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FB.04960\Documents\Pessoal\MBA\Service Self Analytics\"/>
    </mc:Choice>
  </mc:AlternateContent>
  <xr:revisionPtr revIDLastSave="0" documentId="13_ncr:1_{F403F9EA-9A24-4B14-8462-DAB5A29DA091}" xr6:coauthVersionLast="44" xr6:coauthVersionMax="44" xr10:uidLastSave="{00000000-0000-0000-0000-000000000000}"/>
  <bookViews>
    <workbookView xWindow="-120" yWindow="-120" windowWidth="20730" windowHeight="11310" xr2:uid="{00000000-000D-0000-FFFF-FFFF00000000}"/>
  </bookViews>
  <sheets>
    <sheet name="Menu" sheetId="7" r:id="rId1"/>
    <sheet name="Dashboard" sheetId="9" r:id="rId2"/>
    <sheet name="Tabelas_dinâmicas" sheetId="4" r:id="rId3"/>
    <sheet name="Geral" sheetId="5" r:id="rId4"/>
    <sheet name="Funcionarios" sheetId="1" r:id="rId5"/>
    <sheet name="Dependentes" sheetId="2" r:id="rId6"/>
  </sheets>
  <definedNames>
    <definedName name="_xlchart.v1.0" hidden="1">Tabelas_dinâmicas!$W$4:$W$13</definedName>
    <definedName name="_xlchart.v1.1" hidden="1">Tabelas_dinâmicas!$X$4:$X$13</definedName>
    <definedName name="_xlchart.v5.2" hidden="1">Tabelas_dinâmicas!$M$3</definedName>
    <definedName name="_xlchart.v5.3" hidden="1">Tabelas_dinâmicas!$M$4:$M$9</definedName>
    <definedName name="_xlchart.v5.4" hidden="1">Tabelas_dinâmicas!$N$3</definedName>
    <definedName name="_xlchart.v5.5" hidden="1">Tabelas_dinâmicas!$N$4:$N$9</definedName>
    <definedName name="_xlcn.WorksheetConnection_Analise_Recursos.xlsxTB_Dependentes" hidden="1">TB_Dependentes[]</definedName>
    <definedName name="_xlcn.WorksheetConnection_Analise_Recursos.xlsxTB_Func" hidden="1">TB_Func[]</definedName>
    <definedName name="FUNCIONARIO" localSheetId="3">Geral!$B$2:$Q$97</definedName>
    <definedName name="FUNCIONARIO">Funcionarios!$B$2:$M$97</definedName>
    <definedName name="NativeTimeline_ADMISSAO">#N/A</definedName>
    <definedName name="SegmentaçãodeDados_CARGO">#N/A</definedName>
    <definedName name="SegmentaçãodeDados_DEPARTAMENTO">#N/A</definedName>
    <definedName name="SegmentaçãodeDados_UF">#N/A</definedName>
  </definedNames>
  <calcPr calcId="191029" concurrentCalc="0"/>
  <pivotCaches>
    <pivotCache cacheId="12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1"/>
      </x15:timelineCacheRefs>
    </ext>
    <ext xmlns:x15="http://schemas.microsoft.com/office/spreadsheetml/2010/11/main" uri="{FCE2AD5D-F65C-4FA6-A056-5C36A1767C68}">
      <x15:dataModel>
        <x15:modelTables>
          <x15:modelTable id="TB_Func" name="TB_Func" connection="WorksheetConnection_Analise_Recursos.xlsx!TB_Func"/>
          <x15:modelTable id="TB_Dependentes" name="TB_Dependentes" connection="WorksheetConnection_Analise_Recursos.xlsx!TB_Dependentes"/>
        </x15:modelTables>
        <x15:modelRelationships>
          <x15:modelRelationship fromTable="TB_Dependentes" fromColumn="ID_MATRICULA" toTable="TB_Func" toColumn="ID_MATRICULA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9" l="1"/>
  <c r="X2" i="9"/>
  <c r="U2" i="9"/>
  <c r="R2" i="9"/>
  <c r="M2" i="9"/>
  <c r="B16" i="4"/>
  <c r="J2" i="9"/>
  <c r="G2" i="9"/>
  <c r="B8" i="4"/>
  <c r="B12" i="4"/>
  <c r="H4" i="4"/>
  <c r="H3" i="4"/>
  <c r="G4" i="4"/>
  <c r="G3" i="4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O3" i="5"/>
  <c r="M3" i="5"/>
  <c r="O4" i="5"/>
  <c r="M4" i="5"/>
  <c r="O5" i="5"/>
  <c r="M5" i="5"/>
  <c r="O6" i="5"/>
  <c r="M6" i="5"/>
  <c r="O7" i="5"/>
  <c r="M7" i="5"/>
  <c r="O8" i="5"/>
  <c r="M8" i="5"/>
  <c r="O9" i="5"/>
  <c r="M9" i="5"/>
  <c r="O10" i="5"/>
  <c r="M10" i="5"/>
  <c r="O11" i="5"/>
  <c r="M11" i="5"/>
  <c r="O12" i="5"/>
  <c r="M12" i="5"/>
  <c r="O13" i="5"/>
  <c r="M13" i="5"/>
  <c r="O14" i="5"/>
  <c r="M14" i="5"/>
  <c r="O15" i="5"/>
  <c r="M15" i="5"/>
  <c r="O16" i="5"/>
  <c r="M16" i="5"/>
  <c r="O17" i="5"/>
  <c r="M17" i="5"/>
  <c r="O18" i="5"/>
  <c r="M18" i="5"/>
  <c r="O19" i="5"/>
  <c r="M19" i="5"/>
  <c r="O20" i="5"/>
  <c r="M20" i="5"/>
  <c r="O21" i="5"/>
  <c r="M21" i="5"/>
  <c r="O22" i="5"/>
  <c r="M22" i="5"/>
  <c r="O23" i="5"/>
  <c r="M23" i="5"/>
  <c r="O24" i="5"/>
  <c r="M24" i="5"/>
  <c r="O25" i="5"/>
  <c r="M25" i="5"/>
  <c r="O26" i="5"/>
  <c r="M26" i="5"/>
  <c r="O27" i="5"/>
  <c r="M27" i="5"/>
  <c r="O28" i="5"/>
  <c r="M28" i="5"/>
  <c r="O29" i="5"/>
  <c r="M29" i="5"/>
  <c r="O30" i="5"/>
  <c r="M30" i="5"/>
  <c r="O31" i="5"/>
  <c r="M31" i="5"/>
  <c r="O32" i="5"/>
  <c r="M32" i="5"/>
  <c r="O33" i="5"/>
  <c r="M33" i="5"/>
  <c r="O34" i="5"/>
  <c r="M34" i="5"/>
  <c r="O35" i="5"/>
  <c r="M35" i="5"/>
  <c r="O36" i="5"/>
  <c r="M36" i="5"/>
  <c r="O37" i="5"/>
  <c r="M37" i="5"/>
  <c r="O38" i="5"/>
  <c r="M38" i="5"/>
  <c r="O39" i="5"/>
  <c r="M39" i="5"/>
  <c r="O40" i="5"/>
  <c r="M40" i="5"/>
  <c r="O41" i="5"/>
  <c r="M41" i="5"/>
  <c r="O42" i="5"/>
  <c r="M42" i="5"/>
  <c r="O43" i="5"/>
  <c r="M43" i="5"/>
  <c r="O44" i="5"/>
  <c r="M44" i="5"/>
  <c r="O45" i="5"/>
  <c r="M45" i="5"/>
  <c r="O46" i="5"/>
  <c r="M46" i="5"/>
  <c r="O47" i="5"/>
  <c r="M47" i="5"/>
  <c r="O48" i="5"/>
  <c r="M48" i="5"/>
  <c r="O49" i="5"/>
  <c r="M49" i="5"/>
  <c r="O50" i="5"/>
  <c r="M50" i="5"/>
  <c r="O51" i="5"/>
  <c r="M51" i="5"/>
  <c r="O52" i="5"/>
  <c r="M52" i="5"/>
  <c r="O53" i="5"/>
  <c r="M53" i="5"/>
  <c r="O54" i="5"/>
  <c r="M54" i="5"/>
  <c r="O55" i="5"/>
  <c r="M55" i="5"/>
  <c r="O56" i="5"/>
  <c r="M56" i="5"/>
  <c r="O57" i="5"/>
  <c r="M57" i="5"/>
  <c r="O58" i="5"/>
  <c r="M58" i="5"/>
  <c r="O59" i="5"/>
  <c r="M59" i="5"/>
  <c r="O60" i="5"/>
  <c r="M60" i="5"/>
  <c r="O61" i="5"/>
  <c r="M61" i="5"/>
  <c r="O62" i="5"/>
  <c r="M62" i="5"/>
  <c r="O63" i="5"/>
  <c r="M63" i="5"/>
  <c r="O64" i="5"/>
  <c r="M64" i="5"/>
  <c r="O65" i="5"/>
  <c r="M65" i="5"/>
  <c r="O66" i="5"/>
  <c r="M66" i="5"/>
  <c r="O67" i="5"/>
  <c r="M67" i="5"/>
  <c r="O68" i="5"/>
  <c r="M68" i="5"/>
  <c r="O69" i="5"/>
  <c r="M69" i="5"/>
  <c r="O70" i="5"/>
  <c r="M70" i="5"/>
  <c r="O71" i="5"/>
  <c r="M71" i="5"/>
  <c r="O72" i="5"/>
  <c r="M72" i="5"/>
  <c r="O73" i="5"/>
  <c r="M73" i="5"/>
  <c r="O74" i="5"/>
  <c r="M74" i="5"/>
  <c r="O75" i="5"/>
  <c r="M75" i="5"/>
  <c r="O76" i="5"/>
  <c r="M76" i="5"/>
  <c r="O77" i="5"/>
  <c r="M77" i="5"/>
  <c r="O78" i="5"/>
  <c r="M78" i="5"/>
  <c r="O79" i="5"/>
  <c r="M79" i="5"/>
  <c r="O80" i="5"/>
  <c r="M80" i="5"/>
  <c r="O81" i="5"/>
  <c r="M81" i="5"/>
  <c r="O82" i="5"/>
  <c r="M82" i="5"/>
  <c r="O83" i="5"/>
  <c r="M83" i="5"/>
  <c r="O84" i="5"/>
  <c r="M84" i="5"/>
  <c r="O85" i="5"/>
  <c r="M85" i="5"/>
  <c r="O86" i="5"/>
  <c r="M86" i="5"/>
  <c r="O87" i="5"/>
  <c r="M87" i="5"/>
  <c r="O88" i="5"/>
  <c r="M88" i="5"/>
  <c r="O89" i="5"/>
  <c r="M89" i="5"/>
  <c r="O90" i="5"/>
  <c r="M90" i="5"/>
  <c r="O91" i="5"/>
  <c r="M91" i="5"/>
  <c r="O92" i="5"/>
  <c r="M92" i="5"/>
  <c r="O93" i="5"/>
  <c r="M93" i="5"/>
  <c r="O94" i="5"/>
  <c r="M94" i="5"/>
  <c r="O95" i="5"/>
  <c r="M95" i="5"/>
  <c r="O96" i="5"/>
  <c r="M96" i="5"/>
  <c r="O97" i="5"/>
  <c r="M97" i="5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D3DC7A-503B-4F14-86F9-C879681BE608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437D17-679C-4080-AC5A-5CF5C03705DB}" name="WorksheetConnection_Analise_Recursos.xlsx!TB_Dependentes" type="102" refreshedVersion="6" minRefreshableVersion="5">
    <extLst>
      <ext xmlns:x15="http://schemas.microsoft.com/office/spreadsheetml/2010/11/main" uri="{DE250136-89BD-433C-8126-D09CA5730AF9}">
        <x15:connection id="TB_Dependentes">
          <x15:rangePr sourceName="_xlcn.WorksheetConnection_Analise_Recursos.xlsxTB_Dependentes"/>
        </x15:connection>
      </ext>
    </extLst>
  </connection>
  <connection id="3" xr16:uid="{34028F03-0A50-4874-95EF-063572610228}" name="WorksheetConnection_Analise_Recursos.xlsx!TB_Func" type="102" refreshedVersion="6" minRefreshableVersion="5">
    <extLst>
      <ext xmlns:x15="http://schemas.microsoft.com/office/spreadsheetml/2010/11/main" uri="{DE250136-89BD-433C-8126-D09CA5730AF9}">
        <x15:connection id="TB_Func">
          <x15:rangePr sourceName="_xlcn.WorksheetConnection_Analise_Recursos.xlsxTB_Func"/>
        </x15:connection>
      </ext>
    </extLst>
  </connection>
</connections>
</file>

<file path=xl/sharedStrings.xml><?xml version="1.0" encoding="utf-8"?>
<sst xmlns="http://schemas.openxmlformats.org/spreadsheetml/2006/main" count="1770" uniqueCount="513">
  <si>
    <t>ID_MATRICULA</t>
  </si>
  <si>
    <t>FOTO</t>
  </si>
  <si>
    <t>NOME_FUNC</t>
  </si>
  <si>
    <t>UF</t>
  </si>
  <si>
    <t>CIDADE</t>
  </si>
  <si>
    <t>ENDERECO</t>
  </si>
  <si>
    <t>CEP</t>
  </si>
  <si>
    <t>FONE</t>
  </si>
  <si>
    <t>DEPARTAMENTO</t>
  </si>
  <si>
    <t>CARGO</t>
  </si>
  <si>
    <t>ADMISSAO</t>
  </si>
  <si>
    <t>SALARIO</t>
  </si>
  <si>
    <t>ADEMAR ARAÚJO DE BRITO DOS SANTOS</t>
  </si>
  <si>
    <t>SP</t>
  </si>
  <si>
    <t>SÃO PAULO</t>
  </si>
  <si>
    <t>RUA OLEGÁRIO PIEDADE,28</t>
  </si>
  <si>
    <t>03214512</t>
  </si>
  <si>
    <t>1152312674</t>
  </si>
  <si>
    <t>Informática</t>
  </si>
  <si>
    <t>Gerente Sênior</t>
  </si>
  <si>
    <t>ADONILSON WELSOM BASTOS RODRIGUES</t>
  </si>
  <si>
    <t>RUA 05 DE SETEMBRO 58</t>
  </si>
  <si>
    <t>21315489</t>
  </si>
  <si>
    <t>1121454657</t>
  </si>
  <si>
    <t>Administrativo</t>
  </si>
  <si>
    <t>ALCIENE LIMA DE BRITO</t>
  </si>
  <si>
    <t>RUA  T. Q/2</t>
  </si>
  <si>
    <t>12315648</t>
  </si>
  <si>
    <t>1130013163</t>
  </si>
  <si>
    <t>Financeiro</t>
  </si>
  <si>
    <t>ARLETE DA SILVA NOGUEIRA</t>
  </si>
  <si>
    <t>RUA  05 DE SETEMBRO S/N</t>
  </si>
  <si>
    <t>01215641</t>
  </si>
  <si>
    <t>1145456978</t>
  </si>
  <si>
    <t>Cobrança</t>
  </si>
  <si>
    <t>Gerente Júnior</t>
  </si>
  <si>
    <t>BERILES MONTEIRO CORREA</t>
  </si>
  <si>
    <t>RJ</t>
  </si>
  <si>
    <t>RIO DE JANEIRO</t>
  </si>
  <si>
    <t>RUA CORONEL GALDENCIO 915</t>
  </si>
  <si>
    <t>10112154</t>
  </si>
  <si>
    <t>1146546577</t>
  </si>
  <si>
    <t>SAC</t>
  </si>
  <si>
    <t>Gerente Pleno</t>
  </si>
  <si>
    <t>CILDA FREITAS LACET DA COSTA</t>
  </si>
  <si>
    <t>RUA LEONCIO SALIGNAC  232</t>
  </si>
  <si>
    <t>15641840</t>
  </si>
  <si>
    <t>1154564564</t>
  </si>
  <si>
    <t>Ouvidoria</t>
  </si>
  <si>
    <t>Sub Gerente Sênior</t>
  </si>
  <si>
    <t>CILDENIR FREITAS LACET</t>
  </si>
  <si>
    <t>RUA GONÇALVES LÊDO S/N</t>
  </si>
  <si>
    <t>15610564</t>
  </si>
  <si>
    <t>1150201212</t>
  </si>
  <si>
    <t>Sub Gerente Júnior</t>
  </si>
  <si>
    <t>COSMO LIMA FERREIRA</t>
  </si>
  <si>
    <t>RUA PLINIO RAMOS COELHO 1005</t>
  </si>
  <si>
    <t>40545645</t>
  </si>
  <si>
    <t>1123423156</t>
  </si>
  <si>
    <t>Assistente I</t>
  </si>
  <si>
    <t>DOMINGOS SIQUEIRA BASTOS</t>
  </si>
  <si>
    <t>AV  ANTONIO AGUIAR  650</t>
  </si>
  <si>
    <t>64564566</t>
  </si>
  <si>
    <t>1154548221</t>
  </si>
  <si>
    <t>Assistente II</t>
  </si>
  <si>
    <t>EDILEUZO MARTINS DA SILVA</t>
  </si>
  <si>
    <t>ZONA RURAL COMUNIDADE LAURO SODRÉ</t>
  </si>
  <si>
    <t>02154712</t>
  </si>
  <si>
    <t>1132658989</t>
  </si>
  <si>
    <t>RH</t>
  </si>
  <si>
    <t>Sub Gerente Pleno</t>
  </si>
  <si>
    <t>EGLAUCIO PERES DO NASCIMENTO</t>
  </si>
  <si>
    <t>RUA  DO CAUA 39</t>
  </si>
  <si>
    <t>10215487</t>
  </si>
  <si>
    <t>1174578741</t>
  </si>
  <si>
    <t>FRANCISCO DA SILVA PAULO</t>
  </si>
  <si>
    <t>DIADEMA</t>
  </si>
  <si>
    <t>RUA MANUEL MARQUES 773</t>
  </si>
  <si>
    <t>01326582</t>
  </si>
  <si>
    <t>1145154571</t>
  </si>
  <si>
    <t>JOÃO MARINHO DE LIRA FILHO</t>
  </si>
  <si>
    <t>RUA MARECHAL DEODORO 402</t>
  </si>
  <si>
    <t>32012541</t>
  </si>
  <si>
    <t>1120325644</t>
  </si>
  <si>
    <t>JOSÉ ABDORAL DE LIMA</t>
  </si>
  <si>
    <t>RUA  RUI BARBOSA  S/N</t>
  </si>
  <si>
    <t>33326521</t>
  </si>
  <si>
    <t>1124546578</t>
  </si>
  <si>
    <t>JURANDY AIRES DA SILVA</t>
  </si>
  <si>
    <t>RUA INDEPENDENCIA S/N</t>
  </si>
  <si>
    <t>02154874</t>
  </si>
  <si>
    <t>1123564654</t>
  </si>
  <si>
    <t>MARIA DIVINA CORREA DE OLIVEIRA</t>
  </si>
  <si>
    <t>RUA  HERBET DE AZEVEDO 492</t>
  </si>
  <si>
    <t>20114545</t>
  </si>
  <si>
    <t>1145478921</t>
  </si>
  <si>
    <t>Controladoria</t>
  </si>
  <si>
    <t>Auxiliar II</t>
  </si>
  <si>
    <t>MARIA SÁRIA DA SILVA BATISTA</t>
  </si>
  <si>
    <t>RUA VIEIRA MARTINS S/N</t>
  </si>
  <si>
    <t>12121545</t>
  </si>
  <si>
    <t>1154222444</t>
  </si>
  <si>
    <t>NOELMA BALBINO MITOSO LIMA</t>
  </si>
  <si>
    <t>SAMUEL FRITZ  160</t>
  </si>
  <si>
    <t>15215645</t>
  </si>
  <si>
    <t>1140215412</t>
  </si>
  <si>
    <t>Marketing</t>
  </si>
  <si>
    <t>RAIMUNDA PEREIRA LIMA</t>
  </si>
  <si>
    <t>RUA AMAZONAS  79</t>
  </si>
  <si>
    <t>01215454</t>
  </si>
  <si>
    <t>1142451546</t>
  </si>
  <si>
    <t>RAIMUNDO MONTEIRO DE SOUZA</t>
  </si>
  <si>
    <t>COMUNIDADE DE ANANIDÉ</t>
  </si>
  <si>
    <t>01521212</t>
  </si>
  <si>
    <t>1124654657</t>
  </si>
  <si>
    <t>ROMÃO AIRES DA SILVA</t>
  </si>
  <si>
    <t>RUA COMENDADOR ODONEL VIEIRA S/N</t>
  </si>
  <si>
    <t>21215998</t>
  </si>
  <si>
    <t>1145674897</t>
  </si>
  <si>
    <t>TEREZINHA DA SILVA VIEIRA</t>
  </si>
  <si>
    <t>RUA SAMUEL FRITZ 172</t>
  </si>
  <si>
    <t>12616545</t>
  </si>
  <si>
    <t>1165878978</t>
  </si>
  <si>
    <t>VERA LÚCIA DA SILVA DE SENA</t>
  </si>
  <si>
    <t>CAMPINAS</t>
  </si>
  <si>
    <t>RUA RUI BARBOSA 572</t>
  </si>
  <si>
    <t>12512615</t>
  </si>
  <si>
    <t>1125124145</t>
  </si>
  <si>
    <t>Assistente III</t>
  </si>
  <si>
    <t>HÉLIO DE ALMEIDA MONTEIRO JR</t>
  </si>
  <si>
    <t>ROSANGELA DE ALMEIDA</t>
  </si>
  <si>
    <t>RUA OLEGARIO PIEDADE, 48</t>
  </si>
  <si>
    <t>32501545</t>
  </si>
  <si>
    <t>1152145467</t>
  </si>
  <si>
    <t>Jurídico</t>
  </si>
  <si>
    <t>SIMONE FERNANDES</t>
  </si>
  <si>
    <t>RUA FRANCISCO PEIXOTO, 300</t>
  </si>
  <si>
    <t>32145646</t>
  </si>
  <si>
    <t>1150626589</t>
  </si>
  <si>
    <t>JOSÉ BRUSSI</t>
  </si>
  <si>
    <t>AV. CANTAREIRA, 500</t>
  </si>
  <si>
    <t>60478979</t>
  </si>
  <si>
    <t>1152147741</t>
  </si>
  <si>
    <t>PRISCILA ROBERTA</t>
  </si>
  <si>
    <t>AV. MAZZEI, 600</t>
  </si>
  <si>
    <t>09467487</t>
  </si>
  <si>
    <t>1124156465</t>
  </si>
  <si>
    <t>PAULO CESAR</t>
  </si>
  <si>
    <t>04564656</t>
  </si>
  <si>
    <t>1132545647</t>
  </si>
  <si>
    <t>AFRAUDÁZIO SOARES</t>
  </si>
  <si>
    <t>AV. RIO DAS PEDRAS, 150</t>
  </si>
  <si>
    <t>03265145</t>
  </si>
  <si>
    <t>1154478798</t>
  </si>
  <si>
    <t>FERNANDA SAMPAIO</t>
  </si>
  <si>
    <t>RUA MONTE ALVERNE, 100</t>
  </si>
  <si>
    <t>03656565</t>
  </si>
  <si>
    <t>1945787845</t>
  </si>
  <si>
    <t>RUBENS FARIAS</t>
  </si>
  <si>
    <t>SÃO BERNARDO DO CAMPO</t>
  </si>
  <si>
    <t>RUA 7 DE SETEMBRO, 520</t>
  </si>
  <si>
    <t>60254121</t>
  </si>
  <si>
    <t>1145465789</t>
  </si>
  <si>
    <t>Programador II</t>
  </si>
  <si>
    <t>MARCOS ANTUNES DE OLIVEIRA</t>
  </si>
  <si>
    <t>AV. DUQUE DE CAXIAS, 1200</t>
  </si>
  <si>
    <t>70545412</t>
  </si>
  <si>
    <t>1146547878</t>
  </si>
  <si>
    <t>JULIANA DE SOUZA NUNES</t>
  </si>
  <si>
    <t>SÃO CAETANO DO SUL</t>
  </si>
  <si>
    <t>RUA DOMINICANO, 54</t>
  </si>
  <si>
    <t>07787045</t>
  </si>
  <si>
    <t>1156456497</t>
  </si>
  <si>
    <t>ROSA MARIA TAVARES</t>
  </si>
  <si>
    <t>AV. DOMINGOS DE MORAES, 2500</t>
  </si>
  <si>
    <t>11545120</t>
  </si>
  <si>
    <t>1132323256</t>
  </si>
  <si>
    <t>ANGÉLICA DE SÁ</t>
  </si>
  <si>
    <t>RUA BENTO DE CASTRO</t>
  </si>
  <si>
    <t>90787455</t>
  </si>
  <si>
    <t>1923265021</t>
  </si>
  <si>
    <t>NÍCOLAS FERNANDES MONTEIRO</t>
  </si>
  <si>
    <t>AV. JULIO BUONO, 1620</t>
  </si>
  <si>
    <t>02220130</t>
  </si>
  <si>
    <t>1154878774</t>
  </si>
  <si>
    <t>MARIA EDUARDA FERNANDES MONTEIRO</t>
  </si>
  <si>
    <t>RUA OLEGÁRIO PIEDADE, 48</t>
  </si>
  <si>
    <t>02222130</t>
  </si>
  <si>
    <t>1123526589</t>
  </si>
  <si>
    <t>NATÁLIA GUIMARÃES</t>
  </si>
  <si>
    <t>AV. PEDRO RANGEL, 540</t>
  </si>
  <si>
    <t>60451278</t>
  </si>
  <si>
    <t>1132325467</t>
  </si>
  <si>
    <t>VANESSA PAIVA</t>
  </si>
  <si>
    <t>AV. PAULISTA, 230</t>
  </si>
  <si>
    <t>01326565</t>
  </si>
  <si>
    <t>1165448977</t>
  </si>
  <si>
    <t>JAMILLE LINO ALVES</t>
  </si>
  <si>
    <t>PR</t>
  </si>
  <si>
    <t>CURITIBA</t>
  </si>
  <si>
    <t>RUA DAS CAMÉLIAS, 120</t>
  </si>
  <si>
    <t>24564123</t>
  </si>
  <si>
    <t>4131042152</t>
  </si>
  <si>
    <t>RAFAEL BRUNO DE SA</t>
  </si>
  <si>
    <t>AV. PEDROSO DE CARVALHO,3450</t>
  </si>
  <si>
    <t>01164645</t>
  </si>
  <si>
    <t>4154578978</t>
  </si>
  <si>
    <t>EDUARDO LEONY LYRA RIOS</t>
  </si>
  <si>
    <t>RUA SANTANA,450</t>
  </si>
  <si>
    <t>54121123</t>
  </si>
  <si>
    <t>4151447114</t>
  </si>
  <si>
    <t>DANILO FERNANDES DA SILVA COSTA</t>
  </si>
  <si>
    <t>RUA FELIPE CASTRO, 700</t>
  </si>
  <si>
    <t>56456456</t>
  </si>
  <si>
    <t>4123452700</t>
  </si>
  <si>
    <t>DAYSIELLEN DOS SANTOS GONCALVES</t>
  </si>
  <si>
    <t>RUA ALENCAR,455</t>
  </si>
  <si>
    <t>02147870</t>
  </si>
  <si>
    <t>4120326522</t>
  </si>
  <si>
    <t>ELIENE PEREIRA SANTOS</t>
  </si>
  <si>
    <t>RS</t>
  </si>
  <si>
    <t>PORTO ALEGRE</t>
  </si>
  <si>
    <t>RUA TREZE DE MAIO, 500</t>
  </si>
  <si>
    <t>30248711</t>
  </si>
  <si>
    <t>4132656888</t>
  </si>
  <si>
    <t>DANIELLE DE SOUZA POLEGATO</t>
  </si>
  <si>
    <t>RUA TEMPO SUL, 340</t>
  </si>
  <si>
    <t>60215412</t>
  </si>
  <si>
    <t>5196427542</t>
  </si>
  <si>
    <t>TATIANA PIMENTEL FISCHER FONSECA</t>
  </si>
  <si>
    <t>AV. BRASIL, 1220</t>
  </si>
  <si>
    <t>51454121</t>
  </si>
  <si>
    <t>5132658544</t>
  </si>
  <si>
    <t>MARILIA DE PAIVA FERREIRA</t>
  </si>
  <si>
    <t>AV. SANTO AMARO, 3429</t>
  </si>
  <si>
    <t>50213012</t>
  </si>
  <si>
    <t>1123554597</t>
  </si>
  <si>
    <t>LUCIANA VITALINA CARNEIRO</t>
  </si>
  <si>
    <t>RUA MACAPÁ, 56</t>
  </si>
  <si>
    <t>05412321</t>
  </si>
  <si>
    <t>1146545647</t>
  </si>
  <si>
    <t>FABIO LUIZ MARQUES FONSECA</t>
  </si>
  <si>
    <t>RUA CERES, 98</t>
  </si>
  <si>
    <t>30165445</t>
  </si>
  <si>
    <t>5132665000</t>
  </si>
  <si>
    <t>SILVIO RICARDO DA SILVA ROCHA</t>
  </si>
  <si>
    <t>AV. SANTOS DUMONT, 1910</t>
  </si>
  <si>
    <t>78979123</t>
  </si>
  <si>
    <t>1184455784</t>
  </si>
  <si>
    <t>PAMMELLA CAMACHO DE OLIVEIRA</t>
  </si>
  <si>
    <t>RUA TIMBIRÁS, 567</t>
  </si>
  <si>
    <t>74710010</t>
  </si>
  <si>
    <t>5132062324</t>
  </si>
  <si>
    <t>GILMARA BARBOSA REIS</t>
  </si>
  <si>
    <t>RUA MASCOTTI, 99</t>
  </si>
  <si>
    <t>01212457</t>
  </si>
  <si>
    <t>5124578745</t>
  </si>
  <si>
    <t>ALLANA FIGUEIREDO BARROS</t>
  </si>
  <si>
    <t>RUA PEDRO DE MORAES, 690</t>
  </si>
  <si>
    <t>01241240</t>
  </si>
  <si>
    <t>1132032555</t>
  </si>
  <si>
    <t>VITOR LOULA NEVES DOURADO</t>
  </si>
  <si>
    <t>AV. BRIGADEIRO LUIZ ANTÔNIO, 780</t>
  </si>
  <si>
    <t>01245748</t>
  </si>
  <si>
    <t>1124214451</t>
  </si>
  <si>
    <t>LUIZ CARLOS MATOS GONZAGA JUNIOR</t>
  </si>
  <si>
    <t>AV. LUIZ DUMONT VILLARES, 677</t>
  </si>
  <si>
    <t>45456100</t>
  </si>
  <si>
    <t>1145754564</t>
  </si>
  <si>
    <t>PATRICIA COELHO GOMIDE</t>
  </si>
  <si>
    <t>RUA TANCREDO NEVES, 650</t>
  </si>
  <si>
    <t>60012146</t>
  </si>
  <si>
    <t>5132656565</t>
  </si>
  <si>
    <t>MARIANA OLIVEIRA DE CARVALHO</t>
  </si>
  <si>
    <t>AV. EPTÁCIO PESSOA, 1786</t>
  </si>
  <si>
    <t>44448978</t>
  </si>
  <si>
    <t>4150214452</t>
  </si>
  <si>
    <t>ENEIAS MISAEL FRANCO DOS SANTOS</t>
  </si>
  <si>
    <t>RUA LUCATO, 77</t>
  </si>
  <si>
    <t>02115454</t>
  </si>
  <si>
    <t>1154877945</t>
  </si>
  <si>
    <t>BERNARDO DOURADO AGUIAR</t>
  </si>
  <si>
    <t>SC</t>
  </si>
  <si>
    <t>FLORIANÓPOLIS</t>
  </si>
  <si>
    <t>RUA MANCINNI, 890</t>
  </si>
  <si>
    <t>30121264</t>
  </si>
  <si>
    <t>1145645675</t>
  </si>
  <si>
    <t>CAMILA CARDEAL BARRETO</t>
  </si>
  <si>
    <t>AV.CASTRO ALENCAR, 796</t>
  </si>
  <si>
    <t>31642854</t>
  </si>
  <si>
    <t>1156400124</t>
  </si>
  <si>
    <t>GABRIEL GONCALVES PENNA</t>
  </si>
  <si>
    <t>AV. BARBOSA PEIXOTO, 549</t>
  </si>
  <si>
    <t>31042154</t>
  </si>
  <si>
    <t>1148789789</t>
  </si>
  <si>
    <t>PEDRO CARDOSO HELENO</t>
  </si>
  <si>
    <t>AV. LUCAS MAYA, 697</t>
  </si>
  <si>
    <t>12401245</t>
  </si>
  <si>
    <t>1165465467</t>
  </si>
  <si>
    <t>ANTONIO CARLOS DE ALMEIDA PEREIRA JUNI</t>
  </si>
  <si>
    <t>AV. DUARTE RAMOS, 900</t>
  </si>
  <si>
    <t>21012451</t>
  </si>
  <si>
    <t>4554887444</t>
  </si>
  <si>
    <t>RAFAEL BRUNO DA SILVA</t>
  </si>
  <si>
    <t>AV. LUCAS BARBIROTO, 560</t>
  </si>
  <si>
    <t>70001245</t>
  </si>
  <si>
    <t>4532001215</t>
  </si>
  <si>
    <t>CATARINA COELHO VELLOSO</t>
  </si>
  <si>
    <t>PÇA. RAMOS DE QUEIRÓS, 35</t>
  </si>
  <si>
    <t>61042154</t>
  </si>
  <si>
    <t>1164548789</t>
  </si>
  <si>
    <t>CARLOS YURIMOTO</t>
  </si>
  <si>
    <t>AV. GUSTAVO ADOLFO, 1200</t>
  </si>
  <si>
    <t>06160421</t>
  </si>
  <si>
    <t>1145679878</t>
  </si>
  <si>
    <t>GISELE VILAS BOAS DA SILVA</t>
  </si>
  <si>
    <t>AV. NETO PAIVA, 825</t>
  </si>
  <si>
    <t>01241133</t>
  </si>
  <si>
    <t>4525212245</t>
  </si>
  <si>
    <t>GABRIELA TRISTAO ARAUJO</t>
  </si>
  <si>
    <t>RUA LIMA, 99</t>
  </si>
  <si>
    <t>01320124</t>
  </si>
  <si>
    <t>1145645456</t>
  </si>
  <si>
    <t>CLEULISSES DA SILVA DEOLIVEIRA</t>
  </si>
  <si>
    <t>RUA ANCORA DO NORTE, 77</t>
  </si>
  <si>
    <t>21041542</t>
  </si>
  <si>
    <t>1184556702</t>
  </si>
  <si>
    <t>Auxiliar I</t>
  </si>
  <si>
    <t>JAMILE CERQUEIRA BITTENCOURT</t>
  </si>
  <si>
    <t>RUA WILSON MENEZES, 345</t>
  </si>
  <si>
    <t>21042154</t>
  </si>
  <si>
    <t>4520326520</t>
  </si>
  <si>
    <t>NARA FONSECA ALVES</t>
  </si>
  <si>
    <t>RUA PARÁ, 390</t>
  </si>
  <si>
    <t>25401001</t>
  </si>
  <si>
    <t>1150215457</t>
  </si>
  <si>
    <t>ARLEI HUEBRA POVOA</t>
  </si>
  <si>
    <t>RUA AIXIM, 756</t>
  </si>
  <si>
    <t>31012451</t>
  </si>
  <si>
    <t>1180956547</t>
  </si>
  <si>
    <t>ANGELO ANTONIO DE LIRA TOURINHO</t>
  </si>
  <si>
    <t>RUA DO AMPARO, 900</t>
  </si>
  <si>
    <t>1147040044</t>
  </si>
  <si>
    <t>CINTIA GOIS MOREIRA</t>
  </si>
  <si>
    <t>RUA TREZE DE MAIO, 30</t>
  </si>
  <si>
    <t>21245124</t>
  </si>
  <si>
    <t>4580445871</t>
  </si>
  <si>
    <t>HEITOR PERES MANZAN</t>
  </si>
  <si>
    <t>RUA DOMINGOS DE MORAES, 1340</t>
  </si>
  <si>
    <t>65465748</t>
  </si>
  <si>
    <t>1145777000</t>
  </si>
  <si>
    <t>JOICE RODRIGUES DA CUNHA</t>
  </si>
  <si>
    <t>AV. FLORIANO PEIXOTO, 2045</t>
  </si>
  <si>
    <t>01243612</t>
  </si>
  <si>
    <t>1126568888</t>
  </si>
  <si>
    <t>ALEXANDRA DA SILVA MOTA</t>
  </si>
  <si>
    <t>AV. BRASIL, 1029</t>
  </si>
  <si>
    <t>01245487</t>
  </si>
  <si>
    <t>4520215477</t>
  </si>
  <si>
    <t>PRISCILA COELHO SILVA</t>
  </si>
  <si>
    <t>AV. AFONSO SOARES, 1034</t>
  </si>
  <si>
    <t>51242145</t>
  </si>
  <si>
    <t>1149787978</t>
  </si>
  <si>
    <t>PAULA CARDOSO MEDEIROS</t>
  </si>
  <si>
    <t>AV. DO PORTO, 450</t>
  </si>
  <si>
    <t>12455172</t>
  </si>
  <si>
    <t>1360254777</t>
  </si>
  <si>
    <t>ARI SANTOS COSTA</t>
  </si>
  <si>
    <t>RUA  JULIANO, 34</t>
  </si>
  <si>
    <t>15542210</t>
  </si>
  <si>
    <t>1145646787</t>
  </si>
  <si>
    <t>Programador I</t>
  </si>
  <si>
    <t>CAIRON GABRIEL DE CARVALHO</t>
  </si>
  <si>
    <t>RUA ALEMANHA, 290</t>
  </si>
  <si>
    <t>41411421</t>
  </si>
  <si>
    <t>1154578979</t>
  </si>
  <si>
    <t>ALAN GARCIA LIMA</t>
  </si>
  <si>
    <t>RUA LEMOS, 56</t>
  </si>
  <si>
    <t>74464564</t>
  </si>
  <si>
    <t>1350622588</t>
  </si>
  <si>
    <t>HENRIQUE BARRETO DOS SANTOS SOUZA</t>
  </si>
  <si>
    <t>MG</t>
  </si>
  <si>
    <t>BELO HORIZONTE</t>
  </si>
  <si>
    <t>PÇA. JUVENTUDE, 450</t>
  </si>
  <si>
    <t>48974456</t>
  </si>
  <si>
    <t>1120326585</t>
  </si>
  <si>
    <t>PIETRO DE SIERVI FILHO</t>
  </si>
  <si>
    <t>TRV. CINCINATO, 25</t>
  </si>
  <si>
    <t>78971612</t>
  </si>
  <si>
    <t>1125023444</t>
  </si>
  <si>
    <t>JEANE ARAUJO DOS SANTOS</t>
  </si>
  <si>
    <t>AV. LUCAS MARIANO, 570</t>
  </si>
  <si>
    <t>51241215</t>
  </si>
  <si>
    <t>1123568001</t>
  </si>
  <si>
    <t>IGOR VIANA SOARES</t>
  </si>
  <si>
    <t>TRV. RAMOS, 50</t>
  </si>
  <si>
    <t>31242015</t>
  </si>
  <si>
    <t>1320215411</t>
  </si>
  <si>
    <t>VANESSA JUNQUEIRA VIANA</t>
  </si>
  <si>
    <t>RUA PEIXOTO GOMIDE, 700</t>
  </si>
  <si>
    <t>01425015</t>
  </si>
  <si>
    <t>1124564567</t>
  </si>
  <si>
    <t>ANDERSON TIAGO BARBOSA DE CARVALHO</t>
  </si>
  <si>
    <t>SANTOS</t>
  </si>
  <si>
    <t>RUA MANOEL BANDEIRA, 45</t>
  </si>
  <si>
    <t>61245124</t>
  </si>
  <si>
    <t>1320214300</t>
  </si>
  <si>
    <t>MARCEL JEAN SILVA DE LIMA</t>
  </si>
  <si>
    <t>RUA TELES, 150</t>
  </si>
  <si>
    <t>41542215</t>
  </si>
  <si>
    <t>1154878005</t>
  </si>
  <si>
    <t>MANOEL RODRIGUES DA CONCEICAO NETO</t>
  </si>
  <si>
    <t>AV. LORETTO, 500</t>
  </si>
  <si>
    <t>51245154</t>
  </si>
  <si>
    <t>1150245235</t>
  </si>
  <si>
    <t>CATIA DOS SANTOS SANTANA</t>
  </si>
  <si>
    <t>TRV. LUÍS GOES, 77</t>
  </si>
  <si>
    <t>21542151</t>
  </si>
  <si>
    <t>4520127410</t>
  </si>
  <si>
    <t>WEWEW</t>
  </si>
  <si>
    <t>wewew</t>
  </si>
  <si>
    <t>78787445</t>
  </si>
  <si>
    <t>45454545</t>
  </si>
  <si>
    <t>BIANCA OLIVEIRA</t>
  </si>
  <si>
    <t>Rua das Palmas</t>
  </si>
  <si>
    <t>01232012</t>
  </si>
  <si>
    <t>1122334455</t>
  </si>
  <si>
    <t>ID_DEP</t>
  </si>
  <si>
    <t>NOME_DEPENDENTE</t>
  </si>
  <si>
    <t>NASC_DEPENDENTE</t>
  </si>
  <si>
    <t>NATÁLIA ARAÚJO DE FREITAS</t>
  </si>
  <si>
    <t>PAULO HENRIQUE DE FREITAS</t>
  </si>
  <si>
    <t>CÁSSIA LIMA</t>
  </si>
  <si>
    <t>JOÃO PAULO LACET</t>
  </si>
  <si>
    <t>LUCIANA SIQUEIRA</t>
  </si>
  <si>
    <t>PEDRO PERES DO NASCIMENTO</t>
  </si>
  <si>
    <t>LUCAS SILVA BASTISTA</t>
  </si>
  <si>
    <t>MARCOS AIRES OLIVEIRA</t>
  </si>
  <si>
    <t>RAFAEL AIRES OLIVEIRA</t>
  </si>
  <si>
    <t>GUSTAVO MONTEIRO DE SOUZA</t>
  </si>
  <si>
    <t>ADRIANO MONTEIRO DE SOUZA</t>
  </si>
  <si>
    <t>FLÁVIA MONTEIRO DE SOUZA</t>
  </si>
  <si>
    <t>THIAGO OLIVEIRA</t>
  </si>
  <si>
    <t>NÍCOLAS FERNANDES</t>
  </si>
  <si>
    <t>LUCAS MARQUES FONSECA</t>
  </si>
  <si>
    <t>MARIANA CALDAS DOS SANTOS</t>
  </si>
  <si>
    <t>GUSTAVO VELLOSO</t>
  </si>
  <si>
    <t>WILLIAM SILVA DE LIMA</t>
  </si>
  <si>
    <t>VICTOR LIMA FONSECA</t>
  </si>
  <si>
    <t>FERNANDO BARBOSA DE CARVALHO</t>
  </si>
  <si>
    <t>GABRIEL BARBOSA DE CARVALHO</t>
  </si>
  <si>
    <t>MARIA CRISTINA VIANA</t>
  </si>
  <si>
    <t>HENRIQUE PIETRO VIANA</t>
  </si>
  <si>
    <t>DÉBORA DA CONCEIÇÃO MORAES</t>
  </si>
  <si>
    <t>LUIZ HENRIQUE SANTANA</t>
  </si>
  <si>
    <t>Idade</t>
  </si>
  <si>
    <t>NOME_DEPEN</t>
  </si>
  <si>
    <t>IDADE_DEPEN</t>
  </si>
  <si>
    <t>NASC_DEPEN</t>
  </si>
  <si>
    <t>Count ID_MATRICULA</t>
  </si>
  <si>
    <t>Soma de SALARIO</t>
  </si>
  <si>
    <t>Total_func</t>
  </si>
  <si>
    <t>Func._com_Dependentes</t>
  </si>
  <si>
    <t>Func._por_Departamento</t>
  </si>
  <si>
    <t>Func._por_UF_e_Estado</t>
  </si>
  <si>
    <t>Func._Data Admissão</t>
  </si>
  <si>
    <t>Total de funcionários</t>
  </si>
  <si>
    <t>ADMIS_MÊS</t>
  </si>
  <si>
    <t>ADMIS_ANO2</t>
  </si>
  <si>
    <t>ADMIS_MÊS_ANO</t>
  </si>
  <si>
    <t>Salario _medio</t>
  </si>
  <si>
    <t>Maior Salário</t>
  </si>
  <si>
    <t>Menor Salário</t>
  </si>
  <si>
    <t>Menor_salario</t>
  </si>
  <si>
    <t>Maior_salario</t>
  </si>
  <si>
    <t>Total dependentes</t>
  </si>
  <si>
    <t>Total_depen</t>
  </si>
  <si>
    <t>Média Salarial</t>
  </si>
  <si>
    <t>Total funcionários com dependentes</t>
  </si>
  <si>
    <t>Func._cargo</t>
  </si>
  <si>
    <t>Salário_departamento</t>
  </si>
  <si>
    <t>Departamento_Cargo</t>
  </si>
  <si>
    <t>Contagem de ID_MATRICULA</t>
  </si>
  <si>
    <t>Relatório Recursos Humanos</t>
  </si>
  <si>
    <t>Dashboards</t>
  </si>
  <si>
    <t>Tabelas Dinâmicas</t>
  </si>
  <si>
    <t>Tabela Geral</t>
  </si>
  <si>
    <t>Tabela de Funcionários</t>
  </si>
  <si>
    <t>Tabela de Dependentes</t>
  </si>
  <si>
    <t>Cont. Func.</t>
  </si>
  <si>
    <t>Cont. Depen.</t>
  </si>
  <si>
    <t>Máx. Sala.</t>
  </si>
  <si>
    <t>Mín. Sala.</t>
  </si>
  <si>
    <t>Sala. Médio</t>
  </si>
  <si>
    <t>TEMPO DE EMPRESA</t>
  </si>
  <si>
    <t>Func._tempoDeEmpresa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</si>
  <si>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</si>
  <si>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</si>
  <si>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</si>
  <si>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</si>
  <si>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</si>
  <si>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</si>
  <si>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</si>
  <si>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</si>
  <si>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</si>
  <si>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</si>
  <si>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</si>
  <si>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</si>
  <si>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Fun._com_e_sem_Dependentes</t>
  </si>
  <si>
    <t>Qntd</t>
  </si>
  <si>
    <t>Funcionários com Dependentes</t>
  </si>
  <si>
    <t>Funcionários sem Dependentes</t>
  </si>
  <si>
    <t>Maior tempo de Empresa em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</si>
</sst>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Montserrat Light"/>
    </font>
    <font>
      <sz val="10"/>
      <color theme="1"/>
      <name val="Montserrat Light"/>
    </font>
    <font>
      <b/>
      <sz val="10"/>
      <color theme="0"/>
      <name val="Montserrat Light"/>
    </font>
    <font>
      <sz val="8"/>
      <color theme="1"/>
      <name val="Montserrat Light"/>
    </font>
    <font>
      <b/>
      <sz val="8"/>
      <color theme="0"/>
      <name val="Montserrat Light"/>
    </font>
    <font>
      <sz val="14"/>
      <color theme="1"/>
      <name val="Montserrat Light"/>
    </font>
    <font>
      <sz val="8"/>
      <color theme="0"/>
      <name val="Montserrat Light"/>
    </font>
    <font>
      <b/>
      <sz val="8"/>
      <color theme="1"/>
      <name val="Montserrat Light"/>
    </font>
    <font>
      <sz val="10"/>
      <color theme="0"/>
      <name val="Montserrat Light"/>
    </font>
    <font>
      <sz val="18"/>
      <name val="Montserrat"/>
    </font>
    <font>
      <u/>
      <sz val="11"/>
      <color theme="10"/>
      <name val="Calibri"/>
      <family val="2"/>
      <scheme val="minor"/>
    </font>
    <font>
      <b/>
      <sz val="10"/>
      <name val="Montserrat Light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84">
    <xf numFmtId="0" fontId="0" fillId="0" borderId="0" xfId="0"/>
    <xf numFmtId="0" fontId="4" fillId="0" borderId="0" xfId="0" applyFont="1"/>
    <xf numFmtId="0" fontId="6" fillId="0" borderId="0" xfId="0" applyFont="1" applyBorder="1"/>
    <xf numFmtId="0" fontId="6" fillId="2" borderId="0" xfId="0" applyFont="1" applyFill="1" applyBorder="1"/>
    <xf numFmtId="0" fontId="9" fillId="2" borderId="0" xfId="0" applyFont="1" applyFill="1" applyBorder="1"/>
    <xf numFmtId="0" fontId="10" fillId="2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1" fontId="4" fillId="0" borderId="0" xfId="0" applyNumberFormat="1" applyFont="1"/>
    <xf numFmtId="49" fontId="4" fillId="0" borderId="0" xfId="0" applyNumberFormat="1" applyFont="1"/>
    <xf numFmtId="44" fontId="4" fillId="0" borderId="0" xfId="1" applyFont="1"/>
    <xf numFmtId="14" fontId="4" fillId="0" borderId="0" xfId="0" applyNumberFormat="1" applyFont="1"/>
    <xf numFmtId="1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4" fontId="4" fillId="0" borderId="0" xfId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" fontId="4" fillId="0" borderId="0" xfId="0" applyNumberFormat="1" applyFont="1" applyAlignment="1" applyProtection="1">
      <alignment vertical="center"/>
    </xf>
    <xf numFmtId="49" fontId="4" fillId="0" borderId="0" xfId="0" applyNumberFormat="1" applyFont="1" applyAlignment="1" applyProtection="1">
      <alignment vertical="center"/>
    </xf>
    <xf numFmtId="44" fontId="4" fillId="0" borderId="0" xfId="1" applyFont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pivotButton="1" applyFont="1" applyAlignment="1">
      <alignment horizontal="center" vertical="center"/>
    </xf>
    <xf numFmtId="0" fontId="4" fillId="0" borderId="0" xfId="0" pivotButton="1" applyFont="1"/>
    <xf numFmtId="1" fontId="4" fillId="0" borderId="1" xfId="0" applyNumberFormat="1" applyFont="1" applyBorder="1"/>
    <xf numFmtId="0" fontId="4" fillId="0" borderId="1" xfId="0" applyNumberFormat="1" applyFont="1" applyFill="1" applyBorder="1"/>
    <xf numFmtId="0" fontId="4" fillId="0" borderId="1" xfId="0" applyFont="1" applyFill="1" applyBorder="1"/>
    <xf numFmtId="0" fontId="4" fillId="0" borderId="1" xfId="0" applyNumberFormat="1" applyFont="1" applyBorder="1"/>
    <xf numFmtId="44" fontId="4" fillId="0" borderId="1" xfId="0" applyNumberFormat="1" applyFont="1" applyBorder="1"/>
    <xf numFmtId="0" fontId="4" fillId="0" borderId="0" xfId="0" applyFont="1" applyBorder="1"/>
    <xf numFmtId="0" fontId="4" fillId="2" borderId="0" xfId="0" applyFont="1" applyFill="1"/>
    <xf numFmtId="14" fontId="4" fillId="0" borderId="0" xfId="0" applyNumberFormat="1" applyFont="1" applyAlignment="1">
      <alignment vertical="center"/>
    </xf>
    <xf numFmtId="0" fontId="4" fillId="0" borderId="0" xfId="0" applyFont="1" applyFill="1"/>
    <xf numFmtId="0" fontId="4" fillId="0" borderId="18" xfId="0" applyFont="1" applyFill="1" applyBorder="1"/>
    <xf numFmtId="0" fontId="3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/>
    <xf numFmtId="44" fontId="4" fillId="0" borderId="0" xfId="1" applyFont="1" applyBorder="1"/>
    <xf numFmtId="0" fontId="0" fillId="0" borderId="0" xfId="0" applyBorder="1"/>
    <xf numFmtId="0" fontId="5" fillId="3" borderId="0" xfId="0" applyFont="1" applyFill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" fontId="4" fillId="0" borderId="0" xfId="0" pivotButton="1" applyNumberFormat="1" applyFont="1"/>
    <xf numFmtId="9" fontId="4" fillId="0" borderId="0" xfId="0" applyNumberFormat="1" applyFont="1"/>
    <xf numFmtId="0" fontId="4" fillId="0" borderId="0" xfId="0" applyFont="1" applyFill="1" applyBorder="1"/>
    <xf numFmtId="0" fontId="4" fillId="0" borderId="1" xfId="0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4" fillId="0" borderId="1" xfId="0" pivotButton="1" applyFont="1" applyBorder="1" applyAlignment="1">
      <alignment horizontal="center" vertical="center"/>
    </xf>
    <xf numFmtId="1" fontId="4" fillId="0" borderId="1" xfId="0" pivotButton="1" applyNumberFormat="1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1" fillId="4" borderId="0" xfId="2" applyFont="1" applyFill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1" fillId="4" borderId="8" xfId="0" applyFont="1" applyFill="1" applyBorder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4" fontId="8" fillId="0" borderId="2" xfId="1" applyFont="1" applyBorder="1" applyAlignment="1">
      <alignment horizontal="center" vertical="center"/>
    </xf>
    <xf numFmtId="44" fontId="8" fillId="0" borderId="3" xfId="1" applyFont="1" applyBorder="1" applyAlignment="1">
      <alignment horizontal="center" vertical="center"/>
    </xf>
    <xf numFmtId="44" fontId="8" fillId="0" borderId="4" xfId="1" applyFont="1" applyBorder="1" applyAlignment="1">
      <alignment horizontal="center" vertical="center"/>
    </xf>
    <xf numFmtId="44" fontId="8" fillId="0" borderId="5" xfId="1" applyFont="1" applyBorder="1" applyAlignment="1">
      <alignment horizontal="center" vertical="center"/>
    </xf>
    <xf numFmtId="44" fontId="8" fillId="0" borderId="6" xfId="1" applyFont="1" applyBorder="1" applyAlignment="1">
      <alignment horizontal="center" vertical="center"/>
    </xf>
    <xf numFmtId="44" fontId="8" fillId="0" borderId="7" xfId="1" applyFont="1" applyBorder="1" applyAlignment="1">
      <alignment horizontal="center" vertical="center"/>
    </xf>
    <xf numFmtId="1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3">
    <cellStyle name="Hiperlink" xfId="2" builtinId="8"/>
    <cellStyle name="Moeda" xfId="1" builtinId="4"/>
    <cellStyle name="Normal" xfId="0" builtinId="0"/>
  </cellStyles>
  <dxfs count="1070"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34" formatCode="_-&quot;R$&quot;\ * #,##0.00_-;\-&quot;R$&quot;\ * #,##0.00_-;_-&quot;R$&quot;\ * &quot;-&quot;??_-;_-@_-"/>
    </dxf>
    <dxf>
      <alignment horizont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0"/>
        </patternFill>
      </fill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1" formatCode="0"/>
    </dxf>
    <dxf>
      <numFmt numFmtId="1" formatCode="0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4" formatCode="_-&quot;R$&quot;\ * #,##0.00_-;\-&quot;R$&quot;\ * #,##0.00_-;_-&quot;R$&quot;\ * &quot;-&quot;??_-;_-@_-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vertical="center"/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34" formatCode="_-&quot;R$&quot;\ * #,##0.00_-;\-&quot;R$&quot;\ * #,##0.00_-;_-&quot;R$&quot;\ * &quot;-&quot;??_-;_-@_-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numFmt numFmtId="34" formatCode="_-&quot;R$&quot;\ * #,##0.00_-;\-&quot;R$&quot;\ * #,##0.00_-;_-&quot;R$&quot;\ * &quot;-&quot;??_-;_-@_-"/>
    </dxf>
    <dxf>
      <alignment horizont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general" vertical="bottom" textRotation="0" wrapText="0" indent="0" justifyLastLine="0" shrinkToFit="0" readingOrder="0"/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2" formatCode="0.00"/>
    </dxf>
    <dxf>
      <numFmt numFmtId="1" formatCode="0"/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vertical="center"/>
    </dxf>
    <dxf>
      <alignment vertical="center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9" formatCode="dd/mm/yyyy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4" formatCode="#,##0.0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9" formatCode="dd/mm/yyyy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" formatCode="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9" formatCode="dd/mm/yyyy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4" formatCode="#,##0.0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" formatCode="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30" formatCode="@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" formatCode="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" formatCode="0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numFmt numFmtId="19" formatCode="dd/mm/yyyy"/>
      <alignment horizontal="general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Montserrat Light"/>
        <scheme val="none"/>
      </font>
      <alignment horizontal="center" vertical="center" textRotation="0" wrapText="0" indent="0" justifyLastLine="0" shrinkToFi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ill>
        <patternFill patternType="solid">
          <fgColor indexed="64"/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numFmt numFmtId="1" formatCode="0"/>
    </dxf>
    <dxf>
      <numFmt numFmtId="2" formatCode="0.00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general" vertical="bottom" textRotation="0" wrapText="0" indent="0" justifyLastLine="0" shrinkToFit="0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horizontal="center"/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horizontal="general" vertical="bottom" textRotation="0" wrapText="0" indent="0" justifyLastLine="0" shrinkToFit="0" readingOrder="0"/>
    </dxf>
    <dxf>
      <alignment vertic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numFmt numFmtId="34" formatCode="_-&quot;R$&quot;\ * #,##0.00_-;\-&quot;R$&quot;\ * #,##0.00_-;_-&quot;R$&quot;\ 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numFmt numFmtId="1" formatCode="0"/>
    </dxf>
    <dxf>
      <numFmt numFmtId="1" formatCode="0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ill>
        <patternFill patternType="solid">
          <bgColor theme="0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name val="Montserrat Light"/>
        <scheme val="none"/>
      </font>
    </dxf>
    <dxf>
      <font>
        <name val="Montserrat Light"/>
        <scheme val="none"/>
      </font>
    </dxf>
    <dxf>
      <font>
        <name val="Montserrat Light"/>
        <scheme val="none"/>
      </font>
    </dxf>
    <dxf>
      <alignment horizontal="center"/>
    </dxf>
    <dxf>
      <numFmt numFmtId="34" formatCode="_-&quot;R$&quot;\ * #,##0.00_-;\-&quot;R$&quot;\ * #,##0.00_-;_-&quot;R$&quot;\ * &quot;-&quot;??_-;_-@_-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font>
        <b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ont>
        <b/>
        <i val="0"/>
        <sz val="9"/>
        <color auto="1"/>
        <name val="Montserrat Light"/>
      </font>
      <fill>
        <patternFill>
          <bgColor theme="3" tint="0.79998168889431442"/>
        </patternFill>
      </fill>
      <border>
        <vertical/>
        <horizontal/>
      </border>
    </dxf>
    <dxf>
      <font>
        <b val="0"/>
        <i val="0"/>
        <sz val="8"/>
        <color theme="0"/>
        <name val="Montserrat Light"/>
      </font>
      <fill>
        <patternFill>
          <bgColor theme="3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sz val="9"/>
        <name val="Montserrat Light"/>
      </font>
      <fill>
        <patternFill>
          <bgColor theme="4" tint="0.39994506668294322"/>
        </patternFill>
      </fill>
    </dxf>
    <dxf>
      <font>
        <b val="0"/>
        <i val="0"/>
        <sz val="8"/>
        <name val="Montserrat Light"/>
      </font>
      <fill>
        <patternFill>
          <bgColor theme="4" tint="-0.24994659260841701"/>
        </patternFill>
      </fill>
    </dxf>
  </dxfs>
  <tableStyles count="2" defaultTableStyle="TableStyleMedium9" defaultPivotStyle="PivotStyleLight16">
    <tableStyle name="Estilo de Segmentação de Dados 1" pivot="0" table="0" count="10" xr9:uid="{D36CA108-A850-40D9-B0EE-1EC4D0638FE8}">
      <tableStyleElement type="wholeTable" dxfId="1069"/>
      <tableStyleElement type="headerRow" dxfId="1068"/>
    </tableStyle>
    <tableStyle name="Modelo" pivot="0" table="0" count="9" xr9:uid="{B80D1E5F-17D7-4026-BCF6-4873C6386F9C}">
      <tableStyleElement type="wholeTable" dxfId="1067"/>
      <tableStyleElement type="headerRow" dxfId="1066"/>
    </tableStyle>
  </tableStyles>
  <colors>
    <mruColors>
      <color rgb="FFF4F7FA"/>
      <color rgb="FFFB7985"/>
      <color rgb="FFED1342"/>
      <color rgb="FFF791A7"/>
    </mruColors>
  </colors>
  <extLst>
    <ext xmlns:x14="http://schemas.microsoft.com/office/spreadsheetml/2009/9/main" uri="{46F421CA-312F-682f-3DD2-61675219B42D}">
      <x14:dxfs count="8">
        <dxf>
          <font>
            <b val="0"/>
            <i val="0"/>
            <sz val="10"/>
            <name val="Montserrat Light"/>
          </font>
          <fill>
            <patternFill>
              <bgColor theme="0"/>
            </patternFill>
          </fill>
        </dxf>
        <dxf>
          <font>
            <b val="0"/>
            <i val="0"/>
            <sz val="9"/>
            <name val="Montserrat Light"/>
            <scheme val="none"/>
          </font>
          <fill>
            <patternFill>
              <bgColor theme="0"/>
            </patternFill>
          </fill>
        </dxf>
        <dxf>
          <font>
            <b val="0"/>
            <i val="0"/>
            <sz val="10"/>
            <name val="Montserrat Light"/>
            <scheme val="none"/>
          </font>
          <fill>
            <patternFill>
              <bgColor theme="0"/>
            </patternFill>
          </fill>
        </dxf>
        <dxf>
          <font>
            <sz val="9"/>
            <name val="Montserrat Light"/>
            <scheme val="none"/>
          </font>
          <fill>
            <patternFill>
              <bgColor theme="0"/>
            </patternFill>
          </fill>
        </dxf>
        <dxf>
          <font>
            <b val="0"/>
            <i val="0"/>
            <sz val="9"/>
            <name val="Montserrat Light"/>
            <scheme val="none"/>
          </font>
          <fill>
            <patternFill>
              <bgColor theme="0" tint="-0.14996795556505021"/>
            </patternFill>
          </fill>
        </dxf>
        <dxf>
          <font>
            <b val="0"/>
            <i val="0"/>
            <sz val="9"/>
            <name val="Montserrat Light"/>
            <scheme val="none"/>
          </font>
          <fill>
            <patternFill>
              <bgColor theme="8" tint="0.79998168889431442"/>
            </patternFill>
          </fill>
        </dxf>
        <dxf>
          <font>
            <b val="0"/>
            <i val="0"/>
            <sz val="9"/>
            <name val="Montserrat Light"/>
            <scheme val="none"/>
          </font>
          <fill>
            <patternFill>
              <bgColor theme="8" tint="0.79998168889431442"/>
            </patternFill>
          </fill>
        </dxf>
        <dxf>
          <font>
            <b val="0"/>
            <i val="0"/>
            <sz val="9"/>
            <name val="Montserrat Light"/>
            <scheme val="none"/>
          </font>
          <fill>
            <patternFill>
              <bgColor theme="0" tint="-0.1499679555650502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gradientFill type="path" left="0.5" right="0.5" top="0.5" bottom="0.5">
              <stop position="0">
                <color theme="4" tint="0.80001220740379042"/>
              </stop>
              <stop position="1">
                <color theme="4"/>
              </stop>
            </gradientFill>
          </fill>
          <border>
            <vertical/>
            <horizontal/>
          </border>
        </dxf>
        <dxf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ill>
            <patternFill patternType="solid">
              <fgColor auto="1"/>
              <bgColor theme="8" tint="0.79998168889431442"/>
            </patternFill>
          </fill>
          <border diagonalUp="0" diagonalDown="0">
            <left style="thin">
              <color theme="0"/>
            </left>
            <right style="thin">
              <color theme="0"/>
            </right>
            <top style="thin">
              <color theme="0"/>
            </top>
            <bottom style="thin">
              <color theme="0"/>
            </bottom>
            <vertical/>
            <horizontal/>
          </border>
        </dxf>
        <dxf>
          <font>
            <b val="0"/>
            <i val="0"/>
            <sz val="8"/>
            <color theme="0"/>
            <name val="Montserrat Light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b val="0"/>
            <i val="0"/>
            <sz val="8"/>
            <color theme="0"/>
            <name val="Montserrat Light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b val="0"/>
            <i val="0"/>
            <sz val="9"/>
            <color theme="0"/>
            <name val="Montserrat Light"/>
            <scheme val="none"/>
          </font>
          <border>
            <left/>
            <right/>
            <top/>
            <bottom/>
            <vertical/>
            <horizontal/>
          </border>
        </dxf>
        <dxf>
          <font>
            <b val="0"/>
            <i val="0"/>
            <sz val="8"/>
            <color theme="0"/>
            <name val="Montserrat Light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Modelo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1/relationships/timelineCache" Target="timelineCaches/timelineCache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[Analise_Recursos.xlsx]Tabelas_dinâmicas!Data de Admi.</c:name>
    <c:fmtId val="61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Tabelas_dinâmicas!$R$3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Tabelas_dinâmicas!$P$4:$Q$15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Tabelas_dinâmicas!$R$4:$R$15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20</c:v>
                </c:pt>
                <c:pt idx="4">
                  <c:v>17</c:v>
                </c:pt>
                <c:pt idx="5">
                  <c:v>13</c:v>
                </c:pt>
                <c:pt idx="6">
                  <c:v>3</c:v>
                </c:pt>
                <c:pt idx="7">
                  <c:v>9</c:v>
                </c:pt>
                <c:pt idx="8">
                  <c:v>6</c:v>
                </c:pt>
                <c:pt idx="9">
                  <c:v>14</c:v>
                </c:pt>
                <c:pt idx="10">
                  <c:v>1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7-4115-92D3-50255A13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834544"/>
        <c:axId val="1718264816"/>
      </c:lineChart>
      <c:catAx>
        <c:axId val="17168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718264816"/>
        <c:crosses val="autoZero"/>
        <c:auto val="1"/>
        <c:lblAlgn val="ctr"/>
        <c:lblOffset val="100"/>
        <c:noMultiLvlLbl val="0"/>
      </c:catAx>
      <c:valAx>
        <c:axId val="17182648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68345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[Analise_Recursos.xlsx]Tabelas_dinâmicas!Tabela dinâmica2</c:name>
    <c:fmtId val="1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</c:pivotFmt>
      <c:pivotFmt>
        <c:idx val="4"/>
        <c:spPr>
          <a:solidFill>
            <a:srgbClr val="00206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002060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Tabelas_dinâmicas!$AP$3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Tabelas_dinâmicas!$AO$4:$AO$21</c:f>
              <c:strCache>
                <c:ptCount val="18"/>
                <c:pt idx="0">
                  <c:v>7</c:v>
                </c:pt>
                <c:pt idx="1">
                  <c:v>8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25</c:v>
                </c:pt>
                <c:pt idx="16">
                  <c:v>29</c:v>
                </c:pt>
                <c:pt idx="17">
                  <c:v>30</c:v>
                </c:pt>
              </c:strCache>
            </c:strRef>
          </c:cat>
          <c:val>
            <c:numRef>
              <c:f>Tabelas_dinâmicas!$AP$4:$AP$21</c:f>
              <c:numCache>
                <c:formatCode>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18</c:v>
                </c:pt>
                <c:pt idx="4">
                  <c:v>10</c:v>
                </c:pt>
                <c:pt idx="5">
                  <c:v>6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5</c:v>
                </c:pt>
                <c:pt idx="10">
                  <c:v>10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5-4894-BCCF-C496FAFE6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2901759"/>
        <c:axId val="1722645327"/>
      </c:barChart>
      <c:catAx>
        <c:axId val="154290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722645327"/>
        <c:crosses val="autoZero"/>
        <c:auto val="1"/>
        <c:lblAlgn val="ctr"/>
        <c:lblOffset val="100"/>
        <c:noMultiLvlLbl val="0"/>
      </c:catAx>
      <c:valAx>
        <c:axId val="1722645327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54290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[Analise_Recursos.xlsx]Tabelas_dinâmicas!Func. por Departamento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Tabelas_dinâmicas!$K$3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Tabelas_dinâmicas!$J$4:$J$13</c:f>
              <c:strCache>
                <c:ptCount val="10"/>
                <c:pt idx="0">
                  <c:v>Administrativo</c:v>
                </c:pt>
                <c:pt idx="1">
                  <c:v>Financeiro</c:v>
                </c:pt>
                <c:pt idx="2">
                  <c:v>Informática</c:v>
                </c:pt>
                <c:pt idx="3">
                  <c:v>Controladoria</c:v>
                </c:pt>
                <c:pt idx="4">
                  <c:v>Marketing</c:v>
                </c:pt>
                <c:pt idx="5">
                  <c:v>RH</c:v>
                </c:pt>
                <c:pt idx="6">
                  <c:v>Ouvidoria</c:v>
                </c:pt>
                <c:pt idx="7">
                  <c:v>Cobrança</c:v>
                </c:pt>
                <c:pt idx="8">
                  <c:v>SAC</c:v>
                </c:pt>
                <c:pt idx="9">
                  <c:v>Jurídico</c:v>
                </c:pt>
              </c:strCache>
            </c:strRef>
          </c:cat>
          <c:val>
            <c:numRef>
              <c:f>Tabelas_dinâmicas!$K$4:$K$13</c:f>
              <c:numCache>
                <c:formatCode>General</c:formatCode>
                <c:ptCount val="10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C-450D-A3E1-9D01ED2763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56575024"/>
        <c:axId val="1623541520"/>
      </c:barChart>
      <c:catAx>
        <c:axId val="175657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623541520"/>
        <c:crosses val="autoZero"/>
        <c:auto val="1"/>
        <c:lblAlgn val="ctr"/>
        <c:lblOffset val="100"/>
        <c:noMultiLvlLbl val="0"/>
      </c:catAx>
      <c:valAx>
        <c:axId val="16235415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5657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[Analise_Recursos.xlsx]Tabelas_dinâmicas!fUNC. cARGO</c:name>
    <c:fmtId val="7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002060"/>
          </a:solidFill>
          <a:ln>
            <a:solidFill>
              <a:schemeClr val="tx2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700" b="0" i="0" u="none" strike="noStrike" kern="1200" baseline="0">
                  <a:solidFill>
                    <a:sysClr val="windowText" lastClr="000000"/>
                  </a:solidFill>
                  <a:latin typeface="Montserrat Light" panose="00000400000000000000" pitchFamily="2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Tabelas_dinâmicas!$U$3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2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Montserrat Light" panose="000004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Tabelas_dinâmicas!$T$4:$T$16</c:f>
              <c:strCache>
                <c:ptCount val="13"/>
                <c:pt idx="0">
                  <c:v>Programador I</c:v>
                </c:pt>
                <c:pt idx="1">
                  <c:v>Sub Gerente Pleno</c:v>
                </c:pt>
                <c:pt idx="2">
                  <c:v>Programador II</c:v>
                </c:pt>
                <c:pt idx="3">
                  <c:v>Sub Gerente Sênior</c:v>
                </c:pt>
                <c:pt idx="4">
                  <c:v>Sub Gerente Júnior</c:v>
                </c:pt>
                <c:pt idx="5">
                  <c:v>Gerente Júnior</c:v>
                </c:pt>
                <c:pt idx="6">
                  <c:v>Auxiliar I</c:v>
                </c:pt>
                <c:pt idx="7">
                  <c:v>Gerente Pleno</c:v>
                </c:pt>
                <c:pt idx="8">
                  <c:v>Gerente Sênior</c:v>
                </c:pt>
                <c:pt idx="9">
                  <c:v>Assistente III</c:v>
                </c:pt>
                <c:pt idx="10">
                  <c:v>Auxiliar II</c:v>
                </c:pt>
                <c:pt idx="11">
                  <c:v>Assistente II</c:v>
                </c:pt>
                <c:pt idx="12">
                  <c:v>Assistente I</c:v>
                </c:pt>
              </c:strCache>
            </c:strRef>
          </c:cat>
          <c:val>
            <c:numRef>
              <c:f>Tabelas_dinâmicas!$U$4:$U$16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12</c:v>
                </c:pt>
                <c:pt idx="11">
                  <c:v>16</c:v>
                </c:pt>
                <c:pt idx="12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2-484D-813F-167ECB30A8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710327936"/>
        <c:axId val="1737701664"/>
      </c:barChart>
      <c:catAx>
        <c:axId val="171032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bg1">
                    <a:lumMod val="50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737701664"/>
        <c:crosses val="autoZero"/>
        <c:auto val="1"/>
        <c:lblAlgn val="ctr"/>
        <c:lblOffset val="100"/>
        <c:noMultiLvlLbl val="0"/>
      </c:catAx>
      <c:valAx>
        <c:axId val="1737701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103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>
      <a:solidFill>
        <a:schemeClr val="bg1">
          <a:lumMod val="85000"/>
        </a:schemeClr>
      </a:solidFill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[Analise_Recursos.xlsx]Tabelas_dinâmicas!Cargo por Departamento</c:name>
    <c:fmtId val="2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Tabelas_dinâmicas!$AA$3:$AA$4</c:f>
              <c:strCache>
                <c:ptCount val="1"/>
                <c:pt idx="0">
                  <c:v>Assistente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Tabelas_dinâmicas!$AA$5:$AA$14</c:f>
              <c:numCache>
                <c:formatCode>0</c:formatCode>
                <c:ptCount val="10"/>
                <c:pt idx="0">
                  <c:v>10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1-44FA-BF3A-71F8D78CFFCE}"/>
            </c:ext>
          </c:extLst>
        </c:ser>
        <c:ser>
          <c:idx val="1"/>
          <c:order val="1"/>
          <c:tx>
            <c:strRef>
              <c:f>Tabelas_dinâmicas!$AB$3:$AB$4</c:f>
              <c:strCache>
                <c:ptCount val="1"/>
                <c:pt idx="0">
                  <c:v>Assistente II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Tabelas_dinâmicas!$AB$5:$AB$14</c:f>
              <c:numCache>
                <c:formatCode>0</c:formatCode>
                <c:ptCount val="10"/>
                <c:pt idx="0">
                  <c:v>3</c:v>
                </c:pt>
                <c:pt idx="2">
                  <c:v>3</c:v>
                </c:pt>
                <c:pt idx="3">
                  <c:v>4</c:v>
                </c:pt>
                <c:pt idx="6">
                  <c:v>3</c:v>
                </c:pt>
                <c:pt idx="7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1-44FA-BF3A-71F8D78CFFCE}"/>
            </c:ext>
          </c:extLst>
        </c:ser>
        <c:ser>
          <c:idx val="2"/>
          <c:order val="2"/>
          <c:tx>
            <c:strRef>
              <c:f>Tabelas_dinâmicas!$AC$3:$AC$4</c:f>
              <c:strCache>
                <c:ptCount val="1"/>
                <c:pt idx="0">
                  <c:v>Assistente III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Tabelas_dinâmicas!$AC$5:$AC$14</c:f>
              <c:numCache>
                <c:formatCode>0</c:formatCode>
                <c:ptCount val="10"/>
                <c:pt idx="1">
                  <c:v>1</c:v>
                </c:pt>
                <c:pt idx="3">
                  <c:v>2</c:v>
                </c:pt>
                <c:pt idx="4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1-44FA-BF3A-71F8D78CFFCE}"/>
            </c:ext>
          </c:extLst>
        </c:ser>
        <c:ser>
          <c:idx val="3"/>
          <c:order val="3"/>
          <c:tx>
            <c:strRef>
              <c:f>Tabelas_dinâmicas!$AD$3:$AD$4</c:f>
              <c:strCache>
                <c:ptCount val="1"/>
                <c:pt idx="0">
                  <c:v>Auxiliar 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Tabelas_dinâmicas!$AD$5:$AD$14</c:f>
              <c:numCache>
                <c:formatCode>0</c:formatCode>
                <c:ptCount val="10"/>
                <c:pt idx="0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1-44FA-BF3A-71F8D78CFFCE}"/>
            </c:ext>
          </c:extLst>
        </c:ser>
        <c:ser>
          <c:idx val="4"/>
          <c:order val="4"/>
          <c:tx>
            <c:strRef>
              <c:f>Tabelas_dinâmicas!$AE$3:$AE$4</c:f>
              <c:strCache>
                <c:ptCount val="1"/>
                <c:pt idx="0">
                  <c:v>Auxiliar II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Tabelas_dinâmicas!$AE$5:$AE$14</c:f>
              <c:numCache>
                <c:formatCode>0</c:formatCode>
                <c:ptCount val="10"/>
                <c:pt idx="0">
                  <c:v>3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5">
                  <c:v>2</c:v>
                </c:pt>
                <c:pt idx="7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71-44FA-BF3A-71F8D78CFFCE}"/>
            </c:ext>
          </c:extLst>
        </c:ser>
        <c:ser>
          <c:idx val="5"/>
          <c:order val="5"/>
          <c:tx>
            <c:strRef>
              <c:f>Tabelas_dinâmicas!$AF$3:$AF$4</c:f>
              <c:strCache>
                <c:ptCount val="1"/>
                <c:pt idx="0">
                  <c:v>Gerente Júnior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Tabelas_dinâmicas!$AF$5:$AF$14</c:f>
              <c:numCache>
                <c:formatCode>0</c:formatCode>
                <c:ptCount val="10"/>
                <c:pt idx="1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1-44FA-BF3A-71F8D78CFFCE}"/>
            </c:ext>
          </c:extLst>
        </c:ser>
        <c:ser>
          <c:idx val="6"/>
          <c:order val="6"/>
          <c:tx>
            <c:strRef>
              <c:f>Tabelas_dinâmicas!$AG$3:$AG$4</c:f>
              <c:strCache>
                <c:ptCount val="1"/>
                <c:pt idx="0">
                  <c:v>Gerente Pleno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Tabelas_dinâmicas!$AG$5:$AG$14</c:f>
              <c:numCache>
                <c:formatCode>0</c:formatCode>
                <c:ptCount val="10"/>
                <c:pt idx="1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71-44FA-BF3A-71F8D78CFFCE}"/>
            </c:ext>
          </c:extLst>
        </c:ser>
        <c:ser>
          <c:idx val="7"/>
          <c:order val="7"/>
          <c:tx>
            <c:strRef>
              <c:f>Tabelas_dinâmicas!$AH$3:$AH$4</c:f>
              <c:strCache>
                <c:ptCount val="1"/>
                <c:pt idx="0">
                  <c:v>Gerente Sênior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Tabelas_dinâmicas!$AH$5:$AH$14</c:f>
              <c:numCache>
                <c:formatCode>0</c:formatCode>
                <c:ptCount val="10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71-44FA-BF3A-71F8D78CFFCE}"/>
            </c:ext>
          </c:extLst>
        </c:ser>
        <c:ser>
          <c:idx val="8"/>
          <c:order val="8"/>
          <c:tx>
            <c:strRef>
              <c:f>Tabelas_dinâmicas!$AI$3:$AI$4</c:f>
              <c:strCache>
                <c:ptCount val="1"/>
                <c:pt idx="0">
                  <c:v>Programador I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Tabelas_dinâmicas!$AI$5:$AI$14</c:f>
              <c:numCache>
                <c:formatCode>0</c:formatCode>
                <c:ptCount val="10"/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71-44FA-BF3A-71F8D78CFFCE}"/>
            </c:ext>
          </c:extLst>
        </c:ser>
        <c:ser>
          <c:idx val="9"/>
          <c:order val="9"/>
          <c:tx>
            <c:strRef>
              <c:f>Tabelas_dinâmicas!$AJ$3:$AJ$4</c:f>
              <c:strCache>
                <c:ptCount val="1"/>
                <c:pt idx="0">
                  <c:v>Programador II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Tabelas_dinâmicas!$AJ$5:$AJ$14</c:f>
              <c:numCache>
                <c:formatCode>0</c:formatCode>
                <c:ptCount val="10"/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71-44FA-BF3A-71F8D78CFFCE}"/>
            </c:ext>
          </c:extLst>
        </c:ser>
        <c:ser>
          <c:idx val="10"/>
          <c:order val="10"/>
          <c:tx>
            <c:strRef>
              <c:f>Tabelas_dinâmicas!$AK$3:$AK$4</c:f>
              <c:strCache>
                <c:ptCount val="1"/>
                <c:pt idx="0">
                  <c:v>Sub Gerente Júnior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Tabelas_dinâmicas!$AK$5:$AK$14</c:f>
              <c:numCache>
                <c:formatCode>0</c:formatCode>
                <c:ptCount val="10"/>
                <c:pt idx="0">
                  <c:v>1</c:v>
                </c:pt>
                <c:pt idx="6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71-44FA-BF3A-71F8D78CFFCE}"/>
            </c:ext>
          </c:extLst>
        </c:ser>
        <c:ser>
          <c:idx val="11"/>
          <c:order val="11"/>
          <c:tx>
            <c:strRef>
              <c:f>Tabelas_dinâmicas!$AL$3:$AL$4</c:f>
              <c:strCache>
                <c:ptCount val="1"/>
                <c:pt idx="0">
                  <c:v>Sub Gerente Pleno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Tabelas_dinâmicas!$AL$5:$AL$14</c:f>
              <c:numCache>
                <c:formatCode>0</c:formatCode>
                <c:ptCount val="10"/>
                <c:pt idx="3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71-44FA-BF3A-71F8D78CFFCE}"/>
            </c:ext>
          </c:extLst>
        </c:ser>
        <c:ser>
          <c:idx val="12"/>
          <c:order val="12"/>
          <c:tx>
            <c:strRef>
              <c:f>Tabelas_dinâmicas!$AM$3:$AM$4</c:f>
              <c:strCache>
                <c:ptCount val="1"/>
                <c:pt idx="0">
                  <c:v>Sub Gerente Sênior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Tabelas_dinâmicas!$Z$5:$Z$14</c:f>
              <c:strCache>
                <c:ptCount val="10"/>
                <c:pt idx="0">
                  <c:v>Administrativo</c:v>
                </c:pt>
                <c:pt idx="1">
                  <c:v>Cobrança</c:v>
                </c:pt>
                <c:pt idx="2">
                  <c:v>Controladoria</c:v>
                </c:pt>
                <c:pt idx="3">
                  <c:v>Financeiro</c:v>
                </c:pt>
                <c:pt idx="4">
                  <c:v>Informática</c:v>
                </c:pt>
                <c:pt idx="5">
                  <c:v>Jurídico</c:v>
                </c:pt>
                <c:pt idx="6">
                  <c:v>Marketing</c:v>
                </c:pt>
                <c:pt idx="7">
                  <c:v>Ouvidoria</c:v>
                </c:pt>
                <c:pt idx="8">
                  <c:v>RH</c:v>
                </c:pt>
                <c:pt idx="9">
                  <c:v>SAC</c:v>
                </c:pt>
              </c:strCache>
            </c:strRef>
          </c:cat>
          <c:val>
            <c:numRef>
              <c:f>Tabelas_dinâmicas!$AM$5:$AM$14</c:f>
              <c:numCache>
                <c:formatCode>0</c:formatCode>
                <c:ptCount val="10"/>
                <c:pt idx="0">
                  <c:v>1</c:v>
                </c:pt>
                <c:pt idx="3">
                  <c:v>1</c:v>
                </c:pt>
                <c:pt idx="4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A71-44FA-BF3A-71F8D78CF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7543264"/>
        <c:axId val="1762805104"/>
      </c:barChart>
      <c:catAx>
        <c:axId val="17275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762805104"/>
        <c:crosses val="autoZero"/>
        <c:auto val="1"/>
        <c:lblAlgn val="ctr"/>
        <c:lblOffset val="100"/>
        <c:noMultiLvlLbl val="0"/>
      </c:catAx>
      <c:valAx>
        <c:axId val="17628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 Light" panose="00000400000000000000" pitchFamily="2" charset="0"/>
                <a:ea typeface="+mn-ea"/>
                <a:cs typeface="+mn-cs"/>
              </a:defRPr>
            </a:pPr>
            <a:endParaRPr lang="pt-BR"/>
          </a:p>
        </c:txPr>
        <c:crossAx val="17275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 Light" panose="00000400000000000000" pitchFamily="2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Tabelas_dinâmicas!$H$2</c:f>
              <c:strCache>
                <c:ptCount val="1"/>
                <c:pt idx="0">
                  <c:v>Qntd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</c:spPr>
          <c:dPt>
            <c:idx val="0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8C-4694-9906-C1396A843BB8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8C-4694-9906-C1396A843BB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Tabelas_dinâmicas!$G$3:$G$4</c:f>
              <c:strCache>
                <c:ptCount val="2"/>
                <c:pt idx="0">
                  <c:v>Funcionários com Dependentes</c:v>
                </c:pt>
                <c:pt idx="1">
                  <c:v>Funcionários sem Dependentes</c:v>
                </c:pt>
              </c:strCache>
            </c:strRef>
          </c:cat>
          <c:val>
            <c:numRef>
              <c:f>Tabelas_dinâmicas!$H$3:$H$4</c:f>
              <c:numCache>
                <c:formatCode>0</c:formatCode>
                <c:ptCount val="2"/>
                <c:pt idx="0">
                  <c:v>20</c:v>
                </c:pt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8C-4694-9906-C1396A843B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t-BR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title>
    <cx:plotArea>
      <cx:plotAreaRegion>
        <cx:series layoutId="clusteredColumn" uniqueId="{88EE8C77-6F2E-43E7-94A5-40BC7F56AEAC}">
          <cx:spPr>
            <a:solidFill>
              <a:srgbClr val="002060"/>
            </a:solidFill>
            <a:ln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x:spPr>
          <cx:dataId val="0"/>
          <cx:layoutPr>
            <cx:aggregation/>
          </cx:layoutPr>
          <cx:axisId val="1"/>
        </cx:series>
        <cx:series layoutId="paretoLine" ownerIdx="0" uniqueId="{F09B78D2-C8A5-4415-AF10-016242517952}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700">
                <a:latin typeface="Montserrat Light" panose="00000400000000000000" pitchFamily="2" charset="0"/>
                <a:ea typeface="Montserrat Light" panose="00000400000000000000" pitchFamily="2" charset="0"/>
                <a:cs typeface="Montserrat Light" panose="00000400000000000000" pitchFamily="2" charset="0"/>
              </a:defRPr>
            </a:pPr>
            <a:endParaRPr lang="pt-BR" sz="7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 Light" panose="00000400000000000000" pitchFamily="2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800">
                <a:latin typeface="Montserrat Light" panose="00000400000000000000" pitchFamily="2" charset="0"/>
                <a:ea typeface="Montserrat Light" panose="00000400000000000000" pitchFamily="2" charset="0"/>
                <a:cs typeface="Montserrat Light" panose="00000400000000000000" pitchFamily="2" charset="0"/>
              </a:defRPr>
            </a:pPr>
            <a:endParaRPr lang="pt-BR" sz="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 Light" panose="00000400000000000000" pitchFamily="2" charset="0"/>
            </a:endParaRPr>
          </a:p>
        </cx:txPr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_xlchart.v5.3</cx:f>
        <cx:nf>_xlchart.v5.2</cx:nf>
      </cx:strDim>
      <cx:numDim type="colorVal">
        <cx:f>_xlchart.v5.5</cx:f>
        <cx:nf>_xlchart.v5.4</cx:nf>
      </cx:numDim>
    </cx:data>
  </cx:chartData>
  <cx:chart>
    <cx:plotArea>
      <cx:plotAreaRegion>
        <cx:series layoutId="regionMap" uniqueId="{1B7484E3-5925-47F8-94E5-1758761A3F89}">
          <cx:dataLabels>
            <cx:spPr>
              <a:solidFill>
                <a:schemeClr val="tx2"/>
              </a:solidFill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700" b="1">
                    <a:solidFill>
                      <a:schemeClr val="bg1"/>
                    </a:solidFill>
                    <a:latin typeface="Montserrat Light" panose="00000400000000000000" pitchFamily="2" charset="0"/>
                    <a:ea typeface="Montserrat Light" panose="00000400000000000000" pitchFamily="2" charset="0"/>
                    <a:cs typeface="Montserrat Light" panose="00000400000000000000" pitchFamily="2" charset="0"/>
                  </a:defRPr>
                </a:pPr>
                <a:endParaRPr lang="pt-BR" sz="700" b="1" i="0" u="none" strike="noStrike" baseline="0">
                  <a:solidFill>
                    <a:schemeClr val="bg1"/>
                  </a:solidFill>
                  <a:latin typeface="Montserrat Light" panose="00000400000000000000" pitchFamily="2" charset="0"/>
                </a:endParaRPr>
              </a:p>
            </cx:txPr>
            <cx:visibility seriesName="0" categoryName="0" value="1"/>
            <cx:dataLabel idx="0">
              <cx:spPr>
                <a:solidFill>
                  <a:schemeClr val="tx2"/>
                </a:solid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sz="700"/>
                  </a:pPr>
                  <a:r>
                    <a:rPr lang="pt-BR" sz="700" b="0" i="0" u="none" strike="noStrike" baseline="0">
                      <a:solidFill>
                        <a:schemeClr val="bg1"/>
                      </a:solidFill>
                      <a:latin typeface="Montserrat Light" panose="00000400000000000000" pitchFamily="2" charset="0"/>
                    </a:rPr>
                    <a:t>5</a:t>
                  </a:r>
                </a:p>
              </cx:txPr>
            </cx:dataLabel>
            <cx:dataLabel idx="1">
              <cx:spPr>
                <a:solidFill>
                  <a:schemeClr val="tx2"/>
                </a:solidFill>
              </cx:spPr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pt-BR" sz="700" b="0" i="0" u="none" strike="noStrike" baseline="0">
                      <a:solidFill>
                        <a:schemeClr val="bg1"/>
                      </a:solidFill>
                      <a:latin typeface="Montserrat Light" panose="00000400000000000000" pitchFamily="2" charset="0"/>
                    </a:rPr>
                    <a:t>8</a:t>
                  </a:r>
                </a:p>
              </cx:txPr>
            </cx:dataLabel>
            <cx:dataLabel idx="5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>
                      <a:solidFill>
                        <a:schemeClr val="bg1"/>
                      </a:solidFill>
                    </a:defRPr>
                  </a:pPr>
                  <a:r>
                    <a:rPr lang="pt-BR" sz="700" b="0" i="0" u="none" strike="noStrike" baseline="0">
                      <a:solidFill>
                        <a:schemeClr val="bg1"/>
                      </a:solidFill>
                      <a:latin typeface="Montserrat Light" panose="00000400000000000000" pitchFamily="2" charset="0"/>
                    </a:rPr>
                    <a:t>57</a:t>
                  </a:r>
                </a:p>
              </cx:txPr>
            </cx:dataLabel>
          </cx:dataLabels>
          <cx:dataId val="0"/>
          <cx:layoutPr>
            <cx:geography cultureLanguage="pt-BR" cultureRegion="BR" attribution="Da plataforma Bing">
              <cx:geoCache provider="{E9337A44-BEBE-4D9F-B70C-5C5E7DAFC167}">
                <cx:binary>1HvZctw4tu2vOPx86SJIAAQ7us4DmfOgTCkly/ILQyXJ4ASCBAFOf3Pifsr5sbsTaZdlldt9+g4R
t1+Y3ANAEuPaayP//jT87al8eVTvBlFW7d+eht/fp1rXf/vtt/YpfRGP7QeRPSnZyi/6w5MUv8kv
X7Knl9+e1WOfVfw3z0X4t6f0UemX4f1//B1q4y9yJ58edSara/OixpuX1pS6/YXtp6Z3j88iq2ZZ
q1X2pNHv728279+9VDrT4+1Yv/z+/gf7+3e/va3lL098V8JLafMMZR3P+xC6jLku8gjyPDd4/66U
Ff9mxv4HFNLAD8/XIPAx/vbsq0cB5W8y+e755d3msXrJlPxm+9l72bd6fH5WL20Ln2R//1r+h2+5
fOqTNJU+tx6Hhvz9faQe26x8/y5rZXyxxPL8JdGN/fTffmz4//j7GwU0xhvNq75523L/zPSXrtkv
f9UE/2LXoPBDiBjFLvJpgFhA/tI1oU8ouPg+DqkbvumafVY9tu+WL+oxa3/1Vj/vmB9Lv+mW82f+
O3XL6firBvgXu8XzPxDfD2nIghARF6bGm36hH6jHGGXI9V3vr1Pm9F//U747Ppryf2O6vC77pk/O
3/jv1CdHmK//91Yx8gH7Lg5CF2YC8yh6u4yFHzyGCUKEUkQ95IbfHn5Zxo6P6rH6r//8pvzvr19/
FnzTG+ev+3fqjZvTr779X5whvvsBpgXxQthWsJ0iP84Qgj54iIa+67MQu9gLobcuQ+H7prKEDoGN
5Vm+OxlY7f/xSPn58nXel95U8aaHzl/879RDp/hXrfAv9pAXfCBhyGBroRjBxHg7XdgHAnrPJTCV
vPPE+vbsSwedHiv9+C5+1I8KNplvtv/+rHlb/k3XnD/1/+eu+Qfv9nqM/uDyr2Iy5H4IiOczFkIv
UI+E7M388T+4DHkACVCImYc971sXXLrnG0T6xy/080nzrdwPL///GnH9YzT2J26dwUCbW8D7CpD9
2voNyb0p+sM68sNnfmvB9fPv731ozz9R9LmGH1anb610ad1v/i+PrQY47eMPAcMUMFkQUEbIeeb0
L9YU+B9C0PiY0gA2qTOcq6TS6e/vyQePYkATgesTDwUeA1Mrzdnk+D6MBZcAkoB1EoUh9PW3bzvK
cuSy+rMhvsrvKiOOMqt0+/t75AI4qS9+5zelMKgATFL/DCoB9fsegMb66fEGIpiz+//Ahsm+9Dod
TWxgsY+Us0LwYoteyexBIxpzE6R/IDcXMzVwb6fHJjl0WUEia0g6epPUJbutue9HQtXDzHRuHXuq
8u+mXFabLFR1TCrXv8O9IzbWijrqXayV6OvY/dM5MV0d1Rn5EtZyWApBumvf0901S3sSUcT1Sp51
1lCztI3EgJu1MV6SxoNBPJJ0eiZVGo/O0FeRGmmweXWLBD9rVcs2Iq1Cb0V4lUUISzOvUJsmc5+j
SIf5S5dN+ecp19d5pQmPWBSY1ueRM6Q3+VA6D7475bGb5fJEpgzPTeOMe+wNei2K1lnVJC2v6BS2
c9aL5DS6HYsKmRafpTcb8uHoZIw+udl05GF7uUlz0HRgKmoVWJPs5RjhshMq0hh1Eff69uAnZXuo
/epat123yc6qvu8HEjG/vuish/W11j99rX7ogn75aqj/ZADRn4wfGIMQLXoAcCEcfDN+pjJgA8FS
R4Xj+sU+TYpNOIzN1l54VzdbovymjqzM3OC15Y3uezmj+mrWNn+wrG7uvFTKSIt63EkizV1Z1F7U
CaS204jM3ZDWIp6MV22stWtdHKOhLtfWmqb+lnOz72uzgSXUOTqGu3cjMztk6uGYNRqkdLwax664
2HhAj5no/YP15HV9KozXHArWzcdU+sdp8u4cDVPCjKkb5brQRy+o5G6sg3Ym/Tb9o9Uk6hFHD2k9
qMUUiGatHYftft3wxP9x4mLquQyHsC+co0FMXPfHiVvSsWvTIqhnfqDzNatUug90+vUiSqSWqiJ1
zIJZB3PsZRhgttQBr29F31ULzgZ/q0o67JJiVacuzC63ZHsnbc0UGTUEeyuzpo0yqvQuhLm/CoLO
UXNThldT2KOld57FQqJgFg5IzifumaiipJ5PtcNPXeOnp6CJVTmyGW+EmU2E9vsclcUYDWmOo3HC
3rxDpplh1XqxpJrv2fkT0n6stk3H5rlq6NapeDHLp378rKvp1I++OVl9kgafft2mnkcILO2v10Mc
nMkNn4YeDRiDEX22v1oPOWmR9POsmQeRTh472Zg/GBFBPGmKr9jYqW0VuHjuuKq/1wO56v2mfBZK
PjQ97e9wneLF1AV8gzRpj1VIyth6+H7M83p6yqqki2tspgOtRnfjpZ5c1KPoPuYuPSlOy+eedide
yuFj7slqUdPO24SJHg7O5PYxntrhyetntk4d8jKGtcQcq1E6a+npJ1P1fdwXTXjwOHdmA/LGk0FZ
Gw9So/tpqETUSrf4YxLVVc+qjEeeKSPZdzKLUlTEHlP1l8HJro1G5rH3cxVNSqX3aRaOsWElP6UU
V3OPtu1h8KZ6SWkpdq4q8XpqeLtOQ+HuTM+SRVo57MCUoLCxeEXkhBIvhEHdbeKTdl0OMDStmAVZ
fUAD2wdh2t9aVeAkkcOwuvET2d0qx5ERFg3ZWqORQTqXfocXxcg2fiPdXVKh6ghfQOYmrJJYjwOv
5xWsioLl5gqJpjpaFzdjsFSfXRga01cuY+mIY2JyGXWoH7aIzCnLizvlMu+un14JzJkHws/vmr72
zxYrtGXinQpURUW6x4kY8vONoj7caH9XeHLMI+XvtNX8qz5SesFN6IxTVKjMj8NM41UdGHRb9YO3
KINazGkboFvjJ3gTZMSDOQ5WnLjJgYt2ayV7aaqXTpHyhM/ulRweqzLRe2uyVStTdLMwMFnUTFPw
0OdexGTh3hdB76wrZpKZ76XsgaLxNk0adNNgNu0zQdM478vgISEViUjaN1ejJ4NrWFEe2nM9KjDj
LHTdcSM49z8WQs+sfspzZ9F7vlm6nRnv09yNO76UmIV5NPClTxTc9NWyBVhlb35hItb518X/6lNo
4D2jIBCz14/5q99fX+WNz/9hcfhahpYD4dlznYRjlHCObvAQsqUj23QNPRkeVVeXcZLn/tNQ7Don
oc9jn04RKlz34opr96uraMrvrtyY4FWtTu6xpXWtkzo5WldevKr1Zy9gXe0LOMnk/fgCsMWRRT0V
KnZUia5Zm++GLCEfPVSgnWzaMZrOIuvUsMpc5c2SoCcf+2Jo5knTeUtr9WrqRJOg09ZaqU9vir5r
j9ZYdkvdi+xjy3O570P/KiN6SRvX6Bi12UYlqXMoCFa3AXVkPLpSrYeqbG+dJhfLFJdoZq19nvP9
kIqnsGnVrVWpJCoJdk7WvejqNEpdV++sDVHmzILewwtrNUkTrP0u4bG1hknnHqe+XVpj6QNbj8ui
WYXFDpVjd9+VItgHHleRFUfhtMucDmxuxb5PytjUEm2tmI3+Igg4OmUuZtdTiPfJ6HT3dZ6pjXYw
ja2X4YTP/RJ1K2vlafKEkgzgX9X1H+G5iW6LfUOaLM6arF0yKtu1QzS/lkXD4wSg8nMSzLIS+jor
qIpblmdHz5X5hmTwlX7BxJ0M5R9TNbTPfUM2zoDRJ8BRxTw1utuFSdXsaYncWcMH9kAcZ9GNo3r2
Cc8jTp38tjg/N9GTXpQ12WHSZVeOZv48NMV0MwV4iGvtkntTQUMjjdCTW4il06sR2r246wROvmgx
XTdljj8L5KBIhYG445XTzxxAkEfNZLqcYF3ekRDCCk/W04qen9IPVRHxEFAFRDjlXiGTbZpalStX
de6B5k034wr202SozwvJ6D+3OY0SJlseFWTcErcoH+vJCyOJSH9SyqHzkFK19FB2mIqqOgqj2gN2
drQcq6PV2IsZUQtrx1jNvxusKz3HPwvTMH5HXZTeJVMzDwvFrq1KOuP9GI7V1eTI9M4jzItw4vOt
FX1Kj5PI1tTLq9ssI3jndflz2vjiFp9VWEFvB86N1YRjOUSVP7GNdRfSmMXo92LuyB6tGjKoOEio
vEk2WeHqm7qR+gbiD3clu9GJrGgNfdGyKAWKe2V1pnT7qA16XOxHzm4DEVRbPUBuixf60A6mvVx4
U65SV1IA/UOYxLzPe7bkGWYb0z7XxpVXyq/KJW8KFVnRKxp5ZS8dB8DphSo1a89DeTQRgAhurZtD
q9R4UtOwCToxfQLkWq2kKT0IzNT4KQz751ATuUnDCTqkrL9eAlyBqirjPEHF9FECVbLllLfXo86a
q77IFlYKFFLX/TdVqRuyMjyUX19uzplfXtUUAr1Zp9154bTDzj4oPz8tYw3AozzRC49OfuzWvJo+
0s4J13XT3yQQEV8uLTfTIoO4YJY6Y1/EjSI4ctuSrSZhvvoAKw07ucQHWyyszbgzlblhTSxYskmx
69yonNBDMpU8MmwYP/licuaa5mxpxR5gBGEojwPdTzMCeGsbjC2JctiUZ10+UhWNrHS21vJWtkru
AdqRNL3q02DYJKEq9rJ23XnWO8Ot1HkXiSbFT9AIcehh/GX0xQEBW/GgoSNi2HvkNZ1Et/xevM2l
O+94O97mgegipxj9J8fXMcUSfwkn+ar44FbyetCOWbZDO26IasOVmMTOZNxbZlyZreMA7B2lW6/G
kMkrH+X+vA6EvgES2Yunjuf3A3WqCIeZ+iOd0p2jsjKNKCDjJgvgRmcrX9LxiTSwrNSi+sQqv4nD
1G1PeamreZr7xaHDGC2pKugyrLKPwh28eW3q8bN0xRxrkt53plfrsFPePEzF9DO99S9RdfGnErYf
Ww/H/tt6LvWzFB5et9m6QWzLpVvBy8LCTJsRsHiGjqEJ0OcqUCQqnWK6lWIKZ6rzmwPHTrBEDoBe
XCN3G3S+XNZUVsecl90sHY17lzlJF2WOYo8TD7a5TIPIL3261SaU26ACpqUdqvq+AjZn4QgvheYH
MTedH5XYGXfNWcTUzN2Bh6ckTcSNMd02F1Tec+1HwPGITYNrJ6pyRj4GbPSXio31HAJq8pGkwp+1
tepXVqQFABSp6mlnxUToHXfq6Zr2ZfERq4XVmq43R5fqm/JcIe5cd2vrh7h214yVd12yoYXOqtS2
0yo5NEWQxWk+iScq9czHInj47uF2PDmUlfPKA3aU4bb3xtuakCYKSzQ9li2GbWAa6HXmE7SFAALw
6dlQuXLm+aP+NAylXrocABg0QXdv0LiwDhOHjb5jU7Pzpzy9tlWi1nQLWolhbrcEjLImmmoOW9Of
e4VBbNz0rXeHUBOyyPo52qmjIpfTyuRMHK2z9dMI31mPi+ps/F7nd0MVTuNGffP9rs+m7uRNn4tK
V3+MI50FDndezIhP0qf8E5OwmTaVO16hDCfrRPnTUkx1cM3Loohz3tKlGCrmfsmQyqIe83K4xizZ
N4Mip7aC9cYEdb22om8KvXYynsWOdPDJ6pI4gDMFp3ISw6ySTreokkxEYyDIg71zgD76epc35Y0B
EBIBI1fsWlpFeTIEG3mWylEUO20IoCmWj8DxnZXWYi9sUmEcsFZvM56iXal8d1eiBu0SLNeFX5m1
VV2MZ33r5Hyp7X7Gz4tDBwOzqVpvZ2Bq+zO7Nw2gq6WIM6zD684t9Y3H3SCqe8VWwgz6RuZC3HSf
rMle2hp6jw41h6U8cFZDoU1MhoDuOE553KT++Em0upllg4FJcxYn00BI2rsfISZalgZVMaCMPo0z
v0njhgT9HElVdhva1dPMTGqBSf1R5/glBebpyg2UvBrPF3vHmilbkUAd0yYgVEYtucUjUeu6Tk/d
oIS7DIyE0SYc/yrsMDsUANRSknfwKJ2HB6fP4etGBR/r9AsyFGLmnyPlrvLSRZJ7fmwD5+/Rc+uQ
2GsdZ29VddquLgNEASF87FrPv8TLl9C4yuo58LHllgburm5KdaObAHY4J98Vk+ffEyLD9ci8EvjQ
2r8PdVHNAlUGa68w7OS3+bysOnhVVI10rnCnZ5WVXYPpPOkbPTNAZseurpuFHf2lGeu9Tp35q0kW
1iMECTzoFoE7hYfL63a+R2ckTPy5Kgp34aWud2fFImhei9aKQu4D/5jOmo72myKZkq1pSxFp2Ybz
7CxanUYT7LjfZau0FwIb9Ja5y9RpZBLpwfP2Ze7CTp5m7VyS7GksymwDadMKKA+RZoupSoIYQ5y+
ndBULQpMUhQlTiGvgkHA+p2Vw7weG7Hu0AjcjFepA4EkQyxSMTwGLJvVMNOfvdzNo5L3+rbhJFj4
Cao2XHci4qptNyJI+UaPwOPIxhs/F222GgnyV+WYJH4aDQBhZgCWnbgZkmwnzzui8hx2SwIgOZyM
plE7NXQJ55Nyd2m4M8+Gox44nle9CoD67ACKY+L0e6B7zqg8YyhuzDEH+vlGc2/flf34qSkbsqRd
ki4yk42fklp8yUE81ESMs8L30TyTatgPVTrs+fmu7pRe9H4GO9xZBAa4lwA3Rw2QF5TpMMKzkJBB
lAhRzWFVKHa40bB+2FvhjMEqBHa6Phusyl7GMil2olbFLnPlNRnHAajIoBHl0mmd6wFYpY+BCooF
0h7e+C3uDwSoP4AgnvvE0rhAOn8uZVjFgWDlMcWk2jisHxZh7Tt3NJEfrce5LpjcH1GmTKyIYrfp
AOSbDMrgucyquWgT5zNwd07sCplc1X0/bhqvnhbEQcfegWiocJMycnKXnOzFnbJ5ySFYsBItWTUr
Qxe2raAiJ02BxQK2RkRDfpPC2ZRnzcSM56x+mlA3Rgxa+zbrOZ3jTAQ74ii6cQ00p9M747XjFibO
G0hXtEm3rxSjuzbNm1nCxzTGxil2DYCPeyBRoywFzrNReDiEfvkcNqF/n4+CLQvZTXPrNUzoSbDg
wSCF5j3u+nSeqAbFb+WUDGg+jDDn54FjUGxloqsbYPPIYUS1WQPuMDPn/AwZiiQOp67ZWDEVZB2W
Az8pv6TXhWoOHm3w/ZtCaZYlcSvxq0JChPwkCkq+F8q1CmLfqJVuJpnOkoqQrVexmZTGXQ9DRrdW
lVXAF1ysVk5zRVZDjvdUet4iJH4JMUSmb+ylyTmkkDKVbYE/aW+KfKoPE7AB1igqA0EZ78Y5Ccds
2XpV/+Cme4sfJx8Fi7EmyVJ7pHvo1Ct1QIfkJ97krBZN6EU54P4VtCC+8tywjemg0RxDIiEA/k1N
uyJ3YmsdA5L6Edo14VAsKYRvCw4Q/IE0ztrHRXs7sbrc68LPYqiweaAZquMOdq9d0A/8DvJCywK4
j4fGh/FT8upODnmySh0NvOAZN/rc6xdDwN2FBZsDKZ0IwTaytaIuyDLo0vIUlHVyE4phdcGgHeDX
MWDHFrAh0JBlvcOTxLeV9tY469FDG0JqRSHGV95ZNLqICO/pfeUV5aYcRzyr0gzcJvqZgu91GOLk
KuO6j2xxSvAImRGa76rLBOJJBkDGSfU6LWCKeZ5fr6E789hOr2Fq/BO+3FuFdXcJENl9y+lb90QB
IezF1mTdSekeuqK/K5HBK3POiyDICe9NkR+YZwTQVrgtAJt7eJWrPDsNA/BHAy8PibX2Z6uXdHo1
TnMb+PtFD0klAquODfx5VQZHLKqFpQisx9B0x8JPpisrjf0kZoK2PmxECYQC7eRCvF67M1Ok5dxJ
zptT6dTtNuHk2ggHUpQXXSZ3mrvVzupoj8ajodiDOHvZw1GFm7RTDWRw6n6OBzSJuKT5ws2K7uAC
MjsTk/2aCdeNNOTZREyLeojCzsFra55aXBw0kKcX6zSFUVg72dRHwg+qHTnvIK8udBr21Hz2cW4u
Nknr4eIg/rwrw1cOOH8h3B83oSzG7TkVsi06PW7D0O8XOcoerfRd/0YktS6d2Cqzkh7cqQo2iG9x
rZ0DrF742J4vDSRWIwWIbR3whjuRkCG0SEeH2Ve5ncymgtixNBwf7cUWhpqmGmVRUablNaQ18zmD
/R+QWkfWwFoWq5E38hgmzIlLj5lPPSrubCQ9jPd6QvlL0cKD3VGbgwBuM4IkSRa5QwYTESD4rMF5
uumnJvjEp9iqR9R066wasrnT9c2DW8sn7cjkOIRBebSlSd7rKClRcszdvogwltWdTyWe51lldiFq
gm3owU44lZ6+rThtosILzEslIJHjkBOcS7lGpJyG6yKjkDQhpo6CIQ1bgLFjtzROejOkqSRAEKvt
6Dn5qk5go3rMxlkFqH03lczdNSQBgjpnt37XAbSfvMlEI9COOxHW7tfbSflsWark1hr+Yj1XM+mu
jUbgUGY+Ce8u4wtnSRizrhFfxxstI8qK9saOxdHhw7JyEy9Wdqg2rn5ogP8DAqhFN1wk/c7tgzvg
XUpg/HCzoFPOr12/o9u8rq7dinNgWV0VHhi+FZKCzapGyITJzvf3Tmg4MCZQqMoaHvkw0tdWF54N
Xqa7GAAou9RrDb05p54IYLFLVbQZ2lU7BG5kq7GXJlVfnC5Ua8ha5kFUuUxHHjDdq3bMySFxnSwA
SEQiiQ2/uviEY+Jt4KzX9UUEVIMPKsfuvJFlEMNyiw9kgD5JkyCfJdrkfQSDqd+MDZmHPeP7wh/5
3t7RYpLteaj1m6nCc5JmRR9997nIPzNbH9aIdO9LfJcEul1pbJoFc8c+slPeeHk5Xm6t3NSoWSR/
mu2E/z7/rUsOVYk8LZeF5zRb4PXqGhKbutm2UsP5A3v7Vi58mbDYarN6mQ8O3eSTB0cWMi7mYgTm
vPcpY5Gvsm5hptpcgqKA9BDIKx/PFenV3lgfcvZJU/PV55JTPGcmz36jT9UejnR4m0FPB4HhNMNC
VcafTxkc8MgaYPAvSgyr8ByatY/tPiHLbq06klxZSfgABXCRTRcjrmEgQQZ7+30iSDMEseq5E9sJ
ZA2XWdQCklngRlTnmIrtgjQY4+KcVDcm+wNs1RFYIgdCek35shhhDw/CkFzwlsk7N4bMMNtYYOUE
zsJJR3IiqM+uE787WajXhOXMa4MSctaJs7ChBRwSwLmDHxQccQKyCtS5W0yfa7NUQpMH0SCyDHMW
aW/srizN6jMN8zIEAGbpXQJn4SJKISu/MMiIdFajxIlwWmQoskwy/AmBb7usXV1i3uKbaI28IWNc
DkivW9U9y3Hov/BTKTj+YpDzSHtS3VMI22fGEfUhdzgF3OKk664GCI7YMM2ATw0+MqHmXZ5XaynS
uUhgQY+KM62QntmHAoKIXSk5LE4YiXTpVZeUK8MdWoQpkH02wyrbwN/0rgIO7ZyezZuEHQQatzZ3
azOysv0Djg3Jk7WPungEYNNd0rNVpjyIxVxyyfwK4O5NBXGN5cEwxGSpLsvHtguCmZFC7LLSJFcO
hFsXpiwtqoiz6Z94ZGcPFcJhDluHqXPnKhDyax3np/xzj3Qq5403lLdZlTRbOFxB4g5OLX5yqMji
yW/CHSxxkFL3IQ/Y5+EnBGmeFeTjuvmkhvCTltOXsgrLowBO4xor/9Z6TfCvnEVKi3FpxQImUQM0
wIlNpL0az5iOD1BZarphBscc0o11a8zO9SZ277flsK4VxNwhoVEOPHYTe00YO2GQXgeuM5z4QOmM
D32/4N00nADIZlfw55ujlawHFeRZOFO5YxSyE6GDg2WHsiC2HmbizQmCn3NV1jvJiBtnKihXVmxq
OLoAh2DS6PK08zMwpvuwbPsrq8ocVi0ST2RzK5oSj8cKlRfJPoPBsWqAChVQBec3cDrmre33fK8y
hZAo1d6CQgz+qQ6BXhwnWd9PBmipiegeXjtPZnQi2RGyJHiRZy3fdzlLVgWQ8xsiVb/VDmLL3OT6
iqEkmJNeu9eaGzErG1TdpTlnUStw+eCXwRNhTvdkMN84eVakUeXssxHpLGo9PnNoGr5MnXPNRqwf
eZk3kYu7KfIhBl+PHeo2AHrDmeXU3crbtLxr7gTgxg1tge62nHpH/I056wluuw18QTizMdGf/hzr
u3oMUOT66XQK0j7fJMyHtKGL2gZyw80MTqaFR2tlosVwyKiCY40FnU5N27t7GHcnXIWqibOOfAqL
Otz9L1q+a7lWnFv3iagSGd0SZp7Oy172DWWvIEBCBAkRnn5/4O52//13nToXe99QKMCMSGN8YWxz
kbxxLIBOn1pUQ2+keu+esyn+nOt4fh5PSFSPBbjOxxwESVzb1WvtefN34z0zpOkvLdicS8kdkWy0
VY+9OiUaPMufs3Te1y88ovqy5JNItm7g7lVqII46MbuyVkrGjSkZP6QR+ju3gyEpaLg89D6PMk8J
+woevzraDRmPIQXv2da22FWgyiGFJ3YCEaX3AhvR74WQ9udsWAZpJMgGJ4LQovDYr6hZPhjzhj2t
8cz46tDkungVhebH9T+XKW6Hr1GTX3010Ee+dMtFl9WYbP0SYXA8WKW+lW1k300BcKNhvcDpkRc7
IRnPVmf333IhDj7Igte2os2OT408bNfbFIAsbQ7LyOTBHoMlVth3vi/rmQgV+x5V+RKz1rJetrNq
7ftfnLe92kgdMBQm6sD1MXX4P37JMVInh+TTcaNcI+hPTyJSLSSEnS0SHBxgP5PamzpcIBpjPJnn
qr/bGFnXb+WpsxHRfM5GvA2QqujUfhveDn9dUbci2A9uOSUaJr6D7Ujg9mvSueWWZTvfQq7nXbeu
aBbhwf1rxtYnavI5Y5v/j3tsM+SfM77u0S3jW13q08ZobkxnYJk5IaHW+68+zYezaLR73brKvBhv
opbuv5hR5TbWfia+TIrOHs4eYS9frLNVmX0bUXFxG1/d+uthY6PXftbLGjkKopJ4G1Wh/uzbpoVj
aB+t3v8G2aJ1DaJSZItApFa7wLO3vq+DrwODPbxFtIu5X4evub1RL2XR2oevrq9pohgytlQ2BwtF
LHEwrWluNgB3O4t8j5/0VF//0T+t07bBHoPbfAW5DO2s6Pw19a8J2/Sv/v+89Xa1W/bthVE3abTC
lwI66Uc+T9Vx7FpgcGvTJf6fTT2az+YWdDULqa5EeqlWVnihQwehSFQ9bIfCa4Pd2Ckr+eqrIjuK
ay3I4atvvbxsc6iV+4Y/+FXuXcbrspDrF2s/EgxPtkIm/Gf/F93+V/8X1b/Fh1v/qJzrOETeaaxA
buChugnXQ8C7/MYbZDrni33Z+reu7cCNHBLHhKBy17mkFb4b+3YbHYRvPrY+l7v9xWV0N9TGPIH5
7pBUPxVAl5+giP9Aasuv25AyZZvac+TttyY3VXMQ4ZInWxNCUf+qjH7ZWtU806szmpt6FqnNePmR
106VFg0PLuNQ+rdisII4au3io9XBfW2Nxbc5YNGhIq67cxwWfV+v9Fwus1BM075YVd+271gHE/k/
vVURPuoQSoj1jPi5deDC/VmtsxDTQAW59f01d7t8tKSBeGyK9oiTw52qR+iGJFgh5YR2GNMFqgjf
HYfDwgd6u43YDEQSG163hggFpll9+GbyxT94cwOWInTqBsg1VXssVDK2F8JBD9hc70GZyHhgU3Nj
QV1sYbm5mlyJeBi8aG8Hi3cjwtz9PPhhSY7ctwCR/Ue/rol1LCEv9CoV2bt59PpL2baDjqkui+Nk
6pOxhv4SWJ5JgRTn+sg4R9pX/mpIyN5ZQX/+9wmEvsX75Fl/Gwo6cBiQHE/3jfWr2riJKJxiQhS7
sZmpvplGZ/NKYfTUq48emfJU4E2lrFXyjEz7zNqg/sXY/HnyV89/n/zLnLxLnZwhi5bySbtD/RTV
YdbUQ363tcoIOBoSMXXkPKyfqkjY+454Mt2aheuPN9SngKbs6eQVQ5gU1iR2BvTCpSn7/KgiOR66
sPNues8qMx5O8xP2XCd2R0u/+yV4V9sOgVaP99Uw69/cdV5GALHfrcHXCECYfsiVJ3aC8NQhlgV5
BtQvgnS/TKTBrffRCNHrou7agIYX6Vk02QZYSQ/Grd3nocq7g6+QQVIZ1K9QVcfbBD4NURouAT+3
haiwdPblrimjIasci8DdgjM2kv86a6LOvisq59/nFeu11Tr6/57HpvbWMwE9aq8rT24NLGDuxvzB
GgYSK7sOf6oAGxIffrmRBT9Ga6JHUwpv1/W1ewKLym/6RQEzqZvpe+XI220uQpbzoMn8ugxFnRZV
S29I44hMdOF1DpV5qsG64sln9QXsgXkaRttPxcjK/TaaNxY7wk9skm10Glv/pouWO+Hhv50UYxmL
YokeWhKYi+1KDd9Ku5vV1L+YuZeHfCDWbvEnKHbIB9dO/967vsnwYcqTaWj/lNvNg0W5eif+pJKx
z8PrmBP7lnTKiek6wOj8iwMvfrCh6j7PZBrTzxvhhQI2jHdQAn5UU2mnBdD5hwYi65Sx5o+zZrSa
B8YpSbezf4z+/86r1juDK8OdR+5njQWiNA8L8zjL5t24erxsLUgu6N7yjZ9sTcAw5jGQiYry8vFz
ggmq1HEaRCPr1ZWqxNXqxPPWkjwA3C+oB/o/7vxKvFHaL3vfzwXWLjO//dlN6mXZe54r9sLQr+5t
9n90O8HcZPACtTusj9PdArPIxWn6q+Xx+S4yLT5FQPs7QgRAaUjE87hyApZZfuWl2xUy4r+0YRzB
MdBr/AmdneuGQO4gNbl+9m2nvYxWntXZ2evo1pqnCFe0lfzuRxXdtRFrQFO3zdkhI4O7am1rDwHM
5+nfhspi8lIg0HPcReTP8a/rtzO7H8ad3eofQrrjtdxYVxARS0waKXbjStduI3LMqxkLKdpfw3+7
ZjvdDl/DMoQAMw2M+TaI0gR+OvGGxWYg1Z3P/D7efosAcguQzI59848BrMZhHNbqjwGni/64gpbY
YXteODdOsQBwyAsbggkq1ZAWZvDSZcBfZajIXD3W0RTPc9ufa4jo2pvBarzUadShKms3LrltP/Xz
MN2wsn5ka0v2/fTE98vc2E9bx8SD+67A+rp1AbTgSdOTAHsRZkdWEWZGzla2jRYOt4+zK2QifJ9d
vSB6Z4NHHvT0wzRuc9933H6oTSUBxekWRjyMbQcQvfCi8bE+t+uUKlfDtWXmdhvcuhxL6rRT9bTb
buJ6XQEIsbxUgCjl0L6I0HZujI3EfRqX5mXoyHLooiJMt9Ee+GTaeno4bqOEyVfuqeB2csvl2bN3
Xj+K4x9fY6/zMV0otmBVdTyeV70sYIX6biin+o5G7G2qZXUqpzyEGuWveWxrbxMjlb/Cj1Kdtmu3
y0qp2GHwM+1x0HyKw5NYLeWzm6sTM2P/TgeLpSRfxssEPOIe0jZAXOtAYEGIgR3QuTM9oZeyNzAw
rgOAbC8Ftyfs3qD2tNuUOzJq9R5958EAKgiA1S7CcnEwcEF8Ao4kmlNdVcH7AEVpVHzwdpHZyKPo
BJisevAJPm6l+vIjtFkRtw4dkXnn82nWEgo66dcHtw687qMXS78vKyujbWk/bQd79FJgUu59s6GB
8M/EoB3kZRvUtOxSJvpgv436UHzuCedjuo0qOkRnAV8ayDLcbmakvQ9rtnMF2PEpnMjRNIt3a0lu
QPFFfBeOHaiBrbOBwcrlgT5vLcVz71ZA+H1F+YR0ENAbguoZ9D7KYSP5mhJpqUAe2mU61nBY6pLX
P7pAP4bcOJAvu2oPSNQ9aNKax68ZcJI+Inj9rxmih9DRVxKITX2A7we00Fi3Ju6lHDNIu4BrDr1s
dnJRSzzbjX0IVQvOY1NKFdDJHwwZSdznBPKgrzYWhf6eT7W6dztVpgS4BbeMlW2YUehi+y4H+wXV
eKyDbB38FqueU5Z+Uk6h/RIpgrB5nb/159Ef/V/zpVHvZd14WDj6oH3ikVQxX/ntAkvE3plHk/Wr
elJz200qAZWNFajmxY7wGJOhwLMc8m/Mc+Kt2+3ZfMXuryDFsJGWIKSNA8DJGYWQKCtA5TYJ+CnC
PO9hy7G3QT4xaCH/Y3BL0Tk0iVlewhxRxKNZ2osQtv8QuuZlA/hdvoQJEoHusx/Q5t/6jWn7fajt
99pX7c1sO22Kf171phbk2quUaGbe+xAN9jdvmOsdQzZ+JlIFeNwaOwncPHzyaLH7jJMXgOeElmU2
ruGxvcwmHoxf32jfzgh+2gfT9WkPw+CDvTp+a6jjttankRAtJovooSogdIUFkx3x20Cov5D2xzhG
8aDa/BdKAr26IE1flsKhqelVcMUCNJ/smpZ7LyjqB17vAsvKr9pr1CMWqpuodtpXWVj9jpIl2G/N
1sZG11vsGVEwPXMon5NxVTdAee7Fk7TqMyQsu5Ia/37xmp+bBqrKgcGBeRJX0XH/3hLDZz8fnSFB
BCGulBj9Z/Jf+7MAXRGe5smxIS3EV+mWu1k35U8CIWliD6S+h0YxPGCjKg+TnPsHaGntuK7VqwkE
fao7/NpLrl7rhcxZM3jF2Q1Ee+d1Xh4PzezviVB98rnRhsJrkfeSHH/oVQi17azu6uX06+AOPrxu
BzOil5KJiibxB6iOPXu6n6OwyqYW4rF7IVp9J1327NCpRURpqYeuremV9d55a20HAuIoW0V66dZc
5rY8fZoA4FBpkwkSftdu8hcsuhx6n8C9LG01X2YHajOqbefFK82dbQ/Bz3Vqx/afqdbMoE7YWdr/
1eYLu+KLKC9D8wQnIwhHj7Lr1v116EMLgOPGCA0hrNB+0OephGxjt6VJknXjqa0KB3s20iRXmOHB
bxG5rxnVlls1fvtm066+bokTtUUMNFadCfBL5JYuj6dIwBSPwLa/QF/XIoBfT0NeVgdk8chOy3QL
R+pG00w6bnFcVDC9zHnx2V9Myx/9Xq6mF4J+S0NBS2YpToE7FI+eP75CfYaUdW0ZaP1PqCKATHP7
if4a9dbRvKLWcRvdJtdWdOhmzz76m8ANgj6IslZdmzX1wL2s5ZtcFW1f/Vszxx/nZH2uE8XYLHFp
+JISDmlMHvXYwFF86hBAawoS2wypMwr50s7VRy0993d3WVQ7/Ubg8pMLFT1v1yJfJE2XP9jQHMSl
IO4HlOpZuCr+3V6d5TyStxF5ANIVxR4K5SHtsx1+nqhjLrPXFFAIu+3FbyrwJ8bHv3oh75MfHEto
5BiE1Av0m139M2KkjrHTwwY2BiR1OhfvcZL6EJbSP/ZCjMCVBpLlVNPHqWz8uG9hsoLqrbsBg/1s
IIC9D0vd3Opu7OJtCUA43qS0H7yTPzvOi6IfW/cQaP9ASQ89loDJ03GVz6/QXjrdhwdXUfLJPdrS
YhkpbTuBd1KQvaK8yGxkcH+MO6VXJ3SEoBqLsk4oG+rjZl8tw4XuHMhR063Zwux3meA3iDf7K4Ju
8lBhN9wGt0NOultwMAW8/415qlTNEt/NkesUTRqC+XCO1uxBM63tlqeRmPukCDDEc3YUigaXbWPU
Usy3fAKh8Nc2WQ7BdFvBe/S5s/rETNuMzyZbRwVGty31X+4hOglDl5HtboPlommY4shj437D6zRc
JOCVArurdho18ODGjfTRjN2DvQqYl/VQrqLmrVl7fDhGunnohPP3/s8Zhn+g1JOz/3r4A+UjIqFe
GSUcUvF0WyC2peJrjo5GKBfmWUYJijbwdBtBXY0iyT81RmDtSFZIyY/czp+2d4R4CnJwJqzqWKLv
6w1uo59v1Yq+V0yrxNhLDq5rRcs2RKy3BISmJKwPW7MrfXqLR7i4DUAmfiFrUiC9364dW+/8ufaJ
xZLHVtVyug4D1DTK6aG/LWxEQmNjDWebAsYqPeuGSJjrQlKy2+2MrmchURr72p99/zZPMMWOTUne
/zF3uxNdr//HPbe7/+NOq7w9U9ARdr0SJykb/1vj0cPG8gdzx7MWafMJWc7f+v2A80xZRbEb/GJA
IAqb0mY+cgIe9vHWloaz+bj1Ale6azzvkTEfwOpWPQChNAim9mC1/R/0xbJAo2PI9M8ZWyC0XfQ1
w67f6nCoISgrLTWc6fqcsHL9Xj+/3e3BIZpUiQ815R9feR+aBliAf9hEJY5XTWe2AFaYJqSmn0IT
+PCnWf3GajYiTC6OjraLm2nybuZVy47AaDraoMZSCC/clw5exqSFPfy0NR0qTlFrRQ+zoV1STWra
cbtE1YY5DJOoXHgqQ49dt8M2sJ0VZMQy1bnQISCz2vKkHJ7wXdFbHWSZ6NPrYTvz3GXn2k51VRXe
cUlIlEGtqWPPbUCot9GUwf/UXHUvhtMUsXnfFEN1X0L3mERNNL7WE7uD7Mj77czYraAu+kELWLHZ
YmJghO5ZTKN5XAAtH0YQvkmpOOCUtS+QH3jFCgVS0MBDMkE+4Qa7zokwvw/z69LOEIGvg+thDnQR
V43rnrvegZ6sKq99EPlH4wF081tRPPodLeAF8F8qOGgudTcVj18zjBtAODkwqIHbevkcrSDfMo2T
SSq7A4Nk7LUTkHVO9bpdyQ4aQGD0W//kVFPcTxW5saaBPJQef+ghHH4VSGc/L2/Xph6Kf16+9X9d
ntvl3y4nZMkzsb66X0k/cbm17AZ4KK+98oHXF/rR1U54rVsF9efav51tfX69lmAQzbjfBjQtELzZ
InrrjcP3Tl1YZwvh9hlGXIGSHNrKihDNre/r8G99Le2AaW6ZqO8l9TjSNl5U5BzgPN6XXJszLLNt
nmDdM+d8hAvgW6DpYZ67az+4uw6evrcx0FAB2L256ZDjnkLedbsmZ8O3puh/KGn5P9epLZtMHObF
ZcpRjwRUM/XPFXVYIpfRpH/r9CbT/DGu+g5TKZ3rAxlKAMJ281LKoIph8NU3nle2L0zchKUjn6Vv
V3fEql623gXO0aOnc55u19Rhx7K5gJTMLdzikOehSLtIl2BaluVU4QW++9UTItrmxfBGXYjkdbJ1
4+FE2RJXHFkuHsH5QYI+Ii1N4G06ox6Kewv/CZj8ua9/FF2QwNjK3xyow7PJmeej7MfyXENviEB3
nDR4MJzamv9ypIuKF2urbS1Tp2Eo1KVZ21vn1hSzvsN2n46Rs8c+WUIWoxOiCmvvDUEdGw8ZNsTH
B9e/L5f+2c/x3lgrv2EL09fIsl98hKpnLyzjwZPRnsIIaA/wXHbF+Fz4xkk8mzCAcDAxOXTp4953
ul2FEgwaDpRMLImMGqSfqBHQ1Lzcl1F5z+0GiadfYq3oEWoo/x7aldvSgRFyQUAcRksUIwHsMl/X
+xnlk85ajrCScnYjBM13ZALDy+lhaFxI5Hw6xcYMT/CcQ8MjAIwwRt8cVJohNsQo0EX0Gj47pRcE
f6IsH+scZQyCos/yym/jAiLYZJa0PuaFI9OI0Fh6wxMtDZKWBk6Cqc0MpBnLssBgDaEetQ+UjY9T
k1+E4fDtNRair8kVMexLLEX5GjeOrODchfiUqFXjnJweTLtwUYsghGaXjMWFFjzhVjDF49TzPQii
AzOTeWHci2Xdfw9zDlK96r93RUlioOKn1uHkjneO/BYY9zskFU0C7uzo59WvyJKQfDlPuQ+9fzST
Nq25D0Qqh4EHKpmYWO9CE5Ug1xD7hXckZfWuRqh3P0FUAt4gnnyImETnWmemqhTaIxVbBcqaKB3e
K6AZnuMPWa3VU4PnPJ20297OUt4b6d+h0uI+9/IK248Fg2oZt4q2ydzUM2JGXmP90/wiOZQ4TT6l
rdusakLwgk59RMDrJw0vX11yD5fwsaP4zoiD+DkQcCmjQGDsLnb97CiWBLAQomYIUzFFxV7klfmR
Iu/r5z7ATIE6P+4vGuUT0sF+iLtVOLWYnKazLx/y3ru44xNi99/lZN3azEtoHT7NU3jLRyRlIWjk
buqGBIEQyjM0R6uzUKmofZSFgY6LNW92bT0R20tCkxVsLI+TFyJLB1CiosBNJolNU6virbJJeSwj
1L+xqTyMxdTtdBs4SQmya3D9QxXMO5R7QVmKIkStlaBSt2EAKcvi5j4Yy3xHB7KkQuCFJBkyr6Ij
ksPmWAhzgNP5psDDjS/1TnszNAPlgUFgHpulapPKRkmz0DFX0AaPoOK/zQCa4yKiP10vgrOslyg0
oH9r/AVeRFHrxJ2ik13NfA9pRLNzgLdBHOaWGQCPKWnY9BPl5nQGfSdKZOUBGJ2T05p653iAqEPl
tLFLYKOulxcAYfUuB5jDtN2hSM91DiaemqB2gRaiIxjIPWH+NVT5T4uytCNjldgE6EHF+C8Us4WL
XPqpAQZeuXLe64DfhU0EkF3Bj+cOsXEtHZNSV6Ak5c9o5j+bqXsObO+pG1etGASbsZ/jC1QuABbk
VAxJJd7T7CW66F7EfBjyaI4Hqk8tASfhXyLtoY5OQw6Uj1fEamAiUcTqaYQ3BsjZOXK12edNYJIS
boGIOXVmFzQGXV8kQajAl9Ppyhv39zgX+5y8D4H7EDiLxF0GGmsz/Arr+YF50U/j+LulcKe4bZ0m
7irnw1kEKvxBGThOeQ/NPD4ANSh/BZsl9AZh6nfqDIMaHKsztE8gt++dAb7EYAEM1i5tGjgTnuca
3ql+nkEywMHts+4kIR3vaYtHQWo79ubd3PXn0a9WRwiqci2o6d3lr03p6rhn7V1VVjA+580xDL13
7BuJ4chyw36OEcUPmd358J+Zgy7772x2wxiFnx6hXn3Q0Lk295bmBO6J6boEvgSaZi61lb/mTfvo
NGMYN7L/CHq57CJRvtc6axYHNbWNloBOyC9v+O4mYu6GI40Ar0eAeT2BYi0BAH14CJkNh2iH/7If
URm3Wj1SSgpY0iANRZ1zfEA4LVFWIzz2rf8rENrE2GXKhKFoYeZGBVKBbk6BDzzUE+rZ9cKpMjsY
d5DATjG8v2NatAVETcHPEtrtff4aLDNJ2xqV3UIenCg8gYntsayMDIW2368S7UHKFyIuVT3+HqQk
bQwZ7kiEnUA7Q2PuLm8ug4GaBHAzB5FKZamzyOYVSjo1KsmhtXMgOEqntq/iZmqWO5iMnj0Eg9Qd
wjhQNYrb6CkrZv4RWLRPO1RViH1+32Oj2PtFNCRsJrfh0vPDj5KE7wAMfwxI+zOktqPrD6msUTAt
5wXfgYE1iQzUXWiPBbg8yPna5QwREvLXMppSbB9NMk3PRT/TUwjgPImAt+aoyrTvC66AaHtDAl+w
IBQhLPIEK8/rxFk4XMzD3djZdVYI9mJwr3vYT24tlJVIzYAfwJXmbBHlp1jpdezXdjYDz8rY4JTZ
wHosLOFSJh4shKei7x5KZuX7lvnTwSute1j2AArCcI0EaPXxTClye/u2smtEduNucRWFy8P1rzRw
zmNlonSCxcla+AOHbCH/ZY14BJZ8yerOG1FsybvX1aljgiZwv45JPg83wCasWAX+01JgXRkg6CRY
OwkK5yVzj7JT5eIgZoH/Vs/konQJM73YNeGykz3k45M75DvAYJegwd8v8Mw3v1Lfi+7Ut9rNHORi
xvV1LHqkgfiMfjItb4HnpnIasN2AAAsZnHCQJtwU3OhkdpEP97BqJp0jfjZlyXYTnIbpjK9uHhEL
oATcK+zKz7DosgP2XVSogq5vrL7jn19C4QoTsVemMofmVZBFJdaCF4Yi4oYX70teIX5bCAXiLgGY
MYa1H3x2C0JwGIs99gyejqr8HfRIViKQfL6qU2BJeezkIUv1RG56CjciyFBvh0ykiik22a60x2tj
wi4e8ureaRBPkfEbdzsIipV4INB4LpLb14bO96N0w31OrQvTnX+n+kM1eygDCVGop+UzAOU1KeQI
KAx0gT0Mrq6jYxP6XeLxiaIApksP3OFXYj2XQXnp8BXGjGl58uCNjQNDnoyx6E6R4hnCf/fgtvuB
sH7fBcVHB9Fv3NSa7z3UfIj4LQxA+V50aocSW/sIFQPS2hpwl0Ycp4OAkGH9lyEgR3zm9TEylZsc
ZmcUHu3eQJn9DqQ42F1zgoY3Fgsp03BwfsimPdiBfKsiSHJCA32Q52KlsvtdWOZ3QdX8EuK+RUi8
41UAW50/31gq7LLBNvedA9uQcZiI26LMAZathlPkFelEyQ6KBfiLURIvjQw0PmYa46ZZVDZLNu9y
IVPLz6+u8Gr4k8Hnh3x6dCHmT5c5P3uR9cvzmyJxNMiAGkhXMDz2nJ4s4f6WMipP9RuqFHzjBSMp
UhDIQpzpLvf0nVGTSa2JH10HgqNwvM5RGyDmne/mggepl3dLonsY42xEoAiRcvoojAvd1ej2yQQZ
M1ZUqEGw4UV4iMHi0TgnqOSo2hd4CFEUxF1LxYzRTpJDafcoJBokI6HIzKOh2I0C63o36UfdRTzx
R+vb2ECy2iwBW2MESIdHG4IJ58On/rSTnT1i837IlznjDUeaGuIjLd1waC3/B2UoElToCYxCQe4U
L6pELGF7txREpn7D99Vsezfj2O2r1ueZN85DOvpNmUAgY5JI0yVFhc9XQftsJJ73vfPosZuHcLeg
RmJa583Pgkfvlh7e7FJ8FKL41iNcuF3rrbqFgJKtMpfIRpWIJoxQi9EHMoEt2szOt2HGSgQr2o3b
dnnMOIyMIWDyvQhqJxbjKFH3IKjuUF8QpR3AR7nDLfUC+KLKNik80N+FcHiqA30bLTDNoygBoFAU
vvDGBAlSkfpDxTNL2PZuGr3n2r+pUQarml59nt9XEXFSCWe+BFSRufmLQOXbrKvDeztn+W5x8D9s
bMR79ZTjaYKMD8bZzsFj5N6jECXEBSgliSpUjuzSARwtIk3xHrh+FRMIcLOg0nVGYYjAAwKFTLig
/IUE0gTrKktRl0EnDcCd9bFrj3xGhdDRSV3D7VOu5DUScjVi6xbuC+iWuggrMp0rGWs2fmfGp9BE
WRDM0Dc7B4sLixPqaYWAY4v2OAtgOlGftjyAfhXKmgnqwDNV1ZnJaMFuB5endhkcKmrnt44fh5W9
n3OE/Myf27M+oWSDfxhZcxlZ/4FYRB/sfpp3KHMIrlzQ4eRWNspVTiz1BareDC5ICB3cjM4qXup5
2hWIyXLuYEPqEFdQg0q0wWPHnV1R1nCqoqrSDkXeloOuwwqqIf4YhvCluP4MVsCx4HFWgF2U1WT2
7JLMVcshanvsn0t38k1D4BuWyRQaejVO9wSTMySg5AP10/EoNaB+KOrUoq7XW47iuEj46jwlDoNc
sIYqpVTqhxnz25Iq+Z275JCv9S+qQIl01S06FozMauwPtahRQ7J6UahMFCNBKDLpeQCJSpVCQ7mj
FEaHEGmD+R+ezmO5eaRbtk+ECJiCmxL0lLefNEGQoggUvHdPf1ap738HHepmSyRYZtvM3BRag1Ce
x7ux8MMN8rT+TtRDAKXSCbgRI2GdvjI0CwZoBH3JS99LuzZ2OZijVURtdKPlm3lxOQ2Oaz5UefJa
TOsFkRyE0BaHCmU1rsbWSoLSh3I2m6c2jMRh8mS6Woi/+2HglFpGFHQpHBstNlCcc88LyhI7TVTe
a0UPhE7Pgz5EGmoyg4+WqOPAEXs0lvrbNPrt4sy/9F2hF6DtuZMFyWjrm/Gh7H/rMPzRYEy9hSL6
6Gq+jTeVe2lN/5wyLCGMUynxvJAqr9mGJLU5aj3FBCCqc4Mp16o98h5voW5V6Cu9UV7KVzbKRa/j
wLJA2jTDbI//1taat6EoT9tkxp6abKGbtk9m35Zb4Xs38MKQG93iA0SlvTMT+Sz9fNl0iXwsLGuk
wzUVgUyzXdKZ+rZyseEu2bY/0Fmk5VRVZHaunplByg6Nlih2tZBPAAGGO7NLgyacl7UBGHCdafq+
GhOXei/NW65cUYFl9wQJTNKDhpCaeTKTGUtpU+Ey04OJkHQcU9YVogiSjsXX406saGVnACiSJrA0
p9qUpvGW+dGwqYT+IAyDlEGIfTW1S4A9mda5P2NIzP67NuLHGuHulaHH6AQa1jnLm+QujBP20KH9
ObY9WUxCtO2V4mia43tFU07tA2kBCuDcrfBhyTCQCyH8Ou7cN1zfi21E3sYNlb7TvwJxX0QEGvMI
BlJfTfBf1738yDr7R4B6Czw9s46lrYe7spN3MuY0RsWjbYinPE+ndWMUOg0HccVez+tpUYDZIjnB
rtfgbxrbsBL/DLPR984wn0XOk46LcLZ57mBnxLx2mmXZJqXzDbN+26RtfsojAqB2vDQSCv5segTo
Uf8wOdOL8axPDkEgaYCZ57g34L7V4PkrG52MlddYr6OmTELU5qt+Et3Ksaw2cDvEg6RH7J4hP5jY
sbaKQgpQwEHztVfnyjDeZ14TbogqaJvrG19zHsISD2yH/hDUSpQkHu7svp62TmZy4xBQTvqLKd1i
F6fo7SJkjaQchJ4iQp4ioxehRY+lMfjrIskfZOMjiy3ceRWP+H/oCE90Tvx90VQ/g/RXo0SlukBs
5KiFpnOnmeQ1xhIFeJ1sleTmvLaj+Cl168voZVCyWyc6hlOzT+P32h6sQPrpafF0UBmdezTllARO
WAB3HZSsM1J1VIncVG93ekGPwO6sAbcAfFqkVEz8YxhPL1MfQyEaPLQwzTJZzb7rH0D6HIoFBjXQ
kbuwtl8wOdlSQ+paWJRpzo+5Nc57s+f1ekheUm3MTm09nZE+lMdibA0QE/ldNEUFptIHYT41q7rC
yi34g6CZdDoibetsfawfvFq5m9qc35wpVRpOuiIDcNcaoICwQsQ9K14tsi2tdCNOm1wnflGujQ6Q
qUnn2oPBuvNt1wUsGX72LZWByqeO1pJ4rCpESDyVdmaRDYxxJvmNk/xx2uT9saN8s04LmWy6ss7p
RTVACZa6XFNf/XD11F0DUGr3cd5fU21eEYTAeJ1GbeeSZm8sifV3l7hftSHOepHSCDS4CsYUGwfo
9dVGiDiAqrCxBa/4EruDIYXolFHESCLTIVsH7Eb0WW8ce0Pqq58CYxndIJkhs4W0j/c6bDvf4m5Z
JNXIEblHJP7n/TzpIJ+QX490qW1dbvrY7TSy37WEJw/k1H61VEe0BksTcN4p7jrVk1zAp+uuL7fO
nMh1OsZ7YF+q3pv5p6a/estcH+ER3BeWjXSi9WEW7dkV6bbMCHlEtNREKtRI6xp2Y4kniV30BXQT
NWwR1UE40ALOpNcGethnay3xA7/ue8qY1LplHH9NrjUePW/ZLzWlqByIQ5uM62TA8gHCzrxtLcXE
/IKYsD8BT48/NDbIaw0WspnZXdMm1spK0SufDGJ7PZvW3oxtTvzXKAmTk4fGpVf66RrOOtUwLguw
aGcnW+iilUxgBHNecn/a5qJ5qypLrmhVfMDKqhEP0in0N/cpxLp1462KKQdKhdBV0AhcWSZLxNsv
bjctq0bWEyRLCIPOfNXHgbW3httYUHmNwxOut10vXpegzkpRAE27VTVXReBn/leh++yILst1E1bv
kecjW+MCOCp7QrDYBrZm9ke90eYA0tMDBO5PWtk0DUZ3DaLPCTIofAPiQOtutnHPWf7lAbX2h1c7
13/rVKSUqJh2MMhpX2WNT9Ez3USaFrhO+WU6AzwaJwkwBXI7duWIPEEJuMyBKt65ZAigzDRkLDMS
X4deqiLd/yRlxqP5qi3Umo8xhGA/c78noX9rYmFaxLw8mUPzKSeHQL62v5ykeWcG1ArRxHTVTmii
QqhFQ0reigRCKHhqhHgt0JHm2G0lrRsQot4j2vnGNoG1RGniWHrNsI26pVzXTn3MBFZJpv2pSWKa
ciUrST62Sv2cqzxuqBvfoYN3b5Jc5XQQx/GhbNpt6FOsdtrm3YnKKugXbNToSWwccP51Z5FGLL55
v4AyAluJ4QRUrlX9WVIAWzfFaK6WMT7qWv/atiIKltHOg7KMXiBhX4ejVUZ+gCYaGi9WYJVopvo5
Oj+ht/JiMsSJWlKIF2FDIU+Y1aHpxqOWY9AdEScrsP63wqq2pTUmOyYYPIaCZha8kUPkmgenBOME
8DGQXc6pc7Vfczh68Q5M3adu5Ok+GV90e6a0JvtiJ6KHuauKbdkhoxlKfVfZ+lomIEDzqLDAUdu7
DOYsYQIL4FjGhWzY2OupCcvSeqmy4lsubY8gfHih8GRunDrd+31MTjA6PWMuOph6WrG29Oo+Ana4
GNjnutk0bDvjNELBxcPfWyUIY62jkG60/wrRANTRh/UCNsGamqtRRzVpbXMCw7ysQkKRAchu4Jbd
Elihh5SRw8HyrPupdO+BVVZ7MtGtzgYHBbBcakTaWzfndI3C+W7w843p19s4Xb5Mpr8BTvqmkxC4
7QOIQLDyifaGsqyqF9SBDeU5ALVH4douHiLP20e9/1vAnQh6VefUJzonrUHq5IO09JPqSe/vxWJk
+6muf6tyPTdgYDogR1n/FXqGe4i7MWC0RsFF9yTpR3QDKD6slunOTNtyV1vNuDEHhPSmstlN3hv6
Oh6FUudfbgKI0lExIF1HQHe6VjpV5GKpDmZOI3jkRoROHp9ay3mrQkxesfy2Kek1WI+Faq73FEb5
sep848UcvEitRZD0qbUenaBCRXJltnj7Ye7pcpqkJf2y0fwNWHr92BGXeEAbtIqoG82pHyE8xhbo
HosotmJWiMiUg1RO6gtl+5BWjWH37cYdnfIAObwMNCDrXOYcwAmfrYXZeDK7mmEtzEagVIBftLVb
lt/bTV7uRpPilyQIXZw+PS4ebBjmdjLpxaqoMY5AYpMFBSnIOjXtvrWTiBI+SfdL2/HV9XofDfro
AUQp1xZzSjWwDIba1TYiJXTwXO1ixGSEaPBqDCJxgomSV1rsCwpwmxQ1VA9KJXhdVA3ooq7twaXg
0g57x6IOUshXmyID6dO86kY3XesNIt0ZHeYgr+cSzi9dpqqi8KQl5zye/cCcp4ZhGi5XPBYBtdN5
DfL44C5QjxDUQys2vzalUA/hog27UMPUQSGvjJKZNBWqsipFN8JhjyxRv4IR/kaDB8ag/Om3hUAp
D59Qjid9UseWwEzm3hqr3KPCXLw0UXvNJs9eV1m1isaJOm3i3OPf4rULnpVRB2nAJLc7MyqKTSor
6krloxgUJr7DO2ajHrSUEfSm0REssGOAqP6xTbtjh85+XtUN8vbLUXhIcSufFJDNvOfGcq/PiCaU
iZ1tBsu76z13E3rZAeZZ4CDGcmr7egZPUKENUgMKdG35bptyDgyj6Ld2Gr8yeOBEvrawPyxlI+cz
KRTEeGdApxF1sKQdnosFF1/Y+nOlcbXDqdsOY74O0dcO6aUlbnGkbYKaUcjDFb0a3wB3zqmo1FKW
mxg/xMblQ/wUExmu0gICoz9llywcf42ceKsxxVuJ2FWCCvA6GecnnB57niRy6zmmHhiDFoSOdj+4
5UenhqCgCYnQAAIE2K/bbEQPph2kLYUciENBF06PcizfKpBOfryxh27YZK2xnBg/dJ/5z5Hwfxs5
KbRn+u2k/n0ymYFDwl3rzGaypcukFe2M+OgYFClNvLYlKhRgIo3JQZyV9oZYope6HANZm48L8iZ5
6DEs41WPw3lFdvCh3sN2+/dB99mA6OA12Tcg2R2Toy6orNrYS28NpPUeFSWErPT0g5b2kfaKFyRm
OFJs9H78pd9mZvs6DXJXhgT3QiwQWUacKekdR7EPtFCRWQz5DciJlj67PolD0tBezOW8BE7jkUBR
zlvlyFxFImoCoE7clpJMNK/uZhrlR+UEOp9ZNtaXKQuICgJ1a2suYWhnh1wrHthNPeioMYGko60y
DvHVsMROZ6CHR5buWV+9rO+aNPlcdK5879aPoz0Bo7aGK9KwtLIMOM7OWD53VVcGXlxp65bDqYeK
Oav7/hZY2Xe/GEcYf0i+Zp9I/WL6eqLRChKPbhA16kJbSZpCZZ+Lg1PED1Y/1XehNpCiJ2MIAC3c
hzZPDi2sWPuhXW7mPmkDz4lAH1MK8unukT49iCGagskuqM/mJ5Sj/K4w4HLiHpzC2BoN/fhkBLo0
VDJeW5aFSSeQ2Swj7EoD6CzzbW7lR2Hl77lJKUimgMgicS/JRvSQiNIz8M+xHd91Pura1mVCEjSQ
pkCnWnKl56ze0EdYDaELBqz/zMWScp0MAWaIh19QgZKKwgE8+0zMHK8k7f9t68cTVchp25eMMtDo
/gOnADLOFV4OaBBiM/oZdEJ314zJw2JD+vi7ntL4F7o6zBSaEU0RH2Ibmz6Exh2EGzUUoF0Lf7lL
ULgKwN2tlmF5yfK3cJjECyoxawgOXoB4O/G3Eb/0toeaPxli1lLNSYA/d3Z9qBsYlWU+3Buqrf/3
yI50rVXjFgeDlK6pyL4M5poEfYyCEwPfSFw5iPnSfDuIdk1qaELndRt3eu0r4roO6YtS2Nom7axd
4XcHyr1P9P5/h9j5iKP5VVTZu6dXB0rhv65ePo61BQXNTdH5KWtr3aRi09qvhuumJ99pH5vogXyx
2ZgTCOTFuddsiMFAGju6hpQ+fOoS6vJSnxNNytQzeiSIiGxmWV06UEg2aMABgDlKunazqfL8GjfV
Dvhq+u2Wo/IqxWPaucgFOIyTkVbOaDOqbDGFJh9b6AzjtoEfsnZQHQp8HdcDF4PoNo0s6o8KDQk5
OG9ESq4NDtjtY07u6DzUkZKh7YbHsBvZnSmug8ivPqkdUY2kR9z61pH5ah8aChUzcspERuK+IX1i
5sVEzOzp986kD4Er42q9xC9IB1O/8udqJRNSGVrF9kDa1xePFdiYTCEl2shg6pIZBwVjpXyruM1o
nngzVam4xi9JS5xzpUQKxpTQw7zOqAH7ZZkGYgb7q9nZdnY7c2Uu1G+s6k3TuvsiYjgBsKVn36bw
jipouxKO+9EX8qGtzDXAbXPbMWZvXa+iZADWTymGiADlGYvsNIsOHYo8vUd9e0qzVwAxASqzqH9P
491QlM7aGLvXwdZReo7KVb7IxySls5t4VA61tgWcwJSaQTom16XYOQuUatOq3k2DCgPiZYPfPcw5
GIbEwwHHXnMd9QjbaZogEuZ9GXlV4OiZ3ObhXb3k6qL2xJL+crGE/SaHO32WTCyy/X4/Vsmr7KOt
pLC7KvX+Ooj6aYD+vWIo2lpJxI3M/2DqGGj1uGiDRTe5IxMDpCp9IZnxjDtN9E+6x9RASutvLuwd
3uatS86O9JegFlOCETLOdFSPWY0THRITCEOn17h+uouRdXKK6rEXISAavTrWJJz0HtuNWlcsBoKz
o7X18/I2dcCaimb57kw/sNPmjYz/pOXhuRTxpo6ffDMNkbdGALszXKhA6GEVMHuSqXj0GeCEpmAw
OVm2jjr/ScWmyL57q2iDtpg1OWI/mdp5SdDMmfJ/E8jHYaJRNTa0MXuEx5q65kk8quO17rwYbXMs
u7Ha/ultzwvAqnHqCZIo9FeuTbgc6rBjzTkoyvzFi9JqF7kCnz8tlJqptmWWde+bSGEb6PAMIkyp
1xAK5y37gsS0uRZOD2zVSc7D0pU0LSgn53ODTqu+XIB+v2MV0RDqsormtPhZmPK1ckv7MrZMDfSo
2iJMfbHT/laPPh7CHF6Rs5v3LhDJoOoNsTL8yzBVMJfS3Htr4/tBaVV5+Wmcaox8RFm3T7Jnb+Sr
o/d7aUdae2PYPKmyZNyX+6Sodt4cfhQy/jbK9Eoqbc1A9SArtbTXzV1ERb1DVRSRjCxAtU5A08Wd
VhOFjWnyP+0sZyQcytonN4nfXfnohwJIlojp5cyw2NKHTlQHqwSy6ofvCdyLleEgFinQee3R4mb2
IHpLUg8sB91yhJidNUiMkOMl3xofFc+MggdIo1fZhr+YiRsdiDc5WRtBBX+ui71pbYoMmJ3h7imW
TJVEfwYZycItTxWVVFitYiWIWIKuTVCQRV4v8TOkFvPkbVpMOkDFt65hKdVhm9nAxKVf3bd5vXOK
4T5EbteWqH7N5h0U2kdXdO8+YAVGWdYwmVdty1wQSttLTYNOdLRtGopp9c/kodYfmyDpaD0wgfE1
ZGYFsEgAj7Hq/MzITzAIIIY+LHEZ6dUBCYRyUPtbQfwIC9JpmYKMKbruPQajhuQXPWumda2UT/EG
76uQZoP8IU7Fp109JohnWxRao04cHSoXPvONVpYD0s4J+yfK2fTFuwdH/4z8jFYx9RN7WZjFmCHi
FpVr4BUpR6VC84VON1Y+MDMMd4Eo89TbWAl47sFsygsCe3Ab3XLdahoVgz6zSNcI66vZRB2hvCGh
cAgz+ZJWmIdOeigdkF/Ow7gGKMikAOhxa8fLj20J8dE7jk2dIC8i6Jt2Fd1WEAvNXI6bSGEEKQrv
/MHctE1pH7a9hgkyNIRzQ3TKdM1mul8JCbpYnpmPjCT7krp74rSda8x3gqQ7W+58S8hD6luHaG5J
Av3YWtNbBTlUd4c2G14LciYaLRRCPOolQDsRf4sAhnb+rhfuh72QNjEQZgUiHJxbp33WcZ8dhy4a
mLrhW5u0L6dNP/bYFBg6neWZj1ZNc9ijmpAPzaZLR3HHZKTCLFDzTDi2HuMmEMxYwEg3u6qBu5AN
4akSQ/vgAGALzYTBbzHo3FZbj2muo9Si3SV6YzABA/cRNoxKi+aEw+AkOb3gAbgVRAIXTQmtQGUZ
YirMZwnjGHjFSk8oMy9M1WQcx0jQgqg4eJ8Ssps3fLk5vXqX7xpw+z+61KNBnsZMMtCLY9v3Gzku
YAA7K3vrc8mZoWSX9LoP8yb8AEZMGcN/lxZjzYwRWcWwnoG1dF+QprDEWkvEAmGGGkMwG8tjU4Il
Qs9vZY4YlnR8rl2wmXmUPI0lDUePrpRwCH05wXFEssBkKwUOp+Lqdd2rB2AgMLgKUHeZJ9rVN2az
cvUr7dkXOtW/vtT4jrzTmNyDKLQY45cWoAHlTc+wMU4qz6iueW4sdnRRSLHLFLIm8uaiQ7pEt3aJ
6zM/hiYu6NF4IwCGFsVapku7zqzwvhpIH3F5zXL1HN3711m0910bXU1VWRtdgBSTwx2IrGPmGxtn
jgCTlt56ccjRaJU0toXGDLN24fjq+x5e44qRDjd/9vJVNVTHTCLwO3b1VlTo0xNYmoFmICYXigOU
BxjcA6lKZ1vdM3pjjwyCe0ME6MKUL2dLBBq4NUiufNCowbRYbb2Yg3qMFdyhftY0cepUJ4BuA2UC
xIEg9sVbCsK/oHdQEquY0cH439Lx30zHemPUwyNAKLIaCjaWmK7ggkijnH3hevTk9GtJS1f9tB3r
SUHd+hYx/ImZJZBuvZE2ujOfy8y5TMlypl9A7UPf6h2Nc899KWvnUgh50cLiAtmY9HV+sqbsn1YN
N8/2vwY5n3R8sz1bl5lgI6vn69x8aqP76TTOqdWwld18NcPqK+2Mq++lyDN12B73qxXaj9sM30PF
kISu3XLjLlU83LJy+K7bLkgn+aSb7qErgYLk2QXJ3Iv6ifLdVaIrPzsf0jTOTTlfK7e4tHXzpsU3
ki2n7p/jSl7HJrukKhrUQYiNN4thxbHBT5HfZXgWkNaYueXaWMkFlebbDNg3FHQl1TiD5OIt0TWk
YFeqSL6Lo1WdplRCuyxYSu3BluGP+mN3YQKyD2snRYJ/RFcaDxDHwznhphDIjVezzi+MrANcZr1B
jFVt9Svgw5U+6u/tMp3nrrtZfXu/zC4w2/xX/fcS6v8kqN1ZXNRbJFr6KcrHMDOvk9ufk6b6FSk9
NA2NY2u8Ihl+RgngPlOhW5Ff1GsSKdE+KR5iw/9BPuNSz6MSr7pEqUquvadiST8NINrFdCaauvaU
1jxp0uU0YX+6P+rn0sNFHf2tXmgH9RZGEW11yzkalbi4c3/u0Fwpau+Y5Mvf7yaO/2PGLtDNkmgn
3Zut8enOj2jZf6lfsazl3NIjJDp5KW2eRE5nRtddHAfkov1llP6P7Lpv9X25tAGDIh+LLkL5Nj/9
t3ws+GQtV+au3hoG3njp2ajo2VXm1Ucmu+8XZJnHm3RpqjEPlwtxlmworbbbrDlIJQh863Ltk/iK
8mtE0QoyblQ9MpH1QnMEuL4zMEKN2a18CGzXU5z7O7V56iz0Wfu5WF//20+14cvifpS0jVGQX2XJ
9Nxm9KE5DOpQqB1Qf6p3OWCT8bCU/aPNFLy/v2eJtKY/p0lzrFt8hFKjYAHUIpB1XuzlK4nFq8G/
+llyoUJzuZsy8aPWsA85ga663fmhyauvJRWXIuUyR2P+Xhs3JH9/gFl9AbIEIxbt/Hbea0n51Y7G
pWm798n+Byzs1Q0hTncrC+6VaTyqvV0iFpYHaJma41/UJ8DDpc0/Tzddo96JnxfNmvivG6CMMwxx
pHORCcJXi2Itc6NI4uqM8WnqT9U/YxhfQjU2i2c1wh/1M7XGl2IEf56kDD3lKdXXi1p01mJm2Onx
dYznK2HpCmrOe6gxRTay/lZGPRwVyXsbga0lZV4Q+C3f9H+Ad10QRroJU3wt2nRtxOtc1u8yXrEq
TIHr9E9pTjck+S+myedr6QXg9W6egE8u8dGQ4ZoxJoz2zC7TkJ0QC1hbGmcZ5ebBcFBFMy4R90N9
PLNXLtHbKKxvW4JOXer7MP7vUlGAOpmu/9GYtKyiLrqWY/etvlmrGapzudO6/1bEbPtbrhnBjAzf
EPNYObPQ08q+75FE/lttZlPc1EIxQqac0m+1iX8XhQvj9/nfkjWt/yPY5LEs4P2wI739NZsJ8U+C
cLkHa4Q7zqDIlRD5MyDca9pEV7XBLoe5ZH4M9PDHauyhiKFMX+p38Tje2iW/JC2ElbAvt01JJ2ue
MQ7lxZu1nz57FLJ4Uy6g0ixciPyqt8pyW2K8mdQkVnmWMXMM3LXPR0FMIhDA3bj57+Cs5hnNF+xo
C1+JXuNamTCrZXpz3p795aAMnHrCJKkekojiMIuqTJL66t2UXobiwGyPs87mOiP3NsqIteWryJAF
6QTWKeJ+c9Sr5ar349XNNrlTf6TzTM7L9zEM+6JlzoYxPqemm27wWy+UjnGSRYIJ289h/qmz6JCd
yPnnjoJafBJNfBU4UUpOFwGGSpFGVAUKi9iI/qxW39Dq76K86qlkGov9pQ5IM4c/w9E0QB3zX5Kj
M+ndT0ii5KIaS/nX7perspDKPKifiZ5c1L9Pm8J6dozx7c+7KOM2tN7Xn7/Rjac6Cz8q7I9yCtRH
pdF9w1A6q/OlPod+y9aQ/i6M4MQPaNAN0/nvT9XKqEcLYQgBGH3GFl9KPbuAKXlp3Xfkn39AFH4x
xfCh7EnhzeiCTiqGuDmqI5YU+nXIp1uRHxahn/0phJvA7U7RlesLeyt3dpL+91KTaIRkxW9bDbwV
/SP1e+o2h8pWzVbzlICWiw355yMcg3aW961sWfJhu/U/dUYrtk8t7VzrHyRR/j0CidfYdOmlsy9M
+9tHAok4lkB5N5eFVHZUfUUXrefiPFLQqD3QH0lnff19cyaQwcvAqXBIQkbSzq8RA1dzTtrC1sED
v5K2vA/GnwlSd0ytFaXeRxfIQh2OZ/XlEWy8lRGVMJk/lMt0TSXfLKsn4oh+ZZra0+KEP38vqkuL
9BL4jsALgR9zetRL6siRQDzoRsIjAI36W5o/E54V/4x4W4/9zULlQa3fUH9WifFqkisZRfjMwPgr
LXiGCYc/1VjT0lzN03yW6hnUVVCfkVJEGRJjXVfdVj3s/z7XDH91j3PDn+q6vlNvE/qGsUoS/T5e
sM3sjldniNkmJxg0Tw6f+Weg1Zv/fSmzee56EnpWwY9xL6273Kzu3VLaE/hptVrpwBZQ8dDNs+Zn
L5BTVk0TfSgboUvlzdynGKqfCiLUaa3T6Oq577revPzvtqp3ySZ0JK0eyjRiRqAr1F6oX9eHfl/M
ya70jasrOOPdl7KrJtijTNSb2HDuefeLXXBA+viCnN5HWhpXZbhUdAhQyiDxzQaXBxGbeDROlDM+
jPigrFbIWJ22/VRmL2uSH837/4GWMlXqclpZerTpfSuLHJr/7UQnyasTEHr9zasKrh9aaaPm/uSI
CeV9ghCMPCjboe5Ob84PEnyAOjZ1SNRmpL8O9c6ITfrfSzQ9m9p6UOv4960N8yOsnvssgR3k3Knj
n/FOxZh+htqzFokLMe6fI6dyC7cbZR/N/DKy5aqOdaoT3uXavi3NbaozwNQ9Ubn8yZV9jqfppWin
j+GXMTdI6YA0HcAUyDd6Ryu1WpMovrShOomQycSESAvkliaJ7uyl+qUC+M9KDypoVZeO4W9kDg7W
J7f/9jejndfNhFNuc9UN+e7UI5ViQJgLnwyi5pKYOPXJJqP0T4H6NCNeaLwa11bTrxT0iyx/bYgi
Ijx12bjooVu7IcH0LyDkMJ1OtxPG37eYr4vvgcNp7l3V6TXiY276X5Ma2iqAoA92cXHCZr2I+T51
22/lvGA2X8KejmjGHKzOuTDX9ZzjbI3znPjbDsKEOjVmUn+pVAGsH9PR/GNDbvL3mb0hPwrnjdlU
Z3Vu/vuetnbMET1SL6BWcB2Hf5PWvY/04kwdnJdKFNRqaSxSQiQJ+RlqUfKkFsqqVNw5ZA8maGFl
/LVCDQUdDyqI1dH/VKZ+xMZZtnycdQegjvjpIKskl0FfzigpXs3lX2+CYEYO5C8Y7CXOdU4Ygasd
RgJ1kwPw52L+n3tRp7m1wq+u2ClPaVXI9hLK8o6NqRIUnIByBj3TbSzRvcAX+FFxoIrZQuNzbKt/
fyZHmYe5b18MQ/6ZCjKs24QpaczqB70JjJXyrcuQXqdV3uJhG8YP6hrNK15W3iBpMCPq3ji0B2dm
YyvjaOGfo3TexSA6w8j9cqn1rSDcnxqQGTKyNgng26Tp0W2rVy1pnqpmMzDz6rLfZkpWCaQdJOMJ
8aqi1n5KEki6/Fcw7Wcvsb/9amMR+DEN45CAQlSG0Bc2Q7fd3zAqf7Vc+/Gtd9kWa6NEAyucz3Vn
EVJKQjBMb9Xda2hs+oVx9lq4mP81wKnpki43C49qZPVFTgCJjLN6ojGjCK80AzmRPaNSmUdBC2mA
Tc//W5BfAGTx2/vVt0bdiN9h4McRnB7gA0wJMxsuGusxllsV7qgPVc+rnhFmwtrKHfR9wKgkO4Tj
Ln9/r9Z2jsLfgV5oZH9GY/pWehv1V5mTXiy+AtWzv7WCybIbwuqQ+c5j57m0euXf6zHZ9Dj2NNKY
tMS9bMnUvey//5c9Wlp0hpxwXfb5WJ7/lgRnr7Yd5XTkdlAojDh5WnkH9fUSMulbPbnH6qifVj8A
JaKEzNxB9W2h/1yU5/k7TxF+1Qr7RxXk5XFIpRNnNZrZI9MQVq4Fz4jlddICOf7ppn6pbSgJD+6r
cplNjUObmq+MJIhTpM7mXxSXT3eI3IPixlwoK2yRQnU06MI+efk77aHPMAV1B6Oi+WJI0n/uo52u
eswJtYcTCMCt+vcZeGtfxXt1wWcxbeWM2ErH2/6ZR490JHe3wCUP6r/VbR/JND1vvBa0vyw93KY9
8xNIcDmgFxXsMEDgs8p3KgRT/iAvvZeuvrgp3FAxQenn26qvUdjhTw9kMpzdrf8wacga1BZP0N/0
GbmPxPyXdafGZ83Y2Ljau2L4VPdA3Qn10zDbb/UEHPqcKzEuH2pX1Pn724Kl+T+azmO7cWQHw0/E
c5jDVlmyHORsb3gsB+ac+fT3A/vOYqa7bUWyCkABfxi+AlfhSOjsTXQiphIVb7k3spJk3YAvfDfw
/iXvG74EsnlAwZHpObwfyUaSz2wvu07g0eSrkMGlHgBUfvTnBiIAJxaih/xp1MY2xfxM6nQ5Rakl
53oaD6nC3M6yr038r8xPfP/I9G/bgq4NOuPGI9MN7vBlNCGn2oHxA2nCSH7Lcovp/I3qKBuph2S9
LOufazNHyREi215WnVwnp6SFxX/yGCSDbhlTrJF1jWAsUF1U8ZUh872SIgJbibZqeivZU4pCqeuL
dMRIBAi32n3J2VsyrDRO+jUo6i+Jj1Pj78F07yW0SsHdx0c8Nz8k6hZK9Z342hXe2lbtVYyNKJxt
+5TBf8e2g3LjXx9EXrBpkGoFcYRG0apRVUj5/wqr2J7vBihYUgQrWEFYrPaiTFHbwxyOnbAchPSv
cupeyq49qU2/DzvO6+RQCQYS2NzEfBDHGrOPX5383emqa8H5jfELMaV5D8BFk5kDJSd6TZyLJ8zI
IxT55q+WpIyfwbWin6bgqzthbdMkwznLcbn3QTKlFqfcEncPuh74ogokv/+UV3FGDE0ACo8kUs31
PlxCSWQ2L5p+lVgIJPpL0RJAoe2dRB9bdd7i5F4+FsymD5/uoqlzJfzgafC8Rwn2EoisZrybIgAb
BDNFhclh+ScJbggN/IJBekQtnv474XII/iQ9Np7/6vWvfUicYj13AE96VXsPipcOCGEQJw9pQ/Dg
GVLIm1m2mjXvSYriJSzNpD0FIKyWO49y2PR8m4tJnxRFW8qqp+WYLod3BRUNjxGzlGkUHNeWn0EL
IDjJcR/h058eOzF/wtceRBxVoVSKy3Emj4cdMnRwnbSr3Nopaa6ayhwGaGoBTGawfo3c2EKkPiru
+EqPrqtp8bnVZ6LaW2c2jhJP/osrCOVfFA11XXacxJtKs7me2o0KhU1Wuz4FwD65/OxODMlPnl59
Sikuf/LS8g5gYXZ9bW9mcPTSl2pVfDQzMnhGV9QlmfKysWfgsE0LmjaIM5AnWJu6bUKuQc2x936X
YAHU5xw1ofA1l5P2ElkU4wuNjI95jD6raiXLSxL14LhXij7G9cWtZBgkZD96vf+BLHPNMb21zA+5
+2XiniEnMnScflDUhDQ439B7/m3I0NiWfNpG851uLNcuT5Yd7jvFbXcu+bPk6EhElIdFNH+KaT/X
2tecqm/quJdEO2MhtQQ9Ta33Gbx0CRVyCpPTrCS4InIQNylAX9R7OYpJnpEdhtLo05DiXf3/ECQb
Mi6VH7/bSlaSG7pciz6eseVJb/XJ/pbSTe6PZxFPi0/pxIJR+Z5SFknzozWAl9LwR5ciN/CrIwjL
fdZLp7b7iwO65uGDIpgEqV+loB4yfa/o7l7a3kycvtMxv4KJ/dYCG15KdssUbq/P07El13osdMUZ
f9p43/kmkzDjT/6ZkFR9p7xMdPEcljcw2yc0L5bZAWPgnwrwWh6oD/IW0pSXBn6inrupepU6GS7z
dbbcb8CfHIfaW/lkUiNDEL4iwRf2+UdB+57m5wNAtKtHCrJJQYj6bZJKwR+cI6jRfFrcHrUC611O
8G4TEm93kHeci/5Ppg1Z6Ek/X84LiGj+qqybjnUC9+TBSL6H9kbtlW8z+mh/a9d7lM8p3T5Da141
0IG8UOSMfx21UQjZFf6nRoJEiv19Vg4DsUE6ho4Rv+nmfRTyhfhnH07LrETxsw/TOA4HT9G/5bHy
wh4Fqk0/VNqIbQUp1z+kprOTbyZDiYIjjXwGy4uOfoRjIT+fHZIv65hJ08WzyXvTn8tIRb7JFNo4
U1CysvBSDCQ02b/h22iFN1mZ7vSi/wlnrjzXyFbbO8udQKczpdXf7Y7eAUbB3PaC2y6dTccv30v3
nLHmS21CXbm9MSZv2/iU17nyLRfcHMZzrnibhOApT1FH/LqAAkj2RwUELpSylhUTkErkM6mUomjP
wHD2n5d/t+WHPz1OtDzQQnwqQAQ3rP1xpmVJVZ+xonrAAChJXeTn8pRY2gkegHcoVsgWjiugcaR/
SLPgib9k/ARpX/PcH7kxZlJdvcH9jsuvMRxf5EqqjnNGVG0jF1y+QuK5z9X4m2T/HlnPxk+jAjCJ
wfdS9IMIPOtZuZX7NHDn5ZvKK6t5djcAy+waTn0qsOXkykCYszv3VTHpyqj2fV6M69ylGePSpsw8
WtsshP9f3BZaog17xLW4anwU1WyOyBMfZGXJHQS7SSpsb0zV+5BpVj0C28ivCIdd54a+Q0cDp1c3
dV+ekbz40sv0SkueMvCoGcaHHCOBIX+RYZ6GKKODTBiQEnQ5bGqJ+jWBQocfDAfsx9dCQBLxr/S4
pH8IGXlpVwC+2KB7BRUr4owuh8j/alJbOH094+/a//6vVkWg7QjZaC9vLavTdNWrgY5RDCdlJnRO
bPGOFR3486vTvPQx54m5R8F20H6KfAfl8FNa5vJzd4BOnFNpMl2Tzk80Dl/gjFdF0+PimUrLglkH
2y4vTxH0jb7bthQDRT98ycPpi36Yh8ZR0TSrPiSMRFF8h9AC43DmBh07h8gY3uhm9AdTmCzff8bD
eDQUZSuhsKdoA3oVfdG21fg2I99SpjezHT6UIHH+q9Z9n6N1Vp0bsG2wAqXJzwD8L8aYfdWRlmiG
XJZ9PJ+Bp7/LgkspsGsG6nWvnSSWyM+UXiUauZva4cRJhTGU6FVpw0H2k0RglHd/VE9fY7l0n7AX
p4wytoBtH077kgUtq1QWtuP35ylUNpqnvY4JFfL0I/GubJ2PiHZESU3nvJuMpeSnVsTlRO+8KC79
i0QNCZsZnwYRdIU3XMKR3zzCfVrJcpd/OzxkDKa3pH+QFTo3xddwkHdWWha+LGKJK6qWf6YJsOj+
YEwpXtTpEuiljyKTVjhYELTcJ2UwrqavfTV+81nDJBmK/lGuiDkZjx5q/LLVyMWq+mjl46u8i7xS
zPWT4O+W2Z0PiQHa7v9/I59IHqEZkCCnG92332XjD0m8043sRr7D8tAwvjUmlCBZFZIKJ1v/QVzK
UtVPuVBLv6bX3weAwcQGy/ZfyAhVR16vAfaESbxfYkZw1tTmVfpONRlK1mnbgHu0fiY3+JEUjCvv
z5dsONkOgaH/BOvKmGH5JgdQHt8y6UDZoQs+422u+Z8yw16mHoAuH30vBpl1tSfrVZadnbkrJQ0v
IX9XC9ChCgUuDX35nfysCTn6/y3TkRqOrNK/yDbNLfMale571Z3+mym75fw3leF1yvJLPCIkVH1o
efkqj5YT6RIjWnVrVsoH5rE/Fv0qz1X3boBPNJtXLl/vh9/1S4PSeF5VT6GNfJOeXH0akAyvAXfO
QJlIWEO4KazwtjPHxx4AdVmGq0I1UJ9Uz350MT1m6FQvo6X9hIFySa1rR6ErSSAPWEmVEuN+Cds6
f2Rr/wnEQIJ/QmLx3NeUegrLhS9mbZG84o9WI7bWTUd5XEL5PfjoNMAUgfB/Zhq26aTdTMUiv580
/QbUOxh8zm3yovICjpe898WuktYR/e+Kaovj56NX0Qef8xcPRYQBbVQ6wzdmU1xBUm1L37sJKNK9
MXydc/dXxUpjsCktaTQnVfmm2YeJgUrlIVRSVR8wGC6YCxHr5q+QUyrWfF/1aG+7Lj7JU4DN0iZ0
PuI8oP/W3hOZKDOcj1GlodntGjQJDM7IKNFy6k6eXRxn5IM3csCXH2ZmydgDNRuifGnX3zCROINx
ijKnF7k58hn8pDhMDUa08qCE4287No+2heMp31cexOHswxnx9jaSJ42polweuWYhJACHQI2+81tI
95FTSD1jA+i5p7Zw7+24ApDCa1pm8wzUA6Yd3ZiamzNH8WOjyV6bsCQf/+Tbj2N0cSKIT3xC+aTW
zAXrIF3HIfh64i6yWd9q3xytDDfYPv+12/K7oCx29eAcqIDl+d6Si0VpG4XD9qiW6Iyl6pf0kVOL
6Rejxx7WkRqgR0TDRSL8v03ovhPQl+gsG7ajQQMIAN43cgSYHhH46eeeTUhV8nfJRbK3HRcCv4p5
GmSRyF/AJUPi3GcZU4WS2o53CtzhWUb0fkvvoY8OJIOTzIwC0FdUQdlVdqpe36KNg/rdp2ucS4F/
MRSQ7SsDB0kbg8UlVCb8hBxkJZbKfL6PCriuQfspac3wmDF4WOiE9e3SYlrarQy4KnB1+Hw8ypFK
5brKmLNkZFl/yalUDg9NPt0qWr2R85m0dmUYyqj+1oYo7abrCnsyhQZGOxTX0muBKcTIqrUHaa4I
/7pJlYvMajLIWI2vP/1rEQv7onE+S9RMGeTJ3FAaN7atP8QB3Ut6wTJCkMaI/FmBWgw0jpqMGOR3
8mHl+CJnP83f9uHwKcM6HXiDDHlt8xUA+MsyvZS7q78nUfMr1YlombsGSg3xh6BQDOQn3MJYL00j
mioyy5HJdK5NCJ40p7nkvYRTX7vL1GiZAyN8HxcW/WCaMLRaZD5M0GGmEZQvSbDPl09f5hQylELy
CFlcMlUWsU3qIUTiNgtEBhEtfJZK6BbStlHT7CrtulaHOpaNh9HqAXS7D/IKMpCRa5GgUWlrtIW5
BVWa/crtmdXmWCfdXtrjy7WVgY/XA+jui+fljMd9M/35pR0+5XvKKFEDo1GIwFQINyWlZjK836Xh
Z1fZepiMBzlDLofGeXQfxuRvaTJ0VfckjYYYOSan9O7lxeUV5fA/psHOrttjGzEJpYEv46MwVp+S
rEAfpD2YZbiTtpXcMblinmgWYkXDnT1WNuBDk3XKNasm5aIDtZXbGWfDnjnqUWdqKpPWocmuSkO3
SvQXIrzFELTulNskU97mns6e0dwttxwQ+6WLIZL+V7cKsIvwsPcn5SjJcmaL2mn85gyPsrnlRxD7
r6nqfMgpV8oc2b2BgmcLZbAMrBKXRR/On1gio3H+I1nRzWgjzW+dqr6EDO6R70OaUv1att8SKEL1
NHv2q5QGMMQZCBKtUul1v+lK9BjBfZYSsxvnh7GBjNkpW3Qib5Ypj1SHPpKuSfkZybeQuWDlyDAG
Mrn9IW9vaP8yuDl0J7A+qHu0f4A5D6pbHwK/hWLb/smAPxxB5UZfMmmRqFHY7Tuy0ZK3dUvbOJN/
li6hrDzZWdJeLJUJSYgWoR1qGlqQWfDlq/2LwDh8D+Od+knuTh2B+GK/yLMY7XIqKy7yd7OK9lk+
HuR3C3YMLEHooOfMZxHYkrwb/gfAgqGX+d/LHZONO1YPQTi+1Wm4N3P3WKDkpokMwou8qDQpi9i5
eBMCIwQZ+Wjyc9k4df8F7vXJ2I/29C3TeNlc8gvB4khXY/7rvGSFC/Wj7LFCY0bPZ8EW4lvet+r0
bVh6UFkAGAtATl5XHiBnFgFVpeJ21af/wiaA314N3uSTR5N316KoNdN7l4sv90gD/bWV95YXsYoU
DofPg0DeSJKT5vBQFphb11ABPQbdFbctv0oLymGFLOMOpGPSGRMVzmnSgWxYu6Xf3ZVlunGNGGyJ
/pMymvOJa2lyDv30I+foBYXswMwC/V8diGH8A2/uxwN9DMI7Y8o3MgtIOusnVOZNZDnQDF3WU/Mt
navQgKi0MrPxSDUAmBYYjRzGM/diVtBE6B9Km335ArXebKtOxWWZWpkFhXgRYxLH2GdheKg7/E6/
IrCGARt6lNBJKG2Hf3+ifH2Bnvpv+O70T3JL5PeyLOTPBBXQ2SnuQltuAU3vqWGK6NAq7MUdR6zT
ToKnkWUlaD8J3yKw2VTKvfy904C3UDXBD3o37+u2OkCqWDCCEm4k9ksI8Wbj3ALqkYxbo52nuOWj
mTvfMhWVn8nMRKajtmLca2ywOe9RZq6WwX6ZG7copu8k50oMWE7DtVp8aCADea6slziyf7u0383u
eBTglSwD10ogF3cHWbdzal0QO0Nig29MUNcAIPZcobINjmip7OKeiypJz5v3aZYdw6T48M1vbvaL
5IFC8oxsIuhK4Qal082cm+s49/aS2OQILm8om0X2QAMxruOywX6TKywTD/lTHuL53rZmEiLbWwB7
ggBgSiJggZ10gWXaEg006nJ7LSZvBY0IWb0yMNOkURnN77Vp3EbDBW43A3WyAr+SEZD0Ms3OvqsD
lCukSKZklcFFr1EjGb99Zz9Giv0tH1JCAXYHrBNrPSv9rZ3hQjgqF7mS8i192/21LfVDdZcbKA8v
Yp+5iYUqzv+frpqPBqrPkoPscgDceZv3A8pO+W8VBo926t5PVYnSpAy5hqVocFBWmQdMxZibyNaU
tBNYLSg6CpHyD4QY8j+PMVAFuajyOWW5D7Ic3b2l2C9y4/rpPvWUZytJNnCcMF0p34i7EnM5s0Aq
Hy/M1FY0LJdR3BLkJFW6Ddt1Wvece4DLXRfgBs1O5CH2tWOdJHVLz9YVQE7RjUBm/4E30PbcVOF0
FpAYfI8vgSeFY/LV1HBQwYSxNroOQ5TSWCs2YxQqDgGemljVt/mTRCfdkVLDupf+g5wxJfGlsFG9
Nn7qzOwqGWfUnRe9Xvo/0kmR4hcY+yqJx+elWcNTBi2XMI2+FHe64LxjenfaLY7hCC/8qIH2+v8A
KVdBC+u/NbJn31KTydWVCMmMC19x/+RX+k+LQgow/OnDBDvH/bahjxk6eiTM52SVLmUe/fMwQrCA
qYGMqGTFEq4hsPoruaJLXJJRRxO0K38Kl9mUIJsWFFTicyQJ5kfppUtN47nUxs4c7AY/v5FpAuSx
7yGi1C6z/Cky/iSqyT5q3OGtsR/lwi43T5bkbIQCYpGh2VzA4u/ypTiTT/5fcsOe48VsMRwBTKAq
J9mFUqUsAY6Bnjy0NLwj008GekfLcp4F5L2kPyKQYIPVfq+16leYsnOU9k/zwsfJw5yV2yYnDYG+
6w2c1LrYSvNL7os+hwxU/pU7oWcfC8vcyUvKf1ljAJ+lOYJgBYtTrmrjmreuXmyW3efAs82g2HGG
kLskX3NZX8QqmKLoMv0GRrOLk2F5qjx9YMOqlXOZIJXI2pMNkgmnVMuw1iDgs6WU+MkrneelYIyq
lbyi9Aij2D0ikLWMbGRHLlNxC7sFBHNRHObWyH1CeuAqI9OqKR4cK4UX6B0HW6HKZw5CDeWRKeUx
Sp98zwcZ1bS2+dHTsdcwjI/pVnFKpXIQxoz6V9cVc4rQukYu2KluvAxcaN2od10AqBR46Njndwqq
c5HkfjQkuZTDj08KxV+Ys1WByaB4vRTIo5k/PenVJvQMBDPxU4FOd1+NzjpvLkrRvCVV/FO7/sfy
WjYrHuoI2pwz9BLKKPKwW5R3uYVtTz49Wchoqn159boZTB9nLVXfFoZ1A4nyaxb8rx++lfggMchs
qRPliwU4KSutsou2MruUGbp8/WUw6XXvzbCVGC3/lKriue/VBX4yhz0xcl5xo79q+u8SrdM5fU11
RP/+ZfsKui4KEzcCi1lmZGZAp621nuQFpRwQCB6jmiefU5xsOwlAsh0l7SK6To8pe5YBqDyuQEIu
M8FS0MqURCIIcqMttkrknuTMIM+TEyOo10NSVjgJc+cl9EXD8OHhP+CCqOQYKpM/D1k4jD/Rlih+
ZTNKbeWmuyqtv+0xhgaP1hn3QSJGB0dAFqhg+drkYOrY6JVofP0/mEg9IRhYC0XXOGtu/4MZybfJ
QuPShvYysoxytJecGcuecQmzVl2vuz6+G6f497+UHgfux8jPNVPDKKt+NIYMs2vOZ+H8J6WGfEon
fQq68kmyC42lA024vWwPeRi2c78A78k58kCJHW6KxYCnA8ynCyC1RJPeVqQ6AWFJvCknd9MMxP+u
hDPN2DbC95u6RY/SDdL3IKQJ0zzWDcIlfMk7yQfRB+uQgA0wbQ/Biad/QZWiKyg+MsaiQ1HdjsB0
2+Gt0KY/WuMfXG9O4J9yKpSyz4tQeuni+9ajBSr3yQ+b+8ZAJVTisA7rglWu+iDv6w4VbL4JZ4wx
6TlvLEVRHfVHFA53MmGUSCE3C0+yV+SH5cNAPlvqINPVfiwkh7rgMQeMIYCNumjvzBozO49c6Itd
nj0+yHKU/xaokyxyWcCOgiZLoGzaCi8uKhB5wAL5zTtBJaFCT0NO0L7QqN4KuGK9TlOUxfVf26H2
Z2w54q3ccqlbe6c7du24W6bSn0qQvcu8W7KRYB6Dc2Ho78vHMtPpqy3jGxvaeWp1AG65Qoif/qw0
dMWYFUqilzltLh1wesvplJTbks2yYtCCGiUa9+e446GaOXMaNBJw7vONEijOUfeVB0SP9U0b+Ihj
FgoqjX1lrku9+rVCK3+wNTTwY/WYlYV/h20UHAAFxwond7edg44Uco1ouQK9MYsvFVjPxanTXR7X
9dZxcUI2vTredIma7aPBxFlCn/bNAKYtyIf4qPi1gih1txrnPLggJ89KGx5C0GZ0Z1ykg3emEZSn
Ami8DkR2UpXhOTS0X6vUlGNppugZAl/bFmF5MvEiO45+IqrDBuJGTebuRlAoo34Dcu+97u50vsAK
zSPsV7Cz2Ma9f8wy0Ij6UIYXbWhWsYPuOqbDEMWQLg0taGp+2ptog/OhFcQxic/2vemP5o1WjqC4
Ous+ThURD/d2qdE+Zn5v7YwMkKNab6241BGLiK01Bz6EWleOkgN9bx+1TK83muOhGQgvBA4+hrSK
XrymfW2s5qD9iFPY04MzH8Ju0Dilwgvh4O+jAXTfjMZ9U9PhsbHU2RVSIqHgkG4wixxvJ8AphZZu
+qb6SVHBSssJJTeVa40B4wbRLnUF6bQHNN1vjAbxmmzIhlVdTj0yoS4TdCc+GRPDWtss8q2thPZ6
wqQWQxriSgs/1B6CF0PzNq2BunyevqDwgpRZbtxnaX9MoslcefhAowPtPmqeMfC4+ruz0zuohBpK
8xAtB01fW5Rvaj9dDXc841aFQF5oxFu9flEYakdJdNM55bgGcnRG1P9FQ4Vw1bkDT0ajX7Hsw1BF
P3kd4m7VZU+I3qbS+c83TuXsk8StKePgQaHTpBENJr5fZr6oASzPuVFQr4bb3qlvaIVQxo1euxki
tVshpr1rouLVF/KLgRxIVeFTwVYwPFSifLdLz7MPD1NRiQ8434phSQhDlk5yw5zcQ1Q57hPIzjP8
3LlXLgVE7EGl15MqwPfj4JgYLJoU7YJwgtiomcdm1scTorFE6RQ6tw4LDTGCr7BvtTto2zRlpiA4
duyAwOs3vfmFmbK9ayEFCtv9RLG2Ha9BN59d8tgqMjuwYWUNEEwfD2ptISRWlGfXAbbtW5O68zuC
aebH6OhYM6YTeXNytDTdKQnKfz4ReRWjZ7kV5X3HJ0Mploa6uFqsFMN+n+b0XitG85QE1RahG2gh
VYkpCgLjWq9vwt4eVmNgPGNFjGQzp+TIh7QZYsIxxCMCVUyqcoaftCUPQ+Sou16FLRGUwbqOAWdq
yOrPVW5tcSdDTqIBWl8PPT7B9aHPsuKgalm+svJohM/7qNqmto/4ZDBLaD7yKfoWiTtdnab9SKk1
awNMqQLp5q7v4r2v9dMK4ZHr/KfX0zuytLhHOCYOKahHjyhppO2wg7DNUkObWRewmjEMu9JguTh5
vB8CcThMQCJFqv46QIcUoqkKbflUz3xrx2icFeP2+2Qym7WZ4qmLQUUFX3byGSt+KXMBu3B6Krwc
6MpcKTsVi2/jUlQT7j8hZi/ZiCxCFUNNrIe7zAGu748oJHk1WMZIgwYgZgNqmWcIfGraJh9LazcA
rQzbFKi5gR8NaM1drn2YNMpPvtVv+xR9gAmR0c1sBc9aN0/A3vVsbUYTo3xndteepd+AECmOrt9A
vo2GXdFrWBYhOKENqMUaPVYGLgw0lkMS1N1TvFEtT7xlx3hlVyOKm9hCmKXXrwy38jalo9FrTpwC
NDqcEyvuMvR+/zwfelSHnVOWvhqpFRzSpANsMCG80AfTKcyczRDWATgx91LCPDdqlCe7GEXHKaV7
XnYmNzny1vaQ4855R8rUVrbDdDGFx7bS6qfQU+8GaeSHqO6A5J3hF8dwXjpVZ6aRb1DvHjaNrb3a
FfzwhLxPR8APS4cNjhGFnpufXqWiFGnV90OWv2oD6AGcYJQ0GbZIujzZSu8iNx0i5GxXf0gfo95f
ep/4HBqbVrlzGJmTgoMXRpDeOvFbYI+4RmMCNHnIrwOOv9Xyb0txdszVlNa6KDXrz3FYagqCScjd
WFDc9b/Cxxm5s5Hiajgh+Ja2n8n4Uawz4e0zjBtQCCqAk1DjTzflXQkW6Nl2bAK8Ox6AImKtGaPe
HtsgAE0TuTwvq469puzqznyhC1izascWUbhTFY9P2m3cFNuUopJSwIv3CN1+hw2fcEDNwswpZT3D
2XqWdtulCsMuGnjbKL3YdntwDcxZnelBT09tE0U7vjZEPr376GwLO7pc/Wz8dhtPJTAxRnv2GFyR
Byq3df6aBZ1+KrNUP3WmkawrS2WgloynsnMJNz2KZRae7grCAyObDpnagr4B4ileauxcyy1PuWsc
jHEe9lCNL4UGm3JUkACykTQkWRoIv6rWjKcTEuwc1ldDGHRHSn9vpY8VrtRRV52W10F4O1lh5Ixa
o9G84ZHynptIMppQn6tO+9DUYN7MGcK9qoasOkQpNe3ei4FBAnOzHktUtOTSAjJlEzG2brya42lu
YHb0PNqFshuS+gYxCohCOLFZkbZv/fZ5QONwHabpY9qliH7K/0JDr05o8EDVS6rfyqQcRXXh3mpg
oujZuW9i81hUc3Py1Ko5NXVyj9MiSpkcgLoYQfguYbbfw5gqlNOYxyUivPXRAq2wQmKcgbIOUEtH
BX+brirOCJlvXNJkXpsu54m5qoy9Y1cH3YHOr6kIVGTYZAPeyert0umobZaCHxKuHOpTtRq23GU6
y3IVkywsdoqhPg1zH28pp8mE48BU3+g0Ruo5pF7bKFrOb35BvEqQ0vEKakUtITyUxQnZ7eLUFxZt
JIqrdMI4IxlGY6WHzlrX0Xccc7wAizzBhCa7cYYOxTNKRGPuvi2D9YYDxdkEtVTW5MIhQR+4cFg6
vvmautALaEvvQgPfJE+5AyADZHfczY2/GWbtOXMxl8qxcCtABsgq6UuHY1dJq7S2mmSrlhkDhX5G
n1RbtaO+IU5QcITFqoQZO01Jv01gs6xVE1ml/i8QVTH8S8IdbNc7w0BkEmH0LO0qCA7LXnoJyEHf
NvoPK3VCOTFsUmSEG+a0gTmtTMrYdahgnlJIb3FwN4bbnuMe2atcuTGMFN3esUFVL07gw/jn2pi+
43mGxNAV7zblidO4OyU2RO2MPBQGurFxmmg74TlBALTOAIE1BGXjTyVFFaXXuMhK86vZrGzPULlG
5mekcYc6z7urrdHcOjXtO5FiNKe1r1CYpNhAlZ2NUwD+lFl4ymKMGdXXOoXmvprYdie9z9BGGYse
UUOd/uh6+akqvyqXR1kd99uJB1bf8tc0ThzEcOQB/56wPDfSKniT5WWwgeYp9L3SkHJdDy253zlg
BvBt5Iw8GQ6zVztrW6RdDN171obxNsB/gP3PNRgx5WzyuqE4pzZIOnON0MCwrlosMryuWTcoE4ek
himPp62qtrddHNDTGoHGlGnb4SlJozFu9i2dUF0iq2djskRxD1rHGrbxkP/1kXOJ9cy/CcJwj+Ed
6pWu/5tM3sPs/bQtjEc/UZ19ME8gTBFrGFvzniyurPL8HDbec+mCl6pBNEVzeWhJ9lixhYc2YPJO
bz7d6jPiJYVzIhU0Wr7re5Aq+dBa+EZF76kaO6sp0LdtWb2728pDxceKB4+6kkon1Y2bIHU/GlzI
VvBUm5Obe2tT8Z197b4EdEPWLXPGVY9N5KFTcNUJIdiYAzNgJPixq56dw9TDN8nxx4BO82bhrMuJ
2OEgWaO7PdIsEmLrRptN6zwrBK980s45AH0QnvONXe27yStvHM2qthLLp0AL19iOqeus04jwGwXJ
y3VRMS2ECdWt/YlpcmAipZQ+NC4+FR1yPymefoaWPjq1lqJGVf+6pXI/oF8FW+gQDQ0NZGSLeyt4
bJTnpMGYrleMjSEwMF0pdJw+5jONp7PlepuhyhGnbmu0yKsMx+XeXWel+arqSHNleX1na+ojsug4
e2Uk/tksT1B/3rJpeKmy9t0fMtRDs+iU4N9MiAGO709gIMyxvtcrSvtZTtuoIBoo5s+/ih5PK6xJ
8uJPi8aNE8bmVq19NPDTtWoX8Ubrh7OGpPbKL+ikIgX2MJY2xVqF9VoCEhdEyjpVu3o9xfNL6YRc
C1VE0RI5XJSht63sem+PUXvSk+De4fwH0krhmFYG09oq/GukzkcPP6mNp6arQvHujHZst4zjvpWh
DfFERoZ91q2j0kcbKB8gyEssOoFYbpS0c9fjHNEspDO3C5RDTuV0aCv3D1OSMvVnbFUVylSAtCXr
obar90btvLU7aJvY1G68uHgaGheASIoMud7clgZWguPYPzSDefHy+b5E+2vlO9hvAKShj7FtNBOL
kAZ5CnosgKatI2iDQ61WJTpMAJHcfZaO9zhnn6qpfap16932knPbI4GG3gqpv7rJLYN3dLVLj66o
rsVM3/vbKYXViYWh0mY3tmrdAghE5bCu6k0Quw90N1d43fUPhtF9BPTu1iVdy8K3KALQbqZjoW87
hWvvp8BCk8jOz4jq9+olwrBLj7ndzG4av/7OYyyREG3TV1pGF6Avm5tZ/XTw+43S4lwX6V2tu+Zu
8IJmRZY8vOkTANHISDo2KspptncMyyna2m3fb3DK0ek/hkgnJT1vbrvdA446mHr9dOOgnwoFf9XG
Kd4z215rLtKPzfSk5CpDcvZ6VGMlVGPI0SUBKYnG82qOuwdw+1uzQHQTRuyDq7hHBE2zbTN0N5oN
nLGvb9QEwk+e+g846/Z8bW+nRPY2oc290hxN2RQBviCOXmmb2Sjfcqu5NEYNGAHbjzybcsYP5UZN
qeUq1veOF9lBAMJaIqRWdf40LX5qzPquiu0/3XzzWgp8jhgPCJYdvNytti4MfLSyz6ZiebuuxjQy
CbRnouv9PNkInNEtkxKst+L7yAIzx6CF82SdrND1RzKxX7+VB9+kldGWSNL7uzpqbiip7BhFcARb
KsbtgEiwJNwAh6lXMcWhnhGsKlwmVm2IwNZIMWATEnWTr6S1j6OFTGVoQgoKznVrcJqIph14UfB6
CmqDtaNdlvvlxwV1F8PkrNzrcijMveq9UshFenOPW9ShTkkebVtv0ANaRxYiZxqOWis1meluGel9
k/ufDm7qc/k/rs5rN3IkW9dPFEDQB28zmT5TLuVKN0R1tYreM+ie/nzUbJzZ2BigpkquJSUZXOu3
+XvnIk/JqpOB6efAttOd//uHAAf7X//8eUftyH2VDs5Rj2NZ7vu01zQ9UhKwnUdzBd7r/7wtASO/
LG2egG+uf6WGKeQxuGJEcUc62zT77fnnD1UOB4sQ/6Nw/edGpvPR5tUH1AYEb+wKHcW58+bqV+rL
R1cWr409oOtT7jlNCNsyMJk8YR6NOU/mc1YqHGs9FV3Cjn3KeFPC7r2w2GVkOvqWhR23+ogSQgNH
ShWZQHxCpGCyyLIBu/b0gVbR42KJnPBUBurK/BIx3wcxp3+4bKNz68qd6CoafzzyMIe4PBELmp/D
F7xiJTsJ4xMBcMmWJoCntO/l3bIfULXQ6zBW5N6O9a/UkjSNztGBrr7sVKWxonJlQ1jwdJj1RBA/
RsSxtzs225zAPm83k+s4Uka17YYyR41oPku/fy2L6pEWIVwPTXSUU9lvh0bIQ9hrgn7t5LbYabkj
LRnCiTt2k6LDW1wjPxG2/s3ccFIt+SdmrUUQAbNsml4z3zvfoVl0Ozyr5H4lZKvJ8JlQvDaIp/qR
2QzzdmSmAXEvzoa+QG8djR7TsEiCNKxua/fH2ifgqeqprshKI33U9MJnZYpngyMX/cOTjppDNbnG
Zirmd5i9loKs6Ob3bJlz2JabShl/EHx8tc5nYTATIv7lG9TXUacYvln/0/Ige3cn2hK1gT8e4CuK
LZm7YiFPvLGcP4sDG6bm6K9lObdc0GuE/2xnIL1nGJjuIvomgfStVNduBGcyfSAxtyxP/tRdCI3O
j5mzI5aVehjNr21MwUzEiFXRJno9KXfSfFNOdSkaUsidBhSqdhZxWL944fQPcUeW84ouU4nmXzvV
3+cGJqMj2XCI1P2nJi1O+ouApt725EhUfVxu6xABw9pFlPfMFn5n3Sen2vvkTJ2sddZvIrGbw2if
je2Tk/bn1Cj2cLOCSghAQFLRuPcp2BTT8Mu14SKTzvhuEVpvfn6/Yyvwr7mUHFluHwycerRTeJ/F
vY6is+XL5ei5qgWGHK9StAdHj58znM3e6qPnSMtwOwlw0olgzI1T19nVMUn5TjLjgbG+PVOZQedt
VtMq0/fLMceWvKv5yruWyMbNoMNxby7VdOXB/0wjSHXQTX4lQTsO+pLwItVQBS9D5zUCpd9KyeYi
Cs4hgdCZyYW4aM8vKW33F5Bfl9oXhOgOef/FN2BzHlCRaS62ephjZv80LkDk5pb+IYOGu1CQe0wH
K11W2qQu2Nb8ysP0d1nNzg4NM62mcIQV6d5NxMlEH1G27/xl2szOoG6Kxyrn9ogMYP1nY2a1PrDZ
gITMt5+P+Hl75uUs83VBPyUfLINprdamKZxCTAK6JTda0E0iWVgkGufmzb+HhnpPszTt288fpCo6
//lb0a3ti9R5bX7eRk/ljO+offg/H1ssjIqD6vDWla6Yg593t0nfXGYrJzJR6Q75HF9+1P6XXanf
tI1yraREp0/USt7M9W8//0Qg3F1d+h1//vXzdlIvFDXagBCYa4hz5QYBVl9Uuv/Pv+mVu1Zx5Jxm
wzFvs4+3ZonYN+fBvGkzAgJOvMYAIlS0ZP/3jcTxEGqSFebu540/n5zAmHjMcWdoPpd2iTUCycjE
eVy/clSE7Rww/7snWeaIINcP+flcbpxxH8Y0QxTa9m8Z0OhWprYKvErzE6aSBaZa3zNw0Z7btjv9
vMNakvDWOwg3zKl9+nnTz+f7vv1HxGV0/PnXz9ubkDYY+l+M4OeT6mq091RHUnn//7+sbY4nghay
h2YhtJVjPL6S8EuXw6iry7AWs/T2TAwx70wQjRNR3I8vnODNqS01O3iShwFbcnEV4XzMBMcc5WbN
Vo/OKz3Ph6TN2fok1ECVVi8krzBy10QbO21d4tRDhYvuY2+nZEsQtvEsu7bdRyH2KYJFBTHPCxL0
pCJMeSD1Mou7Y0P6yCZEjbJVRv5roQp1tDt6OQCv6Hna1gL2f8lpDjLj53WQzHKmlCHzf7mh96RS
Dhb4lDbRF6DzU0MZEsH33T6aFp+akSHoFK60pgy5SZIrfPe4ZjpPqgDR8IEeSgZ2mj1uen0mZxTV
L6aEwGGT4Z56kTAjhJREO7onaK6tz6MChfFC76GO9N4Pk0dTOA+ZHvZjs5Dzk0c306V2R1j3PqQy
K2ssb4sO5TOkPApXCMbkLgSccBtCvwWWVZrPoXhORcRUr6PlscsyPqtV5B10/YdZkGllEKKT4Niy
NUr9TH0MCfWmhlefCp0frKk8+vHznOcnPYr8qJzw6Loy2tbOjGcFKrh3rAev7I+67z+tWD14jRqp
4u7OFClKjmnOQcj2Nw8xbJ621yK3PqLGY87n5WT5QnvA9xtNT9CAjMY91u0SeSG8AwzwYzYR5rPk
7FEI/cG+iyMh+OUAbtP9kEeTcfPJWLLZgna83rZF801HCKE1DY+QLG/Cq0mM9t4Jeeh25PUgaKlY
1rues8yJZjLXm8feba5J/dvKScWb6GUYk0B5vT56qbjR0NQGRRM9lebvNKShhor5mMJ5jwf3RMro
2vvrd4RATQC7m9CkazMx5ncxNm9kZeb0wsAQNVoM2EZlgPmeRbgu/3hckbG1ErDF4BLxnHyrwqFB
klGKkjY6BKvhO55NXLg8ANuKFxqfIFuDJL/ZVjse1ucqZkPyB3A4C5dOUGOC5xtBkOQTm5oAjSJs
RMPW/+vVjthEzWrlLG3UGcvBaqagKpPmpIkua+BB25HHZuysYLbfAz/P+3HRhxJi5+oKkKDBeZ9t
OHpbEFAxdNdexM9KJyfTww6LG2ma14heU75TXvNo9nlQjTMpKsUJ6otcg4/KszL0e81jFBV76NHL
QADJRoFL7X1ND2jRwxV2rMQUpnxMRQMnTZdo9mqU7QudaytQ9K7yOtmz/aJj7QRrp6IiIltKELo4
kLPx1rfOnULXfWsN57AsoAIIyU3pRWta8wqD4gfcc/D6Ank8LZ75ci5Iu6U9m4Ghbo+qafC/KJo3
2v7JS2tcSeioOUwPXT2+T03YYT2ZPo2kDRQvInqCee9lA0z4tPWUTySHTfaf7r9yMn9JjI0fPJrG
iZIUt7C2bhGx4p5R/HX65jq6ds1uS0osqZrJkOmtYeFKN1zA8U7VVJ+F2O4BqCiic8wMtj3Lrqbd
EMdSec7GAN+7VDbR9c3iPSjZPxaj+RH2w4Eo3eZEgA+0QPWFY4Zk8dp4JRa3PI6vI5Jd3AZEiK7t
D7a1kLPtlu8Zk7ZUgPdTWpFmwyO40ldssTnIDbOnoxWZs/lzB4KbuvNJ5Jwj8RzjoVsT5ququS8t
XUrQchiq6B12uoUHtOPh938f4bAUKYVnCsChEQGFm6bf+2ubX988pDIKMnr/yN0mYryx1Yur/NcU
ZhdGt3kkPZ8WsMel6R54HoLfkFZ5yJR7byZSeeqFLoIm+lfG6VPfwjT4BrShoj5rvXplATxW0EiW
QNenHQgwie1vfuGiBPCaN2AJ9J7gKCSC8/97yAjKBmKgk3yYg0TMnwofDTj6E0Wi+HcoSNwQ08hA
RnVDGqog68m9dF64qJBK0LaSpvZmcSSt32Sdg6QCqPj2R2L0FNB0MfgZPcSjMfxy2r4JKJykpdBL
2nbjGcCeJcg38Uzzu03LdYzTq+M/pQ3+cOA66aiBLFqIgKbqrDkM8ZAGjpHsfc+/VdCSGy9q3pgK
T54FFWu9r0KkOaKc2HU9taNJD661fTJl9eW7XNjafUKi/d5Yzb/zgsNMLPmxI0/DRfF6sIyXTiMV
KL5UWnDh99MfcLybjnaVl34x4F306J3GKN25zsgDO4+8LVHYdw9h0JKnd8fLcgzNsHHZfBl7Yh8b
u8MQWXBYZuMjGUlfeX6TdfY6Gf+4bYVEZChOkVNTpGMQwNHstQc+j0z2MY/sg0v+w46vQNiHPe/r
OvlURonrPSK9GMOuz3rjRL8hS4+ON/MjmJQ69an+0H17rdIckSQdlcorLwYKCzcSv2LffKed8peT
cnmINfac6vcNydgf/jR0qBB4NaZY/qk7+anZWxBdk2WSbQrSS+jJuOY0iBfmBF81X9FWnClzxsR/
L7OBxpZevwPyEiCVvNtgNNsiNe+pk/5q0GpQ0YlHHYa9TfNnu5UvlYkjIWZkqTuydYglrqhNTpev
sIbm5Bs7aVKGR8/8I0J4tgSuJ7YZipz2TjvQvFPFV93yxOyIhq94tFBTxQR1cOd6n3sFDSp9e5SO
/iQIG+LImr9Gt2ezKvOX0Gx7kGtwWR5h2wH1BmsxZLrksgJKOpn6YWm8XZpdMqA/wwCgMwhZLxvK
O5sZcp0OqX2fmGLrTsOOZGdnC+BsXEr9Nk/Ggy94Snstv1m311Q98xeZFWdtGe9j5r7mTYjDz7kw
nuyyZXiEUqoeouiagAYqKM3QubfCd3nOicdoSl+ZkG9m1ADhEZS9HWv7aebeNUtQeuozaBz9S5Fp
H3QSzxQR42MbP2ZSpPTWzoEY8o+J7MNN6cr9FHZXD5U4KjPmypGtuNPum+lwaxUz9O3ir7XGhfMe
lUSSVTnENCafL3DoU0sAuJWV7claqrcFuGuqq/o41sSa2+3ZjiWHvfOepmkWGObwMLgEKOGhYLBC
1VTPZBEkcR+QdPNeL+zpXTx/9vSwxUN1XnhcTF3C8RjthjFP98DTF9zX3SaffLEWsGOMQs0L5qLG
VCO40lbANkn0F9WYVfyIqSukkgyzQS+OP9m0zJY5iZ00KZ3A/1GWfKaKhOCFaoTVmmFNq9Cg8t49
PgMcw8cqQt5I280XZNIrCbHPR/dGMhKPPqA5rkOAj+y2GPjVpUq/amzKoQ0Tx900Ry+2uZytuvqd
CZc7DG65LnFAmP5zIdV3MU2KvRMxA4FRzK5j+gbt8jdmFlifOD2dJYptXjBc+9ZrQZBI2FWnRI0I
JFBrt5KLXUSHIun34AXPNB8vm3LB9WYP2baP0n+XqYFRnL/H/kObQyC58HAOLN7J7U5p6jxJ2ywD
smGrHfQbuWkOCR0hkpXt0jPUVJn/mHYgCPwviGRztOQDlWF5UM9rfVVZeDvL+Z4M6zO23I+wca9p
21902X8Ndo1EFpeVMzCZ6eordfi1WpGDDxDtiG1RgWOXGcDCKlxyY3o75vnFNdn6ZW68kd6/G8r0
MfYq1GM5Dm+m4Gku795SILJYCWY1sf3I4ZpboyDicdv1luaUYLsrvYEVvRjxAH9TbvnuOPYxqmik
UogC8Xw8yS5cqzBWtNexT7aTw8DlxDBaxUvXG9dkJrZvDL3HpZ0fm0bXV3sSvyRPanomH+KUy2wZ
cp5FyDG5AH+lnXWTjUu9CF0fkx6+Q+2/KxHv0jY+hXP5b2LN3NuE6Goe7Zj8Nx6HxU6uXV6i6Q9a
ZQzY/g1c8jIT7pJSmcDgMpGBLyF8KNGrQ25lwkgeQu8Gu/QH5S2zE6xm8y8A47b0+utU5E+GmN4s
c/jiyUpb8DExTeDaBX8qYgkvRj8pVX72iYteUzRDYCdROcVWVSMcRUQksDSPXld8tW5GVlkGzAjd
4Amy76ts2g8lpW+ivzOoPufN8u5HzYM/h0eVTQSg9Pt8TnoOweGCzm+HoPAq6tFCocckJc3iA1fV
lxU2hzDL5CY1ll3m8OOjfwQsb6lNhUuXtQ3useJs7cnwORaqpD2TyoTMIXvJU4OfN3pDXpgCvNFV
RoDrk6FjVg0sQ2Hen1wDdNB2J4BHekP8VO1qA6uHA+zoendKATcUPpDh2p3kkP8rUiKfW9PnPwOp
MS6U3BfAeVR/vlH7hVCMV0RZHuaxfNevLeYtiiTahM6JiF9DlAgEUl5iz7rbY3F06nAg+Xp5iHqL
caKlCkiENrWS8HJJPovLwHwaeu6efq12CYNiNll+relOR4QDLGUfZss8WMlIZTOZtlZQDjZBKEC9
I0fvzy8xER4p40jfeEYmcYplxDae5WodXxUH3kzbPcxG1+LXLFuRroQS/IwD1iU45BzX03tGNRAb
eqh9y3ikCmxvpesVGyfOhruJQRYWnlHq5kh1BzfgdirHT0tXf5yyh1N1rUeydDiylwWKqib7jJ4e
1UMJr2bnVr9bLlBlkQ0oIij/hAEICWIsvrzhy6fAizw1CDbKv5B/hPZjr5/ACA6Rr/fUN7y4RDBy
bElgRsIoWRhZU9LxQYrhqUFDE1DIeRzB5yytXp24y+jt/SiUvUt8K9/jw602SrBlJYCCNtb5TefX
p9rR92SyrZ05/2EZYt9TlMhUyAGYYMoYuSMKVREMRstZWTx0BlnZsaKoeTIIiO5QQbbQ52H60szQ
7np6rMp8N87DH/rUmOuZy1l86Ha18faQFz9PydsAUnroTPUQZRGU0UgD4WwcUVVir66fhQmgORvq
u4wJ0u+w3mzs6Bwlyx2JjEm4Tc2ASRZYHb0ls/gnnsh4G6zvLKfPMURBMtENSReHsyl5ZgBVgtHH
lr1RESirSL+myu4PHvEMZJ0yn9D30w+ogcR8SYTtHcp+ikFcls9lGb6bGQVLyRmTEsJUrdrjcMo+
eebtozZ8jWMw4KLRBOgO3h/fGe70DO07OP0metGlKPbrdWKXXCPZHNJvisNDL5DGogt/R4v5tLAq
5nHzJMmm2xAg9k0AX0BRPM+xUG/CoTrZS/pJlRCNh+giiIlFIIn+b9AVp0m+BOj/eDQ3cRN4o//c
lfbfws3uMUfeZpjfmjUO0srPSxefFjp23aoEJ/JIHOvrXU9FzfpOwu5oN42N43qDODE+DHOYcmzv
f7n3CctliW4SdftV0YN9wnV5qqXjbOx++iWIvsjCb+3N7qYfeKTY46HHw8kajGChNqIvaHakiVWB
4ZraDp+kNjOG085qAmTs9iiUSVcob+D44ppfn1U6TF5dMuWY6pyHPncJ+CqOciENuiTDbors3dD0
b/kYhL31ba7PhkhBVYfJ/LSenYNY7k3I9xMK9Jl1w2pLLdyJjf/LVdXRmCsU7BO9rWF/JumK5xvb
6sYbUOAMzepKhSuv/ilm9ei4ZykS2uYbI0S0wRVu6PqDGCNZx8thHoAJ54HZSncE2USZ+m3XRzjl
tyEzu33O1u5jjzFLYuxqYkOoYQc1m0xKTWNioLOi23v5eO6o8eM4mA5d3r2qaAxwJf2hyhXf6Gur
ds4cGifpFX/dEv42a37nfpbePDyp8ZqCurDSX5JS3DXHIsc+Y5fO1e8520YdcfbheNeI1Is0eRIK
4XDVUxIeD90uDq+1FAitAS0PdThDLlYGIor0ldCnY2pmMSciLux8oDsqL1GQG9HwMRSCbbbWZzfC
2tjrf+TY/NP4dKEkWfXX9iaL+PvAGI16C9F28tFwRE19qNyi3teQ09s0d4ajKm2a2JBWeDFVAqgs
yS/Ql3LdVvr6YqTNUeXTTbneyUdS1juqxFmRPtD/s4f8g16bceJW1rxx6/zay/RaLfPDTDclF0z/
6RHCmZUWcUM2lm7qyeyaHkIrTh/n9ItRNNw4dC+sF8qY+n8tL8S7bn96hrdtmvTZJYddDpWCxC9N
2N6dHRdrP1DDUyOlinZUYXGYdjPg2MmK/Lupxtfe0+aGGMH8RDAX2jiT1qCiRbLSTuj4U4f5uL13
5XMmcx59nFiguNyfVJsaaIbzgZJeBggocRsd9EBByYj+Tkq4iUqfy8Yptw5H2MhUGE0of6nCI4ye
NTZIZXVwizHw0NqY6UizmfY+c8N/1jh5sXA/16ut2Y+Iy865JYXwHwUI124WSbpLX5bYpX6xCZMg
8vszz0d8EY4XbmVFc6CMeJGQCdtUexEurJuK1EqVfqvu081DrExiiuj18p6B1fa+8O6li5m0KUcq
oOb0Sj7CFKQuKxHZk6vG10n30PcHMXveSVZrkvuOFLj+RmD1rlAtLFhjPk1ZhX1otj8rYpgDhuIH
MzdRxTDupQ7ZF07V/+toPJpT06kNBegkhY/N9Ligmkdp/G9f+TMSdMI4HPbhZe3XpOd6PFlOd6wr
xqkoX8J9h8R1BH8D0OrM7QQeY5rhaWwlE5mdvyNnn2JjZwDx097Of9Y4j8v4WHXAexYDSV/oIxfn
P3b/2ur2007zO7IKZGf42oIpGfqHtcvFUW641Q6nyw/LObBJoX2kFujSoWPdN8WABIV6QVXRmGs0
B1Kt1pFCodZ6G5LVkWwFjhchMitOHX7KDbKoV0L9yLZttxmitTb/0KpNgtayjF2nePHMyX+HDVTs
pbxiY9Zj0SjjF+Y76oqFtLl4uXF03RL9T9vHootH1xY8dPDb9XAY5ZC9WfgsdwOmsYglTGOjj8H8
rXw+TVHC/Jnl6Nvs4Rloe4f0yKf8C/WeHIoogOQLPJQHAbREvNUJKJtVFYc4wp+0EkbwajtkPR9k
kh4bGfcsoGO4FRrEIjKyrZkoZxtr/UqGiQqoBM93vlFH11jlAZFfL0Uevi3oOLb0/Pl7R0yPWtjy
GvFsjFftvp/Ka64c7+pzEHCXLR9O2hnvc0adA8UJ+xnL5NFah/jJ5v4FCHKxd3TeOG4Kq2JGnARY
kSEOc2y8+mOyGwWqJzDQNDAdFxoqTWjHVcAHngPE4U/iG1cynk6atlZgQPvE5w3paxpyqooo6o9C
VKw/2fQ8oeLI64HwI9u4U1HBTz0BxMSlpHy7bCLMKYbJMwwLpWJI23XAAQHtixkLavS2mGEgbc7v
YfiCgcLNEeGfkWiWrRLETLQpHH7nbNL2oZAR0/iy060nz3Vi/kW3qU+d44PyKXayKcFSIdJtZmPA
iyqfm5wLwujxllRzeWaRuqo89DYOVcp7tIg7p6ZDe04LtSXfxAholT7kVt6des+8LlZX7jP6qR0V
HlCiUi2FRSsa3d/16NXbodWnGNhw00rwndp2vCDtZA6aJIPZD+uDpG2YgPl+O5fmZ8Qvmm+ERnHU
6XesPFtzoB0mSfE8tclIKBBukdAh5WCV9Reu+w9o0T5c2l+U52wXi0YyRETAQ9mLiLzhaPhr7i9P
7fWGE74HgskvLC5NdmkDgM0nHDZNCbdg3PRZWoZqg+5zz1l/UR7kjqHndTlpLmoM733VUIOg/O9C
6jtdXOXO94iWt6NbbuCNcwjGbZOjXkD58XcEXDwLmEv7yYlYMIyiZeUw3ONv4LcfLsaRNeKiLLqJ
h8xRpwmd5jb2fOSbigdVRnufpQjcg3pB8op0IE9q7u/e2uf93B57hY2v6cTRUoRikN65yUlT3dSZ
sSVVhRe6Zwij4O2tQxc7W9PvcebEaf4BcnBwO1HVbBkwdESBWHV7sWs69BCnu9uxB212J+JQmxZA
U9m5d/CS6RdNyRGv8UDKnSvBghKB/iMbVtGexTeCzQ6IjgGUVzDdZ9nCw4RroqeNNItTF+i6oKHc
ZmceTQyMuTnviPmPnkv5aYbqb9WZtPEuLvuFRFg7zbZ9IyvrOhsoFmQ/vYR45rKpco7CAFWwZ6QZ
nmuORwLEPwn8N/ZYbjAJusVmqa9Wj7IyThYZhPTXo/WIH8gjcDZLKAipl9/0bTJWQ7LLycG/0gw5
NesvSUHCcd5kB5ykHcU/xs707HITe3D9A+HwwkdwOmFUC9CyB7izL8RTPXsatFMZEzue9066/byV
RZ4wyfGSDsIkU+5R577HbjdFO2cpp41RL3dUQ5vMgtQIq/A5theUZRXSdpLysQVpJLoUYVls/p0M
lCRRvOyaQz6jRGIMDQwIwkPopS9IOwLE+4HriXxD9Mer54z+titHtIvG8oTck8LfhO2fNqonqzZf
rcF4seEOSQP8xqpIXVo8nuy6vyyxBXfNM+Zc0EA/6jh/Aq/61bQKlm8qyCO22QwIUM3WYsf+gBsT
6dZcXmyZvMdGiqDK7c9JGf9tyBEC8IWXdmPC07XxPSXzv1LpbdoD9+pyod+QUc8aGsKRS7q+h5Di
XVVhVwhxxJ39arxaTjQeCBF+lcWnjV+gsjNra8bIk7KebMV4QvaKui5BaxW/laKlZJqgOEbdXBFn
0FFdYYbv3uj4TNxUKqLynd2vWMgJ93762Y1hf4mE+Hecyytu+wrS3DxSkz4GLlHNgRN6xP0XjDEg
hAE4ORPCEtPs7OBJZg7eCm+etib9lvmxkLN7coDIO0rOd1iprK1C/OT5Nirqmmz6JSbWbZnEdqoY
8OmLphK3HBAbcz8UE3o3V4IFOAPVj5P1QhglwmAydM40xkC7yJComZK8YK85TTH5DDDDheT1tQZp
7FCr4KUMR8a30p9o+HSRRecHeqOr2WBNiser3WR6b9o4hjpD4rVdzkIaxRH6BGAUDwuIZ3VaRmCc
Kg4pFinBfZVPsk+YYtBsBxuzh1cc3PVaVXn8rjUDmW+LbD+oSZyz3ri7BdHjo30UUT6dJ7DKnfsg
u7EOeviZ7YLVMql9j9mS4FlBP2etuJOtPLB4Mshu0DdMpPbB4rAWqPvTGnSix+w/PDEpvHSzZpxI
iEqI4SbAvoB36455yZAiIKiJizWPMXxh6KdZWtMRkAxEF4ImddrGT5A29OMuAie+Pd1sylyh5dAa
TCNgb2dBH1d/SKeUyJrnP2PL7udrlAKdkO9LYqFXs/hJTby1GxcvGhPp1q9HXkG4eVMC6JIFBX30
N5/w5NG4OrDCUoGDKH3TVKoCsav7tTic5tu0HCgEBt0wluS4JJovFy3MXB3Oxi7uxFm63u8WXM8g
h+Bql+YpjMvm5iac7Cru8EUB2AV1igLKxBWi6yzcKYfnvAzTY1zpmrVaHqUpn0MnRNEQCQfz8cKQ
0a32nJ8/Ciw0UOYKo4a7jE+QVSPbKA4eZ/3j50N+/laZU3WmAAZxJhf3+j6/dv/no1CAMYOCJe9K
3BPJGDO1bZvJz49pSNq8TBYVqA7lpN0Xr8Kjqg1RzwDT5BJLlxnnpv6Yi8EO4tabglrJF1VCaFot
Gcn0o6K+nv6UwvYv1Xzl5GOlcAhy7vo+KBwUNQQ1gvA1TrPxJkxLCCARLS1M13g4HH5SOr3qJLrV
nUd9b95e3LWOoSuXANizOadp9KRUPl4mmIKqZKBSnn1ExEOwnTzFWPjejCL3Ae48P3BKqrP70Pq2
cV8q2022bofp0hkVBoFhwAoyvfVzA4MqV8s7WiUH69KJk287NsNEI48A83Md7Fted/Wzpyru+Rqi
O+UtFgG2e4uaOeNbIPTYEZmMm7eYv2O3Ha+mmj/d2o9PrdCQoBODbGKiiEhls3q6GoxuGquqsyYb
Jk+D9OZ7idfKLi0JXa8It5LxENS6B6eCcu2j5RvkfeAKUfM+q8MngmL3i+u8aJdyBhIjn5dkYKsa
7ZaFVfzjhGN0kHbc40BKeTbQIuvr1EA5BHRngT+zC3n7oecEn1JE5niBbxPRVVhebVQB/nTzhc2I
NsaPQse/yewrz2iZi/PP31RvKohVr04OqTNeXMf28e+tdqP//FW6mDzZRlF3r1fqz3sMDP7/80Fm
ayGxckih+Ll0f67anw/87z+TMXpuCGrY/1y7/73CfexK+cbxHhUuuP9c2M16qc+axoTVQigPSovD
z9twp12NaPkrCtSLBSME6zB/FBZVvMyjb2bDZetURkNfeNoFTTJQvJuVtEtUxyxdYENIVc0XMomp
YA84iXie3EWmQUXKVwrJwgSm0XF2MA4dPvT4dy1AxfmBS8aOqt2aNZUEwyh2Ca3QlZic8yjneOum
0y721jrifPlb10KDYUE8LAty9Fxv2/Ix0vP8EPn40hxOgiCWFTmz4Hhz+TH3COp6onFSkcZIhh6s
UX1xuVpUtGeMZn2pXrK0/+WN99zI2YMWkv5KM95Qewz5GlsUyjV0UjuRd4+VqY+rnk4puEPqaejN
nBtqJfHEzfJcrKSNbmPYfYdbIbPPDKjRbO5JE3rzddjgsEMUOrV7dypK+o9fDKG+uZVMriuCSfCF
XVyNn6gJrZfS8AqahHQVqNE/mnTlEGTOKC+YIl0HEhAFARMXGMU4Yt0fKGOHbyqYwuACthDlu8gK
w+cvE34WFXNNyq9BlaJEs6rHBXKlXECdVWftR6uHXEBvu21EHG4UqWKbyRN7AsDloZ33ZZJkj/7s
s6VR5xSWNZqZ/DXvy99zrovnMTuCQZEygeb44g7yu2iagekQb4vnpjgVwRQGvsS1K/gscy6QXnQ7
1c8lKLpBAF6tjH1dQGRgsUmOzVRaMJry1Olx2Hm2e8vKDognVEx6pR9UA4ScPUhGhmE4jhRWYFVC
BDbPkAKV0x49ej/GLuFBEGY3bv6/mJNQRIfpx7T0y6ZJf6mFoxYI1vXZhrSP/0FVc441goffULIv
4evkzGnTGm+ATHZwQWegRmszyOpZ+xbSMTnTY8URRZjXd0g2g9UiGo8G9ZBEtdza7cEw3DdX/dGy
ezQzxhRq7NSm78j01rhKbWs+5SVN7UlPIAcgdkcspTgYHvadCRTJ9fBJawpC98V90t0vJYvqwIVJ
5i9EH9wAkntEUEhzEn3/f1ydV2/bwLpFfxEBcthfRXXJlnt7IeIk5pDDPuy//izmXNwL3JcgxYhl
ieR8Ze+1/dR+y6zO3Xq6/Y4V3UMRcumaflDfM2kmD/xXYE9y05lpd0w8yuixua/mUe0Eg5qjkL94
9K1segxOvAGIuthiJARLqwsRBsnRh1xoRYkfYxwYKXtsu7tylN4wzso1uXILLCA4Ki93ttpCztcy
r4fO1lVnlQfl+d8fF6TRvPZ+9bWxiDE8cYYOJ85ePovz4Dkwy8KWBBvg+2ou5l3tkEtsKPeQW2mO
wWhEDaN5dSO12NmhJDri0IG60N2mYZKHaa4QUqHIwJhLz8zXTYZzxHCGqK1beDEKkVrqhccOeov5
U9lMm4XI9lah2OXjfM4OQ5XeTZ0fItxLqWsS98MBurFva4iKYWhg2bP42YOB6R1wuSGqakoCnoKY
ZaFH/PsOTutD5mdDY8xTd1YeFjaazT48tj70mbpG7Z+3xtbBPwuoIlxDeHwuiiExbhVWpbkLxpM0
s2kfaj/dl9wOB2kzKKhfXDdhzIxz1VRZQhxdFZUthowudan92zE4WYX51RfDLdXL+JIbxqea0y8R
djEHIXyTXNQ3l+KESpA1uCGr+7b13oTynzjU2H6wOdrmvkVtStlJT0xxjelBbvu5eEG7eMpQEb8m
CcKMZEoPTALfnSavjo3Lc9wLJb60wfc3JfwFVoWYqpy0i7IG36DUIHxGDHLjTJ8vf3q8GCj9aDWz
ZjX7pdQzMKRoh9K7DEcKpPb5C9cUCxYrxEHRtrjNqxvAl3PWBMfB87w1+creBsTrqgAD7vztFv09
UIv64jb8uK7fP4dVSh53O76EsqJBcYZ6H5eefcBTSf8FL4dH2WhfNSAZBkOgzBJfQ1WcykeJdjjx
65uZ6X2xGDVpCclPUXLeA7U9UEI828JFOxBCoJGU0EaofwhdC2E8ps9qWM6T3U+7bMkY20iBiiNs
CaLGcWUswd6rNbz1SZ3njMLEbl2QkHi5WKy+sATJeBXhLwFJhIdQ+9YkGTJdl1U0GYKedhvcTkBF
jKC3Lsqgq8zVkOBR3c452jawOriV/Cw9uvbwaWl8MoY9sfPOC8gfzkugVLkifV9CbV6sOu4g/T2V
ol2QlQyPxeBam9ww0RXMHaYdCv1OAY+daVtcCH8cg9a+jb0H6TTM16HSeUv2F3Mf0rUUK0Mw7Bx7
fBS18cvOkq3Afz1reS8BKZuzBuVg0XY4Tv+K9dVbPJZNFZJENfwsZfiRjt19kulTQ0h6WLaXZunu
/Ywbq8cogUsIeAPSdvZw9B/g+B4xcbeR46t5Y7vVjxDHPtTnWKj7zAXFs7AU2PYJkPq5uiviTmzn
ZRt6g9ymq2ITGA+hcMshsGuK1ApRl9uL53JeHmMoLlnxa2FhWdpeu7dj9LoxNOnspsJ42DKbu6qE
uYKscdIHOHajSvg7jlxQDb2zVcH8vYjqNqXxpZQi3/WDT9yKeW/Gsz4WxnxDmwroTNYbYxyuPmZo
qnjWcbAxMoRDSUAzRZSmx2RxEmArUoyJTug+0nEavcXbMTcfdjEwkJLq2oz5GwPS1Z/svWVGnex0
3xK0RJ1aORi3Zo37NesfczMAdokvvMx4I6U7vpU5vqQgV6+4ua5Faky7uJ9/g6/6tIS4jhm7TSOz
nhJW1FsS8j7cBlSLAOUzaXMvDVeD6TXMjTUQ4aGU2E/g5HmsMcdQ2CXZPUBqsI6K8KooLu7LzitA
GCZ3DP/eUqqLlOhMeGj9zax2weys8q88Eq16lUzeIsYm17JcHZVDu62q/q1gaI4j3t7gqb5XOtmF
OErttv5ADs3qggf3jgnlflCePI2Wxb45P4qKZQUS+N5jDRcr1oOD197ja/hLWdlgmB5zNp2MikvX
wnMCC6y3+d5ubw/subIb8vo2pl4SfGGUUOXXhCGVjvjttrjZKx6+Q9/BNU9ie9NBI/0ngGJU6aT3
U4ZuEfkSOCiNhE62o3U/swE2LHlrhx4bEXLE3QKhHRiitc+y1YPTlskumZoCH4Eld1jocezxKKGu
s7DoEknANEoVG0XKNZN+va206Zw8luuZSU+4VNRxSF54fJjWgy1b+5I2ab8vA4J6TNvyeZIvJjt8
VnmltPA+lylcas2REzCzwd2yS0ZUFAZq9jw4BVWP4tLNqc8tcc/5iIQhRkVgMPhiCsPtlJKoNVUG
yp70bTJRihotDh+q5c3o8/gMcRMK3dzq6maWU7qLnQJtXxaiwmLkbOnjHEp+htJ6SEyUmP4Qs1Dw
2eQ7VMAhzOmun4PIm3B+gLzk0liqqJ+NvzWjoF1NJl/TSJ8YCjbjBQ+HLRTID8ufnvvMOVYrDaPR
PIZFIn7GIv8Zk7b6BiyebubKuK+MamKZcp51lkVh/gXTgYKdjcGmw8naFzvWukzY0VbSHUWpZ5qX
Wi/1rs+GLctihJnOcxcm9rmnq83GmClS7ERukXtRzjIstdDHzWD40LVv9AToyBz/PTn8XepbN1fw
zpZzutXCv06+zYA+H9HkzvRnsAQo5NOgYuXLpIfVMt1yK/1dY+Qfdr6chpphMM4NGqx/CkIp3xfY
BIfJM64iFNkp7X4yx/MuSMWtk6yCx7iOs33Q4bKRY7EPJuuEaSbeLVattmgAwPjO1RY5AkIAI4f+
aD83YU6+cKX2tpl821I8N9VEOYcm+9ktQEFZrYH69h9NqAkVi2uFHNkuWMRwO3SVau+nKbtL6YYq
258I7XPI9rMgA7DrmZf06lkGl1UYoHgKZkg/lvtWzSZQt9QxItXieo1Tg1lRfx8nQ7YvJhsRfRsg
UT3i9qSL5BtGxWA3Udgi8I5fmxVorQ3jjcDEYsNE+a2MV+kGKpacNSHgjWFda+7LPERJwkYaFVNL
25dJtnl661GVbiuOf+rSlFe4fiuAQMeZG43gxKtl15wPoo2PnXJ/3OJlEgYrAkiKLTNLxvuY8un4
wqR6YSDy4ZcwrJK10wL3Fyn3QyQmCYQU4I2sdwo2RSTo1zYit+wI+uWn3aE2JG1hb/FB68FDTJH2
34Dn4EzqbZbBUpriBtUhTZDZdg9LkZ4K7TynRv1uBdJBKySRrmdMgojoc7A/COh1S+PsM9oZj/QX
LA4IN2hiu+2MiOScJTzMSxa5c816OSg/S8WbHcLlMdtrBgNh8YtP0yS5Vw8IoejaKD3ku4mS+Wyk
hxZqKQCWEGZPUZ9c+8fu2fnnFQunyva4T5cGS2U9bUEiHMcCyYfjxQ6TT+wBVWg+OHgQUBEXD30b
yO3Q2Ze2zJ6kNz9CiHqq8GpuXEN/FCk9wYRQtHPOcyqSvWWKTW9D5kqBCnlrSEXnPK/VUjaRApqU
OPQSI+t2QYiIuo6tsy4PurGaqC2aS0e8LtGjH5oHRey7ONhT8E+tv+slJPvUrliGMVLs0/y97TnP
DOFQIQ800j6Ibc4d4lV+5fLfiEuFCBSKL4Id/jThcIeADf92F7rHuHnjkt9Wi1ld6NACuscEEgoy
aIO0mFi+1jnjs9UhSDnfPxOZe7e+HlK46XiD4UxvB7W+LAHaImlOOwoPrtmvZDT+IircIhb3DoZw
PyVC2GM7xT54KKaA1MjMA8ajasIwmqbnClXloVcjdhdVfeSI5pya6nCmDMcc62X7vgnWUACiS2Sh
t86M98Uaske7rr8QggRt/Wv2MT4OUERkfa0cxMDKxgKluK069ORWfJhTWe8twxWbZkyTbQ0JIAzt
85haD6zYYAMujNgxymMsDdoKyT/siIlSqtMM0d3JY6rsM5Ursv1keayasMw27vLXIULn2GGiG/zp
gJP+ryOMNykF1dUQU5OIASSEU7zL8VmJEWdfKwuUN+3OIjIngp/313dZoTag/5G3v02ihzsytt+l
dC5DU/zO8LQhutlb7YRXsomIDiRnhtfbZv77CuPCbSF4vBaLgFcWDgheF7S49HBs5ptt6z7lAzyG
sCWALCdmhUFMs86U2NqCRoyGbMxPjDU5z2MUpS0rNZZ2ch8rZmcAYR8JWEJFV8efKtbYwcuZRhrb
CXZzRgkZNgeuJa45xDRT+0U2icV+PXmvGEJHQBzvLERmOzlj6kAPwQptQmE6G+Pe7JqnIGO7OIDY
YbeX1hsk+H/CLMG93CZXyGI/bZDcK0KlMKEjaFoAlu3lwIqhndyta2tWgka1YJAqtmnp/kYgp/ez
G5BsfDCaBRe209V7M7n+u4SnYXit7f6aGTzm68Fn9MZcuWd5MxYo1Va7U025hYGmmR40fqfAoNtq
xvJchvK1La3fvR0j+K2w7PUIknFS0ir5jbG1TdRkBv5oNrH1I3XiucTFSRabvYU78p0mctV7OjzV
vwsfz9c88I1tRRvuZmhyOq9kA6R2RdWpezmz9k9Kv4o8cljTBh1fyKNH53mOBxMHmlmkZZTHT8ZC
JjptMupenN6oJH8Yv+iosEascwVYjxptCZHHCOoYiRijS3MWorLulvluwRRxzKfPoXAeltiOo2SM
5d7t/QsrXyS4nve8THRbI7UEzXd1ZI6wGzraXYfdKRI2KMXTlzMiMpEGTD63eTR85e+4lJwdDKVl
q/Nq3HRZdT/m08dYrn4udGSGXe8YiTY7CyLwVgZ016K27wVNUm/65W2yjRaSz3YcfsbKe2zE/GLa
9imN/VcX3H3hmDDxgrMSxiXB1LN3O8feKBUFKkwpVUXUjhBHgYMiy+rtZG8P0+9AB3gBf8xJvEx2
+kJ9zo9rJ+d+Ub/ajodDY3Qv4dCdkp5hW+h/LwEU2bGsvl2yoIsgXKjgeU91K94Ki89WK1bIGtvk
EbEidmNmXzGTz6GFUGYaelv0kN+piBtxsgQnm7dQPbr15O614fJJYXH0AvdXPg7moQZQieiAuCD/
AYPE1QLXvEtH2qEUgchYKAtoQnXHG+le58ZgikMfeXAKvICoTMcYZ149w2Y1sGieXZn+8W37Ty7N
5cAcRmwzH1jNZDz1lgeou2rsKBFoMf0YV59PQrqhEvPkmTgk8rz/DgUSxbjiFTGKZty9/BYTbmcO
EChxbrwX0ywxhmKcMybzmA34uHFVF1uaIV5PaNzKODMp6xb1pL1CvRhkXvrzCDjjNI6md2GawU0X
DdTY17iqv4K5706pW84PFkqqWIb5Lpfhby/5GhqbrcnGxWd7ykd0xXoEYWb5TrR440/o7XVZIz01
ijNyLyZts11ETDkwnsULaTRh/BIvAQkg04NtFdmzXdEfxQ2m9qXI+WhAZDAcMMtdMACPkYp82Zo5
fo6Bhu74PZEJmhRfq5ObO6wSJ1lQ1tKwIGaydm7IGDPRy0+C+aNLZgLTIs4wtDiuS5WsWbq0MU1/
kP0CzyBPVs5QAnu5AlDke9itKnGBBwqjx2sI+oubZ2Fxk5eFuFRlTWYFw+UlaO5bSJaxR5mu34Ds
c2RJuLHCpbpmFQTZy8cZan8uaREj6YKZYVYMlrQILqzLzWNp6kusi/IujFHazJXpbkuDkd2o+vpM
CGkEIRrljk1BC7Ikagr8tH6RMzkc3r0peAndBpIVMW/YiNJvMx5xLQ0lFACuqqAtECtpOzlMNZrM
MDmPk18RmlIdVNOsZj77BxEgbSDLTkjLCXSl1SiejB9BgeKCbG5E+XVDs+pr0LqrBMTKeUo0+4mW
8ioz2zouUeuW2VUJ8y1AWLfx6yLlFBHd1iuz46D8YtvZJezBzn2f/7mOkgofPgvOxUGZg90SNDON
FVN2c+f5IZNE3RynArtM5VOYzjg+zRwJvj/u0CK72M2zF2zbtM0t3qSmPIFKeKpDWB6JBpAGcO7d
skfq+pjhOvt4RDJF0G1+GuZkqLgmzD9xyBYnp5GzQ+IGuRs2aSxP/VB7WxjWaP6a/BLAKj1q1D7I
tGUBMVJcdS8LAK86BZxrH9jqUEtOPb3/W1HBJ4Fofy5Lpkqqh7OIS5tp3IotWOI8mmQWbMw8/rSN
kc+zDj6TEJ9FV7QSX368MMAwv2QlnG0wlHdp619A23nM4xmpUDt3LwrB4LOrdmPqMMts2aaGFY0z
YsMfYaDY5MCmdM8KF+N6nH7ORLBl5vBYDfZVNMsFpcTnkNskqRUuKGpOJlTFPJg0yk6Frx2Q2tPS
z+Mh1icnkyiNhs/ZR6XiBPG4c1lauQZvkWpq8k4Xv98lyfzoOk0QjZgAGAAfm7bDYeIOb+jqfy8A
xukY8OP6BhM8ln4UBam973o7OJNKk7NuTa9BovFVcNyUqaXQuoVnlqDeoSRPLE4yc5cFimWBgjik
qZYvaio/gPzsLORZJwQYZ791/cdheJkGgtsLFT4gugem3cHsC2d9KNO+vLEevNNV+xHHTEQqrYpd
0S0vQY3Za2ndecNwiO36NHknZ6aMQIR8TBHfROu+GGm122cBPNMJ4keCVo/w37tBYx6wZRURxKwu
YBe+/bCaz4Mj5kgY6JIp30g5KaW7nftAsCxqjrpN5bXN5kviGdM580BJ2gbbGtc1j6LHjFJXBvzz
EGVYEmaXopo1QRNcicg7rSh0GtwpJRoGMz+whXnqxuWDS2s6Wpl1TlpRHuyOJqJwMuuus1lJSJTM
G+Wz3odD87trUMaaNoVDWT5ZiJbOWPvyI0JN4GJiXVQmYAYZqdmJoHhJB0Zt86Jhd4DPUL5403Bb
eweWAlw2zYaRyqNBUFcOE2Y8WF503Ha6HXLYX66zKtSQ4qXMYCDurBEAgYk9smENPacr16mPgpaV
b40K2ifk1J4NyZKmcC7O+D1muPwVwzu2ms5j3uqjLPgfHX0XOOQ2sb7MuBgQngw+UgmfCeyxQxe8
Q8C+p/apL3WD6yeM1UfhTFzGNkHBkCDSfUpfyRhlOhcJo/oRcRNP5s+gWz5r19OHogt+DABOcJ+d
ap9Z/kUWHNfsz7Yw3mBhF3gy3e86xRgThOBky0ZeR8ck6ZepBHgMqLg9izNUpz5zO2cp9pPitQLn
8u/LHJralLWPLTNoDAiCsfuwrJ2ERH2AnvdRjlD7w84jDbRyLnnL+BcdNp1mD/EYMxS5HGlxbvzM
vhD+Y7sZaIxO/bazWd6ExwS6KxjzNNRTWz3z0Nakkh/CssZoV/NeohDzLvUYrmMw8n6gMEFQVA6j
yPlQeyWaV8jlPAyR5WWaVJokPemkk78zj0q8d+/7OHGAuISXJTFREfvlyruDOh6TGBiKWW6yDk8b
qw6cY9TPTPuEt/8TdkilMebBxUfIaSpOJjadVdb86sJAkX6O8NxHz2n3B7YNDDk6+7dd78GqL0wx
1Gdiia95MCXlU8OaVuIIKIOjsQyPKoPIrn3xOZv9smtinul4WPcuhSDeBKYWanI+QzxvZCMkb03f
gDS2+idKV2An2QpdGgkCirm/xkFRvijxwqft8TaEFw7YyFniBrY6h+qMc60XFcSlFJw2htZtFxJi
kHnoAvyQqtvTsAB6TgGBl3mnlf1SSS5udxDQmAZwejOAtcYBuQkW7xu21cNseD+zUxhn7asMyg2v
KSfPnRZQulfXCr68Kj22zRDvpJuJyGCAPHONbN1KrpOhptgPtf5OZ3Nrr81vPtJaaFe+NDokY9FF
x0S9skcA1TEtNSw2odZ2MqS9TzH+Imsy4Cuw367BdlznoP82QCthg/S2/gBKRyf9MZ54OqbIF7Vm
lRuWxk/f1XcSRv4Bbe0tqexp208hrMWyeAiAr8FOJG+KZjmcZrFNVEMcMikSbGma8GBhKkvbLqOT
lX8WpDT9bI43lQZRk6lmzzzjO4iDKkoFPW7bMZGy88xGarhXPW5onF39WcGsoTjqWEU1w7dPdNSl
deyHOfDGCHDUDjMJp4zB7UfH8E1a77m1IGjgNjGBYvdQKGWOS7w3DyKZy30mvAsUslsVAzwswh4u
HdyEIOgOYnRFVMSgIuCpgnnrNe9ilr/Ui1fteA4/dpVxW+W2XsIp6YwMCicv+csctuhgbVju61i2
lKIss8oxlGeXCShx2GwT8f9aSCC6mRnBiGnfaR5SJs/Hkmf+4gZ/LDSBYNz8AzlQiPFCIO1FjHqY
RTBmDh/Apk9CRGKOl8olRZjNL3i8BZm/Ct9n6aZXfoYRo3OQcSNts9T2T9mMBMpJwSZ4xZ0JTviI
2+Chjz3zUojgFdEsJg5n5D5kAOZkZ1XZV6yUdMfk/TVDhZg/YY0f+teuqK+j5XjbAfwjxjSctl5d
wjVgilP5xcybYN27ITtMXPNTTGeSEffduMO5QckYZmtLmfTmfb0kTJ6r8VcKduDNVTQ7hYAgLQkO
mbCobgNUtOZY4U119bSDv73atSjyudmjFt8/Yw9vHUVBeoPGzUNwFVe2aF4kBTo7XvO2ElgvzErD
TRMjCMg46Q5hOO2mNvgYJzXtaOcfk4ZCMozbp8ltf9EuQ30SPvV9fR8YAHikrl6C0OcDzXDbyGer
rFAeGuY+BJTAh8vsvSTBwBmQcPjkBzgWH3DRN7cFJfdWS2bsyD6fS9PnjnSmH5g5RBAupAy7uDwQ
v6/qC0RsWb1vyMWyM1Za2obG0PV31jKA7AEaZqXJS2iFd54V+MdB+sdwXJ4HEKhM7QO8tFL/0Sjf
GQa11l7Bolb99JXRgtxlfsbomPru1Lv1CUTSDYH0uBvrAHw5XIUm5bG2FPrKsGLcyHC5NbWTbdvF
+Qmn6iVejcvMBYoVwnPTpvvdDlNkzfn72KtP35XeRl6LmE8kMNKfXsxYc9YMeMe4a6XxZo7LK1ZY
tZ+mtUCvGMg7EhlGIp7EDAModes/wO4DNkr9rjPaB6oS6LircVPr8dp7fADIHd/9hibXGk4O2yIm
J1yM75McjmJUbjTnqObZPBMJz4sZgpYKwSVgmYwOM1G3BjC6UZtPTLtaj92sP56mXBBbKecD5nU2
KcTgMv28TPWXsKQ+ED/nRMR+Dpu4xEjS2HZ9GZiGxXy8O4C33zL07ajvsDBN48CDnaNdtiG6IGjv
OxFoGI8sv1jb/sp5J7Vy39tmb0oGBE6AtbQrAZhXNfaASmFdXNqaRmMAzl081IPx0xm5uZtrsztW
jnztPK+/IPphkhtfDN/dGWnIJnR2R2zjzSPmTBIyWuw4h25lOY7re0E97xMtFCSuOi2+g0EeX5Ml
CJNHR0IGKCJRXHenmPNlk+XQly3lMkdK2n21ph/lMwiJjG10kgiajvxmW8OeO8FHUmuSg+GYNzks
PMRalR3W+W6gXbqR7ylH3L1gtt7E965vdweHkQOts7UcO0M/Ifbn8OpjFAMzCTKAhaO49SHLUTd6
goNv0v0l14lFWq3+MxbLzW1mSRfwoWRd3YUC/b+RP4SuumfRQTgrxxJq1hdrCJg1m/dOzAZBkQe/
z8l+saurxvW1ZOKg6GSGrEbCZtdRSeFq+Hiy7d47+1I/DcBWmxjAg9fXr6oa3vPWXvaWg87XqN9q
D6GZnX8ZEzAXp37vfObQy9QfIUOaIcS52mFwV9UherDquGQdeivCvBlzTJPaBdNN5wvhtKDGO8uH
WCoZgK8G0SzuMI+m8iVAIYInGlkR4wuepb8Y1dGdT1NH684ZWAZAngP2Wca1760fL+x3ABcLRlj1
S+ZzwbMV3jEQ+x14+IMQaBdV/GGsSDKl59MsBnJZRnJQsDOjj4v5wUMndba4ly5IW2ar7NDeyd04
Ne/lDNGiyId3NDtQyeIDutKj4kuoaHt4UMQUsQJFya88n21aXnu7sOcEiDOuudxSCy+bZbDwbL6s
SvatRnLruzeoAtsuOFh1eO1SoGxGYF2/0J1XkQhIo0kahX9m4couVwUEzg6eE+1XhRw9xXkSsYRE
2Rn3D6oMH4NJmEer/IzjiZB449ljVVXnTPGVqr9tO5tomdEOjJOVRb12qT+G8VdfTtQy3vzUs3xR
dYiRRU1/hd8/meiJBsvETZ+m9f048ilbdDyR77s/aNLgIDBdLFUDG8NK7ixvKHdl5j+QzeAyBjHP
KkjgCuIWYhhsc4MmpTdHGT402JTnuaioImPn7HjhIV9AkitkA6zjfmBafeo4vjKLpYNBybLQ8EDA
xDRIY7LEDNi6+Eos17upHOPgm+23cNSeTKKtFz4H/VRFflG+jqtJ1nVL7javOkwxvmGl/+QeN+lA
ehkYgPfSeZrS6mxQdGzEYn2ZaeqcWlsRMSGY57qYc53mDZMwmUwNWWllWG4HwsEYdYhNalxcG+0F
M5X3JgNF33QlD6xvnTAEh4x+M9XTsPD8SDGoboxqxn8/gEmUiEdS+Wln3ZtXNduKaG5VcnD7VHab
bCKdKw0YxA83I734xSQodeb8WJl3YF5usnY/p1kTkOm2eECrl2pyv/EB/DIsSrocOzPAOYD6ev1Q
sz55SawQptFeVvQaABd+5VWeAu9qsTSmxYsYSA3R2Jay2bJuyZAc/RLheZvhU7FXUkpdYstwsR91
SfIiK0xks+MzOgewx+b6RViEowlFZESGpmLxyld8f+vb82Fyw51G5TMsW1ZLSMNcvIvvqkD9dEMn
dr0TJ9za7r56NzIEPkbas6GDOD4ImNU1NUeA3Klc7D8uoyCSNnFKWMVnAnXekMaf3h7P5BkNqHOZ
n+Mp3sV1eh96LDYXfwOO2v/3GYJDe5BuN166z2FqXZ7OzNKZKCI/Ug/BnD9pZTI0QCYvGrWzO+Y8
eUEalrXc5zyjo1l2J2uwXhkjMnyyl2vtDgcZM2f0A5aRKGqsYtkKljSbJhmqbW4xeEy4FKoeQ7zv
3bnNQIEwtXQrzU0QRpg7aCJ47zLnrJt67yHh7guWQezbEBl3E6sP83uJ/wL9oTwKuwaXwB/gBS82
wUH7tq1PCBajdHSAhHnHYsmZAcjmnlAIbOZW+2hL77ROHVIPjn5Jidn0/T2rMi60nmJDFn/9zrmb
uzX/ouxPAf2pHUSO2dxpVOFVIggA6/zj2N9bo3c/L/ahNShWQBZsCIVDPKNJFKmr+8qrboU14ySN
geQP8cOiPBobNLEIlGFlu/ZZrjNCvzsOPho9YRE9kq7SpLLhk/Yt8XeWSDuFj7FW7aYi/fTy5Qb5
Y6c9pK5WWHObQLxs6F7YKXmboaO/cNmNWIpaBTAER6ONXK97T00kf62N8wHD5MZGF4jVc3zK4YqX
DlC29SaMjeVmmGRfMUYx4/4MhDhENzYdexZ1eSJu1EkDZ/roYrkKr03Mfbas+oqUIa/ToFdARmQl
4ky7fYMNB3yvf25Dyiam8X/Gtu52i83+UjPG3ymv23XmfAsEwropo0/CgxTFdvJnsMhXWKYohS2S
ol8SM/omlqA3OC6RbsjLGKYeDu/DgCyU2BOLjgO8hJOarLqXH3sxCvZZs9oWVU+AU1d+ZY5Ljrn4
lm38GscX6igig0NQhyQX2SaDOMDpS2FdtOINcOTTZPqcyQYK19i0X+d4OFnVz8Dnwc6Gp56xFF+5
0Me+XoXR3uLsGdKzHE3SAcG1IsKl7+5sLUi38EBtKTn95jux6yffMWQRMWaDfW4cwin6OjkS2xUR
WD3uBpvvqmodkSKSHPueT8evaCHr+DKuUihMmCgUSHgnTepgMaQlsPDOWo27JpMwkSkwb0H4aA6U
aE3yS/YUieQHkvLg2T+I/I9enSBv4xsYISSe3gbYvsYNgI2yoDOkGnyCi2FoxvXkKkZLljiAMrBy
G+hsC3ZeOS7uFuldCH18W11ajbxU//K7mvAUp6HegyJgZawqVrro+Y7Ifa5GS06OHVivOBmnfYYx
do4JKMpr+TBNoRWV/ULdTkJeFI/F98isapsUzMuIxdxa7arqWgHGBpyJjbbQWZt1/YGfwzwH7FLM
iVCxnlJ15/SyvGP2v9iErWhdfdXmKE7sXyQSLVACKMJn9hFeTuRu650Laeq7TujuTLbXwUcUeydi
+AalNlcjyfqvOSTDaL1oj4NOy7M2mvL83999UkDL80D3AZ2Gv/33C6+kY35ve9vaqMG8vXFh04st
HrS/3HirSiP/7Mm5BTdcGU9GjDdyIFH7zveJolnqluUGc9Wx9mYOAM7P1eb7NLJ+ilQujQ9T64/E
sJMf7DoMyJcEh6dSj0KDwzK1jWGYMtLJO/VW0pRts7DtH8ymKw4JPxZzJ65wSDoxP27mHghMhMKQ
WqwHOoYgS5MJZG1iugR19z+/ZEpNl39/lwwX1pDB+d+/ZVXwXCFmP/y/L//3j25fBmfZXv/vfwk4
1i/YqbGLz6HGo9fx4EPeULIcvVDNwyT731+s3gMxE5RHx87tyzAE4r+/eOsfda5ytKL0e0xk34uR
iKx/f//va5MxCZi1B+GHHGqBCqt/nFucjYb9EBpsUeJ6PgWwEw59CWwRXOjER7oAt9IBjRtEQ0lf
xNFfwMmNyUCwBMv7ZXHPaZN7584U36HDlZeiUDlLGlaEfnA6z1XLhCzHO7KtySx2wU8R6IKcfrUQ
kHNWnv/9zvqvoyDc+oCajsCn9Flatj7P+AvO//5YtN1/SDqv5caRLIh+ESLgzSu9pyiKci8ImRY8
quBR+Po9mH3p2JnpnVFLROFW3syT+Q55FshY0RyG+XdUAWe3N9H/lXrNyDs5Zl0hMl4XI74VPyRn
l7N6VO5NhWQ6sJDF5JHM5jg0fxTfh8epbedniBIwiy8kEOdKNLDv/ATMM+wK6ERNU617Aq3kkTrt
MOmxBtK1sbTD/3+Z9/2tmegLaPrhoRhy7f+/VFGDSFB0mE4JOqHvsZn577dk82/RZ8vWRB9vYDmQ
uUlBMhj9Z9dbAquJt0Wn9hNyy8GhoF2MljiWAxTGrjtp+p/UjfqQFBpLOhfzljF6B1xyvHtbvOmh
EdWnhnN2X2rlRhD7P+ByQ01geS7UF7nifqPi/6pWWvwtk8E6J1iweonZlqAZaGPAmyTNz4buszne
g8NOyJzQexAS6HFDk++0e0RPG0Dxg/10+2plu4a1kkNGlNJDMdWN6QVpDY+q03wx5+pnCq2CBuE9
HuNPTgp/ia4UHBOuSJHEtzpKBTbFojBCghSikSJZZoODFRs/8sq23TkhQg9uY65tHSSHzIFLGKpG
uKj1xdhSit44iHDs94+eqJKjTh3yMsaXY/hLUQvejhWU0Jk+6WPfw05KhLzL73TratNM4HTHjTQ6
rgOU8yHl+sOSL5GijX8iDMq9OwC9lvi37JqKNdE+kJdOzCMgu2HThNhQVzFNlnCmp3EtwkcSOB9p
Ee5EWb1X1rGinmN0M2hV1G+UXOy4qmsbOGWLPv0Xh1zhIDGWXHZhQwSf5VDtWukcRkmswioJeI12
eCqAtkdNYp4KLWV/FIR72ZQAh8hUdi+cc72O0NUNT51l/rKp7FZM8lsWyDHPatktIYk8PAPuPFEa
vkJWDrKmdzJi8qxZPFW+tzLKkh7s9h5EwRfQ7mztVckVjSQi0/JRJH5Iv12ylBqYy3bYBlnRzX1k
24SfOjYE5+Zgd49FdBBtcIkt+mQxFDItiFXQD/CABaE62bqrOs5vldVe/N76izni0OtB1ukJyhVU
bird9R12TwlL3BduuYyC4lmVvbNthdo0TvLcuLMgXfjrxArP6SjNlekfeFFcuqq5ayLoF2YD4q4w
bwQcXk3Xuftz4dzcBYBGyIBIerAntcxrFF+kRmVITNv5FMHxkxCEiYmtB/875zIJRcWWxZs7t55j
kvaQOOOSWJZqe0iQ4Z8IQMjaJgsjpqLcf5dF9RZo6RtQLiyJVPsyNLSGdYf4ypsu/0n5ObKWst5x
giO0DQz4JrTixWjCvh9t/5YO/MvKFmOT1cMXgl2srbP5rTlKAvCWg+CGF6KJipv0+h+GbmuhvxmZ
hYWcOsto0LNthhYR6mAmVMortqf8xs5/BDukLIv/hikO9oVoNq0WvkwCKm9hrztWsGfiBQIK3D6v
yp3Xem/UobE1iLhcNCFjikIM9IffLp0oegiQJ0NxNWBC4tom55CENzY+FRcV8uxCYwnvkqHRgCox
wBkWTYnOvoqw29dFeAnNlrpb/I1by2ZP4LM8S2GM9TGYgDF12SlqbKVx0rFk1Or+g14sPgPm0i1t
GGOJvS6G9Ip5H4Sp/qW3oGTawPyJE2xfNSY7cCETC07Hfg+oQEWiAd9KufDaLsWvbXXaWqcfW7qc
TACZClhd5Yepd5Bw3UPdCVCXBXfN2nomvo0DMocfbTPvZa3a+D4RRH/qv/GlnzCvD3OZKIko4It5
ETlACEG7NLiQq8KBQTw1P92k/7DBiNZxG6D1sOxjy8yUrbjMsT5dshLnf/QsLcy4iZdWEb3XMGy7
kdpEadqYBQv1oXr32Ual5XJSHPoUx2QQFgxAQ4ARcczxIU/tjxBNfhi88FJzLQ9Jqu7DogXxMwXr
jH8bC7DpsxyRroupGJD9/BuOQ5h+g7ySCh1WeVB+m7w9+THwDa0N5h7H4E2R6a+uP5FW84zXuGrW
ehtd2kC+9IbmbjJxGqwg2nY1FB2MV+vEbbhaYGyru+0kBHqvZH+JSJ0kI7tFc28TmLGj5tlVd71r
j26e/eLuw3VTYPZshwc7gn2ZQs0Yjae8UvUymRGZduHRIDlZO6sXXx4UCNeJNsraReZwLtspeoKI
D/DP9AAPIR3Bwyd3RWEtY1xs21crYpUg/fUYpYeqnOuwx3CXGf64yQKcAcXAfhYgGg1h8EIhvp6n
Bh5XW4IscIcKB43XLHMTS+KUTgcvxGgoEyAbOjGoIU5eMZlCblJhesCFsdMb89ZkVwBS9YMA83gH
ugE2x584rSGNiCGOMcrTGgo+yNKdcgM8Avhrq58NHKnc7SBgV3l1K5OguAaSi6bV1tDUuhUVOHSr
q8Bn+Vn2+15wqHsyokGc3DWpreD63y/1J8sOb9mSnK4CYZymPsZYXQG/sQKpX1Mrwu3qx8hZJONF
2D2HX+SNj21OGY1TOHzrphBNiR9mEenL1LpjcWArkzMLhq13KpklwnnXT6sJnv20HJYGvQkEOZgH
DY00ZgjEYBw+o8QeT7WUoCdrNjR827YFuW18G7hT8A2w/cpfgLrpJ/DjbHzTYYfOCaDBDmms708D
gz2cXpNBzFKbmhI5ny/BFjo6QIloaZtl95THDW7OsOPhMtJ176ru6b+/70U0xkizRfYLuicy2c0q
djEx5TGRkojC+E2oXQFoJ0+q9OPbMP+CGH2KKzrRzdr1L/OwUaoyuWkRaUleYMxS81/K+Reu7DXb
Z3qJx55SZVMFYvPfP+2MLFy1dFtzMeT38XhjDQrHBrXSjY69zG/BhM3BoYjWTbg0IeO5aGAq4RHN
0bkZt3GQpK4b8KAa+yI0D1XcP7rIo/yEvNCKhcazwzOxM9Wozb4bDy9HuvKnCp2kpW+B8+URChCQ
JKlgbdbRaz37xbvBpaR0xULBv9RCYH1L4kPwqCG/M2HZ77Inbh4UczOI458M+a+BDrUOySit2EQM
D9OEVmtrL//9xUAny8ieeFnLrNqlujE+akimAd6T+39/lbfRxhudcBvbmA7rzBtx0NsxPhbnkga+
dY0nWT6krf1zqqI+//dXUxeYdHzJeGuZ8bNt9+LBU8GJqqMH1XEqHqalbJxX/bj975/qo1pO+uCt
PE0k0Lh98eDT0m8Fxkz8b1I+9NBP9olyrdliTQLSZfxxsHkeMgMCCYRv+Sj8UfGpYB2iUg9WIS7D
1yZLq2MfNcRFBv/Mdiq7cr0EMx5nFz2rHaIXxsb0cd9nDi/akZuTYXG2j8xAP66LF+3Y5aX4BNhz
ALbKEqQos6tTTuFa5QHCgD0cq9ZTp6ruLOggPk0sU/0BsoWQZOIuq4GWgpKKz13vKA2fWvuiiVx7
EjywFr+7CjX/NRdglDJuVwMBgh1XPLCGlNQvWqqwWMire2FRsxoOb3DLcQv6KXMXn308OVtFIoGV
FPoeTBmyNdZPkw/dmggE17rZsRCx0t/KyLPoUsVYAUIWg26Us0DA3lLZQbVvI3/TtskaK6OJNBxG
6yRmbvUAD6imfyol6/zG8sM1BymtuhcRl2+mmdlII/6dTSaDYGnxNjGgZsAoEFus8udsGusVNYG3
2CP2qVO/WMx9kmY1/GaUNg8s9Po65bFs43nwhJxZcr8LPGKjvFND6IYMLby2xF84qSu97vaaCoxX
8H8Yb3FHlqHDvBXOBmGDNHoztu+Z1d41yYe7ghpGx1t86r1LaFeAd9l32P1I/uIoBFmCkBvZzC7+
yTi/HJunKRhYwCuL/GvdCJYNlgPW1NbWnCq8RwJ1t7nGtOMwe1zgKvXYc7npmJdiHDyIlAiQsSPW
8cAewfXOJNy/IqnBpgvY/hmO+2yO7s3QBBhR1/kefDhtcaitUvgb0BWMfS7iHstFa2zntyHFmPVW
+wALG+4Gx/lhQ4wMXXRw2CJj6w8GILGRbDCgNn6Wif0Z+3AgpTDwURBrMiJuyWVSxlRAVPeMobCw
IShwbdvlgulcC9kceUGvc9rgg7bYfU258YQPgJVPULNeJB06JB5kTrIXppCMa5l7a+qZZEE+uaa9
EMkK8b4NvTUQJ8CrcgyIIRGTdXQNXAlmtARRyJfqL2eWzS3/WgMwjS0uiF4IzDKye3aZ1U8lUz6+
WkuNic0lKs80Pm9YAxNu2B7wyNasOPYTJkrUS/xJtyjLsxXS8Hc8ucHaxDTOBADxXRRPDPIvWQWG
0wqQnqQYnpwgWGCyEmtV6VwwA3IhJSiqDmCO3ho/VWi+h5E3bLWcvBflyqwjhmnZF8V4LBPax1ze
RbFHey4lBs+thaudRk6x6pMWrcl+knb3pwfhd5Npv6AGYjW7J2PW1oXRn7NBf08d5icVaVTwmpeu
hK2Loh7DaEO0H8ECJ8Ows2p7WFv5zzSl+RKdahX4w188rVOY+Ms8Pg/8OPZ8QWhhxZdskp2M6/cg
9oe9z+cdrOTF5z+1aAvatLCIT3XyUffhIw2cR9fUxjot5RX39WUMx19WGfWudk22lMl3wjG0H2lJ
TARutzDHqc93CXW0ra56Ej0gT6wns2P9G7wDIN2MTndsBKeNbw7UvlorXi72luMFvvfaI520Qzx+
oWGv0bnkZ5bQ3jtiFRGwEEzqQBny0Vt4r1lKNztbQfRrnJFJYSQXojhgphVX2tZ+AooGRIK5VZ9S
DAEux1xh9kviDkhk/jKXgOC8dOKtN7EpQAxY2Zak/KjgBRkxoAhs4Vxgd5VXMJkVzlM4c2sy5V3N
iGiIxc8eKLx5DOKRKpAwweTOcjyBh79S7eTwwfXfpoHkNz79q7SBKJo4DBDTFXMYqKw1iBdcaam+
4anADo1a9jkZA3OtfaXs6a2lTyQacPCgyRDKwHPPjq1eW5AhBiG1pZMgWzl+jJlWk4CPM25p8Itr
hUCTpVdBVmDn8/8qKQnwsSgQ4SZanCIDw8jZ5mbGG07Qrlog/FMzdyxajBk5YveGC+pZlaSUZeym
aEP5mx7J99h1rlmm7iJpofaG6UOpwlllwnu3eSeoZnqkzTRrMQNFAh67tjrRb57u3adBcJVJZn84
dsZuohLGyeSxNttXkookb+kQjpOaqgC87LDnhFzbJEqQKW2S+ZgCmCQptCxpBXGjPzYr6N+ui2Q4
UYpu6N+s1somEuDSIux41bjzYw0sg/PiJWGwcgcf1jkoCZUY0A8Lf5/3EdYHJvfCAJ8DxhQfOOYf
x2PHyGywpB0JV4Sl38Pef2HzcCkCRYNYHuyRbflyVbc1NPNR9PG/XK/CNamyiQV8qw1PeWDfGEPR
2rIWMbL8Z7b03Vi/eDy/kzS6emODFj0VJH00quqZ09DNP606djc++ULM/gZ5QdhX7VTeM0w/HCWn
sNSuphMe07z9cDL6LN2eK1lUfI4uSpO0zVUPWJiZsd/wtsZaFtk46zT3TOkJ6oYkUD2l1UlFYtzO
Aba1vHgu35l8Zt24yvpHSc9cTzPwZWu0dMNmW0KNwcHZBcBS2m4DQ4hV3xwcKWByA7j68BKeNJSG
mDAx78EOaEbQlT95n/2rDT4OkfFGyGxVUGEOU4DpxULyzHx/XFqD+IQdgDQ41vfUjvd295RgjWLj
g1fIhT3SNvxpjCZ6UQVYVFYsL5lPoiMPyKAb2FYRQ3zaLovMOfp19s3Bu3J1FshUxx/MGpGIu9EB
evM5C9pxJ1t5b/Tuxe27JUH6l9561uU0UkJF+D4wigeNMYfIdL612D+OLW8IrSFEWjX0sbrduQ65
6A+5t4Ige2pbpB/b2je8tnesXI89NeK8w82t5wIUGvCi9NWiZWiQGAp4yttrz6VpO8D8C0sezjHR
r5PvNCuCfbQHxp9Z1Z5sSs54Q6KQGuZb25knv4xqFKRZ5rc7DpqYBpQ/UfL6CCRFE8J2zF1dYLab
cwzNgMIKuY3DEwXTsJhhTDufQWtg+FbszC9JEMFu3WXD8BVQUsQ9D1uBUOA9pxjMsQa6cyy2RTqx
EB4+jYYzV2CLMAMQa4Q2zeasbL4E7q0aR1hFS8gldpoCHSj58LppPLpacMNOdc/wva2DIKa61KWa
m7KuPPUx53EWCv2vMux+SwsWObTkKbDqN1IqVGyNVN75wVeLukhziy5vQfXSupQsjCm7IgR1z/mp
HG7/pqWfKFUdeFxN6zOCpsVOhrcxf9pd6cDAslHUmwzRua3h4FVhuucUApISvgdRmqzrhHNCaZC9
nFhnhS4kuFc/W+sV/ifT/Ript0fRyPmRgbsQM5VF+w0TneFVZCsVarhBm+6g5ruRgyPFH5h++Ki8
OCajXdMbX6iHU+OgmtrvSvY/VlTvcRFcE9PY6FnymaNv+B2E1jRAk80GoIFfRovNJ+zhOHkMVFNi
/nSc3WVqg371zVfh9F+F4sTWipQbQPtLLS75VyTxrH6L9fCM3/2V3mnG2NR4Q9T8xQhvuPmvO+Iq
nKr6WwnMZJagpKOeQKlbIOWqsclXtu5gdqN9ZArDdV5ZW9Jp+Gw1uWX9vv5vz5KXKHOcJ7o1fYBb
OUYteWNVuV9QWdexG7z6Uf/i8hR7tZ7jaPoFZwOucAKok3KE6SKles/5uyJrngGubP0S4bcBm0Dt
+YI8H150Jz0FPVBpJ0zXuCt0BG8P8ZpYAz91zHI0u8n0IKO2OzTezcmTYFWV2iclecMOqScZp6Oq
mgnoCEBqM2pvMvO+Udevlu2Pq2mqb8qR5zDP7o4LTF6PqSNUr7oKV4anuyt6NF+9nNsG5PIgQoXF
MQk/h1SnW/mfBqVAK0TbGOYL55OFGYVM9SdZOrLirfVlRdgQNB+TWErcvYu7pR5xt8lQ0V3HfK3T
Ru4ogEpwWFHY5VbEcNGS12rCOeYD1EgcwMWeREy1vOEz7+q9KphO/LD5sNsYWL31L5nMB/RMd+0U
sD5i+7kJ1AvZ0q2h9w/git2ZdQI15VjfuiZ+iJp2Bc3A91DdnIpiV4Ha2AX+KjafKOt4lcO4c5LZ
8dkEwcqnEm4svsZAvmNkKsB0aEesFr8t6vmhJVeE5527QpvrGKZD9uSSsJ3PsjztMAVA+DtPxFMX
jclp44YFTo+62KU2FT8g+JAaSsy3/YeXxd8dNoZl7+SSuj28Wyo6eRm1JQY7zcG+dB3iuZt6IG9H
GksrysdUDEpPvAN2JFtHkmM5/9dcL/oMGE/cMiESA5ltbFjXFA4iQx7TURNzlVhYVf0gB7bvlRlv
ayPD/5hRlJ1W/8aIwL81SLx4VOYCCKSQYl+12Lv4BhFKfW6zmPEXzrTkQ1/61YfM527PlEyCC/2P
u2F+yLL8LwD3QN7eezHZTXWw1YnvORsTgj9DAOlFUd+mODpUZrSDVrWk3OqspVAn67pms+O4n7qa
9klWPmfTILepF//qE9YtNnMMI/J1bGIXx1zurOwuOEY2vExKSu5eGL4wqDOS6oaEOUDtQrmbDD+k
WzdLVtgFGSGjqV3R/Xxw6uYU6Qw0EC+MrWWhrfJeTKgGACFIw1udG1crqUAGdd4nJND46BcDX6GP
dVEO//xK/lSuUCD14xVkNBZooCxXfZfxWU+bNQypDz0asm3dGJiLkgmzYcrhkFolF9mpXMXSrA96
xHjSQa/QyRI4DU2fADHp9qFfrJkF/2un4bXJC2KYltWdHSzsxUDEt0VSJ57nviT6F8Qul/+LWg9d
SKahx9PnQUUQgu1GN9II0VMv5XuTfcnR53VS1rjTV11WI+117R1H0i2wx+NQ7rqGeMRQtAG/Jfaf
GEJlxmIKxF5U5/pBudp7MOg2Pj8qv8Lww6yBpIxiRPqyHuh+cyc5yODU7pq97+M0koexkSyQ03zc
itDsTr11LjR8Nu3ox5uYvHs96XxzU0Z63zp0Y8ONG/6I5771RJ7JK0VUwhpFTPaZezJtzvrK6FLi
aaQy8j4ghp7Zb6mI8GfJY9758tcanGfurtXVxi/J1oClrhuwkFNaunej4KBF5IYNA2d2m0I4gc5v
zneZaGVof2GB4SSpjyzdxE7wkxnq6Tp4o7tqxxc76bAH8aD4k34cLCKH+nCxSdUfwlGdNHNyQQvZ
d9KFqPadhqsUJcSJ4KGoEi+s420xQdA//KqnEIG1VL+EQsFri9I3N/a3ArwLvmWgSb0DgiSt3NXI
xINqlP26nlVvWb3LdsJKQRIz9tSxznqSwgmEGWuyNmOHzmZ77X0K+Hhk8fCq1by0Y6tnn0dPO8fd
n8m1CcK/GSC6/xSzlRLhPNyZScfdq/ptxGyu7IExq91w8qzg6quA/qCgAHWUVj8AcJajp3N/89nS
aSaB2lqde9fwDkabyb3eAhoRXbbeBU0d0hI7K/Agp5DMq5VesssNnR/kcEg8P9poBSts6u7CbvIH
DKbsmlvkx9VP43Y9t9qoXle1tglVKk7oOV9Wp5N3bcBThDVlg0N/5NrKCTtQozvod1GhCbhdpxZc
IOklYvPJhVEtRqrIZqIFrB0SrKhwL6VHMlO71QF4nnDK2Q6lwVPPTUYvsUW04CNQxV+B9zD31z5c
bB50vmk0S2mUBoWieEvrIqJ7hoYhRXySasjgA6Pq0zQaR7PL9namsAnhcIIu5qDL4p/2sQfvtQ6/
f+ry7E5rI2FHid5WM3ENB+XbdDZnMDelWJeIZycD8tBqSkkb9Rxu53qIXkodfoeq7D36Tbk1nBYW
VOwAUIok1v6Abkts9RL/w5LGLNy28+oD41zSnYVNRFz1f1mTPFWk15e98rDIZNlL6zP7Jdk+s4lW
Ca8Vm4oUpU4gc61DnELWI2dGP1lZHSfKUkb0BiecYWDNwzCtnzrVjqzmVpFn3ySG503qkwOgPyuO
Pj307SZPvvqMRSbQiQs/0WNYZOG+qNhrRyw/B3wfq1SrsTYO+aqMWJvWHID6xOfM1EtgTE79y9vC
1N1frN/VOjU3poZVLAo3Kuf5iGAOcPTYpKfHc4wxAYaTAh5Eu6poj447fSdDYTH2rYwgv+M7h03V
1ps0Mx8u6Qs0nezHiYn7DhUgVcvi4XOhuq3d+act23f+0D6nak2DpO7f7ND8nILyYQ8/U6O+mjTv
DjIXXyMVeWNKjh9uQ2qOZ1xd3Zo30Uft+Sd9UB+JRRoQ1wKBLsCdXN/034LV7hLrOVRbbZ71uu4t
K9gNBPMufnzNIq8EGSeWsgPonw7olUS87mWfvtEShp3C37Kye2h8tcDoaSSeGKH4U2B214xLE2sX
oihrblR4uGpfx/2+EJGKdxQIT4uU88FrjQ/2vyNHDHCJicv5MkM4jTszWkIYe07VaPHWwRDQZdW3
l+FB7lX3rlnwOu3e4cHvvU3WDnPvCG4SDljaI+pqZ0BgWk+6ezALg/8mTyljzXjUsVEgt4fw5l2e
i1LYp3D4kRqls5ThzTM9G2M7/UcH5UdMZfTCxdvKw0BQrBA2cmU/basBay4aF7vftv0YHZAzJgbw
peWYX2poKHJGPp2ibqH7plpxDrX0+pwNx3syEpr//Lk01uVTbiXxppkJBXr5PIqCa0OS6suq9lFx
o988MH4rQkELeyx4wTYOcbS2xtUAbA2HFvmcera3sOUw5N1PzWdZeW8CaAOzXsb+ceTTZAazJCwa
Fl1F+B6ZnGn8ubKoVkzqg7+onwokdtx/IW/InlsSOddFpAjlmZa7Hxt1sgUQR/s8pqTMDGxlC0PP
9J1qK86yAlhzmjHUEV7lb03TsWVFqscxzkffnS++NOkVOclX3BgEDjDVMGoudTu7sdGb1hqTzrK1
LkOg9WziJMnGTv/ZRUFQrr0UQr10jTN5RDpqRc8Gw3JPFAiKrSfdSyL42EL2MffS7fmx6HNdZcXy
Z2SdLxOkPakzmGlBFO7wawPEMPS/ZnT9a0MifBFbzypnfIrQtSdybpuypLSXEE+r2S98fLAZm/I3
YGvDgn5irJ67MxM3fQoYN7BMfmVjttVT0g4VtTP9uOKk7pcDrYLcPthkSJ4otLpzmVh7TxnmZnCb
uxFpB7/X16CGViPMDSd/9kikYzpKv62ULqfUkc9RRupm9ApzWZJbkUPL50PSj0RlujX9drSrgX7C
FZL38bYPxFapkhbEqv+zak5JN0+BBfCJdSoClCnd3FbFYdYMzr6vh/c0lW8gxz7trPqIvG2qiNWK
xrjbeWaTcWzPWQptBQDAJY4JoDWK+1UTDps0Np1VdFe5steOVBjljOjJqMEKh9lHGlZMWx1vKSp7
GPMD7MViAtKHjfh79NnKV5N1k7XJxJq1tEPk+U0EDP8NOa0VgQHe5SzxVw62V8J0yHGo8b/OSHS3
Yt2LWz9fhWH+m7ryS5rb3DUJHui8dDxfbUObtqgC2wm3EAU5ohmeMfzWPEV5B6kIbz3w8pgreMqq
RG9EssAEt2wd1HLY1OyEr11jg3CUDsNEbVy61n2y+HcSXdCRohHL8og8nSky5k1jC4eBtrOh+2Vr
8jxKeQPNAY45vRu8qTYhKVsUaaCOVmbGBy7dWKDICOQ4rXhvL1uFC8ka1AzQ8w9VVvIl9SV5Xfxv
Btf3lsKkcPYQ8aWD8M4zVppRgWPRHVwInJXBt7Lu063RyMfUyP3Q4KgK6EFhpiwEH/ucMYQyoS3h
dAgxY3cy4ZOzMGsmc1pHPiFpS7fonHQLnjWj0465lh4MP8k3A5aZZQbXYq3z31ppYfYYUEb3Ii1f
kRfqXWDsHRfBgL06nQ9UWlqx9mgbHYnVdtC+DPvdrapXO7J19nOcuDn6oOxInI1lky2w1H2w2XiK
udPUzJBsefSa2578z19ikrRdWGU0babGlGxXMaMpZXbc4n2wWTL/a2cNR4woXGPMgaAHxb/BMG3S
auZdP40Aode0euQr36bLvgZRWJKGXccjJ7WBgm9bMKswAk+7ztV5VTTWrVAecmuTjiwJgDuHQPh0
/iHVC7u+duOlEY/Gwi6is4oc9ncjn7OeSEuuBQnhjGI+UDBf80T8t0HiQq/NjQ3FsumwFgdmRRQI
C4nD8VbgZc8t3kJBUb+PIA8kfZ6KXSeFn24SyKcR6sza8O2QZ3wzzqdz07ktLKJuzzvCoUqEiDo0
Cow9PtbJvn6RnXrzdFCfsU6uuuWURyCiD8ssPuL+pZ582HfRaxQMdypqfuEQziFqy1h6ES+USv+x
uvbNdzAshIb5NxbE8p3BCJfsPyAjNkyXToQa6TYwAauoWHI8oBLyYN2l7mGRYZSOY8pYY1QhbgIs
U0M2TSL8rKvmh/LJA7CZfVMSiqZNUGj3hoMKJgeoDkL3Q/GGiXuReP3WZtREW9IxDqM3t9M3XNZH
SvlXyyaaT+QeTBR+EQ0uJW80YdzKECR6NCXrPBrf8igF/BXr1SL/qaL6bg/q4UjjnFISs3htvJbG
a7AutmFehdc9Dw4oYavfs5rYlX6xm5rx4MZYNpX3G2TJq955D1FwbEY69lCLByH9RSLipx2wMKjK
lusJ1w+YlVnv8dYAPAlFL4KO9N/foEsd2pqRvms5Y8jkbEaQoKPKT3qPRVSzbTx2pYfRDb1ZYT1O
LBigpKtZVvGucCYalkR+szDX5TYrm8h+j3rSV03+XBEhYHmw7NkwdEZ6QpgnJeWNpyRrLyFNdbWM
d7CK91raXIPI3Jstsj45hil9S1kzmAlwTis5Q1lgOJjlEjbyGY1q4Eiqt1hLXsNpfGq8zVQN+0zK
J38cNsIR+zhJV8mMuLCiU93Bd6RrjnuWFief48RQ3mMYxHlC+jf7BM/xMrjRE6B8Yia7MDaeMi+6
pd2WcRzbytA+W1538CP/IXp0L0m2wxSPuBN0x0qYYDwSriI449XUPAbZVtWg2KZULp2K2oM45zRo
aJpp3AE+bj1u8za99H0N2XhCtdI/dabaGPUHFujBg+iYjpy+4Kt4UkX6I5x/Vq7T1IsIVPT1r+3D
m62srKPrl5wz+mFaCsbZlCBcUVjxbvbzcgEldZZChYOtsOxwjLQ94Moxf+UTcMo8gnnhSyWzhw4e
Ms6tp5iyJ9coPqsOTCYwdEIz9r5iuTuo/L1xPoyy+GFfT7dbqJ5Uxolr8DjOtm4t/AHiAA4jQ7Wz
Ch0edrN1gnlpUPGhTp8ln1IecbUoTfEO2HJnq+JUDJwqia1+kI1fMopcNVVf4D7SDaewO4AqJbVn
r/S6LIj2Ad6zS2/Ve9GFWlgokCV5jzrm+6DGSz5Ja9thOlxkzuwPNs6DCcxfyX8eXcNKt+9aFjz3
nfVMIghVPu9+K9LcCnxHJCDQw21ZTKV+AxL1asyt6xLRglKsZeLRmJZt88LQ1yzsDnVQ/6tt7Y9U
3I7LM+jw3AO+52in0uV20RnCWvhhd0FF5IpDRR8GfpIwGBTSvF8F2fDezNXVUWT/lRmBfl9h6huO
OBOxfM/EAp9/XedA7lIhPrum4LYP02YByy+TCoZ4fGX7qZbC35YGV9ukpkkAdUNoxaMauhUfdrpx
RbLvgvEQZR5xiBE4vEEZpStmaIlisytJniAnJMwHTvxjNsa/1CYZ2aXZK5bOjZkHvLlrqIg6ybh2
qves/M+2qO8MEl9FkbY7V2fXD6OKQpXs3ZrghpcF5ls5vuNSuebarja5LslseOLy/KVpRsMtXKHu
e6cUyZy4mr1AFY8WYT5tncxiLrOB2wGiEDaOZeby/dzzZ8acO5aKb1YebMvB+8gH5+Z2+odkQbUi
hBxp9qX3m7+sp/hQYA8uHfXzP47OY7lxI4qiX4SqRkZvmZMoUoGktEEpjIBGzunrfeCt7fFIJND9
wr3nytjcFzyEov1TxPdxvg3n7LN802ta6ID1nt3mb4kc7s1ofbtKvUS2eM1IGaQQJ6DDLW9ETx9d
E0+6hEoXkCPQ2draoVMJrOwQMZ12mb8yLYTtnE1/tHcvpmf1S6bqUjhbdhjkrG8jwIEdhIrl/FuT
M5tsvUKwJQ+PVjydWeScjbRc09Yd0MDO2K3fqqJewKvSE89OJ2wjj15qmX9OAUQkrLvMkbjJaeta
6WngyhrxY/Olrgcx/NAmIoClrNczDo4Estiyn+Rl8uAB5ACYLAAn+fQsa/Mt0p1P5ccxh9H4iwun
XgwVqjQDBwTNzaHuJ8DuIGCimudqKGARE96XMZdFlP3qhAJtHs69od0GfXslub2D5JpvGb28eXyZ
k5G99EzocUsTF2ih/4+6bIWct0GG41AMuhJOjKLNDPphRShmvHba9BtTz7pMui0dLoGo7oJrZc0S
TnJTpOnzkH+hPFWdU25k4UVrZfHeO15w043kOc41bEk2ptMJJgkeLdLUp+eALTGbtjfgi7zE8I2c
pLoTKffXEvNKo0QCuT6t3YYmPkJPtqgb6qQv1JLwdlVrINkICaEy38nvmDVW9FROMxdB/sEwictm
LDakh8LWcV8nHFjgqxdTOi1ER0CMIpqHepi+gjqJQVr4L9OFs7Sr4jrCD1oVFU+0x3ePoHZlcLuv
MjCGcFmNtRPmb6oOnqJJPnXdnniye9q1WyPvLn0wHIMy3aFVqwjO2kbo1JLW/6K/KnQrXPoDQRBe
8Klpik0CDMMS48QiJEJrbMQamsTe0jqC7TQ2olCBMTHzqhdoRoiL2yqNhAVj1NcDO6Qp6npAjQ1O
pShumTOU2xZ1X+WkJ91z9WWfEm0gaaKxCsMOZ5bYlP+cPHqyKv3JjBkwTr1+HDifWtdcxw34LkR/
WrtDso2IntTiJGbNlJdQzRvnU4s9xAiQavMiPGZ1A1BTR41Qt/e+4tssowyRyxMgZ9o56vtFbLxY
Hs7bLEoPZt1g07t2nGsT+bYLwwv/5ndwzNtr2DHPppq/DXH/FFUaCd8WNJrgs5fWwXeKNz+zjwUw
gZUwJuS2gPhL2pJTz2J3JZviknv6V60haSxZpbVWhyUof5pYHlkCH60APJFa/PJZ8a+3frPEvBWO
W28TzX2jDM8q6SxdOvuFGjC/R9V+sFizW5gwtbotFk2b8oB2oMlGVP7UNwUfum5jGMjIjB9D0n8V
VnwxdveMU20BfpZ/LzHnz4lZuPCzhZFaN4vqTmtYJNO+L1r6yi4Xr2ynd4rtLdkiD2tA1B2QADK5
9kNhd265K9YEDRCmQFqGwdgc89iiSxuomvI0Dd2b3U94ExJ/k2O1s2QEnRyAn8uXYhX/b7lWKrj0
GFNV+M0k31zIEfpIS5XL2u4PD9hboJGvCruT8HPI8spbWSXkOAF4MLCRERQtNjFozZVlXz1BKUop
ALmvRdwHJNuKSHWVSFyW4ZOYuMY1w8cwBICDec4rzrCrwIjPnPK7m+TVxgDECVS2qFouifqHXCle
ilp7Gt3hHJI4pKtNqw/rQBv+qKGKfRswLddvhGTeW1v9iMrZtkJuh4ZVpmauIGYPb1VgX/j/aGs/
B5ycOMEhQC0tdJM8N5scD100F/9Yi+JDs5hEpTmmva55K3Ikybqdf1VNt2tMWA9BS/lRk2oOh0ng
DbhEdnUWXLcb2/R+s8bCSu6cSA1gxc/IGZNXvlENhYSh7cfGw6MtjU0zkJ3DeMEd5M+UUtA4v5mC
nTgrOGOdRWKSFScnBL8mQO8HoniCEXbxIv8mQKY1cnq1W3tct0b0YpUlkHR3RyNIZmEafJLY8CAb
neAUb+mhpis8CzYeixy2T9qbLqZfPGpY14odkyogsl13TZXai5IiJJaUMgnOzZplRg1wPXBPbB3O
+CWjQxr57wbpqksxMkSDK4Vg/Ee0wV8tce83agcWirULoZsFXp43G46XH6JkYEuypsE7JBCGTPdY
tuZV5G3L3JIAEU8jTaoikS1nNJ/o9VNhhhR/LLcikK6LlhUJT7K35rxOIRJi8Pac6VCQQzhpyBwc
vR/2KKyxFGUotaLePGujeWvtbGRDjk3H15Gr6hd76qjOnXPnk6qBuNrtx1/J/GAVkAjpzJliwh2e
ClByPf4J4ZV3vAK3fCquRUKDTqToP/Bal6FHqtoQcoYWJKW2x2CGLJvNaV8tZa1t61aekJ0uQbCQ
GxWyD0i49sV4mOgmUSriSDfbelO5/ZNRf8bBnGVr6teEVM1GF8xZp3Xlv+Ivh1zbMqmyR1xPLqEI
geaZ69As9EUlSQCOqkunwktVmczrqaioTH5cPOvGbOqpXaKqAW0Q7fNGdP3FJpk+1uXNCNak7b0a
yicHBsrdpG5jId+wf+NFoXXT6+Gi+fnVlMm2gxUNbExp6t1Xt8pNrlZe36y0/UtIyMB2pnTgiNzk
+yQOYHW89nV0qftoXVr00iGJFKSqXwAjxti8uIfnFw6LNUAURHpF6v/q6b9CgHjOe6a2Q8lCOk3w
O0Tfqgs3jhY90oLkiI7AgY1XfDht9V0U07LpIVXElbgFtnPhlZgJO0x+VamjeHXhqsmLIDZzVRcB
moa8fYAvYF6sG/eyDN7MJNkK0W+UIX9rK2V+EQ9POQMeafnPSWo8OgRnQJ3WiVQbF1Ao+mwWvbOx
sYra30nrV5BcRhIa8Geh9wX4Lzu6Z6u61Xr2JbLP1COJLnDpaCsKbWZfswRkjWHyD+PLBn0bGqtQ
H5ZRfaFWm3YBnTLJ1c+D5794QYwwvSCwT9QfvW7vUVVw1VQUe3adnvrePCQwA+Fhy3dTk/jTeVdV
iedBZD+5M93s8VoARfDd4eBblruehZORWf4pDEfJKH+yRHyD1PzGyr3B1fIY0RpgGOSZRMT4blfl
e8m5Tu7259D4V0sLGZeEbAwtAoScPvzR9JFEB+Ar7ZtbtN98P4ibmiW8QMzlPgzmJk+ZrCGMC0W6
0b2Om76nuexGZ8utftInsCDqL6icYmGbwa3u9pSNW6XXMNVZSvBZzsEPfbbODfEX0hwZZQTcZ57c
mfeiBssxmFWwnGxrZ/pHAkm+XYOkG4Jww8j/8qR/J1bqgBljyemIwQZVny7Eg0xMZnWOeGKOwSRF
Z5bbfCvR3QanXdctyGLxDA//2REUVAUVZPVE1uhjIp19bqhoBNiDKfveZZRWQ/VekvbQCHVKYmzB
+sMoxrWJwFdBONRRywrPof+NLqYxfqNiO/mM2/IesI/p7CKwpHXaPAi4+7PcvTO6jCNcSADN1SXC
r8AbELonTrk9Hcxe2Obz/MOV4qxX3ibNjX0XJZfYkoeUKrehlDRYEJLIGV+w7mgYdaK1bVE4651i
PJFqN2hN0fJt4IgApnIwWuufpaZT7VY/bicZZ8lrO3N04/pNH+mF7bkezLNlOcYoeub+iXEDs0QS
E6Hif2C3YKtUn1W9UmFC65LPe+SEyq2qSN/87T24QbHOc2mmJBawt3vNHzm2SxFzJLk+AWEe+mql
sMMHIxJWuI514a4dinb8kAzqY9XB9e62nHfn1qEDNqAQ+x2MZE+bYaoN2irmChXU7CoazYVpGFgS
+l0/RheiGH7rCttE04OgDuyjhNqgzgkc2yUbTJ+FcH4BLohNuUlhDtl/HgrIXqCHquOvMQlHqKOU
yJ2EiVnW7LdNug+OXF2qXzPk7udcgOg2HHO/f69r/RhNTNUzNJz4kAYs4y1ilFIR2xOOf7bnoYgd
+HXSsxuKj6x0LsyRmehXT2yaGB777xWPx1SFD4jOwKhq/ykIKAAajaN4BLbmzSr1md5IRwbp+zvC
lXF0m/E9qBmM+w7SMz2Hz5G+WviPqyBsF5PnMRPE3fIjJUpXnRufgu1fp+dPXh9xus2/T5C8y5qX
N3YQzeuK7ezYYobhO9sN4T2lo1kVYL8ZPIlDE1Z4eGlmlkjHicQ0GMgyEFaze16VyOKHSu2cUrvG
wvpzhrusqs+oQcOLiwoqtEsTP3UD+Triq+iwMhQZ73gCEG3Ej+ZYkI7b7pUdzUPVdsHAjJQlRwxP
nhE/k1fP++bOYXTYNYLs06dlwU62IemSaZLKxy05A9jd+lshkVR0A8t8DeG5oYavnNFmZyTHYDr3
3ojsuG+7DSXxpclzFtYl1neLgdbAj5ZZkueVpPKYMww3/00MVsqi1X1CjX9mhVQL7dF7fckbhUYg
tLuzloOQm4J3LcY1iPb1z9DZLhfjpyw5TyJ4fSDUJOQworzrMGPdiWHSsOchV74izvxSZw3AwwoW
DxUms2f/jqHw1e+FTtkVfXY6OxlXfdfpaC+ixv/2MLLhtbpPHtburj4RX/XuxgxWyPxrlgKdqNU4
t/n9H+DALmoFCV+4OEmCJvu2KMMnMB+MthEoT6V317MzLREfdZuHG8JfUHyD+AKuSR7CBAkGSiBJ
6PFJKvRHPSLTaCCBq6tZvMfVzpzd7X5o5Nv6x+gtllkx00ncpUtQyDYftXmUU7ZLzHk1YazcaUKs
CRRyQWDXJ6ZojNyDOc/69bvWhI+RAzt1vHWdE4IjIzodTJnKYXyNQ7xe2szsm/nFIm4isJ4wV+9A
b9x7SQdPKhfIuhIQFj18P+Fu49utBeUTuwjD563Lp3uUFu+5TXXQVla9xEgD25xHMR2ydQcjcsVy
84UxykYo0BApWWqM69C5x73atoV2V1pFe8hi3yn/Iqn/NTysjCxume48RjAxgSHmhQRxSZ3+btn1
yxhtw0Gdq2Bckgz7jsLiU0I3MF4I5vrBJVbTTFdL9HXvrpmv3bbUMP82QDOm5FfIAmdQjTwtqZ8r
03/psvFFjO3ZHROW4zLkrCZtZ8C2KXPnH2j0TxNJuQUrRreg3Eov35Oy8Gcx5XEEvr5ZCC+dW8zg
qde8nyanDoRCAmWRO4F6AtKr9uLm3hmExtUwXyJ8UZxNNn6UljZOz44JyXuOIBGL/SKlVHa3M/+b
CNwNkjEnCD7CAKeZwUc+ECAKizg6W67k/01eCzIBwPzKOOg2bIJKdYBl5fDOaIgB62LMxPuE4S/r
3D/NHsNVmEw/pnbp8a3zUkcYmphpzmmRA7fbwo0xvIxasywaNqBweJ9gVr8XrfypQTWtXPHhpcya
JFyfZtbw4tchdJmZt45kq7J+ImXdUZafVE9ynFvNLeYQLJyc12WsUFowIwfqEe7tXrI+9n6qsf7l
59+mM3lJiHbcBkX655neX0aTHzUoXNMODYFTdhsbqzQVqH1n28DoeY0u/dPTmCCh7idiWDevmV19
VhNPfU+K62wJX+mRv3YxymHmzUhLBV9XOsicfUiF5XysFzoDWNavNX+oLqqfsRYvVY9zRP9n5eEp
j5vnpOh+bRqAVerUv4iD9vChVpjkV35dfuIhId2n83meXhWWYOZ32JnMChEobEZydq9Y5NFmmi0G
0/gReW8RNn4CzsmXaxLik/iJPM+9ZonxCcAOZUT3pbr2KJBeFJ6BppWLlVs4QEaIMMI3+Sq90ftS
dftaWP551NXVMwT5rCRwVQSzgQJaIoJAM9I1wzqJ2pfMcP8sr3kdXLlXlv3GX/4ds/JDPcYun9Qp
UyNxODTZSaFl8ga2AaX+A251nyn72WRJDY3C+hqj+FNf5mFw7rBsL3BFvIajek41QFzC9C+tGnas
7NA5Lk0WyGxZ+19Z1+dSuNseOS1sdk5IHk7FjzwG/h+j7HH6MvR5nF0S1mLxSoTjI0osJIsYE0h2
3mcBBqqUdHGHrrwsQYlE5X3oS75cx/yQ1mtrQ1tl+7IwOayXqe78lq+pp3353sRj5xlgyPxxXxJd
gQiqnDA3FQUlJ9NbZTR/STvd1cSutR1PZjenOupz+i0xwEbOl9H67sOBlQCxmpXGm7wmwEoAk/Wg
oiWvUgZeo0TUo2v3IGUlB4GOdt0FXh3nKTmVzbyP8SWPF5RjL+Pgow5gm1XkiKurR6unNy/HCzVv
jU8kOg4r6YtH3PIfJrqOGS6LiGekHEz84hBFuCkGneMh82DNpbb3byrOuW391RWqaX82S4FK41gN
jvWEGdJju9onFVE3aG5JFQkHpvSOcElUiUl7QxbCm+5Q2kOB1bAqJVn9BPhUrG3J9N9ukXMlcT9H
ac3bSuK00I5zm8IbCtigNVP4FmS0p+AddZb3aJ0Tw1vgQJvB9iPqEWxFiHx5libyuALt4ZbJtTKz
YV34RG/JbVvmB702XqjhmAT3/IqBQfKCukqVPjzMh2z9e8QXdAvg692VQSVWx/Nnb2arXL3oVuGv
89T4NdvwokUsgNBubdDYH0MMgoyNuwdp60dXPBpHQ5hZMx6zMZUOHP5NNaEtQhnP51NFPZ+pFaeL
1ssfrHkOo6BK6i2zZy6qY9a0Xic8oVlTUWfI62CxBCwHQrFSR//141mI1TpYrtxfz0CV6UTM6jA2
PiY3eKtb/0POLihcOAgHfKS/DsmUuQasMefxCI3ulSXOnM+EI8TZAZGs1ogWnwRkcrpfCu1ocD7d
nMFFlOxK6xRFomcWErE+c9nNMkF/blzMKXkBV84mJSgRalMyTV1CdqYy6Ijpc+szHwd2oMnn/ONc
4KhZ8CEBde9ZWuYuUbuuKtaYRJ4mlxTGyO/Yo0bZu+ngoRy88s/SyrM3YfqV0FGd3rxqkXoi/hzN
Hy6ytSu0z96x/jr0S7XFbG1KZz9aabDWx7arBOvcJuvRWkIMSsmNcrWahnkSe8MCl2LWoOjZSGD5
9Y9656ysYOJ5HqieFB7PJdbXN00UqzTQSHR27pMAj1+Yn7FBLmkVXoVvvwldvdtN2wDxVD9BZqBk
gk6TYqhPPdSuDUNeL9VepwBVn8Cd5/XV+2AncFhHtfGF92/gjq9SNPJj5vPe4ZTAb6mzZOA6ZA33
Qpy3TTKqgmK+AMlRcZToUO/0q7CyPaKGi8ONsGAQg1OvvorBRGvnQRU06+SpoChGNIGqsWAebTiy
3Lh1xLZL0Mn3KDDX9cBboKUMlQZmPZmqWJpQa0fgxpd1mdPm1MFzECg+LCDnRK3Yt5zbUTTxMwLw
T6eikLAYb89LN4KOZbEZlWuscmaMNk8wd0P0rQ35T8y6D3ZcdI7OSR/zAE2l9o5SsF+oeAi/YGmz
aMrXlWu1N2GMcMoa6NsSrr9rZWTU85hrGKdh/1s7pHUs92txyBwCEgoPPAKKhKou07Md35uJ/hnw
uPtmkfDDMG+awb7pFZUqC7fRetVpddfdQAilJfJkHSTMAEINMIog+AeftIoXZLnFR2pLJuCiwqPM
SM2XoK+sXjTbbqo0kNgdn6rfbBoH1qZuMiepZti2j8J4nQyIdZs8SFYzuxLbVc9ZVbvAQLrwagvF
ylCS2QhKH1P/KBwesvYuJxZWqKI2hWdW+wKlVVMaqPXC4jhkFOeh7/qb2vCmNy21UvCPZ4Tc7CsN
aqfaIeer9DiHCkdsJ6fcWg4jn9jFQJIeE90Tq7g029XU4O4GK8fMZIq0fRPd4AnEwHkB0vv8GrL5
F9o986+LN7X6KZbaVyuadmWL+c3NFH81TvggD2Hm6i9+1xVr0zMfnWYxz6eOQ71CTCi+3VWZmPZC
hSHXVBK9M2z90a0efp/p36pJwGmnQbEeOjkIK1VXz22vXiCOvqoQLF+igs9UXvychFxDkSJlxoCZ
8Is40C5cuiJUeNY+dgLeilwNS9DGr8TMrnEEHNLRu+MxB6bBNFqhDKy8GAMouoeRZftg5P3GHdB2
oFcmc48ibwXO7ITHcGcwp+xLJMh2U1org9+wmg7Qf6vwJzWMJ2NQ2AjC6c4jf0GOsNDL4dXzmU5r
cyquQSYj7RhUaswsGoI+PdMP6FMf4ahTEddQevWhXALZLFdlSVWgBsZY/Z9HwnSEnssSItuy9AFS
GvHJVUIwoJHGP61QBkdYS8JPN56UsA54NJkgRxqZK2yCGlN+lA3paS7kBvQUvNyj4T+STvNf837G
x5kN2jaNE1r1YDdmbU0dKq68dWN4p96hJLOq9JBYJnOYIN+2Tv4SauOnTZ1vTchp4BUxg4i/8xjd
ovCAx4c2umnjvZLaSw/VQGX6s5imb9xlQ1d9l2UD4jSYWK/Onmc/veiGPAXAKGj0k09moxlbj5ZB
MJSL8btMcaO28ANnpUjn7xtjMUziIzEj1npm/4NycTfJfOcr71yaPQTAED57nuvrYGSXlHakZuG5
+xxtLihsn6QGCtB0ykJyWu07w6D6DFhf0ipnSMw0kH3EnDNpTjnveg1zmurKrylwJ9iEkMwlhUpO
rz36lByo9DgMMoy+VNmPIWHsCYd6bQEWh45vnaeA2zq0pi2DzBl3rXLWA+0pbtLV1ULNhr8BkFIu
AmPZOcU/lKsEKg3MlWsv/ga6iBvHvePULIhSzy5jH5z4zqjAwK2t1QTCw8Eiv6gG+2Me+nLb7bEB
XYaUnx+4PnyCw5R64MBH658s5Etdu2czm7/v0noWPT2Kr9eXcXziSZo7A2ktRctJZczTaCN7hLL9
sh6RaN5HL+Km9zjAdBl+qAGTje/bv3HL3sWx3NUruUiQVEn/o/ZMfw0gBbhB6WEG6yXkcx7D9uIq
PFEgvY6mjlaPr5lpBrFUy+xa68xJmXhP+2kwXkTnrUnt2ZV68e11DlIFLX2a9F+m9VQXTuuvIjI4
enDa4xS+e5Pc4Oe6JV39Y8dUVDilS4juu0aJWxJgQ8PC8kzUCwlMNbIqg7y3hYc1lpNcnEiVS+Ru
UN6ViT5LKL8WC6ac76U7kW8d/1WZ8ao8kg+IR/pNAg8IIh2hT2Y3c2Uuo2TLrhspHEFNs0oTuFxy
A3KD3QKSLYFfVzgIC09G+xpkQ4tcPsN+o9XGV9Mbp1r78MqW7IYwxcBcTGTZlNsyw8CbFDsz7B/E
6B5EwoIqWtpC/pMefsu6vmQ1N0EXvwSBdGiWX7UUkWEZWCcRDFu6LHxdAx5vUwz3ibQ3YE4MsXXJ
TAz1V999+OUK1d8bECIagWKdRuW3PybX2DMOocRlHBqEgo7m0jWIWcT59cY2e61p8MnCsmvXRh68
97y+ttfdGRbtxulTx7UvkdKYFmNy05GkkWg/MM7mASVe+d55q0LK/KkFjaClN9rm31arJpSixhsv
BR/VCPWgGPxLnPzTo2zXx8hMmaZz71Q6No1wk03Zb/B/1JuAtz1mI5WIJJTEasrb2KcrF2wr4yaA
8lMERLjD/tFRmrXwi6dEYEQIOSN0gGMalLnIfqpJH+UM+7amU2V3yyCu/6wSV2WZMxDQzHJWVHIf
ESOLo6ZhxAWHMDV4+brU3MOGjtZBMT3rPCt2b/cb2sg9ydRodSeMr66J5qTTYBAM3bYfoMVGApQP
HoptrsjFQvT+NCFwkNH4bQLnJVWADUcUS0RKANcHRtx2Rd5Th8UzTO2P2bzS6ni1SJT7tcKKM9mY
sNzWP2UImVOLq+NQje5emi+xJr90U74ktfWVlH24RrkpdSvZgLwFZkiBXtsx8IeR8RpEpX2I4m5F
zsTBiePfBvC4hlRAgZKY8V2fniUtODD4ulHs6pIfucnCJ4w/yO7ay5ThYy7M9jkauq8hGeuT35WX
LIhBTJchkqKcjRHxhgwSQ+HGmBI0Dy3GPDQjiDD0mehbEnKLsSkxfwLytm76TMqwcMZy2Uvf+3HM
7NRC1rESbHhNgdJMAn5jxrLkT6Aklt7N19nokIJDwNrStw2QLSOEybDndO/Ge9PhpG1i7xiwljjk
vbFJZK22XYUBJW5e0Zi6m75j7A2UJmLQ8ePipeAir4yVpNBkFc281BIFfQvTO1ygAEZxUoF07Z5c
J7VWozxPJRCBqBAvTcQEcbIsiCt00bZNn2Q+8nl0YCfYGxOLf1AQGzUJbM5Nqz0HZjGt/HRiqOaj
CxgZmQA0+0z6HtpttYMl0kHkDrS9QOIlaxsBeraVobjlSflvNJrdCBKB/W3hgBU2LBvhEBINiave
cAA9k1NfuXNbPPrFijY0EOyTI9C/yzgLbmQuvBTNbKXGUrkafHCh1VeVZiarH/uvxU4g0p4veEIZ
Wlc/iUx++85Dzu+G+1J3vEXsX3C+ISEa8VL1QXP0gw+7qp4c8oergvPUpshdIhL7EO4EzVFnFszo
nDKAczNiEmkCBMAX+ayd8CiFj0J7iYLhZifsJbtRrkVJOhk8VGeu71fLePSzlY/mAn0XLyLiq1PS
Dfz1gXMspwBSnnsKKUWXGH1dJKc+rWoVPBe2/eJmKE8YY/yRJrMMGRoHnN+WnG/AQPsxAt4okFVs
cZziOxI1ElXH6xY7uyyeqxj5XeDr7dpGuRaq5LOJuifN4MwpU7hlqYn6GS0C47X+OjBFwKsHCUqP
6T1i6HuJ6Z8JEuPQ4Y6FnALB1NZvtaP/05viOcSOfhQmJIKhCi4d5l0JBB/Zg18DSKn+RSJ5FM4H
D/vFm38h9ucbuhU6d8ACaf3qMvpFcEManBJYWLNmZHONa6t03geG93N7hn0HrVUEqV+bAnA0sqAz
kXyIbRVsioHLRBfHWDAOxnEKldQi+w3bjkg7b0lckdx0MDRYPc2qgqMBpWCRezDiJOAFC226LOtb
Hg7Fqrw39pjt0rCyQCG7uyYgW3QUxQ1uJNlZPX6BiG+hQyKyjkcSZuyhOuUMv4eekbuWMpCp0CsA
Hu73zhSwidfPLNdHcNsTMj4mOD1TC6GZ6z4os5VWWlc6jfdGAcUgZDPfwJDUnZJqPnmDNjJhc/cv
TOr+0hzNSzqeGkJTR8IrmR4gWU4YszjyYfZ4W6PqyE/9xRQfP7rN7AHgMcvArCHA1sXMXnBiJpZm
YsJwvurO/oGe9EqoZ3IZFdJpSB92ox8agwQe1zXxBwQzVpMBkmZdypEbgTqvIVQm+vDQuziEoS6R
X5D7ykzfyM86PLvVmBRfocvb1FZox/KcEM5hTLekCwICKGivNMNcNv5fWMY7fRjzNfZxmiNEgGiu
HFjEND8G81qBcnphO2zfwp74PYa/mmgwkY3Y8ZjfroViNy8YXKcwc2kU8FKSNGctizx+UylNoG2N
/xryqZcxW4xegDypU8LriiQmE0ESnuoSwU2i0nZs+2WKE5Auq2+POg44qlhuudgyNy0pWzj3QMU4
82oN1cuHMZC6OxttvRgFIytLgrHRSaIw6ntnaw189vgXwhwMdFlrCaJlD9dmeyWROUVy5iIyQHKe
he2bgd6+5tBd/s+tStMKSbH6AMHzzxzBy4z4jwzql9FOXRai07ZR2O6T1NxWU2a8I9mcGbu5FOJk
aDQApeLbQlr6gg/h2WBz+Ba0qKPyWSxKwom3DjtHHuwQzbONesMlICCdTHFzNLNhW0ouQxwCGvBH
Tb46rXoZDBgGKuOug23GjrCePsKB5KSSxfnctMWAcMZgBXxlTXfQYSoNal5gkCe8+Hb6U9ntk2yw
i8Q5+cQK4p8H7xezItwaygJG7gCrAdvghgVgCwmtJMUWByyujYAxnunliPibNzIrEAOIdyOcY5gC
hrbsOl4TVG+uRPE8CR4dZL2PAKoGkwr6iBZ96FQOe44gCYhqeqHrWwZN8UNWWLDhqrTXgqdzAZev
RGDC+vbQKdyrrOU8c0C2js+UQASmidYRQ0i7Ul726kt2xlptvWjaHHVnwmgBCPUT6u1Tp1Vi7zdU
1KUDAhagy6VBLmzoJryPsNsFprVDOCCpwIqb0OxL43an0kMDXDHeD2r9XLTx1XbhWw90vm0eAxtq
839uF7xVufnKQm8duJFcdmn9obcfEo+92fAyFEl96aHjEK0W2otEY7kcFWm1oHBThHPHv7jUudDK
715kBLs4bObx5yKac74SQsOxvcT/Ms1aZya3BMI9l9Km31dru+CRiQr3Nqr8M+4hwyn2tKhheZCK
fjx2rnvsAXqYUX9IOpMjjkFc6sCna8B02Q66+WwyXuI5D37UQCEFVXalRzhV6l/Rlds8ulZATJYE
ph00iyZsZFo4j2iozL3vHD4va3QM9YqRruPYP9j6E8jOhIKOIws9Bx0qMdjfhd1/miJ+I+4yomDl
UqgbhDRdp2GToJXFCe9bNc/Vc5d0jyHojtAd0SE4mIf65r1Lmlstwo8ePBEujWzjYi11Qt1YSwLf
Gpgimg3+lbHBlyFM0BQMGO3KtHHoehetylYAI7lvg7pbibDYZjnnSOmZLwaAZa0jdaRhZQjSwJgp
VAz6Bq75tSY7qhZEBUuW2Nk6NaqtQC6Pc4ydrkn6pFOFd/PXcmnzFYldHGygENM5dSjCM5vjsDQd
YCgWR60KWGzwxE02GqKCcLKlEbD8a/AUj/TXqEuRmjBYqrzpQRgzbFcmr42p13sP8LSI2dco2wce
5VXnQtQNYKW+uMv4Bj5inzvNyUy9fkWDDUxTen/Q917LjlGyFrDbS2aJLDJ+1oE8S2tXgpmOhHEP
TLBnjdpOgluYCmhYI/RRuzbyhx3csZVIFTvYgiVLlaqbF7rvzlV6/n0YbVJEfFCbuX5s9eagIXh8
zmyx5bEtVw6mzSXme/DxyLdTGf0UAYyK2tqFrH6WekOpNElyMdtYbIzMxO9pMo0rtORgisq72z2K
HGnNStQSvx1eOqFre6QXjT3vUQ2gpHlNf2p47kZRmOM3RVqp8GEaimVVZWGj0EL9YDTF2qgrZ2MQ
jIdvWScaCVieZb2QG9Wv6qgH9W2Io2Uk9UaVZK4YeLRxAyrkOAVGxKPJddUVRXzl+F/PE0XzP8bO
Y7l1dMvSr5KR48YteFNR9w4k0YiiKG8nCFEU4b3H0/e3oaysroqOjh7kSUkkQeB326291mg9JVrb
PXfN+AM/yIn4v8PepE/BBINSENS3yFIWak43QWjMV30Js4OruGwJw6ZQ24X4Chb0mHNTbywHZGcQ
Gw9R78PawdtNI3sx4iL6SKJRVrG9cbG9G7eu6ufY6lb5FOza+S50EL+L6DhYJaGeIMAV4yHXqOfV
akIWwqkNzmpSyzjK3wNdT7eQMFkdJbmgaPONosDuXQTFOdH1TU+99clopletoQVbAxFyadFFDtjG
QV7ATSPEY9Z+DpPaFOdk+gB57Gx17wy1uQtS584YgfM0cUmHwWTt4YS66qdE4ygmhqG6HWu6vSsL
+z1IdCIyK1srVpatK73+nslS3wQ0sd8sPyF1hK0zKCtAJI9vz1eTakXLmXxsDKWSXV/71FD0sEPN
3HeRnwVR02XOrrPw3cjpb90g3E8qJGujWmtXCjkFoMEQXgGdtVdd61F0rJynKCBn3emWh/GLNna4
JhimrOJCCGGV1bOdNtnVkCXzNRnTB0W12QiutpoAXKhoxVFtneaN3c03AHkt1J83f/7xb//6j3/7
Hv89+Cnui3QKirz513/w+3dRou0RhO3/+PVfm5/i8JX9NMun/n7Xf//Mv57pKiuy/+dbbqPvumiK
c/s/3yV38/d1+fa/7u7qq/36b7+sckj/pofup54ef6BiaJd74Dnknf+/L/7xs1zlmVa5f/75dcoi
zrqmraPv9s+/Xro+/fNPw7E9fRmq35GSb/jrZRmLf/55G+VfzR+bn5qC/v/lgz9fTfvPPxXD+4dr
eXBJWLauWxY///nH8LO8ZGn/oE/K1lXLNE3DAPz05x95UbchH9PMf+jgKi3Pch3Vc4gj//yjgZhC
XtP1f6BTCYuTqpquS5nT+PM/h+G/Ted/Te8feZfdF1HeNv/80zV1588/yt95lwe1TVsDq+x5HgzN
muNwaV7//nqM8oD3a/9LARcAFIVmdr+k6SOC7bdBxhpvEnaWp9nyXmd9OoN4uI9D/5I+lQgXAS4M
+cG3aY/1oa4ayRe083SW/0KQYo5d3ZNpPE/OBFHAQHXG++uSVn9WJ/M06j+ITE9q/2SMtH4iyHBV
Nt0hysofQGVH1b4pPEiYghR2s7kot/AAb/WWXzqkywEsByezAzwBJLbj47Sxk4NOiKatirYbEYSA
luvF0rHzCdAcP13imRaEp7WNFC6MzMRF5rlPVT6czYw/EOpT2zOj40AnuNLjAyuAldAdjqOH5cqj
MSJCMp6XX1xpF4QhrKCYF/rdue/4Wm8yTmntkOybXISnadqVR3CS+Qz6+qXRaG7teYLlMRSF29Yr
4EvBZhzV1xh+ksDm7b4TnYqGH5D6oz5WQqgol04PpdsAdrePdTudlF49A3OgpU2nQpNXt9XIJ5bB
8qvhvIwR6IBPFI+aztwqo3/DUH9qXXvrwJDhW9R7YrW+c1EBLhqgHiajwIIAE9Q/xIF16T+AhjDH
+ZmCGd6Q/tdj28m8ri1kRN27sPI/OpmdYBjOsKxcB0q2k+vQtsB8Kub3URFG2shID6MGTaPXXMVx
vTd8Z0vYsVHL4ievlO+gy4+xtYFQifaNODmlxp3b9i+92p+jhlWFDip9kOMhkiWmBsHJrfJXPQZO
Jd2KoD6YuiC6A8ey0rhc5LofdjE8/Y6lwhrtA/0UutU9WFI6m4SuEJYmPC9ufTDDW/DAUPnO59xg
QuakeYuMh2UgPfFR6q7CBnjPngVVRZHMJ79UXnKKS6q6oReegs98Wt7d1v16mKyb5enNbP5yp+nE
EtDL6rMpplMvy6twu3MTzk8dCRDksB4CeHd9Fs0cTGe6pk6dzk01w4uqWe+9OZ1z7zZx03evnc4j
oecFdXQYFZob2X/dpJ37SGBnqXXd0MGKJASpKR5tnHkSpFaeQ7CgXtzi/RXsjC7RTtOQHrUR+hJ3
GzJtqUl7ZlBQ6ciQGdCAF+F9vI7VyZQ9CW+oj5s4nlqHMtwhM2Ehq8SpLI5Vml/7UO84MHNe1D3/
qDOzURjKIXfGTZWwR+lhOS3LMtb3oHyQSmE8lzuGZulEdu05w5GVn/UeEJyv3C4DGXbZj8xH7G2m
QP3SBy6lRe5PM41nzdXfGuczifwP0v2kHtcxdXR+faFCDCireBw9AMNtzA1B1ED4/JYII8iikOqX
tElaIeFXXTz/fXOq3h5hNGypZ0FxQbQ+f01oYV3E7nQGSbZzS1o8svwWnYOVb3IvA7QvuklJM+vj
k1PlhwT2dT2bHluVFulcxtLRzkU0nEva5i8QJLxJo2mznBryDMuQLaeUJSoV0OrRgnYpk9Mp5oep
yQWAUg91/pKzM2e2CaSCBMXmeAw9TibtAEyMVuHV0KJRw/eMJjGJDNmyppeFL39uWfcEo1oP9CPo
7/UZRv5yPslhvhzig1G8oA5Ad455kmN7WTuYnHvfUqGfZKM4KoOSgo8fM+s5TvMN2go7T+Psl9NG
PlMDYSBh9roYBE5SrsFs0RRsB841fUcn+Q/6q6NGH65hjCtUOOgYjNHPHbKdltDyk8NcU7I844ZJ
sxAx5kxL7mC2uqqtkdTQ31ZgeTBqHi+T814pyKpa5W45ypcXagUbpYgVkpkc15FmXxP0b3ovPP+u
Qjk/FDTeQbYVYru6kDZT+UTtY2yMabN8lZrQSRYcW5/vljVQ9B6n4nvltsewlCN7jk6+l9wntX21
jBisOmdQt7vEsdZiTABsXrrwtg/kwymE6qfYAAwfq68KoyGrc5l7F7kTChlkBqIHGchlZjzuHIxP
cBHF+sV77o5PYwA1F/t7gvPft4MHuee41N6Eg04+9mu5pAszaX8cTT/qDcs9laGk2rhRE0rBHKQa
TR89zA428Dn5mEzXMtR2FX+okLDIsdHo/CMLJ4SJogpDkWRde1lys4xvylgs+/N3tPGURwcmQxon
lHa4WMaxz2HJStbkyegivygtiHKWPec5NAQ1E0qntOS7+bkYRrpoOsSCO0N9j4AowSO5G3UQ4ZAv
puRFlRvVDdDkQMbTSGgCKpP2DIvoNaQT3oWlhF+dDQQW6bDbBO0zfSaIJlJPDUphWk3aZuvgwWN4
tTezEo6NkFGnkLZOY+gOx3pVEhBe5FUI9cvobmsDtu7cL6g5+bSN5Ub+HLn9toyV5AbJ0FsFb2C0
E/1qqsqTbc3fU0cCqmIhdFTooZ8EpQXtTKtotM90X65C5O037i4alc9yGp49edSAZn/0Y6yPoPPu
uGuOi+AuTeJHp6ujqzYk+oNadJXC9rme2j3CJaCnVQvMItJyTpAVl6YJQ2qiwETnHHLKdJeGZoDx
b7unoVceS+8n0ykimRTNVYRGfRglSKCqtw7hVMBu3ibEaqQOYV9FXlJKmp9V6e4c3/hR9erZjM29
NcMxMLWeg75CD103GcmisYFnBlI79G5FgKXxrgaIMlduWHxbBG8X9XPdXlKXu4JNALxUot/BmAd7
qAKLHxrrSjQcpyq4Jt/fXebk9i99Xdk1Oet4smmsAJWnxOgAEijjRrbgh0AQ0AqvKqBs+segcaHq
NLtb2hHfxhB/gu6yb6WhxFRfNwmdLQCY/MsRIiwI/fZoHaVtOlK4ByRXtzaEyp5/b5NmtYkmKHkb
NfRg2hZq9Kc6SQ4DPP+X2dzsKEi9G0SpiAWQudFyxoPR6vscBK0VtJtQCZENVK0D2liQdLQtFPKF
+TyCQ7pUpvghLIN44+nwgXQmmM7U1LeuZaBVPMKyGRk06UEs1F+A8Eo2JHEgXbK3o+/SR4kgVBsN
7ppSUfowdtOhyMqjTSO/x4ajefgKvVyRfoevJSOvP6KuCl+S8pnhDF9VWEbYnvvbDjgAhZUJlXYy
33kqdU3LI3NvQmiDBs1Idxhwm3SDJ3qj+ogvD2n4OgygUnT/buKkisvXdtJ2fViSbgKBfpnM1Vdg
jK8Uaz8KOoR9mp2xt5LajFC6LZ2HOX4BcPOjaOyqpiy/DVhKgnb87LoDFJzWKjaUrarRsejX+TZ0
gdc27ocWrgaHNgwjAN1rT+Uud/ODEyMDGmX+Jkj9/qJGVCwqrpsJNngdDvlpY6vPNQ4NVK7AmFfp
gB6Dj8wh4jGUA0OtQqLbPMbaaF9UVXSAMvsa4Y0QDQX6qmiLIn2JuFTQTPfdnDU4Af19P4YOIT0G
BrpHy0C2w6zJTolpTW2GOKyMcEOt+j71w2NEcbsHxw+6RK/X0IsFFt3fiQBfmmZ+njqoMiZEGS9j
tLQQsQgfbZhHKNdOl5kZJzeOwzqybIiI8gog16Sxp+sC6VeN1hJX7XV26imohnwH4e0tijlK0YXb
DK6Uiz62XwQMgMAmxYzcpwYS+CeFoB/dWBRzXMkrpe7wNbberYJAGexGZzqxxa5XnCcplQunscC1
lsZlSjezUg+AjxEC0bty5NisPmPy1RuYYWqPQEXtq5Wfz0Avoo9SQ0rQAUsKJe8FAlkKXRmAVCZF
WevjU2L47e3QA1lSU0oroah7zCDHbL5Acd7cxoISLnRvk5L9nsK0NrQKZaSpIU05YVSNym62juVd
VUpXXFnUvi7y0jpMJj3OqRNClD1Hb82ogjSoZrJ+avBo6wP+vJN/JagtX7SVVJKN8ak1u+mqjY33
ioMMHb4Lsx736CxeuU20Lg37vm6zbmtEIEwdRdsb3lfZvGudGb8GLuCt0Z45Hev6MsXSArGdLpxI
s/YsDk6B+Imzaq82LihrjWYFyKqpUugk0hrrkCIbSl4dyn7XJWqryOWVtNfEHaRNw8QtunGa7ecC
1BqKeNcEaiLq2etPuvWOW0C/l6qgylaDEYZBIxeHYjX15ZsdgfDWidpgxws+NbWNdr2rnYw50zeZ
oluXcAFtZ0Egu5RT1gB2o/vbIAF819J4UZnRzRALm3tjbz09oKDs1y0MLCoMMrlzbo0kOoRA92S1
k3ctFZNH98YnulPtnQ5PPNqC6b2fQHoYGiElLCl4B/lc7BQETcQG16356M9b0FsUBTzab3sQU2b9
OJnNSPOpeauOyRuk0N5ao4KvdN4LmTuYd1KwxrEyb0h7IxXbZ1xuOgRjYl3GtOEDQwAeyzoyq5VX
zmeOdoK7GpEYY1wb4hmnhUYsFwGnBUHa5CURZcieL4PnkBBVpcWkiT4NXT2hQpekzXdNvB4U9Y0d
dNdtTusYjTq4iLAO6JhHs37HlO/R7jiRHA4v6EmjsfoKtZAdZHvSAALbw7ATH9ZMCcJ9d96o1QhT
oDRYTcYNI7ROIOvRyBU0pX6ONPy/zNm7XbDOouI4LBBuUxzB6CofwiOPjG2DS9BJQVwQSSRatioM
+zacuGRa6qe0ha9V6/QTPAeTXvAg/rdaHlTVPEqgDQj9rKc7eEF/Zo94avEykVo7ucp4ndbWHtSD
vAfV5VNS4eAKr5b8oe3e1Wp6caB74N1ANRwGOGwZ0/8cYGACrx1kaXCyKd9geNdWWsEUTHxdDwdS
zPSq2UcKwzgh3UshD9UAidSbL08dvjMwLeRk5BZDC/C8TJ+Bvl8H6cziWLZky/0ofUYJmOC0n87x
4O6zMNyI/6ykPDgBzHK3ZupDTAzxn30jNy6XVHwedYmtYFu/osB3B1/p7/KYJwbE+ph058WzGToF
hpOSzj00FK5sKO94PP5ZhreZNCga9lCUw7Is2KZpPi0JmWVQaSGY9PSxrbMj+kTyrXXW31uGdpUy
GyPGaq5zGGP54DJsdc8oD82qVdplhVj+eG5IzaiBccCswRYYvkwYZWhCf++0zNVNE1bYO6ZEsV0o
qngqMrcnMD4rs7Ju6IjJrmC1us0oizWBdZqndpnxJTWTUfsBEYGmXExLIg9V19wLzeBn6z0YvgLP
QDRGO1GGOctYLpEW7vTWdIKdPVfbesq2kDCyd+QfLfZ+Yt+8NZUOEmBuUbI/SqUvUwhABfdGGLuc
FUJ7SKaNV7K24UI94f+vGr/FiQy+iluH/FZ+nfj+hjrtfjJYTwYO9EVXTbeZBmu07Jvav0I9/ScF
D1dXcFGRyWgVFZ6hCUB6uUFl7Lysp88mzG4M01wvqRfJZ0gSZInefBwQJy32SwA0Z6+ocV2krgI3
JYt8iQLpvvST/quK/GNR3iw5HpR+rxHPvkbpj6PDDW/qCH5oqGAvjAHXGTWIk9049NN3NKsTe+VN
uDJM5TeZZoP6qdvhmfYhNvuYkLEoflSbX0bM+tx5j9YS3/fa2W3LN338XDKRKi4FvkHt0q3Utc5L
RTsCmgvdMYPPAvLSCtZqNOblNCbUcIgyLfe6rJDqAjtYrJVs3cVptfUL4zW0V70DR+ic0J+fbKme
JXDGzASt4AKLkM6VMD3A4TFDpwA7L822+Lx6c2f44JY1pdokbnFQ9P6UsQzterJ2Zo9mBr2dLLTa
3OtFvHcgOaFeHdIXqpSoa6fXKYI4faGfKO1RJU7XowG4OgrAXdi6324TGDTjmh4NKkOYh84mc2Nv
5hHad9pQ4GnbuiX1xjoBRAfhcQ67BJVVdTqOgBcvGmd8jvz62wQYVAY8fOTZBz3RnwO7EgjrIaRN
+XJ0UWIp50fdMY9l0O9p5q9XudICu/SDHTpi9o2Xue+QFq8GFbW8kiKVO5LKoz/9onRYFTz9jVU5
90lUPqIKkq1K1PHa0B7ugrnqNqm/MVV7/jAhr0QT6GZs9Gk96NDVFA1kToVfADzyaeWr7TNUD/cw
YBAfN2QpGmwPsQJ+XZ656OVGH6QzIph37aD88qIOt/y7jRE0V20AlyiSB/BUMxxWo+0yA+pXK7Zw
N63xqhxyOL5dmGJC/6uqs4nUOj0TfvCgT3lBsac7NFn6FlYBDUe0nyuz9xlqkJ5XwMgBINKsxflk
olxEK6NQ7vnqVhvih8Sne5YtDg+X6V+FBg0js1HfZ5GjsL9npNuccW0babdyI+/GodWKuCbXLltt
3P6+O+BW9Z4+U9dF9qxwdpQoypWXupsY+AfcY7B4JJpPj7pNOdOJ1s7gfqEv91LkUXw5jMlDBQHX
KrCldF3BoZOacNzO09PyZ2OAXTOoec1tLh2NI1tslUtiA8V4qOyPS/Kwk5wGcs6rqmj3mVs+So+Q
GJXFaALco9MftoMS9MZUv8hpLTZTEwBGXr7CjHsA9LSChvs8ufNpOfFcVX9UXMJnsQpyKif6dCpw
Bwy7eEJI4rQcqhNHm2u6u+WkREHvx57Ln6hqt37WXBs13HjVYejrT7kXOS4HGG1RGnhJlnsSkyx2
0Jr9G9Wr14ulEBNVKcqmvy/rcttm+7KHSQAwW+l06zGvrpVSO8WOS8vTC5C8Yw9xnjyRM95kTvvt
1VtaeN8iKQ7YGWb37yOvgb25pEMZnlOxKfkQnCbpOZdTM1DnQ95XlyFt9PQ9dGe9JAGtqvVlVnUv
kqqxQ67VY3kLIVWF0H0wrK/c37RTtrgaRWSdsiq7jrRpW2rTeUqd5yH5PY4D+sCVhCub9syF0J7I
y1t5zmVwx2J8a+pDX/EGTyfXG4YnzazWZhHslRKTYfdk7luoZSf93VCuJIsQBJhduDxaU/m2VAOG
JCCwi6ESi1sSlM7d/KAH5mFAdk6+9r9MMfCBu6ICG8p3xeZMto18OXIFft88pK12UkedAk1+m0LJ
56fd93Lnsi7CdHj0SNvKiHYRvWqudZnjcyzpLJK9pyWZ2McuNAzRQwf+4jdTt5ik0p7OdhLv0a1Y
N1H5g4oc7II5mqt9RC88gzvbdECa+gn4HJaXPgQHtj8934yzTEe1g4gMNnIQN3n5hHj9vYGzIZMo
/ohMjHxdXEcvJbWhsij2rRavl/QbiNGTlou3wwpMqhmqguhWGZQncULEtEI1emxKojTOLSdKj7pJ
vYgGNnWunibfpePVWXzpyLg1UDWhOwC4HJvH8PLH2YaO0OnuyoAPJ0a6VZzwxtC786zVh9oPV8jO
nZziZZiCL7jSSImiICEeHbePKe7PtdGsZ1XbW2A4c4h8pQAWx1/eaL/JQNclToLsXlACjxCEXk5R
visrhxiesk1CTeVTK/StP1cbqYmQqj3J/xES2JmBgMzT47KtJP8eN/k9uYOrMew37hxfL8tf/DqZ
RRlG8PqxOJccDnY1PnjA8OQEcQYy+hDgL86h7H0ECb5QOcyCRuPQ4uwhK8eGAM0SqCdxfVpXh82S
pSjDazIa5ZTBtppuGql+JFr3PhT71GGPhVl6XFbukMWnSpKqIY17aTg8uql1Mhp4JNL4wVTmk1xT
HjjTWnII0Sl2KXyyVmXNRuieo8S9UWjzmsGxkkMnBXX2ILlLnPJOJrqu7CMuzznsqK/6LggkJnpW
z4jYnmeopeDZf4zn8TNIbuSmg5L5lAqU5SXHOIO8wIICTcqlfgxoEX1FVQqo4qXpyUQ7PU1AVvHY
Kd2ZhM81heyNfNop8J+ASJ5HC/YqtXnMEx4aje0zhBSoaWbQrrPvDQVLGaZf6AlTnJESbIXvyKnW
DOR9qe/Hk0pmeVrLmbo4cDbeW+1jTTmeEXq9gvH3IB+QeTadjP6zbqVmTI08uxtNvzGZLU7Y4nf2
AVUSI8sg3E1WEsMsEaMsgogFoaDbhcPxKOe2zyMNCudQXYznxDUeZj+A9V89uVLOsqMTmg5vMpqw
0J9l/TnInNrKV+WSk427B90I/3prRT0PH1NxvpdbqBvvG8ah2wlqjSXS7Mj/k+i9Ho1gF9vet9UQ
zNxSLvieCxbGMiVKhlvsevdjDq0t8apVFdsELRz5eay7F61bR0n0E47judDp0NKZsd7on6nlVAri
mK3y3WfJNZQKW3me39Ev+tMIi6cWVocmDc4q6uMS8EGzsUc+fi0Bgpwdi1HJxmKjjMR6UqCTcExK
BNZUHWh0X1Jk4ihTpDo7LdYSyl6X1eGyiSFnowwGm2SXO4/LL/LOPkpoxOi2lq+QKecdjja8Du2P
lhc3hR2su5zCpj9QWRm+SNQcZkDuJT0eS9WiHgCLo9RmkO6QsySz+icYQsjlAwALS/ifuEe5MrX7
jzSSNhGqICqrAuFU7JtUIV1D3IPs/ziZVBns1HJXVdnfRJLgSLJ5CS7yqF+bCmnPpdpKrUpqp3IG
I1KceON1R5vTEo0sS9TQSxuAPfxjkN5pWLXlRGDWaUt6tBL9rTOAnEL5ZaocWE17k6dYNyyahM6S
uyDfd2mGzUF2u2zpuuYrwXR31admABeTCR4756eOkTTUvMvKaiARVr5z6E05S9lokLCddXk2Olio
h4dy+JCBINdMik7CL9un7rK8tcncby1TjvMRDgDOpYYd4NiHJcafzPyjT+I3h5RriflfjiOVjEDm
oTMkdQ+5lHhKE92fif6N5nyaDR8t73FjDcddzT5jsnJiosWULta4m4KXbvg9nuH6WA7NDhFONPGe
TY/yoIStcsot44YYyEnthvfc2i8W2Xfj02RTN8UliHr1UDCI4g9pnfNuldd2XvzIcaeH81ckcIvO
dZ560BZ2wA41OW4yONnT4SvzQs5/Bgwd4vsgIJ1X8otnyRbTLlVlPIFG/90ny+GNalSba1+ywQz2
YKGld3LQSWF+jMJXnZBP8d0n2btVwrCQgEM5Odq1yfxWE77PivdtFh9DpEDKg9K2Hv9oerkPWpOe
5/mgD8XVckrR6xxcrF3NBWExnjKRfBR3TlZbHjn3qkND4G5xxiTp4xox0SlkuaARG1LHFzIUi0GP
GiTiYm3vluNlFRcPQx8d/7Y8ssqqHZjpb/G6llW7rN9BL2GZSy4jMAlOr+6SGvUSnO4lOSPHQRiF
N62rrMXxaGbc87h8MCp4jAUts5yiYjcTdWPk3dUEnDlT49OAZQSei9PboKMCykQAIMAJTzTfnUox
ylGwl6ssT+oSMvlqvMuR0lkCbtnInalfOun4TMMvjg/rdLC13TgDieVdodu/VKF+I/EZwiTku7Cp
UPJjeNEqbvdLuRL6KY+bNvQ9LHvvGekj+vzXyybmz3L4L9+uk2EJHYD6pfXQhAjPM+6LNyVVWzqI
F3croMvNKRs6EOdLb+K4ywfOl7r7MqqtmoxnuHXZddXGzTR4w1lWI/U6ZNevBSLTYGUTdusAAw5M
83fE+Kfc2c99cxTgEFmUU7GAo1X3GzzVKu69PYxaqJ3ltwu+Qw4zF0u6nHL5jBkFOnkxxMYjBL/R
hdssB8BIE6YCYMa6ruL8Xdz0JTVWmNWWZuBri56XKyUrHt2JnPuy41gTAklJXGUVxygUpYB3B4wg
vcw/Xn8enOLZ1MZv6OnlsJH9s2wZU8m+lUfZC56lnpQyvEYDbis/L4YSpoKbLkvW8gbJuUoKFt3I
beeBh8eogbC8ZE0smwmc0vJt4NCe2K+CW6IqbW5SsLrzMJ5zV8UdSo6jiJiqxBYl7N7ebQ3uktbA
R2wW3bh4JRWGwoPk9gIdqtU4JDvbt669abouxvyYeCwfGr0/gDw/q6DSK9XDWlThvk5h7HNYpymO
i53XKy1hg3IPzPcjzCW/RflfIAuzTOoby8dEdL15SgrQL7gMdMK7t2InGqc/Wwo31Gmrzi2PC7RD
5j1Op9PyLZQspHnSCKjfWMqTkQ/H4FU2VgVlJuXTh2VBGikMeOI9Mq2febxZogqJHpfMrvj4TvGh
OP3LskeT/oUaC3ol2mnJoZIGeI4hjK/1/GcQ1ye3YJ/zYfH23oL+NRNjQWMcq1UeKMuuIrV9WIxk
pjIQeQ7WNGpuli9tSIg7oGaRCCBKfEnNZS/MifIkp9Sy8Uoj/vSnlR7ogL3qK4hEDh6HnYCrkllc
mcTEQV0GTbaMhf1ORuOQte6V18HHo1WHesC2Up46wWv1POs/4ODwZMSgt2LLigQtqtl70llKOUuq
8Z5NpB2GZt4O6rBVUG8cJioizBqCn6clqSfbCmEDevraCwr91Jy+04hv8az6LfIOkldu48cgNV4X
i+NNyrdNMqzMUKRGFV0OSzHDYnmWmMJwUWEqrU1SDr+bcPkWBxcwJAQp8od5bt80HBa/DW7kRnXB
Ty9zXmjafWPRZxYRaokHvAz+OKibMNRuUDR1veE9TY3TMuXQhb9MtiAFjVNg1ggw4nWy4KYHPLFv
dWQ3iYmTJTom93avvuUNIuUKoCAWeit+ai7mpKy6d8N5XeZV1mWv1T9yisQRL5rIXy4rXqPfIAGu
5Wr0CssfZXzl9mX8ssR4rBwHZ9//HuoRPifk5lw6ZeoqOajjvo/HFyvuXxCAmxExrIEN2sjNa5FG
eEwWN4jENUE7unhZzFMD2k1stAD8ZGBrg8hJYr7Sat/L4EbiLwnPFsOS+cWxpiGXHDFJ4Z6eZrp4
gmHV2mCaBMooXqq8G7AqJxFt4RIeiOnx6ufBdl5LB2hISzvg8Fk6OXhz7XYYih/bcXYyw/AZnXp7
M7juXQU5q+oYJ29U9iUNuRIimPgUDe6DS+KeFMSl3miPPfHb8iCW11wHc4rqtgy0QTO1U96W6kjp
gm2VEAUrWXbvoXW1uBGdGp78mLcWSroaadiA8Nq2zM/fAFHmY3k1a+/auvsQ714OzbLjWrGqgiRc
DUTl9ag/mIyexIC9a4K738YxhrAhKpP7CKzpqygQnPFy1JlsaNXzrcQjacihKBdcQgjIn/IwfCl9
/3v5glmS3lNUInWu7eyec5wFJJdaojnBTcpUxlqyywplMyjeow/rPLtFdshAET6EBnxxHKW+IuF4
OverMAz3UhyrbaLLQT2jv/niVp9u0NJzz2OliXosO7KkTP7ioKLUBSlV/TzhsXozCSMIoDh6llCp
kBSTvHO5V7EpoZrvY62/kq8DscWQe0BFo3DPylq1dQkZU73/u8yWZdumMV4Lc6d26lcIdqDpQGGx
2LzybgYLW/tA2mgOPC8lNTfeQeCwES9LnHHdMo7tzJaZ9GeJqP52tpSJMTHR4smdH9fKN91CIJ8C
S8UzoXBIi+5djIQgPcCywl3yWvYjofGXQiEbhHG4bJIiVTFbpCTIQ4g7lA/DtdfOlNfw/eLmx8a3
HGrnJVUPbWJ+WvWzlH8kEail0znBrihITBdG/5D0wwmeorMqbMkDJPgxKuUybMPgP08SvcSR/UOL
PN2YxjM05U383U4h1nPWTxZ+pQODd9l2d7BSsi1x3Hv3Bu6e9Qgw28IHW3IbfvoVOzvZGU1RkkhO
DpKr6GIyS2X61ts/4qeLgykpt1RdwwaFaot5I2nVTlwOefsw2z9+Z0CAmUrexA9Okult/fizU+9k
EmRvi+s51c5rW9LRiD2Q+FOMjjE9lRB1Q9J58hVr3DQJ/fBzuLI6NMEKpd+FPU1/OHosetJqBGY/
QWzdq3n8bdf9D7r3j+XcDZBKmneD4t/klkM5Qg+QPqCHG5bzbDXTEAXvCGdZGOrHroGRRxto21Ei
8yrx4o3qqCqKR7A1w/x11YUu6rB18t36JH7y7tKsii8IaR/n0rjqJsDaTmcMBKomKPIcZCe3AUd1
ea/5wXxLGtYiDArJAvt3pd1/GFCRf5NxvZvB+F0YRV9c9xXBKKKHz2oHeqnr9enS8/tX8dKlSjjU
8cmlb6XTtro/XI0uvfKld/D5c86yamLWG6I7j3MBfQdrbEES5rG1jqkwGVDTLgZjIM3hAHpoi/6g
GAc0CM6ePv4aJW8u31PjbZ4gXPBYUottptl6E/XZDjXkryWONsrhLVA/6P06isUaCwy4mSs71cnW
FmlA8TfECEbVxkrz4+KILF+h5g/ITqCeRrhENuH3/tx0PUNJJOGImuRygSVeEDfo10CwFkYyKkn9
qQ/12vGGG7Fx2JNTHHxJ5S2qyx/JEQ2yJEsLwbj6Rk5PObqMkptE4hdY3Ys/GEdJHdmQc7tqce3O
zYul0QzNySJu5eJexoScnGRQql26aXEvIhCNceyW+ItMHbWtr2gJciSdJcEOCKMHzwmB/8wnCFUe
0goyedM55mq00SpQdHN2/A3l2BUS+kqCegms2VUrc0B8hvRjzv1Oc/scqtjS/jcvALP10cjiVcsp
t6Syysz4mvzi5Llbg81cwRo2ptkJjnaOWrZRlLwNabzvKI0mPjkOmSHZTpKc1ruXyKrexdFbPD5J
bkfmBBInPMjPGqXPObKgWiQCsdB5VpL7JeZInQlyWfdy8VrsHremdR478TeXJcLR8hVrV4uH6sOG
l3R7qSyrfXmUY1urkqeGBmSxqUkJREZgA3E/P7SczzAG9fdeFX2hbwbfo06Mot9YjvpBS8RyNHT1
qcwu/zdNZ9bUtrJF4V+kKk2t4dXziDFgCLyoMCGa57H16+/XPnUfUifhhGDLUvfuvdf61uM2AGry
V539Rqc6EOqxVW/+ca716K6VBRYHSr2SyHO7Td+L7s/jwKpOrqoZPGvfXilvFostLEJG7vJdLbgG
D4kaZED9/S0iPJV9eTGRhwV58TpR27rUtuq/KlkIJtaTO5jfj5vWqlBB1COAhEqeBLtKnuiv6ir7
Vv0ZV88D3yTT4BsSymiUdzWRf/TW3B9PlHdLQ6PRd/fB89/UsVOdQx8rnte8BMCm/1MEXFoIVY/G
pWrTqXdSgnuAL3xWDdNHFaSeERcMtXTzC+bdObK+hZv/lhRHj74234Mv465uOtV8AQ23wsN/mjsc
FSS3vNQWen8GKeofVNfiobJwZugbzXgBnHMIBkh16r7m6UKc9loybiNaW1upqw/Ln8HSnJ7Q5j1W
FlVLOlN59wftisJxFQ7Zh7pP1c8Pm/Q6dj2cLPpeSr+jfqMKxdnFjGe/P0qb/3dcH73ublFsCtP4
Vu4U1fnJqFHEPK0tNzx5jfcjVBmba/2XPpxV2WMa9i9z4/skLpXZf87N+P34R1V9MrL9zW27Cedx
jeDJ0GtEgxFPGXULgIKrtLE5qFlWcu3N8bNC9W8UiNDgyAaAausYbx2UmNosziHlFJGytI4NPLYN
nivC0cZPRyTatjJm+vVrG7b4ikHmvM4n80kXwAdCb9i0bV9yzGzKfewaAtUE0TGiNYFe8q8RG1kd
rCGFUdgVB0cXLsCCEXVo04yrtAAHMwZad9QR/9P5GVEi2UdPgnPqW/m381GJRhNF7GWWAfK9MaVZ
B2xoPbBlpT4JPnJik6K7A3uqmSSqSgNLaPpFzU4lw4oE84UslynRll6u25ABm3E9oZZeGsgBm6J1
cYsrzpKpvZuNVh8m4AW5rSJsLCS+9UjItecX2y4nDqHIwvPYiHOpE2NlGLeySgnWbtxDpP8KF0+5
MxYr8pUQEltPMYSSndsNf5q5vDkFZNGiReJcz1zmbMoXXkS/aghbleqy0GbUZWNQ4kyuxCnyAnIM
zUQQpcl7EhbcXyAbIGtSZJFBLPZGO2RLmRx1qMnE/wUEXXijSYQr6bn1KM5z5R8rN6eVVM0TWnZ4
CJZpbdPBKlel/BNZ0qZkMDfD0BBu7e7TZl9XollHJJevNbM8d405rAOzA/Dg2Dd63cob7exnG7Ay
oixbJSIT0YGSf9HHMdRLoqYCQXqR4xnJoYxQMtto1cI83xqgceHnQ9nCPP5Z5kzvSr0mvhhgYDO1
lPv8qKrEOGHZcpOfPGOU6zQBDz5W08aFnsHo9Ms0hmg5jQj4y2T4KiU4hDyb3gERGlspsnyVg2YJ
zYKEmalf6h4B1hmkcEw46brighJWvGiHEWvC7P6Nc70+DbBJ0CeXRAuzv4dEgyHVQ3Rgt9I6YG55
rql21gjg4bRrIn3WO7EzW885EOu8AkOWQjaFKWMW/ksti3Msq3XbTZsWusQir3Sx6sLxHAUEOJDu
NIX2J4ENxdrvUpbeEoFJlGp7z/+NimwT1rlctSHpf1M8Erjn0RufQL/JC+pF81jn0WbKeguaH0ib
zK+oc6FFlDSZwxbeA3sULoTmF7jntux88DCNx8aPZ3mci2g1dlYFVMUzF8yhPcTmGd2/hgu3YS2g
joxdQh/r9k+mDc4/Os1RNpFf6gXRq9W58HScvjpDGGgWg6H7H1quB4u5icVNVqCe2n6wXvtB9qvR
8+1r63vNWkqCT8rZQEhMqbfF5w6JzB9D4DFlfhRjyEmma9tdDNvgnFgELOngKK59oCUrpJ/GzYtB
7SXoor/qoX1vC1H8Ejy4in3GRTwrL7kRc6KZWvukW2Z7Nww6QkWv/5mK2Ngicyhdrdkz5vMXiZOA
6lJ9bssm15EcuDJk7MytBsS2201E5KzNrnmH254s8fYf7VkYezO+QZKRb4GYL+0AfbHiLW2D3M2X
Hr0jagjkLnbw0ykwlWGSXBIgJgXyehzJQecWQ6gTNdFLgoceOhfp6WhieJL2zP7bXWYP58KXBzFX
MLCBqNDvl4h44KTGpfFWpME9kvJt6LIbpo1akwy4yFkC6bWxJ6TaLRCXmvRhLN5bmFn6lUnBFMpr
DfFpoyfo9lOrf63b+Bd2+2fv61D1+2rZdr2x13MBnIWFXm8+KtKgrAApblpU3drs65WX1AaphGQX
IPjZjmW579IgJ4yqQuTtcUP6MST6tGLhb03URBYgi8AprG0Wm1do+nz8M8HFEKgW9uDYz1C4wtD6
MbkLF6bnEIniTXS725Ic8dRH3QrGxWlCf601yDlaoBwm5Igyw9+T30VHSpTsWkLBDfelGqW5bLmR
nFmvjgbit5VGzebil1oWlWtvh6Mj4BJGiqgDg5SgNvERARA7Qz61l3Xx7Qy7wewGhOPevMsr570A
+ApTmS3FGy5ORbcY6BEiWNsdKrBWbkPs3rnXnUPQAt8dAy/HBZOsGw1plD8BXLddscoVNpJoQ2QQ
1vTZzS9l3xxnKwNUbrd70NPNJpx8GiC1RZFMZBUcH7AKP5XpgN/xgSFGFsw/k1JSpKwtPKHo14cv
spxenFzumoa0Ub9JrBWKnd5n6i9i3edxn/A9gTiRtHTEsxb1zzWpSNQv7A5B4vzzNd4qUTN3zbXY
ZopkZeTDBWkKACubWZDr+fNGL/UV59ewJ1AwRqzqcNScE33RSHs/mfIQgVOaNGYL0DJS6j7y1UNb
KTzfXediT1W7aXX4Nq7jvdVgPrZR/4QEO1qkIQJjkLOvCLUQlo9avHY04BgyTV/qlizHIfTZDoZg
p/fcY65ZLZtsJMKJDT3T6pdAD9dDTBmUhDgITFh2sSxfcGwRTpGN4Sqp5GdgKftUpH1hgP/TBzMC
s1wF8RnFZa4FHSQomaMZvU4ZWLE+Tt6NkolzSErwPC7ssR23Q9jXx2bOSIGLrZWUwY3svpehlQFC
BNxAcZo5V8Dr06ZX/OYpBhEbefo1NiwSUug4EJVDU88qg5Pr5OZ18J9aZ97YLQl4Tg+Ow4zC4YlY
SKRC8bitesRsUNRvSVTZ50HzXjHEGSuyU2E4kfhycKASEWhUcT6bdrkvGJ9EOKOYOL8sXdce1/GI
OWiwxlMyYz0hdzlKIKgAWwZ+6RMbBsaumVIX9JCEvkVZAeRrpO9QPxE5RJlSex6vJS5OTT5TVuBd
wG0CNWhczHanCPr2uamngUidfFc6sI8gMsGSEis9k4csAGiaNYFJSldzBIm0nCLn2a5dSiVuI9+2
biAthmWURygDqShXozlctDD99t143vMu37J6IsNAltvCAG0XqVqTjSYf9HZd+aa7KMvuo+PM2pm4
KUboWThp3isS16CjvHYKo56IU5HU/crNw241YISh7QUTUuPKgrvk8g40G3k+1jyFZ8rSvRC5u9Oi
oMb2MqxN23FJ8nTIg/OdbZojhkwbNp3Z5dno0Ml3JtnnAJPnzfgpE2Pe4S0hl2u2A6ow/Un33v2Q
UigtCQ+zrREiPAa8qYnWJop9383eWbfdfhuDG1pppnOd/Pgj7DYToqFNP8mXxk8/XXEZimOhzjBR
tQwM6J6lIKF19k8gb8jSk6eRvYBFSUL31D0Xqp7EW2U6H0S17OAZZFv2IxOvVG7v/Nw4w1M/1qD/
VMvZH0fmBc7Lo+kvtObkm8+9UucYtKKHwb2rvlOTBcu4w8mhGtZKQCTR0zvapeuGZZCvCtl+d4jA
1egc5/d1lgbSftWdTqp7VKB74sxq2tnL5JgLPjka6jmAMQnZK+vvXWo94x7bz+RjALR6fYx7UGjk
AhWvG62jMrpLO1yVCf7xGYBmOuHN69M3jEDdKlCDJRpaLBNwo6272UTcB8CTF/jSgvxJTl2xjriB
FpXevdAqIoIrAXc1RzbNrJT91pl4EgdnIcJ6ZVvcRd0kL1bif5q4qCvkCkVN9FnpfuQ55SA04D05
yIjJlM/M8NtzjScfZjjHlLf6jzEVu1Igm08sbtWuS/HzYUWaCnj6iDiXwoTsWcl3MXq40OzpMg38
Mx7g96uWI/Vys1dAt+S2gx/iODEj5CDy2y7ExiC4cdFAwgUaDmeSoLAT8jKuf0cmuyy9MxEyTLjo
gIipvvStvaY7AI5KJ5XcnprPYmi2hQ1/Kgn8chu4bF1J9GQ6TPzIStEdUo8yppDOuZew/bRsLtZe
EJ6tsX9mdPmAG9yijJW/nUlydVA9RoSlDk60k7aOJw36j/SADb8lnA+IQzRoAKIAz6L6GTYbae30
mBPNQIwc4MQM1qKYCY3DD+54WrgntojIaXr4lIN+asKuM0IQ70BpVGis7vfbUhKVlQ0OEUoC9B6j
yotZwm+OUsjLqHm+Cf99JZzlZBOHZnm7dtaoO61il+bcyZUQVGUB1yIx9Oeh/NElwQrOOLps7dk+
MXcIR0tcWr2zEkHyG3bNwU7mPWzrdcuKLth/UYf7X0Uw3Zw+vTQiaNZ1TsAsPCGRFq9JFF5mPbvR
mr5kzUBuEZ7PrveOfga52kuHLe0fcxXEyPvCOD2UdSBWti2fy6GfjujLnyJz9ndNQngGrZyz5Zrh
rvXCT1nrR+jFitD021vhvSLcZtmWCRwICrmwto7RUPCY8yMdn1nRZLtvZgvrc8Ivb4/GEXumgfWx
eokkVN0ZZ1UiHK4lwQAVUvydiPtNC7CAdSM5601DFE96nwsS0cg+5doG87sFHtHFtIxaUR6GfF7a
IQQ7yxpw2o8vaasf59DMN9LBEmZ0/L1sQDUYniLa6v2Ik9yM0c637NykE0Qpkm8sgnrR3AzbbFZu
gnBqzIz1yLRybbD4AtQFm1TRNmp78WZqzrWzN7EkOBqL/0kfp8MQxzssj+aWd/A374271iefLlj9
Vtv6QXufxwLQkCs3um3/m0bO8zomwAohU26u6AGkaHl64qccwkUI0TmWFaJkOWxxEh852pG848BD
JiRx15BrT+kqsGDidVwPdv3HSXOy0yadMCnrOOKpQKmVrsaiT+Bc4+6tI6ge2XS0PeuoUZ5XsRq1
2tmbXcH6jrvkLGswY6R+0mONNqMpgdT7kLEkiiHq1jDTSZSLKcyxDBLrMB7CHiZpRV4B8Y6XyGA7
7hp6DXrHvhk00JzK5g8byAnclLluEpuX167cwNZJV8MLOnCzYbGUu4hTfS1RqEK158BMN9upr0VN
xACBuFVgSQzBC8kQ9HUENyUtpssmNQMbTI9sjCuij92wKeAWnH1SnZJGj4kaJia4y2usoqNOt8s0
lppNwIvnxqyQbf8WzdglakPTUWUU2Anq8Tj7Rr5pxS8FH7rR5t0ynZfKNCsMuPbCxn3YE64TThpy
USt7nuIQEWc+ImCK8XLbKqaEvLBrnjUH1yGkGpT0RPhCv9NdapEBA7WjEXCimXaH1aV65lQM276j
bZ5NtBDsTlkKEIpG0qEi98InC7Qi8PS79Gf4W/rWd1kvNL2xV6WLjrKcEQNHEY+J/g4Xv4CHtpC2
psKwu3Q9F/Vyagj5Syb3VBoz5DBpfReGCjlskq/RCnZph/kGp8TS1CdgAagTIuPcQGPnxNK4yzIj
Vwdg3x8/cE4ZQXpb2WLDdpGwF52jPuzkZ+yo5sKZGUPaxR9mMjJOsqHop8RV8dCEX3qMy9ugwizD
d1tmcuVDleGK1Ye+HygtLJKkiW1akOgAPHf8wMvx6ZNvuayc8RFsC894YO5UiX0jkl980lQuxWdP
oF2mi+/cGXc9YErXnX8qTkHKyvGs1wHnwQYDb92tWSRf6rxBJ5iM+GwjsCZi1XQe/zOCak29OKPa
izdxwMNU9PGR6AV7ATT8nnkdgLZ4Ta+zwjPlSubbXhP86yc6OjBSMeyh1yo/ZPKUz5ncCdtaBzRl
WDpakML+9FfPaCaN7XSeZBwtG6VATyZ/Rz8cPsXOHeHXOeOWivaP4bUcJXHVGhDU2bTGk2kad2Mk
rVCrQjDnyb7G2R5M1Cm04eisTcqIaV20CKsmptpPVidjQ9OFdqbj3wz6m4Or3Uj5CcixDEqmfCC8
wzjclG1zN3h+FjiM10MG4hV0xbRmtLrty/JlmL/Jt+EZUbE2ZO/8rVguCfx+IZYKE7i9E+g8iRv8
TqT/0VpMH/r3rnl1YafUnXVX3WE1dQQniaPt/pgbKE0Ac6id+uV54cGNfY5qfLFnZKAmAEp3rvrq
uv7lZuI2kOORYQVUje1Hb73oXF4y3bESteF/Hjj1D5umyzwW9AbDHt5P4rmPQvDReHdeWGw/VHtc
iZSDpsLhpON9Ha5q3KNGQ93s3ml1Kynco84s7c/A6W5Nj/4RJ1AltIt6AXNjZIvUPAsbfnymoVhk
E0DxoMpOoru3NRgG9WelcUs5XUyk4akfqXQVD9CQ5h5pMq0SFwUaLXWlIX20vjOX56yHUke95zny
W434Ka3v6r+q146LdTWN+ZOyKaghlK/TXUohzBb1p/qHaEitQwGiH3FE4Vyaab4pYJOao6nxOCDl
Y4e+lR7AkykcDmX2hnj2v7OE9uBaWxy/98St4OnSSkcTWfjzd0scjwZqJZ67f9AI/7aa96L8WmNa
/OrMjcLMZMY2/1sHWoEONIFnQiBS+DP3yR2hBO5Y/zV0IwDN5Ul1/R+2XA93SxyFbwnyQ736Un9s
s+Sfudf95Dmh0dESwiUC++qAEbEZimldck8B+Rv+T8bcUQmz1T3YB2S3cGZRSvBY/Cd6U3fdzFih
kz80J98FPQG6wk+hNzFbpJ9WGfqpiZq1o5Tg+fhX3beFjcY5+ZpDht3ooSffPsQ8CUbp/8QmjQjE
S1EdvyllqtLIKK3MVBNvnwAARqUHpuAhe/3/9a0y564Mxmqe2ZaQt1lfESSp7NWxdZnaGY9PUyno
yhvhTL9K16E+PxDDX5wC1cdtxCbm+KP66uOTR7tiuQzzJ6wgqELUdxjZNfPrDyVreZgC1MssaEmY
uX820CM9SFumAWLJnZFY+7/jsM+F8zlE2s9DsqHEJnqUvw4tq6XSEClBjFLaRrZ5JMcKHDwBPUb9
or6uVLjqGx4/Kkoueed+PD7QaLpZ+R/124cuvkGXW+7Vi6oAMdt5+hxFPBbcDppWXrWBtCp0DHrG
XDWcVv7oPgke85yRWozN2ZHZmjj7k5LuRg1u/+ItUaO0SiZ39XcKl9vSPYKn/DTGb/peN9tkgMac
cOLmJFrnX4/tzC20J/VnIiM3buTu/2M0gX5EGUgnViGFeCo4Mll8euDrcTZWb5otvxsu9yyLu0BH
Eend9wgYtTjPdvqmcE+dG9+jML3HxjOJQVfmoCEvWb3Uhhv/oTQ2nPzgmfZmQGZbJOmdCRVy78rc
JWm5Vdowh8dYCeKskUE7N0CuS5RU70FfnAxuK/WiIr63neJDMnkbHLR3KNz/IJq8x9NGve4Zm7qd
ThusvrvIb85xXz9gVOrbleN1Jl+hYXJnDpII9AnLAafAoBef6qnxU+2Jc8kyfnNQUCgttMlCNbn9
t07XBizOfKkQ0ibChH50ZUu9P6Q+g85Li46jiL8DtAePBylwxs982dVbdceAH0BzzE1XDOj7CiwB
Y/7idUjleO6UwGmq268o3ohcO5mBz26LG4ZfkEV/ycQ6s3FCkaUzNnjBTz7RDodPqsz3S9+tjlZP
kgI/YOLOffym4yEfCxzU8rUrWLEnNd7WEO+qvkURNH9UF9u2GR17iXgJCLataA+ZGcFWE3Ax33j1
s+RuSCYlvnzvlZiROvJvBgh+Numn8nYf71urk/vYCvhdYhWS0Ttn3MpVck8YELPt6roLWl9eBFiY
x5rEbRAp11+cRnc/M4hGGY41WxdBYCcb3Ztk4ZbZ9Bf6PKpZ403QiTCVcN/stefawKyCecliJxoa
9ORlvgTrckXeiCba+sVS80sU0gaUCQkfxZLy8pl4wX+zsthY4Ru1/7udTMCuMKTNfD0+4yp7f9Di
1Ncev/F11SDSd+ovun32r9+36B0wfZ1zuszSan7UHSqwU1DGBOH0T+kRRq6HvU3tDl9meVeC0Cit
X0FpPtSQ6sHx0SWTTrYiqY49GhkE70EJMLOSU4zvHnO2oYmdLfbB0qA0Duz6V0ka53oBuhvEtfV4
FttMfnVIj9KGa4PeaIy5Nmq9ED4rPtl3o1O8YJXYWE70pNYDtS6ov2gk2UcQv6gFwOEyqS9FmQm/
QL4Ci7pp1XOMZoAcy79ayGxZfVihaGmAWgf1+6iongs2mMdDoL7ATPPLtNfgHu9ql9PiYGc0EHiD
4j6ijAjsivVn36hlYt5Cwfic+ZXxZA5t/5PIlfpgc+H+DEpa1Qs4c9VIZUdbCrjQ31ETn2Ta7mIp
r2NwLbzkZmOSU5+JKOvvPl6phSll+1AXJotRe6AHBeb0pK71A0emtKDVuBNV/Pnwx6dT828KcEo5
CB166zb0+CHWbTbgZor+1mmxH6oT4SUrk40JZvZXaUUH/MSbltrBEvKvQvSNuMrM4j+knVrs0obz
oTvBWnI/W0wx6g122douMtrU4zfZLZ/6kHJn+0uL1Ydf00q04Yoa65jg1U2Q/80Irvw0OWitte2U
Kiet0lOa1ivOElzH+MsY14Mo7mrp1XltYzfeqoEcrAl4ycDS2ttoATocJJLz4dg+B+gZR0pKdXtF
zlPXODf1R/Wrwl2Vk34iZPpc2NZbbjRirQVjS4stcFfEHGFbLOhk+6SkBOWz49EVbd3uhEL+OoR6
dGg4Q7tVxQzIF6RKZt0f4ZnJU43DEDBQGa2z2RZPHgDVXocGM81YGH3JsYSo1407NUxv7UGn8TkY
xxxRyZxgwyErm0gOsvxCbsMcXEpoDZ+O4e1jmazsyZtXMQ2jDQfPaCVd0KS21NYmRk5OuOAPUIk3
QVbuK7y9pDPh6NcM5r5ZkB00nRAHK/xDqCSj0vnJoldGz5AVURsr4uiNZllY2k0no603ydAzZXMp
I/uGCFmsLNVY6LH/6VGrw7Sm3c5ZE7zBwGqnxd15MInmcqbsM2O2HQoB8YzxXGPX84fF4aU3FRqb
WG2Hb2z7HBlOib2i+W6thOzbnOmG7+7MkBlgrc/7kYgvAoR7r910nHwXeUnEX0QgoEmLsU1wntjp
jzMxFqrktbGDk91jFQ1Nc+FrcI861wiZE+bflQUUPUlEtyDV6tvLUwje3HeuTlxcW4ztUiMbaJm/
xsO8g9mnWrxauszlQO6GTUAImhKiX/qTx53b1KN7zojlmUTH3BeG9whRbgGKCti9fEO0cBOpDnAs
zz+ZXmxYI61l29DXS6W/AZCzaOiYjuEwrxArtwejiLbETm67uopW3cQKMzjardc4p+mGsWz1LHgN
ouapE/nJ58fKBEQIKGokB6P7Z0KsSPE8HcuQSfngGOE5Ib6WUcXZTYruaPnpjb7xMQySfOdaJD36
5XBpSsHNQmpGjamPvIgowXZ/q4PC2Ypo3vtRl6M8z19p135MvjgPArlGKupzYHtPmjRu0wjRyKhe
QBj6dfLRs+CBj6ivepW9GbXFdS6CfUBSj5DOPyYTNPE5GkbnNkivdAZoGuo1jTuDjmhgvvKGAyKn
2nkVtjYGefD/sb8Q/oSye+YDb7DW5PNLTNeSovN9nuc/jYBkkFVEn5QpyIOZ7n5O46tzSGvw+ux9
jIwvciqhnQUMMZUkxqRz73XVdkIa6+JQAb4dfvd+8iq7RGmWAi61nlOse3TEmm1lZadBd3ISCKqr
hgoFzUt7rWiARPGhcjayiiXEfshkbhRwHs3o65pQwJnXv3jetQqt1zagZdgW5vMcaPvcygAqiP5Q
jSWiW/btdCJbnHEmUKHpqUqdE7oOmIb1hlnbYtR4BO1h12n+E86DSz1KUqmAT9roUGJgH7zUumhq
5sDawhDaP6wP61A/0RqzSQmZFRO3bsIzzQm0x8M/W+YvNmJW5mDuChn+tUrCDblvK1EYG9sF5kGP
idmbfJIiGNf9NJ6NmTpUYpuMR1Iq8vY41DUg4YI+Oxb6boHBlTRBEvbS6DCXw569VrIzsyWayCJG
/cf2HGdb++F7EHXqIad35I5bztdPAReZJWHjywD5kxnR3m0rsvle+sY1l1ogznmDhlrtxoHMl5ox
o6aJ9E2TxUTXNfMHeOiVQQILT/m5z1ZZPl2Y7NyS7gTJBTmUCXl/zvH8ZY7Y6Jb5PGj1ojepv8oI
WUddly9lNnmL7r2yvI+uDPdEAVwKxp0OSoLaJzK7hiIxuma08vLkmlsY9KyeI3zWvjWDWA++s4LZ
/J3O1iW3UKqIWlxcrf/J0FVaTb4OZzKrRUKkiQoN8O3qDdAuBEG6TKaZlTSLTl3v3mRWH2eVcxEV
V5mjLYhi5KZZc+2Rhqlm67+hTn7CMtn1Xf4xu0Scje60MydzbStxOLg2L5yBlUXurY1CayMG7+a5
1a5uk4900hDOpIx2WiSAiETCTUs0HosjqP2wMz4ksJKFEdhYUes18P+K9Tg8y8jQMKVkG2nqhzmd
bkaabpq6Q08X9KSLofCtr6470JFOxdWgUboqcpKi6a0zLY6vsm3f/MPQVf0yM0Btm9lPwW27qLlz
QhotVSUufp29Oyp5qtONddPIfV/kv6Od7BIr2Oi9QQ8/za4WmSbLSAiUj1dSyLJcMFcZp62ZmpsC
JpieNvc0E4p+6J+j0TDWE5OkrjTfetoiQUG1iRaUPAW6uFmT/UEidcmRywnrs8i7qzu0T8lIv82q
XSTmRSiwyHLJEmm8tNWuGFGUVXZzrGbzxfXSqy2778ntnjPUl8uIjqBeWDs2AjuaVtNsnUtZf04l
syrD/nK0mPsnH9x1WLbPqZ7/DUTxnNhi3RAyS+IKrjr7zZgORUFJJslhy5kKifQ6tC1msVhDag8h
2BirU9MMAYVCvEsZYiRGTae6J64wsC6jhxA9LlgLbADmntUdOmZLPUcQWrjpgTbiewVUSH06tkUe
mNUbB9qHr3NH4FMA261E0Wbp5d1z8wR/DwVySwzMrG+YIdXrMov+jV5tvEXr1PTjbVT1/qkko9Mi
5mp23OjkxquamJ+97nSbfJ4HXJ/yGY3MAY2yi5TDOCWxFe/KwNhZsLgvoXmLY8ck7QUbol8swds5
zxTsWCNLm1n5SOluRPmLlPoP2tND2UXpdxt1vpp7lpxCLNh68DV3UJwI/syIup1IP8mG/LWNPX0b
DiqAO9A3VZB9RcHHzIRqiYU2OQlVtYt1a87Tzh9tc5MTTqMRXBXXFxpp3nqS7joWA7C52sNaxqwg
FPlvqE9nWbGkOEFVrbQpHZYmCu26G3VUJAxU45n9QtAwAs9IPMv4rXUuAOQuf436MkES13cbaaBr
aOf0oNU3W6Lj7KvsNxbRIRrCLzvS86XTNdw1abM0chAntVNc8H3lgA4Y60cD4Dw+ZKiKxBWH9JSX
5FdgCsthNTuMibyifjYxzXGiJf8lNN/YEz/Tbr4hu764aPTAS8UYuvyu1fBDQMw0bDWjS5amm4zA
ejlRlZSRTrrNM/826dmxieKzaeXPWovPJaT9X84Nm1Knf5JHHqxdX+9XZp08G/n41If+n1q3z65y
MpDcIkVxcGV28SOiAnNvBWBgX6Z8Xo6/GAIwqpY69xf5tNYRsKCx5fxt1X/NAiOXazLsD5uPsPHe
AVgFPWjjojwwVsp2fp8fI6dl/iFIzNSigz+iQtGq/g7rYsO6SbgN3VVAX9+RLp692MOc2bl73O6X
mJiP3ZT4bChV1C3B8gNQtsZqI1JipOhemLnYY+9Id7LZGVrwVKZEAdqmqa0nN930DhnXYVcxPE7m
Na9q09XEtibdC9YXqo5RpMto4IIKAaRXG55C1e8EO/yKfSZd+BECEwilhDiSCh1OEA2iJlv2okJz
It2L1k+wievEWQUugSwj1yI+6EwMIU7m5xY4VNzE781MTG7TgQDoUQdzl5OSORbi5ljapdQik0m5
qSzJOgkvpz6QF6ZR3D1j/OrlsXI6aGuhBhaRqKdl6RNjonHHhu7Sctj34hZXgpf2K/Jbb4VhAAyl
Hq2BUuaNF8Cdx17QcKNI01h1dUoJ3roX24oumWktSkpccoLQyk3Io8KwHpaVzK62tXK06N0uYxcC
fr2SU07edI3Y1zFiNjOdQoIr3DZ5RRRW8mXl/cXxZmBXo7m1qrJfgnTwVvkcsEHStqBmAEvZMR8j
2ZCpHzFS2iLr0D3lgFibFsy9ldREii/akzEMVExJ/xf+uLuIreZ7IPeHkZRXLD3S3wvLeh+EOgrV
3ofhYVCceXbqb5meIIC+NT34prkvemZCiGGCkreejLAlAW0g+Pc9+pDgG7woXUOLe+17WKxeLD+s
rvlBDP5a88wUvv6ThmIE1YSILS2uXrvrqXD4zAfIJ431Wo8D0+HWYRHFgJSOgNZbwYDQfiYe+ALt
LN9Hduls2rlf6YTD1P4+t+t8nevERJstQEirXXAJWZ5UC4SYkXkRKYFa6ptLQ32nkS+QimZH00+P
tuFuwqT9pDepgoZInDRsa8E5n8z63HlOivE3RS0bhc0Fq8x7aYy3QqU2R0G4bi0HaIJdzpuoBW4U
uLTbRiEpQMq1+uaB5EIKkmfeg7md8r/uYH/+j7HzWm6dWdPzrfy1jo09yME1e6rMTIpBEpWoE5Qi
ckYjXb2fxr89U2Of+GTVIiWRCI3+0hvaznotSvfetMoSLIP9GFfWh13p/EIF5i0++y2uR6mn3juM
FFaJhka2S53E/JaOXL/yq67aAHd5QtNmOrgKOJ8JKTRg9+h2GhmVVDmhokwMtnrr09MCd23FIRYV
eo9B+jYSuPAI5psbZloHn+L40CnNKQCbQA3l7Yr2UjqTs21cINNeO6SbHPvVQOHW+IQFm54lnYex
v/W4HbEWwMdXiXWsSqmrmYKcq6UDbqo7R59ZcpnGlGVjhYlfwc6R5a+mD5ZFmEzQrRyBWB/xXRCu
TyN09c2Av4OL0Da4q0uA0yarzEaXwsvXg9cAfiFHaUuUim2z1NejVn0XDp0sKCdrxwy0pS7Wvk83
vJfSLL2pLlLY5Jg88sA1AtcOEzwAlaTYNrVp0ukNygN+CLu619W1UYPrKuvsTrP9bGmN5VOm1qgA
MsFLhShXEUV4Y303tf2qW+B9h1zJzooac52yZxUI3zrIi3Brc4BsQFHS5FuzIz435lVo/SuE6BdE
gYOz44Un392D6knXZPPlRlEfCqSuZbfjMQhUixG8dmo739z4JYzRWCw9BdRY6ByZFKMQvgKbeVQn
RPrQUt2GaidB0gA94k+7NZrLWAuwCa63b0o2aTynuAglhXWV7eKa6WeY0GLpMTIgrqINjTDMK2Ss
AwrzUmTGwaq3X6djq9KH6HENFcNHaDzVbsPF8cxxFwXNq9ErBwdI8wqR43ioFBAk3YMXqpTxdrVn
JK0CIF0P4JBWQSmH1yTOa12l0+Iq/s0M1E2SHeu81HZhBvSlg3uDjWT+qRloq9SAMBgks5QzM0DI
2baxN5YMXEP1vDUaouUmiqwlus6oePePqoWcYAK8Zj3W3tmNm9eennyFJ0GQ1A/d6N5hRWcSpHLS
8jsdzeKthUHdsrBUZKULvJnrU0zFcC6c+0CzqqPedWcEuj4U4wMZdLoJylSfKvAtozEi4h0D3gmh
ajNOWVeOyi3sdv2gvqMoLPUDtE/dGaFS84IN3V3nCG/ReqJtUINeRAYyWHZ59DY4hMdiMC7mhHw0
1IgLmhsPVnnf5AyYiIn2htaGpdJVKgfjxiaGa31NLop5HacNakp0N2dQPoIIp1zDjo+lTy2fKdEK
1+MYKYClqSDTk7RetfVrrjgqyWzcjbFOlLJaJmZwrQLtZqRfsR/g1tpp4wYwPVOLYWCuxwna/r5X
TSDHBShiTkAv8BZQXUGgDpob1BMq1K48EdHhs8TbVE7KY1NIOc9hy0bcsvQ/wR/aaw5rF+EMQTcw
eVHcfq1KU3IbFszCln7tSjPd5QE6qWU43lJnhcJFvsqDATIPyPRlrgEMOkbu9GwAB1p0DRU0TLiF
5N0MZCYUrfskcbnX2qZy2O49AD7LvMCH3XxHmcdc+h1I9LjNzn2dnDw6U1mCGn2s79PA3Nl+9dWZ
PfILKZBGJdiaim+SsY35iiqFA2N04EW4OsWduQSsBsVCynS6KKzbFfinW5ZGxyEuzZ1hxTTy6Vv6
5fDFutVoPRMO3VFfU4vRCpM2cUA/WzOZLmiHQP/WrW3pjVtudMVueNf3cIDAlMYyFN+AV1Nl1x7U
AQ0PqALn8rQ7gM2y6PWRRLKt1IfauQbmWN2VPTZDpVoevcx5qRPwtszC2oiMqxILlqwgh1UehkH7
NVv30SCTWTkGRM+o1QZUU3C9xwsIqRNs9kxv2+Nqe2gAQaAv1yy60PAviekCNQIFgbbkRC/OuuRJ
Ej42gm6IKZqPKMbIW5EiFXo6pne2p+/gT9WLKk6qzYBowMHqnEWc12+eNnkvyah/tCWdiCAOILXp
xh2elUdRRS9ZPfB7E9WGAbMGU0P+gceB9pSe9WiRgOLy+01T1eMy6PE8YD6jbWTfWFRAR4LR6rep
eROhXa9pXtNeVJIRfBR5WjAiimGLjVYWPLhmte+EclDC8H1K2xsOYdoyU/J7tR6+8ojBSILXEjiK
cF2W6X3NbLwWoPN5pJTFlP+OA3MsqqB2yN5ZHu1m8u0n0+9IFPyx3USWqcN55g6a/lCtQKM9VEbk
r+2mqpZjNewiQ7YDUx2IAbJScYcyq5W3t5GbuYSBxo5IU3c/eP0DIm2426d+sdWdvlkpWYSG81h3
e8WM27XT9qhWxDQgojF/gK/cGOB7sQfppUJ3/OhN9qpWugXTU2UbwB8oqZvGwR4+fU+/KL35FlZ0
CU0Ke5cx9xraBNt2lNeraIIY5ih6sK98FT28CB1KpUH/A0pRvfP8Ym9olti4etpJG5FL6TXxxhh0
RupNpJ46ymVXad0FKuXGYxCDHpoC4y4oE3BlirqptEFfdHXurAG3ussuqKxNPdiCwqtwMQtz9ccW
OMg6A61JQg/QCbPC4aE3zE2lEttyfWvb1riJqvAuLer+yJLL7uiLnfQcc/pE6+4GGBLILgBDRBtx
0RrpNgvV5mRZesD9Z/Q4jgvNiF1wa/5DYTQV4wT3ZFjTpwM2j+44stjomEWG2GfxVKzUFoZdHqVU
oA7ke0SyDJrgpX+I+xFFMRWZJHqm2sAg+ZogVrBoISGiKlFZ3Jj2IKYXclKpeFY2u6Hsp7Xa4TRK
KuJg2XkSpv0NoD5bxVB8o2ZvGNGDVwAzVvEHoIEaQ+VokeJ3fA8t+rLZelK+E8AsESBILwI9uR1K
uNamMKHho3j3QhfuDCEQI5kSRGDrQVpJpgarRAcH7jgbdmJszYMpkrXWk4GotK3KGM0HYZSHVLPU
ixVHvx368etp1NnFhupWVf1ubEB16cBYyJcQcAtqBF4gQ7Urnhh1k+aWhRDPO5RDegvkHcu2p1dv
g4oxC1PaeQ4FDL6yXyFM5C/73Os3nj1Nx9bFPTYpw3d8i61jacD7tJroOv8TtOmioVGH+rZ/RttJ
srWsgexFGFiaqoQezgB56+YdSh2+7OqExrKpMH8LkbkYp3uK16fWaFkKie+dncTb+WxVMXn4DRUq
Hc7QoxeF2Rq+zUHvqyO4eAv/sdA6WcQzSwnRElec5sBUdkQdv+qelUqBFeH0xgIqj3fsMLfYVepw
GafmwZ9AzlHGQpuNriVoQLaNxoOXp6W7IAOyV/fhyrOQU2wz6z3ug/t+aqtNZFrEsgrOTmJAATWb
am3pv0Ikz6FgFscqfjGVGm06JHbw8WlMeWNPoqzrhWH0NtuXna5FkW7iaARHZavjDiEde2HQwQwj
UywtFUkiphYrOqhfWWfBZ6w8stekZmuA6sRF1Gmcgoh20nilTm64NUQOjHo26vaNrxycAKBhiyDu
cx08U98jZwjDpML3yJ6Ge78TzwrF3aa95fUgmMmFwMwt5SmZCmvj5MMJFizJTEuSbKbmZ2OTnfUO
kLAGy2IxgQNqFAeaQIHLmNqgtx6lPwlsFRH1yTaINCr5CjwOStXOFMLRTdpLGOXjOtLpxuPGrCwa
Cgn6be2lan2gj82rXuN3CCwTZXA9rNYmNuRKgD+TTiWAwdTjpLhk/I3trbIWsHkRcCUCn8nMgNq8
miIbDl0II4dxgt8fpwfSQJUaCCEOZyl8FY3pMv0KOvDNMIp2E5M+gp5HW6htVtVdVdrxCoIiaURS
b5SeEapeaJ8N5R+hUgOnYZgQFNJyS3b8ukTezKeFXp5rfTojhQmclpK7D62BwbdP16tBOaDUYVNk
5anDlMOlGt9kciMZPHQ5ov3QadZaA/E/6WG8w595g0vruvLNc+Wh5KblHi3TQqUubjpjafa07K1J
e4z6QWx01QQgWtwlGCNcq7Y9IaGdrpRUIuPG7AqnB/27fow3tOGmXawG1BJZcq3MXZs5xbaMe/Ds
pgqZgh7TqlPe84kZ7hAWNfDIcUnm/dlAvF7UbVauMzvZTcwOsatrpk2bDwcdVZgENraHgvAy0qqI
lh7DCq+qwK2LYqm0UXJCfpD2uLku+lA9MLX9yS0cZaEmYOxSbyAcgjsd9H1DVcH4udtlLpjapITd
wK4wUc2R1QoFCnAtp5SDZ39N3ocT4FLDOmlBsoKxFziE4SId4JOBc3wMOns9pf4GQ5qVVejxAezH
SyzBXqidYnOb/fYVAK8cqTFUZQWg5cF6xyPG3jtR8ktgeSNyKMsWTL060NLEbON9CLFIIoe38B8J
4Io3t9LvFl4RXyZXV8EkfQYs0tb3Bvb44HEooa80US4lRmCuQfKsDHgiTqsxFY9MshQvuwWw9gP/
Yaq46Mh0uovE0E9xx3SY8julrDIetEDdjZPzhHsivQUbm+HJgvDXAq7QfOM3seGToeiCH00XVqCl
wz0sFBNKrrJkUoyCvgKW2M8ilM1V4Am6R8u9B/wDsn2nK8SEwlQGIkwT0/hx+oVnYLhlMena12aX
bQpMJVdwzGKFyYuKVUgr/RYcFxaDB1VIzdWPYXI+xoqSO3bq136ElEywFUsRNHAmOqh9U30zwtq4
87OdF1Kn2CmI+RAeXUvdb5NzI6p3Fe0E2yfW18mAtRRE2oXniHwthG8vhi4u1kp31+YqGUuVwaXW
mRamN3q66cnxxH2MYwDdZSgVqH7b0H3YKLH66kMlvPPqykQ8mfZXXDGktsP4NjTuUUB12WphcaQB
h23W1lWBnRelBsPeUCxKAJe6GvULlwvcl9UFM50zJJZv1dHqFUBEZGkq/Vg1Rbcd0+wpUTh26pJd
1tLw0E36m1XQvFUBYIJ+Mlb+GOCTQTRDyHc5TQL2UxS86R2IbYt7mQ7OHQj0X8cj+0ypxsaIgr2u
a5Tm220Qc8nKqbovhOoyjrv0XoCRQeK/dn3IIaY+LtphueGwvkbQ2WM3ffml89wBIBl6ixihe5BU
G0DgpM2kce4HQ7aH/EuNSMRra7C2VtAfId+sDZeSiakwsoxJc1+47oYEG42WwsUJtSHVTKvvLq3q
q92GSyKq5nstBm1juw5G5tMw3VdmGj2ZvcXTEutPtebpK1ONQXOYSBSUvVgZESDfKhfKug1WPqg0
pcp/0TtnYjn7ELmQ6bgNrgjNFTzXU9YWcHTBldXpxKWlVxKPEV2wHGI25XuBzRbJauc8JCFXEh80
h9EALBwCRG64yBu6366cJTUCH+oaIFDVoeygBea0sRyaLhMPp8pzxHZoA3oczn3PlgesAzQuWeIi
bN13YDgjzWB9WwWFteigPwkoDGZJx9vKq2KbQay0svSoD9A+hTfumrr7AEgjsSIsVkO5ackISa0z
D46SPfZymkpLC13yhT7YmOrl4E1qNdhpUJnsMXm28p5agSaISxXC/KdZhbgA2SSF6GjoL22bHis3
1KEkMMRrIBGbvYuriEqkYZrx1Lijt8Tc9sYle3C9GAiDJmuxBi0Ol1IcUimdiQKHYaXPUGFQIFRk
zsAIykZEAIznAnevl8HujlWETAEPzEWFLtmFdGQhtGJdlh0DFB7ClI5B/FQmEOqMOEyXtlCvOl2+
JZRF7rIqnqIJUaPB8Q6VG3EFJnXvF/bJ01pMHUKcEB00+Uw0mniGN1HKHMo2gzUyGN1ScckZA0kU
UM3ysRLhWzz1r5bfwIXotC8gTovJyyAwCAtHsJzGLFxQDdV9GpwnItavojvXgVFi0mn5wcqhxSo1
7O38Pazja5ezrPoe+g5aLOsClq06qq9eY/qwUoAFOT3Njsqlez86bKrWZ+y1GUTF6BNBTRqKKau/
U4BmiT65afkHmIaFI+CVViNcRiVBLEGtUIV7rtTkZpZMNhowzFtb5jWFouwMQeCyGmMX+kARPFwV
KY/0rY+8Lwn7QUm1O2BIFaKZNEkCyNjwxsD6wG7uRIhtX3KvmLkAYKlA+irsX50WzFJ0SrmMR0Ju
jAgYKQhgrAxte9vwJZ3VOUyjtWk07ZQVsbca8+k+A3rVef0are6bkrs30wTEK1qEtLT8kXa5wUCG
LV8LgVpqIf1ZpfWah1DR4XeMxkNrlz9NGCF4FsiavvOvURE9lBrjhdxxXssoqjd5AjKOMQ1w8uwl
sbL7tNHuDEX5LZytYmmY5IGJ2QRmuJ00J4VYWBL7R1RmtHh4NHpjpyrFdInF5JwR2sC4Md8zXdbW
vueaoLzoggIQdVZNgii5zvWxxHtT5ftIOP6pbvMvDHAEcmk+TvVxEL0ITf0KwjLc8aCkxzFsICNb
u8p6duP2vXMYmdL7XpfqeLBr/atRaeyiv94hOgHfaN/G3QcqMr+FBBczFn2mH4adGlNzkI0j0lhJ
/91C0kwQFlC69iW337zC/mn17j0sgcLr3sl3JjrWzk3XGSfOGFZ67OhOBS8SxckICQFsSBNuQ9sh
9g+WMUJIdO6klJ78Zon/74v2d4BpMmFMMhrTKgdXEOigyPEvaApUvSUzIQW40mCZYPsIAAft+wxL
VZ2b9OqVoEdIE3cuzTGtljBacKvzV4uKCRvue4KyPg7dp/nNgMcUMSpa1XCehc8R4tp2lYDZMkGB
zrAvyoodDgIBEve1Jn7NDDCwWkIDBSahYTkJDh8JWxCkShlvI7/fGQ7QRy1d+YlxKZN8VwdoI7jK
b6dvJEwcvUD2hQmhDzevL205rmZ7b2lLbJTBS9DTJOYw8tm2fKTh22vuzvsxBm2rH5nLmOzqBX5X
KScsAeJAo65sfUg4jRty/3XQeYeSQ9BBXjJtfqkRBymhJ0BXkG93XfQZsIMh9fKMK8+ZLtlSOlIb
Tv+eaK9hW28bS2UYBXolVKmtxMVL0SvR6zt2kHUWat9oSv/yXD/0Ix0DqYIqj13N+4+SdSpfo+8Q
AFVBjBdIYtd82VIYXAozY6N5g3kywpJxlBcvKZ+aoft2GBAvZtX4KTWW+jSd5xdOxyBa/hUATcAx
2mVeVjO2mkncOaiR/APCHyFQ1WfD1Y9lYxmWbxxv/YlBLec/H0gNdSZAunMoHyORvSZ8ucTgyr+j
1GZs6KwdHWEPgMDyb9wc2G6iPjGRghLmI3o1fsujmA+HJse7yvidbu+6rKx3+UP5QRLY67rTWmma
wwwQxgiD3UvCuFXxVsX98/z/xPkm3i8zD1QRcyXkKJbCNm9q8gQD8KNzuM2liqo9j1tkbsAtoYcJ
Y5KXiucDXe6Po4NIqo7cpyoecGpcDNJROcMGt1BYpMAAzUDctCCY3aQNY7poyrSsMecjPdNh/7X4
PbCAZ5tlKBEfhkF9zkcwYiiAjHHzfM0+dg1zk4lc2OKxy+NonxTmrpJkLkl6smpUx1TnDcjTW6Si
WKly/xw7gymFAyYQEHn88iDL8oHk/OaX5vffOnZleSk7tKmTtVqyBGK8ZmjzAdNQaLQouxxE7/ww
tFAMSKCg9hBCPBQxqrAko56eGywx5+U26z3brDsBgkQptGd5oYKUPW7mnMUmZ5w12jaKqMd064JN
wcrUKMAYS323nbweQfNkpR09EE5aPixQE246sv8mz5zcNCQ8ukvCE5zclRe4fHLdnqFjPKaKRk+C
HH8+ceFySF7fvY+a9TLAiJ8JIqPUPsu0pT1WzLWib0PlIkv/5nEAvJXoj/M9kXdziqe3hAQf3VAq
UJAdizzT6TJBSENV8SZ9aoyaNwZT/Cqmc1Xir3FaYewsbylUIp5r+XxrervRYCZHA5vkvLVZI1cj
Nh8q4b7F0k5FnlTE6o+8J4Clb8KTq5NpAipZj7kfblJYRnJB99zxhRAk0JH2EGv23hrHHY0v13A+
HJMhu49xHvKX372Kb2TNHNbcxiYGG1TLCx+o0yKr2T1s+LDmKLa5lI0d1OhT6dRfu1c/q25juGBa
GvtgCLRmtPa5TMDRA60b2/YX4RbAzgGa7cZTZrbLmeQwf6Kk0Yxq9AsiBxEFem+AyT2mpGkuHkl7
vx2Qq5mvvSrD9O036qMN+3zm8IiY8MOihAbGvSIERmBapEv3/EbYRXcFzurgIL7KbnoVEXMyQoka
Wbc5JDTRRIzoX+hA/tL9j8BTq8fUw2x4DqoeZwzf5rVHzSDW4SJkPe8Y8nFRTXjtYb/2J4Cb8Xsn
/cidnF+hEIHuwq+Z/rSl9t+lg/Vm+K+5CaNHXmMZ8GTUVATglJxamTFaa4hXI3d2FZzSeYNW7ODR
kN8u9TNpsvZqCSyT/wOWe2R1rObHRNOdTRfae1tPXxT6uBJXP98m+fnFBJbDHO8iuZHIGI/4V/6r
JeJZwvzBUPLBcfWmoskid3UZ6Az2f7nzDuCUsHncNJGHbI12ljunfF+uIYvkN2yCJ7n5zn+oSu1A
uWiD6tANoAfo78rIWWDvIv/AFtUnmjsjAoreTwclCyEcQqTq32ckQ02NX2Ft8IRoJv+E9Wc/eC+m
xTEXQws9iZXdozbc1s8I5O7gGh9moomkHkRDj63QThmHp1z5nR1OZu3ugdk/HGVuxvw5huOfbadb
yWugsoEGDR8uLRbyad92xRZXi19J+JErQ0mLHwsrldHTaP6LRxsDN69h526t/nneGgp6t61DG2ki
vwDjArPYVU+mNtL3sW/zxjFbF6CyddXRIJ+jyzQ8gd99SRWkiCbdgD43/ILp/I2dkFOatphqywxC
xuB2HNHkRWm4HHHiisOLZTbUkgpu2u0vYe5HPk0aLsUGcxssiwwahb1GcZlCdyafKlJSNIamSz/t
7udco4b0RnFHlRWj+iu3+kICWOVShp3w5TD7OfzXozg/6/ND2SKrhNXxtZDpXYnvLTur8x4Z92Ue
vNA+QQGABHN+XkOl2wGz3A82jU3NfZyvu8z8BiEeZRISoCKWxfFZbmoAAB4y9E/mvKHw3roQOA2Z
1sWunB+QmOxtSDLPd5JC92aKc43yUhGGK5mOOPIXJHdO0m5q5AW1NrrMucO88iN8ujqsGeSXyi9L
fDaD+WGxDBe0bw1pjOqQvTeVzLUomdKFWSLLE2X38wM25yx+6TOCAcrSobhiw0z4O4KCRN85en/5
rxjhVuYZwOkaC/LOJFjOHyoJVoHl/MybNYbr+4zHfM5x5H4uH9JCn5aGL8cfYBa18iGprc+/3Xx0
caL3j0AUG9l8cE05ofFvnxkKndM02WQlYXU+ISXIAJYl56kB4+un2UmLrPUcZWfWkTzHRuPso27j
xNHnFGiPDvW3Lpm1iEdw91smyZyoJU1tZosMPz41SCcvSMh/7VqS46J2FdbDqems47xiuFzC7D99
ucPRY9+rbbaT9UQqMVp+3qxsxCQy9HIznt5CrrHWuhWD8uqgFS9vmwzIgrZ5kXQIqvGgymchFxcl
bm7zpoS43x4/+Y18f97+5AUD88CyYL6NBMNdL3g8vGHccKXuZIApFDYlWvO/kFq202jvZ0JgQGyQ
Pw1j6xCDBelG60eiO0bDRveOw5UxSVFeA6t4m3MDLWquBmwhdrpmbN5HfzU/vHMmnKnieb62WlWf
Jk1dBxvLBQ06WxjMiyyRN2Z+9NPnsUm+Ss+nlGImI9eZzzx9EanetpgcsDUsqEy2vSCRExEle4a4
LEPYXI3IOwdbWhf2RYXeIKVfPcRXFgNS6pIsyCDoOwygyMhMnrRtvjEYuRwniwWQ9SvRGPd1x8f5
fktc694lwWvAlEjP6p+AcWA1ZCcgResmq+480mOZ+Bu6c3CDClaN8hW5igw/y5n2l5Ah9VlF83m8
+gMCFCXb/QLa6X3EzKGuXZRtyL8g/UDxE2/oeCy8tHuzkpUs4aLU+dfTUwvkq9tonWTpvXSFocj7
dSMIR+74NCFZiyNlhMiQs0yk2r4wuCaarSP8XdMR4B1fqdZoC+xlQii/TNHqYzqiTm4yyVG+vDJD
x4aV0TjmN9111osBqcu9oE16c+ikRBWqApH7M9lwlgg9hQFXQyZqMssO8MPrg98WRn7iB5t5L5m3
QpgqZMsl3LXs3cN6VDcqGBpSDLv4gZH0E8U1yQx0DAbRk+U/zWHoz1//9h///m9fw/8Mfor7IoX1
lzf/8e+8/ipKZotB2P5fL/9j+1OcP7KfZv6r//ytvz/kP1/yR//60NVH+/HfXqzzNmrHB/FTj48/
jUjb+ev4evmb/78//Otn/pSnsfz5558PfKzzVUTkjb7aP//60f77n39s05vP7+/Tk5//rx/KE/jn
n//1Vf/8P7/+89G0//yDuN8/bF21Xc/wdNWlGWL++av/mX/kGP/wXMsyTNt2PNt1rD9/5UXdhvyV
8w9NszDscjxL1x3VUt0/fzWFmH+maf8ATMl7mmfQ5Ld17c//OfP/duH/60b8lYvsvkBbuPnnH13X
nD9/lX/fofncDMtTDUIFh2JxnEzA+fnXxyNxk9/X/kcMLF/v0cJexQE6Ye0ITEwHSLExUjM6D3FV
rAymk6u4qcNLWPfaGTvbStHCS92JaTWI0V5PSHH0XgTlOJbTORyeYFCCgHIaLaTDzCZa4iey7HsN
GlOD020gpVGSEDNUL25WRaOaexsv41i1oOQWE8UiI8VFoGr389giogO6yV3KBdXQHCa3kKfyAawv
Mr8QP/LowxPNhck0o36Frm3AZLvGNx4o/d7lui4zC1AObfczllE2hr2gJ2Ao5TiD6Cva/Fv4nhT5
NKYGNaT3WIN+zVEu6Z0QPd0Cce2mupTFRc2HaO2b2cEMMTwpVGZjWrMbPfpXRa7dByqZjdP5jHCc
SerOYE2N1EArRncJk5HtDnQ32OdiKUblpxxClKY69a6qQmeTCRvmWqAj4WZYb5rDOCY2d0WDmVDV
dNNhdtLJ0t8+qIvPyWNXGAvlXCjF8Jilh7EB6uCl74ItlHqodhbtpWFZEE4FmVGFuDgKyZGtqncl
bl1rEXegZGEdDua19QLjIFog9mgl7yegXHTRbRSh38xIA5M7olXjDjA8BxBQau93REQIDhCILPSC
snyMVg3QVQB6Pm6QzGrdkSlcFQ5AKCNQ4q3F1F3t6f5rdeisKyV9M9IJRjCQULtFTEZo5E5qGL5O
Su7AqoOk76EvE7W/Mc/OHVhBbR8W7gOhPd64bd9uwx5N/kHbK4lCZ14rkxWj2N/AGnExRjnhYGGp
Epagor30VKEruDHUgFqA+Wwx1Kj0xubVykZ/q9WKs8wVEEjI2iY76Jz1IjMyh+Geu2qLpD7TtDhF
ppS2coY3KJxLnxxoMdLwH6foaGu0MVDIMVeYHIKNoKwuRnVAv8xUgCTlG3SlIdVN4uwHXbzJBmMT
aACjXUhYAVobrEYMdjujWnp1cQj956qplEujKC/QcaDiTPoLUmrpMjSdbZpkAMUgT9+N5iZPvWIP
eoVuU1g/uAnE2wEoNr7trB+yHEPMZbr8qoZKe+RBG4V/1GjbLSy99nfI1Pxa2dOgw05FVhKHvQKW
KATNgdBDuvfETPnNyUu8ksYSVdFAUg7f9ED9wWOCtllYrhNyz6Vux4heYwJOjJtuRgsrKImajcaN
biBjomMtPp3QPQ1qAx/GbpYDwlbLyrRBwLb3UxbtM+C+kVK+am5IGC/DU5GiQ9YZJXbb8DAYWE2V
uYmR5mCbJoCqCv2VkFH5qE7AiAJr0+eGvxrL9qy7+Q2c+dn36uSi1se416QK5U1V5eCvA/MRRbB8
m/BVnSrnoETbGj9lFJi9F9FlJUbbv4ag6kwLEIQFPs9LMQGppAEEvl3s+owenGlDTkgGWu+Mfe7N
CS2F3M7uRQ0BqGuNuzqPH0PicdNlj4VCbQLh9S2LdCrJV78COzRGerDRVJ18gB5ApGdHrL8/9NZE
qcb7iFFWXQQwuQ4wcxjPeKiQlr5GXb1tKo1JBPlN243NGqpMw0bhOxbSSNFxcmqHiX4JeRbWWBwj
YSOi9LUW+mZA4GuJLFO0NBxJi4Z7OEUfKR0KIM7s82qfvXchUh1ed9LGMdoyXbB2fvXCkl8Vk1rc
0SYGo1cHcA2tFwqfF2x9n8sUJrTCuI8Jh7hmoX+Sx4MCUbSr3O6A4vO5LPP8Dsarto5a/yNhzb4H
vfLjKMkq0YGtKLp1YxpN33nwHaDi3SLTvJ2ij/0uqeDVDsO1GEvoJQmC4lZSvCG5vDGROl4wMSi3
qm/HG1G55G8eCXXIUNocoWhoHcygsnz3zTe3Lj9G8MEFkl1TWB4LU2fjMzyIITxWLRr1mr9FC6tk
4MaMtgJ0uSoZMxbxtjeE/wh67NKXtXoCuDzuaJsXy6xCWsuuDcSVLX9CVxaAcjJZ5UMJYf8KfwSQ
OmYpTlSbi9ZmjOa7/YWJDoLmMfRUHU+vQzv1pxRY41lzunYbB/ZdMWjQPrqivqKMVl9NK7wA4YnP
HdqxKIBRZbONTVtNhPiv029TnArorDVG16TNNnbd0P2Xr8LWT7e+QH5VHQ0gw1UX7UOX350Ysrlj
Nt3Pr0AEASkfGfwPkxkeCgTXFhmb7rUn7JpWM6IaF9LAd2vr4FgWWCFzGte2PL6UstWzE9halJ/z
Ec//AJ6ul2ncjrv5pWWKGsoO77UCJ1w6EszEOuc9sTxxJHzXVzVyUO1O1RMC4F+6EdBckP+AtcUA
eawfDKdprrWbwVGxBuBJZnlXKZ6NC00N6TMut6LPuPyIhjD+U2tKLOS41rmpeOi8lc5BpILRrbwn
8z/ym3J7aM+p5jF6K4NHPLJMIDQhriY0Zq6dozSPbnQ/v/j7nbS4+gyyiiIMUMtglZdNLv1mhve2
9bjX8h8/N99EDQu5DEIQEromrnmCcnZJIrV0nbC7JvIvoUwmTVmfwzI/+vJdVRto8wYTYHP5Eq5i
dcpH92l+hT74bRoL8+i5/qcaptUxDEV3bWmN7Fxf0ZEEsLtrY+fwWjWeWv/Oc4vgacQfCr4Rsq4p
dl6r2oBV0rut+ZIrqJ+b9bQFnlejde2YL7hELJGAz59q839Td2a7kWrptn6VegFKMJnA5OZcRN+7
tzN9g5yZNn3PpHv6/eGqo1qntnZJ+/JISyE70iszTBDwN2N8g98iKpHFLk87MHFusV686fPj9zNu
KrzjIDuPi3PpvHoF8O0ymMfdhAWVt2vAvjSJtbRFemI17r5qV/1hpShuPqqq15kyAMjob2mGj7Fw
yWAKCVbgTsMHpvGusV926D76fTRmNaY1PziNeCiZlxofU25IojvZ00ZTirjWCazXsMiD7VT0PrYr
rR+ggl7yapzXqdLlqU0hB6WT8RWJsgWbwXd9YGPlMcsna1DxPuwgpw5yAz9P47iyZqpWnNKG3QI3
wS8O9O7STxFMvqp96WsMH1MdnvsZekpkihfPreOHNO7/8p0xdP/4rh9LSObo+jG69w9TUtlvjcVT
Hq5M9DfCfiu046wNMxhPA9OkQ2TjnplMeYfrv1gJmRD0PBAkvdjy1BDOL8h4xH2b5E/YsvBm88k5
R4WGiTrWai29kFum8CDmha6x//628HwKlZTUgNmu9brHIc6/xwwzEu5uthzQUR7JXE3kvJB28I6M
fYRLn6KpM8LxtQ3NY42RnCBp9yPs3WfXUsGNZLjRxpqWNh2xtBVLOYyx93M/n0m1wGuSlOJquZ06
xX1lr5e40x+Zk1eb3kLCl5JUj6/VNI+ms2zzW+2hkQiaRS3SvcWhC+q5K5+xi/WHLDDYGqMuM8w4
egkMK3yRyTbSYf882maMN997Q4RLkwune4snsLobyqG6S5DmecCHUeTXlzRj+4DwBJRqMyR37Gq0
RCfhtxvw/D+qkRGUY7jJ3fdDMGfpXYGwHYaUIDEjbfO97aO/ys0RD5BLhsK2GAJKlhRKDkqjUx34
2Dy1PmfSRH1fY/sZBoyxvssdrhYDkJaeq/73k7XowtM8Go9YqLgOtZa/c92earFof6gILizePucW
hVN+Gu3soWstmKtpfZn6Kb7/fogDiOWjGih3BjQIRYyvTFpDdPf94Ch/PDWJun1/5/JWj5NrXb7/
VlgXzq1U7VsFweNo+Ka4cahLOd7y5cFf7DB2G98irxtvWcwEDAxveOj6vqOgTOP7qp+6U4UJGPVI
gyrSiqfb98NUAamS5jm25/fSw7C9isfYOgRC/B6By9zFoX/18c5yqDRA5xBc/lzaxQ1eAsN3XdBN
6QAZfjy/DgZTbHpSzJxlPiGRhKDpR411G/jLYpDWmO9ttIa8eNEaAtkBX2l9xVsvj4XfXRzLBVCa
zmo3SG7xocnbKdJZnNy8ubZjQkvazM4OGXpO6gJZRN+v8Pth8L9kqACu+1S/sVnfsBc89xUyVFt5
NYYR+wH3fXEzcwB+Zik4epF6sGWfnWorq+8YvtR3U2jF+3YMTnXuPDa08jdpYyFcNZHLEdGkfZsl
ALE4u/7jtKjKNELhAzwkylFczVMb4G/0kB2QFGsjJC7Dfdza8QYljWk50b71s1MYDHSBFvf/QPGx
rXHzAxKF9blc6pG8dw+gvDcCkIPOVE/9g/kCAg90FpdYoajDpuypDyzc4bnNx3VaJtMTFamz62Mg
KVJZz2FluVe7N+UNmONdY+v8OZAjs1qzCc5tW+/tqO3v6QKy59LjYjk6NvB3xSgxmdz7WtczypyC
1i+K7ae+7J97oxyuIn41Y7OlN50pcLvkq51H4LOjoQ7ICUkus0WzD8px3PS97p7dyVWXWLesr5tT
Yg/lHRaC8ckcxEVGDW27MOxTUWliQIjH2TptRpNfGbRxtQfe0o3uiPmRCI28i0xrgec9JYZH9Q+m
N/jPjl398QMCY/yC6gz9cvncuqCqGIE+mX0NZ1Sa6QLBKncyJRWkq+a9TqbwwQP4fEAwboL9zrxn
bPGfKuaWncrxF0zVHmEVh0VABvPa/vn7mcoYfqRUn2szxGdpdSMJKFNxqufxgkbQWzkc4R2a361T
1dNqwtbOzpvsG+1Heyi+7RLcwDqxxUzDxsNRNKmuhTdjFOdwcD+qwavWfaOPEU34qjGRyFbSwYMI
3WfddDDf/YDKGNEb1zk84YX4EbYZ8vkO0AIwgacB079A3YfwhFSQBt5Im0nyXRwf2y3Dm9x1fwG+
3gVIRlkirmfbcncGbhio6Y+sOvuDRXM0aYt3vOzPBoQ81qf6FBVoLqWFitZfdrkJoxEUgv6280Bu
L7wijIuYRrJ2a2ksPmlTn9UQPHVlbW5LEnuW9yJtiGT1vQBAW3iFdO0p589gNPFBo0XFqVVsfIId
mD83Pwq3wjXG8Rz9YtwNCebzOZitA1Pps7JVtO5TYgzHCT9KRFHBme4ssQTbzlYFl16f5JZ5GXHB
lG1VZ++yDrt+p6x+Xbe85ap/0hmiZ0CCwPhTYuBVQGRlh7B9wrzaJhO0uvFjmIgar38FNRCqkhtp
bVvmKs7Si101Z4nQEq1d666HbmQrO2KArsk5Qc6aeXsvHn9Kn94hIMPwDB5rwm9gYCtBKIf8zuaF
1DB9vaaE1ACfdJemMwpizolOt9s0SrgwIbxbfIngFBYlfyYo0xPSogvzhwjUV8nUioRkFyun6Rmr
cZLyqtvxMtE+DGY3QhwAxTSW6A9hJ67Yf4P7dsVwaPyU7A8AggBCSmAOOdupi91F/pai0KRII0Km
r6Nb0kao/wKcrb75SW+UbpqQQc6I7r6g4sfa+kgm1DbN6nRfGDTKDoIx4REmzo0nRVea7Awf6v1Y
NPABymLTNfO59eYHBuSs8K2R/Yj3ijqbyQSWQegCvKW9IS5xBqPHBwidjOHWmQuUktX8NPM5Se0Z
OU8JHofZCZM7dgx+YeUrNpkQZbgu7gM47BsFO5HksHqPvHgfGAguSKeYF97/o2n6mzQnocuDXp37
87PnDMg4CySavTXft67lr0WMKn2Ipnu7Es92bz1KXNZZH3ymUDsAjQxHWXVnAvaqTVZ925nKzaCj
7H6S888agRXzzzziquOXmygI0o1v1R0w6/y3xVDyLM34NbJYpE1ud4qL6Ks2VXMUmiA3N/rpZ9r6
HGN4degiE3S5K10QdCrb6GD3NUreAvwFXuiIRHTuRoGu3JNfDhcbefEeqdSzmf+Qg8bylKJgihrY
/12a7CJEytuUtDnWadFLYTTDDupwsubcYwPatfWuEcGrNzj+Nq42WOPYSLrvkWES5BImP1iyodcx
jD+EiV0Ia6XRTcUhkuxuXPCzxAV4ZLXlS42Iaz4mJBpPDHpM4fRHu6/GteHBTRNgpTL8Fyy8sJOz
rYeCiB3YxsrFZNeX1qWoEm8/RzDIqa2A99tss0s+Irro7wQ34nU+emLnmmMCvyjbuKO9iAsYaZm5
OhVT8prSTK+INvk0cb4eGcHKHQb8nCHImpugBaacmPNVsPjhCx9bpeXSX2b7DPLIZAWvVTRcZJ1i
+5BNg9LVHAC3Q8KziBM2crAboQL1njBHpd+AhRJE26BAD8GC4KUMEmNls8ZaxYOX793lXFVZ9Kp1
zynAzmfXq9E4pZ315MJ8W3Hnx3QznkaPLBT3ZrZESzFfGNazzi5x5cMUBF6+Nn76Nv0n8ekLL0of
TcK1SKSw5N7mYm2Q00Qzku2AGMv+vom7x3bSbMjj0YOHNt6PImWIUTGjTZitQXiWnKxZNNCSYMYn
6+E1mFi4thlzI+TbJRpjsoTkbCB0leNV9mIb2G1wcMchXXctIpm8/A3oxtyO4/R7aHq18zXzR5bj
r9D62bPZ/KaCVA7cTzuvQpnnE+S1WlageGlo5ci9tFCjj/O0QcTWX1W5iAAY0hIiUm4x53VQOGR3
I5uGbWk8AO2f48Mca/46Al/wO0teKu39yXS9j6bJbpZTzRdZiGMQFfXVjbmyq6gdQfFk3aZKCk56
gUSvSoOtchidmQH9WQmEOVPmwRTmQ+BASTiEhmMDODQBvPUh7ebykM8+E1PywchhnId7eFgDajgy
IZ3l4ftHvr8qBUhJE++tqzm5lz/zK7I8vr8KjHRgZKtG+o1tEg/RGjJDPfrZIQkKmizIQBvVFoj8
u/zZwGi593RKnrZ0YRGmFNvV25T3kr02E7tKmY+qQANlN6gEmUCsCRf/XRjSP5fThStfsyPiB81I
B0EFIfe6njDuRDWbFw/X0Q6DKnO4GSRAH3tQA/rYP1RxeK1ajyYkQ8o6c/FsC1YfOqpPjBrvYdYN
Z0iSIN1EsFGePARB/YGUhGSQKn6xYAGR+uX5IOJ0sCZ45JPIL26DUPVdYvaIWMDe0jBO9ECEEfW6
Z/hssMkX3hpthHHkyseosh93nYSjhZF6JSi4Ln56X+KSWbtGe8waYhesYEYR7VufRuvGKE/dlvX1
9ImvGXy9mn64lR8dG0NrUpRtcCbCxwVpkiEWYZUNbOTdHk0Fg5D73vSmp4L4OVnY5t5olbNqzajf
UIGm+zLHkQ44G8QBwWdKTbu0Cu474uNn13nUbt6DREse5rgnV2yQTPgb4xcsvHBvyqiDipJwbyiH
ta/xhvuwflxmJyAMgKr0HVfwMem3uujy6zircdU1sjgM/nj1DUmJRv9n6OjDt/LiFCZBfvr+SnVC
YeTxqnifOAOhbYt0Iyh7TsrvL03XHzZ1APPu+0z9/hOrbTlzv78UDQ2v5bTR5vvU/T5rv3/wX9+y
S37A9ax332fsv85wDBZsexzvTsFq/ceJXS+nOvsm/LHBwA1WaWP//RzzqIsVzl9GPjNupISgt+Ih
t3GtUY++iJrT1iktQrWXtSD51tbWTYtLXpSHNCE+KmBZlC2oJlcHG65E3E+eDEhD1lA8dzoA7uN0
KAaEwEdkGdEHxXh+4KNZUHYQxCEYH6T9YGxjlHilMTqnwSQ9xU3GbeRJf01IAcpuQ7M4h7UEyRRA
K543EFp6mm6h3zKh4EqwiczyB1Wt6KfijXxjPHbEaCRGEgHvuNmDeud0padXCy2kK9RjmnQ/veEp
s4A40JJaG0CFy34xWxYZGK/rOYLR5j1FSugD6TwrePUjap3kgbK0fuaKvIom84QvkeVeEw1n7fBR
SPGxrLJwQqs9dy/01TWEbphZY7MjjIEcIe/RMtQnHyUiSTt2keSqnV3a8qAO7MfCIp/TNHS5URgQ
RZaTSgj2yGX6vnUZVCk9LDwnWKrD4MOQyCwq7MVjaA8xn+FZbkM7CB7eRQtxQy07InxbLp4BZ6sJ
DQdbwBbXUa29G+xuMYYZJVvjKGC2hax09Iwd+jxzj+GkYClz508+sbeGOAdFdS4Jgcm64mPKdP4w
pIdy5k+DToZntzc/UVpB5rQG7KxuMu0LNojk3KSXNuf/ElO+76N2q7qJRCtlgcOrlLWrIKNAOZXs
JsbCXnfKPLYaqxV5yNe0gCNLwUylV/ibsgc/InuTkqGHUxKjPUsLEmLhyDXg2ZqDF2afQxtzIwjS
Kx/+L8yq6F6C5G3EoQS84aeaudRWPe56uiHtF9NKlQtZ3uDmhzMKmRmJOOxTUIEr14y3jIROIgVX
1Jvlg/ZtfFzm9FHAMMD3lH5iTHixm7FBLq9ucViZa9nsLct9cdVvbbbMPChTSoAAq66d3lJddisQ
fcesiNWKPDJv7Y1le2Kptrc8pwIsQUnmMeyk3W12+dOo25/KzJnyOMxDmUqyKrQ60uAs+rgcW74X
268IX52NS1BHkNI95D6nrump6pZWLAP7D9RuKKPNGMGeSxk91LdyGojhdJR7ENEHl74/Ae6VB58D
UAflzcLFqIb0HM1FePD8trAAegbDuh0oe2y7u3ArvZv7JNoHobnRmasOqZvJTWt5rG9lWp4QOJen
NFPF6ftb9p5cWNl6kt6X7TzDFSdmfIyCsonNmyuro/Cb9ZAsPropn7aVVKfESJ09WMnsGFUDwiDG
LXAGdH+SlEQHa7D3vdURPTZG+3Eq8fiJ5d/s6Jn5udEgM6XHMc5ohReTzqc8dv1DJ8+h+QUX4Znh
bQIzKyVwxSvsZN+X8XXsPB92XUxdEzo/ZJPLXQPaUvg+uJfB4ndXPZShOpr6dVlREnAVXMmix723
/Auy8fIjLccKfWh3St2aYWecaezDXr+Oq6o8E/VjbGTUUmRhVdvIxOOkwOeMNIIrQ6eGY2Qm485v
vZjIsEHuI5tBQfXsQPiHhROdzDQBPEsEG/Ad8JexQ+3fDOpo5ea7Js6PodHwnBnGz3SK34WPRakL
rXGXkUnkUJxQCWJ6NaLy1jTuq0i9R25qJYZFZk2ZZ1GbUnbSE1Nc27YTbfSUP5vTdEwy03yBXLGx
QNrte8TFss7KQw1lheMVSZa3UDiL3tokpg+pQcYd7lK5hR1dbatB6hVQ28iLvkhElsdK0mom9bR2
yph6Bpcy7VB8TWQt1qOe3tHTgedk05g6TfOYEeOeev0pqdWhd7HrSBGSC/ruhanaIqb65eT6NgAd
OhPKtu8cTz/5Zdxe52Z49iNcSq4k9xzgsb2Pkpn+K4dWAOjQvsBp9Fb5yDo+9MALzWOBZwvXg1fd
mQlIndmoduDKvvKC+30KM4ES4skWOIYLH3VvRAlt+O0XeSr+Kp7Z9CEDGW09bpOZ4WYLS2xd+U0B
ynCN2EXt3KpNLvGYnqaEwoQ12TUeqohNjvNsY7nlVfgforc0F6HmtQ6Tah06qGgzyUqcMWwfgcUw
lLbOqUFXmaV9ePaszZSxb025WG1BqMYHB3q41RoPlmHjslYAz9JUPqs0BeU2Gc9Ii89WFZAYGD4W
SF1Q8vcPYBNgahnmeQoxqfaUm6JbVHcTbYuzkDrdyNo1gXvPrPxBl6PcuXPy6SoQPzp2SeEmSdUe
HkRlfNhJuBFYLac2ukXB/GJOcHiERdshpX4Jy4M7u2pnlAzg0v5rLvwf8dDdYNUdayN984vmXM/d
zUv4YOlqKeM4zWtEw6sxp/9olXwQBrIG6aXTynbKLyHwgLQL8+2WOOOFFaybb3Q4HckpvEIoQT6E
mtWFwofC8OZ0bky4wQxAA8OLKNHaOlo8FdP8ECQAi/OPWVrXwnYx3QeQqlmK98ldiqQCTU13SUPm
CrjiliQ8xkalIK6lz5d4N/xdavo1i/IOQMu5iATQit57nFziM4OpPeTGdGfZ0W8vw31igNT2Chzm
+Vwi+M33bK0b6IdOnj81LpPFUVhXDftmI33ngY7T0BaHY6p/kP66pC6nF2T7r5C36q1R4Non8Wnb
6ibdaOpUgsXYurbkaycaz4z60Borb5FwICNneC2y1NmqLH2pLHUhB3IESTXhhMbqI8RlSBwH8qX1
GPaeu8kC+4cDw2YQaHcBKu0iw2nXiTKg1fbGNkuB847RY85ljTkGbqQugmJae9YhJRkHS/2N3K98
10GnZvj3GlNdxILigIy5OxgTapKHoSpwMzbgQJi8rRmbXApwtDjuGhYi+jVPwjez9ewVqogbFsmt
r/S93VQ/tM0WVXDhZg1R7/rUjY4sKHZA+A6CRGCiAM7YoSCTp8aT7t3mFuT+J2VljQh/yA6N7uZt
4Vg146d+o23+bUfb/dZIkjuPXiegXhL84Dqkyq/abl1I8dtpjIFhcblmIq42/3vF5XOZ89+/6y3/
qtH8P9f4d1O25Vf3H3/q/yPppvCUQFiJOPV/EG8+xuXf9s1H8efzb3/KvzHV/auS85//9z+1nNL/
u2ealuWbFmJJ6SpUmf/UcjoeMk9peUi9THpq5Vv/EnMK7+9QzBU/bjtS+sJCTPp/xZy2/XfPMW3l
Q+KzBEnv8n8j5rTE/yvllK7NgFYKppe29JmG/puUMx2VmxGa62y8ChXn4NiHdiKr3q4LtRf2c5tY
Xz4Wh20zeuRS+5geh25rWsX+L0fwnyLTv4pKLUStf5WUSldK5dmmJz2bLl54Ln/+F0mpP7hlJ3sC
Kyav4TM1clNnPeRitKT1inHv9WrhOftrP69oBoIa/y9aQmb62b4VhDiaekxW//lFCQ7zf3tRincA
87QUniOWF/2XFyVnfH95yX5MQ2k0+rY8Jjkg1BQAU0uduBYh6WmB/pgiN1rPZkeigG123N7JNKBF
XdAVwcGYq3MLbPlqdZ9p7N4QC4S7XDCM5q2RWzL53pRWa8uZ8EeQ+mwkJsotfaYAGdjOjd32P/9W
1vKW/kW9y6H2TI/z1LEU5534PiX+8lvlwNgKMdWYaXXcbFg96oPi7nWahmDTKJ+SrAEhYsLQgpws
H4OcnIH//BJc3tN/exEeKCrUyBYfDweJs7Ocl395EeS2I3524nobGdduga9WiWHsqKWjfVM1JyeD
G91NUt2SAFDxaAXdtXMeJ+nA86hi7PqNC46+oP80MwnzZhJECYTWfU6Z+ag4+GumP80hGhp3n0Tb
wfLJ+TAU9jhNyAjuJw0vA+lgIPthl3eNce+nMxImOhjh6vRdVtZedY3/R5fDu00QyAv26WiH46Jh
3PorbP35Vg3wS1TlVb8p0hFgyN8osWBaJ215Zws4vypvwNZlHvclG5VLaj7J3h3+9IQeouma3wZX
9NtRNOV5mO8Q/4rznDNLGCpJTEYB+ZbRrfeU1cuxANt9kWMcM+zUepX4Yfc2KIAbZSv95xCi1ybF
83coe2It6cH8k53O9YagevtnFpVfbVv6sONlizhtQrqwPE8IOkPD2X1XYTIACm/lG8d9PTAzfbEr
X94lZvPr++lGqvDQd2O/rel3Dv7co/OTqb+1DRTJY0EwAQOh9DwaXU+tyLfLnOBxgKVEdudCFRuC
Y57GDu8PD2792Q/lxRSRcew6JW8xZsaLg4oOfm5wTTqfRPqtEVXvRj9VjyZTm0cLDe42Jj2A52cs
T7qon0M8fpvCjAW59Kb77AU9EeW6F/uEIuS5bup8X1qDtxmGHOGM5esr10FvE0DfOIa1ZAUMOJeR
rt6SfhC8Iq3AWUGFtA1ph9+X5xWYxVVhF/2zA5UUcHzzSZjJ3kApiX6WiRn6uG7n5rZzLCx078Zs
dzj/bHSE81E5dnOv6wZqbQyKDhi78MP7rCF1RkdDsuvcLVEk8JMru93k3rRJUaus7F5SSof2TAFF
P+Fr/y6AGXu0u5hRg+vuiDxOQFjsvKkCPmpnqAMSSCIiAykZGHoH6hBIPlh4WmMsyLV1PyKM2HM3
gXKrEQ+kZCzvRMqwQBn9l+h6GG8J4KfYtr4WOfbGXbyIseFWnFMx6d2DRcUZpnvWw8lkPU2+bRBi
jd3Ey5+g4hB16Y8vJbnMJjuWmzfAg7Wb6aRFApB74PPbtY+9wc+VVOxqlD1KGMxwRWvSsZk4/K15
Z2XhGZ6OQaQAO80czCF7flrMnvtN49LaeklXbFyC77cYVPZhRgKHMuffPnnRlU+1BL+1PUYtSpFg
3SunAPgZfagosw+6ZjY3tTagRRJiV3bKpDVn0uE46pyPqMwrUUumQtbOnLiviGAuD3kmh7Wu9ZH/
r4G/0fS7gY52WKgjIx/ZfWCV7drqGzzWxEZsMAG8ay75VZ6M+zKosj02m27RqIOTxV7YGlgaZNjC
xpMuIwW5QBZy41lbVbtpjImZfZow4gEcvZ5DbgPp4ndPmoVFWdImU+29eaMlEdfTLqX8ejkXLjP0
axiNUbw3++IP1gMHdauEcJLb76HADdD34wdwkegpc1MTpXvmktua/PIdp3xqPc3BEund7AbDzbbL
H7M3vUPPS3+NKFvHhmTHsjfOsY726ZJ04ATEq02ICJLc//J8xqv+XL84hopPfZLd2RMiYxP3ERw+
3EMVfo1OJAdUzIlTKwhYFqiREQlb1zs0LWFbg/4eJ1ibjY8QQR4SDRdg8tIZK38j9szhmZ/O1zbO
dxFDoO08RN2mFvds5PuDWf0kd3tN2tWCoIJIXnfOuXTRr2dW8jjmJsu5sbsfpbFkmSekIjO2Aqea
HXXPAEeO1QQFoIF8nnYI5MtQbrKY2UY/ZOKq4AC1rJxZwc+LAyzU12x5aCW5fwkXbN5vdgnkCj5Q
wbNN92CrpVYL5mkgo9SvQEiLJS1AwkjXwvkw0vGXW8/mk3/X1M5Nd8wiyZHSmw1eDfc5t0ciyeIW
3nwbbIo0ee5a9ZlG9Qv0j4+OZJyoYYsnJNWArEF0TfoQhdEfO0EnWnrLS6zmHfvFA/MJJgh9D5e1
eAOEtC0RksfR9IKlxt/D9mQJBLO5aJg7CNYNj6kT3aTO7YNZMwRBqhuSAqjMba3YTUzN0XU5SYU9
H3Re4OpQYPtI39gD6ytobFvyJLoUNiZ5JefCeHcHb74ucbRmV67b5UV1bAwxIucvgxm0d3Z1wKo+
nCJr3Eg7S66py8DJ15D+k6nZjVlk3DcFDOYpba+9nYwbQ7BYxJFgXczkNMwJYTvavhXCvUd+IG8F
6JCtzKNwHZnjcBk6O2cQh2cBKRgDCqIZN+EMpjDJXUba/lPgZ5e+Q/VijJy/nWPteju3V7kTpmen
YIqTwRM0mzAkGiiE/+d405aFXUt/Jg6+yb6jxLu3rguPKW/qG1tLOod8qDJyEznzo+kJSZ6/Nolg
OaO1w8VCEvc8yG3gOu0qfktm/d6NC8USmzXhLt6eJSM2+oIhqt+6DzDsm6MG08ctuqwPKAqPgRSP
oZkfsZAAhBL+2lHa3sTCXDdBiyfBmI5iisKjsML+UjSntvYdLsDeBoIE0u+GsKWph8w1Ki7At0Lb
XHl8IuMCxfozKglBMASXGe/JGgdFGquAEwtYMSyewtk7uAK5RxG7Gzwv3YlG4jwJkTNl8Huk/inN
Pzx1oAOaSTDyyqNXfSQiR6JhZc5WJoV/MfMY7DQMzIVoN6zC597bpOAx8xbUQRFHP1D2Mo3uOT0T
hBcME3BpNcy0c9ZA8DDUemqYNriiUZsIJOvGKqr4oKrhvTP5gKTNCL6SRYvuqsvYhfl5tkBR9mMM
V0CUiA3iUh+LgXiDMGaIwyp+Av083VdFMmwiaTsnqbRzqpTeodLSF4288Z5PS3z0ZTmhE2j2NUFy
j2rS4hrFuFVDrlekR7ws73QejOa19eHQ+ProzOUPe2wR0Dvtm87ZQZFZSV06YekZ03cDU9FWela6
Thz/fZlMl6r/hAnq42Z2L/Pk4ZIamb8nTvCC1gmohohP1lT9zK/uV4yXiEEl9ihD4WeYUR7lHfKA
Ur4sMonVgAAFOte4nWuMpNya/nzfzMPGg3Bdl9eYKJ4NTten73tRnjevTD4U6zySwpAtogsOHOut
O3dtVR6zKq72omU2xJo/QA1+k775lQWNswfDi+oaBJuhnkldZCnfjVebEpdNEvu0yIh/lYTR4Myo
2Y+xec4gQKEIDyCKVSGbqbzUyT/ugCn428K5lhVqWmgG6GQcEsIX7wKWvkcRqfu+r/BVsdTH75Ts
AhA0m6THYerOHRu6H6Z+lJ20sMFZj8OAzHZS8ZpE8GcyoDUDoiuCo6OM4SRWyjhjIPpKWna8JnsM
P70D3Vxs0oU0jXrdrzs26IwFybdbMYwjg88b1cYwFn8DQxiZDAl3mvhXavFq4cdwmy2PYWpyr44m
Bd1Q7uKSrRgkR6RY5XSky6jYBCcP/Ux0wyhQQtb+J+TqH3Y4kMCnuAoVXO/y5meBTG4dCa3Aorn9
OgBQiDOOtnYQUwhg6Yrt09iGWMKYBk96F/7uEvc5moJnB5TDSlvqFqVdt619dGMYJs6yAW4ry6Dd
3ljaG6g6l/4qZZS5GxzOHPIfmtiCIh0iu1PcW5drfdJUKXJVot+zsnyds4FDH1nHEBwKL8TZFDGH
f6wFcb/tZ2Jx9jMkZJu+jA7aMNuKKjznJu9M3vK0NVuvnUMBBPRgl6QxVW1M7to4Ou+OwfCd86R1
S8KxOKZt4z9//4WpyG1Yju55ebYxwBNzoFlQNPhMg+LDC7xfRczpEzfjuBo7ta8T3g0JpN1lSRNU
vBuI2Yop9YjEo4yKW07sziSwRadNu5mKIdlgUtwM0JAP1jzG6xd0j7h6yBpDX8CtABgppSUBCT01
9UzXKV/yLnu2GO1RyvE6BB9pSP/o9zDRshInaKlENaetPY03n0nabqpNCWm2UBs/6jmISUEJOVH2
DzZnvk6PcB/Vibv4V5bKGv18ey91SWeSsWaYilvRBr+dbBx2MaqqtQjinAKv6vhkkymZ+ot1r/z9
/VfDAzC2i+N15fsMQEESgxUIjSfeTjRotnFmHAzcdaBLqDITbf2wjvrUuJ+j3N42c9/tVGIyJp37
4Gq1xJ9Ko77qJmfHy1XArwSf/jr8YJXZvkVV6xzT3nxQvdnfyf6CCiM49/1go4JQxsaekntbYKvX
sq+3LFhfyaziXQrBKueW6D9jxO2q2ltoGbAJc/K7KYLZaOcyvtymxJ9t7LLaCu40G13XZJfkOj17
SKu9xIvvCjmjlGpNUJtTnl6mtrpavc/LMjLoxuj5LjHTqVWB+B5DK3Ebs/UognDe/RdL57Ecu5EF
0S9CRMEUzLa9NzRNs0HQPXhT8MDXz4FiNpqhpHgim0DVNZknjZQ3N5poJIZGz6EWTSOSIkE3NE9r
/jtK+P5xVEZZRg4sim0jR7laW3coLcXaiXlKjEpqF/pq9wRqHyZzVhenpq9L9nKsAyaEK32A49EL
p/JiMZR1GzfCQaHj3+jzjzLlxUaa4MVGtDH8kNtsfmcMgc4L5G5GS6GZrNWkWP5XDWchJj5/LO6N
RiZIkwZrnvJpX/gSd4s9brz5OXebdNiC7V1kluyvOd2qpsGi7OFw4GaqVqZn40+x1CoP3YkyPO9Z
NXuETFV7HWXpgdgQmh3w1wxXDqIHLozciaTITzOLMUilnFdWpq56Kvp11kqNE7pc8ed550ZkAabm
Pt96LiSYEeiDrtz6JJV3sKyxvGqjdmrT5B8+JN7DkNYHyexc/Vc/rs87VjuM5v1sXGojJyft/QQ6
AWUWpg8kx1S7dNvLAL1uMNiszD9ohJsDa0FpT4ScEJqDKcLCaJw42Rqoxuq/5lKZnODamNgr21Ny
25SZs68sYsdyQrr3EC3CpW4i5zO1lEWskVEfRSwUWU+dGzfdx4MwdlFJAjaQ0+7IZVxwgYzx2qsm
PKqpq/MhsX8daqKbpya95PEkzglq63RONPSh5Ev8c4Vuu5egIT/CLVNzq9Kg46fgpUCTlqPO49vr
jWIFMb7esI4KQHlG3Wkgf4Z+IkEGwWqbWLUCpLvMsQrgr9zGClZG4QiYjCb6Ki+3NviY+xX19QBv
K3ZPdYTQZZAMBGqPVArHDio8ABXk+qTRVlPYlOchRtf732nJHs8Gfqbqpeu75Vqzm5F/zyQTPC+2
qShuiFiHGa27KmKNStBF31YJMIZTTQbG3Jf2OiTtUmcJptN4HpsJTq/FFG1BZY1Wlh71KTS9HF77
uDAmSpaa6IyXN7MGTAl6RdxKveYwY006+UO//JtG+CRuT8pjwByc/KNZ0KMIDhvavANzxnfh58k7
OXjEAjh0T3TqwdEfgvjWjHp0C1Vx95LR2bkt6YRVl2ccpay+eTQ3qKwFPJl/eTapM4EKYt372Fvj
qiiPvo2qBudsW5nG1tIkV7mlRysy0eqtZh/zIf7IIaDtYrt5VAOSxJggtm1A1bapDHDFrtU8iwp8
vw/tQBfla2iKcOE1ZEjV0nWO9hj35KZQRbJCuY5mET7PYTy63VtXpeCM5KRdDgWxLLwW5De3Sq6y
CJg4KhH+YKjgIVUKo3GGAImBBdYxXm0v2UtPB+khvIcYrZdYUZam+b2ueKRYO2KvdXH7jml88/pg
46SJsU967eTmqEBKwoBXQlPRQTnaVy/jl37IL42Zbzy33jfkNGzLsmzmHvARZu950P2gaOk5OWNS
GTzWgj5VSdDAD4+64EdnYU4sn3dBQXBD7VB9aIX7UYc+ubh1fEGgONyjTOZrxruIaBBVs6h0wnti
PZyJBykzu/AJQ+KIL2xcC2Ljf4RELWEqeQ/tSL1ZOEdsf7iMLuTi0iEXPKjIHyOYGKWpLk00KG59
6GX3FFfdMfaGuSonuIb68VhhW19jQDn2c1GRuCRkx4nEJg3Jiw08HaPAGRFDAuyiilRvhHRGC1S1
oYFAZjz2XKx6SQ37HGDV2qBqWlS91Z8JTEPRksh9qtf+pewY2ulJXG0qe3hoBriW2YDV4XJxEsT9
cSTeVIx6qLb6PdqHZwuzKjGo9XCQHhcdCP2KSO02QBdtN/06JHFpneeah5/c/Yp4UizcAGyFg4ds
mnKpKYNv3bF3AoPZeuKn/u/nEN4rUltrjSaRsG2nOovG2KGWQJyRinrLfjNXJncvrlIfcWhbWtHG
rlHPEd93h9Tqr8N6pPfvd+4wHQOrr5nfadE6NMydN5K33XlEj3VAUEXrkPTA0hS1b76MHXMPfqNf
db29ghsSr2x9eO4VcQy+hTZ31F0YtuEuNXRr1bioOQnj5M4wcelL9LIO2+qmKbIzO3RYkMGe6eRH
nVJfNlFxDh3mo00j77X04tXYlejC8vI175gDxxBktoEkzEQ39eScT2TNaiFpF3OtcWqMnqKpAHvk
Sm3P8phIjUTvEPhG4jj5nKrOUOfXuAqWMfPVdWRN3qlGlnIAJIL60NO8axd7Cmfk4Dy6PiB5Cmw1
gmYpbr0k/STxK4/v2m2f28gnAbafgzugQqPfuNKmEbTGfOm14jLaln2PTnr+EgvstBsh5a0C5pWv
Q+AEh86nSmLGvJywRTy8LPFwGOSkqM1f2gl5h6HVyO1//1Si4lsqJ0+PWRem644aZG8iXit157Pr
SDoT6HX2qsynV4kEV7Pt4YvIDfqbaWwJ4SrdayEZPpXTZZKT+u7Zc5i1AKKoWWga40gdZWX1V79F
/Th5cvyJvddKJ1WQEyHBi07t1Dex+ogYry4SI9S/WpxQcefFEMwiDNdgs4a0XZVAUrBSYEcQMV2L
o15GPe4OdpdDoWImP4aJ+JJmOC7zzicQaGIyF4zUL7bVendARv5iIp3wp1EvYO7HQynxHIG8vjpw
1b+JmkEr7wbDux8oUp/Qw7/abcSwZ4jDpzjT1rjV/KWjHONaWrNk0JDOWWPlzhGONQjhWX2Ne0EG
R9KILY74fEsI8wyeeSNfML6EHQOyJAy6FaGt/gEtQAttscouRG2oyzyJZECkvHWMdv7QmDbxAJr4
1EVm4tuwrNPAIChIy5OhkWbgQR3+kIJAYyfVf5Un3mMPDLZBtNYh0acAV2ZWr8eg8T/dqaQmy+Ub
WIduN8X1uKkl92yX6MNFQKKpEkd8w95B7EGGFn230M5ArYl5D5T+TcIFZYPmfsSNHNZ6iOJ6HA5d
F2d3RxAGEJF6+jPG06Ense3Nz5tbqhHsh/YJA25tmK+6lfQ7EB/lSvXl/7+cAP+sgmYDM0G/5/Nf
iOy1mey3ZDUCs44bLI6ItBeidMMno9EapmVJvmzyLt6WJu+QVpveIco4YGORpk+YFmCs2dU5nb8q
kIdfpqgjj6cQCJSc6tRLZTPaFWLNijx8ZVCELqO3HeaPfNlVfn+EfdqjeuVLI8/NC7ieFx1XEP9u
Uj/pbA/++2f//WVq37Gbms+DaeobMAje2qH4llrbv4ZuqG5xKx86Jru3VHXlHhoQduj5y4ITZtVL
i3p5/rIpo0fOWXxr2xNDqugG/2/2pSfqi00GpBCykZg3B3BstXWLp22lxrgCtfyqocP7sVUKlkUb
M3ovvzsUYwfspao+49bMrmM+PpWxlf+mXfzSjmX3THzaClMT2GNMuvs0cdOnkhBWeC5Z+uOZwxlG
rRnvRIsyreu+ScHakyf1WxHbyQi+X3ZBeu97uNtd6v/GNeNKvcd7O6HExVjc92w9IVLwN1J0qX24
CY1ZvtKhRmzbi15TBAVEjLKDpzQEhYF8YNtF9letxq+ijG+1O6GaYcoVufTNdVWdCs/7i8UEwWCA
KCMR3UVti36fMNI2rViFtHq82roY2xmnDB/0Tauk77elW5oUU8m0bK78ZAXwwrshnA0l2bOVkAIo
pB/Qqwwv8QjZJR8wx8uuhvXjmEu7x4LkRxdlSMxBXPuOziAw15G/a8FOJs+j0s/YhK5EIiDPq72z
OqVpeRvChNyHhGljKrw3Zq5XzYSujQdlPaRlQcZRR87aa5Kad6JiglU2uvGKtaRxBISIeCyd+Hy7
F25CmG+W2CqrrZ/5XNcFxBMABzZHB5nVsWSKKYl5hNm0EMJM9swR/8yGVGY3ZYiAh0Aler8dAbCX
GeiFJs9e0spdV6zAaguuZqXQfSe+cSEtq6aJizADToF70cPNqCFqC+OQyX4yrFWHmqqkEesbhUFx
wDJEHp6cNxNPBh8F84gkDTeCaDwv0y5Dmu4oss9WKLdmAXmIYbSmMa6gDqjAewRWunK9et072Lux
c7KqOjZN9wKMFrjgtG6YgbSTvctKdZr0Zl+78SHxULjHgfE2Cp84F/DPNo6sLGwYxo7dVbNktbD1
z1rIYx+31L4l2nL/q7BJiE2sraydLYTDa5436xKHMrxj0K/IcF0Ek3q3UWRgC8I/HcKRJpzKZW0C
sboUBM2GHUwemQQ6QdckogYUPhg4B6N46VuNUbTWX2uHmXgdsyyDe+pld98QPKTq6ncJ1axxBP7+
gSp6bQvvfZBkFxtjuqqAjIka4zXXBm/Oasiw9FnTKhq1LWSeizGIbwO2hm4Fl0SFh8xraWBmGwwZ
F8pdz3/Pi8W6kzjdeFJ1yrsZghgiildjR/5is+1ddtH5n6/UrnaLC2lKd1sPL5r8Kcpsn9YBIi9E
GAme7sE+x1l3w/N4Z99/Zyq+tQYbXyjkl6L6TEp5sH3Y9QDHpvEBbeFUALwyrTMa32vdsiFQ2ZUs
mVM1WZsCbwoHIiKPGEhimdCmgnNlnIESMxkmNpZF+Wq55VLZ9XoWO9TZt5k7tyjW92q0d1LgJtGD
Gw66dS1XCWkmDR+FG1AAuYh3WkwVQCbBzDwhrtnN0QJdw6xfrw/lgMvV6e5KtqCJmVm1675uPpKI
XA34o4caK9qim2gDAt8WwJymPcFW6xR7J8SeiVwh6xeO8iekrRcx6HdJLAw9GggYeLnFVzIQpCDc
/rXXdo6AoDimP2Obf9gyfK8SoEYao9/Oqk6qxZg3PiFe2U5oRILYPqXZu9F7JxMjldHgEWrFWgYV
K1BafGk435D9d2WYr2CqhUsSUZj4pNeCBggZIVMiludIEy0AbEPwaQnmgP23bch72ehEkjKzJ4up
R/HYIcmvTW7UBBW8GNhza1N68JT9MVi0TmHmrVNNXnoreGMoxCa/Jb+kCcUm6FCjKIp6p8B5HVdz
Tm4CXIWIt4Iiue3RXzIEWgRpes9c58Bs7xBqK6hsT5Xd3Ms84RdukAnqyJOlDcdMsXQT2Sorx6vZ
xbc5jdCbdMIwE7QujClyd1ebxWtKqieI7IoiIcP5zFNREk+XuPq9RRxALNMDRJeZkhGYHqaNaGK8
FcPd1Az0D9Z3EebPCe0BtrID7NBHX2bvk57+FvW3blV/EhsbwBFunumrHiGwdOGpqr1LUQ+MRSHD
js1dkmJJBPTNchUPi7dN7PbNcLXP1P6XWfh7BrsjChwbJVxv7MeZVrCw8Jnqj2A53A+nEK8FGLlG
kr3GgIbLWC2dVgt5qhIwAmB0xyZf0ijiqgLV1mXAlaIguzVgHoyJ2xOr5sXO1a7N+8tM3EwnWnXf
fnJd7wTpaREiyZxi4ma09Cu2nKe4CMi3ybpHbSJPIQkoETXql+wQe/2zHWL15NJ41rsb/cVnan3p
Edg9I2xR8hJNvRCV/2kGLmMV/Z0V2MKptvPv00z6NTbzbRh96WCw18WQ3jwG5JFRXyyDMVWHM6nG
+Wwnxb3wki+w1TsxRWtm4RdoF3gC4QlG7I8sxdIttncWZTIH3sn1jHU7WCU19sDSz3IZJWydJ2ui
LTH6ORaIVjhRTQ78TKbrIQCa27bxrswfbocT2uTnhWDQvcO575eywoBr/iL55mOWxRrbDSloSYdW
2mh2QkT3yGqPTamjdyksTJhM0rBM8Koy6vJd5wcSz5sn9ecQ2oa0toMEbtf4zHFzCThwljyFiQIU
2d27JCYXBZefJCdkKQzkJC2hl0Ov3hwMY4yvLKBoHvjbG4KZV9QYq1H1ZPdGw7ZFOO3Am6WLJdge
iwq5tPwKTZPPJu92hDZeVEAWYj3X1/GXbOOTMRXFKnbJHdJNl9mwza6yx7Z8job9pLvhC6/WuTWm
WxNNgKyx4lMKcJGReE5s5heqG8zsQXQx4Xosy+YEsPM0ltAjQUhsgpH837ru2S+Jcu+lzivhfApi
StxuQ4H4q82RQhratnPKk6vIkQkT7jhM174qnjpW9fRa21ZkvzlJaRkzeTYhGEhqnZLR2/uGQ3p9
zzS+7OHzSETTqUFn7oPQTAwMduZljKz3MTQeXDqfpoYia8jmSaxBelffX9NZUm3pVoOJtKf/P2O/
u7py2pTOqhsU06GepPJRoWAqlXtASAjRDItBjeQKa7P90aeZvCVmh1Cn24V6cqHUA90JjFr/hwgM
hX/jvrJRzXeO7X0Q11GIsbrG3V+TUkdiWTqmtn6nSDQ3gB430k/uaf7s+oLs4VnUNRLeXXQFW+Yq
eKqd+I6wlKtuN6iadOWc+bQ3BEfVOIdwZPbn6Fi/RLXOMgfmb3CMB/0jdVmIZzMncYLkkOroEcV7
ShFYIB/jXN+UCo2GzTZzG4WMjegP3yxJAPDY9+Uy1Su1aSKH3FjAlUG4kyO6u/lqyondDnD26WnM
ZlBbEpp0CfMUCKdRscXNCfOL4g+7kRjaeyQdiYb/DTD+xZg0chGSpZCpw+IouA0JtpsMjj/kmRn2
hxyibb4rpoN4R1x9O3UbX5BzVI4iX6c4fbsu3TPqudYyIzojrnd4xAG7sGblpv10DANDbEgEmDJ+
SQYDf3eyBzWzQiZ8DVrkYvH+xxD9NS1Db+tR3Rzwrw0Z9ZxSzLJCLXtvSapaYrs4Z+iIZFv94yHE
icpwxuvy06hcqlM1y8YenZ2/pywtn+lToVJmF2mDnlLp9DUJI1pVeJk1P/mNElksdeaaCwSEBB3V
bo+kCvttIBkxmSOpUIPxDqRnrRL71SUMZg1KaAciSZ6ECZW69AH3mVX0adeUZDExhkoZPKUeC+Hs
B4aGu/I1PqnE+4Wl8SSYBuDUczcAi5YYjx6hWTHezsMPx0VEwrr96DBsw8yarmsV/RiF8Ja4QmC0
8qBmEQ1Ii+bFaOgUitL8zQP91BuIJPCt7GsTAIqR7nlVK2w41hOTa+aXc0hWpE/llsOVDrsorq5+
JD/+UsjkjAbPX2VZf7bq8mHjfVoA1Da0GlGKjmCg1MCSG51BkdBmC91qBZnl6jSY7S7uNZQCfi5X
+P/91dQMwIXqYxexjLHVPMxVSNNwZuQA376MwQb6VcEdLFyJuoWsc9vGulIzbvfHg2EePN95Ska3
4uQPMSRMybeF1HJbmMPbUBbPbUWFTNQgNjvpEnb80GbDIkV6yY4zawu1ygx1NOB6BN60VNl47lxz
I/X6eQzMjT7aG4YrOBBTjFRgwmG1/EQFjh8YXUe9nZ5KKuUsKJZzdIkTVF9aDSWFETc3VNbudZOL
aNLMzXwuZ7Q727TsO1rE6IvWgw7JbZHrZJSYA9uZqej/YvsrZ/JF+LpBth92Q7zkKzT824oablmn
jOTHQD5GwXJQ1QPGJF3HQ14OyRJXL4d39qj1DvRN/WpF/JlNAEpLbzTeAW3GuvbVmj1bdyx6SyxG
j8K6Bpa3inzrs2Hgy+rrM1QVid9j94eALpylKlzzA5aoYjsUw3Mw5N+uRnR5RjyvGQK1V8+BZzJ1
vIHWe9G19DWx6gdH6S7S/HfJYszO3wBLEGNoHeN02hJwuRdMexFjeYqGwymSj0bn/0RtgSQXNeC6
IAOzzyF6aVtGQB/sy7PK+ho0++o24hOC9xJJ0jXLLdYJsXrV7H6jHH4ZQJCmof0xtTzb9LX7ZHTm
wUbjvph0yKFWVrF9KsCXMedISvVixg79T37uR4uwYGrbGAXWDthxQm1G3lwXyhNh7GcrCeJV01nP
Vp4eqomSdJoMe+l75skqkGcYiV4uBlf8yurNBApwwZ2aregpb3BU73WHNLVFq7v3R+teVQA7Rsbd
DPF9nxBttXDZmOy4hN+q8kdjqVlXoIf7rHhnBIjkia19L2BaKpAdnceI3Vui9ztIt3maXOMlM4ad
+PVk+lU3LH+t4HnUcE4J8TZFTLLc7phM07fn/EZT+NLL5JFojDx9x/8lHYubiNSkcC8hXpTadHYV
TVfLbFYVH6XrfTNIL+OqWcWVqkCxey9WUJwS0M5+4rwFqY/1NXoBVA2tBlN6Pu6rvEUXnc0uCCbe
BURCamJnyM8NulUIKX9gAJnkTq9wTy+sMQhuA39hJ3vASUeilp7CcsAmrl1Yv78GzS71wkvpxAcD
wVQSJkf4L8huGW3qGWFWNeyUaj14/lnhWSqzc9kHoH/M8h90GJRq7g0qfUF/6IlTNcYL2wMtWYYH
A85y4JZIgALCpsV+MvkvJO7CyMI/ETg3wyPO14wvlW28zp81VsSVxTrTkBBGuQwz+psWuWqEuiet
sGr1vENYVd7LQF2q1jvGwsc8mp+dqeSnaeJVSZs6/mQSjxRyhT80mEjS3+QUE4IhvjqZrfWiv/si
ZxOCVEn+dFHwksGbG2LvN2/btU7AmGaAUxGcoY154ol0E/vSmd5NN0C2KOOesihzTIICK86gEY5q
743PEHheMZ5fslF+tJ37p9usUkFCDkpew5CVuJ2eZJEz4M2eqoaBlP0bSupcYywRc+XlZ2OZdw3c
kB4G32Hn3xnMs0HiT42QjwaRsXeBUU9h/w9sFKmDJHThwEbcvQ0VJVhcAawJ7i6DlEUBYaYwDyKt
PqZAXJhsHbK0Qxy7ykS5q7rCWBAG9GGEA4kp2kM40zvfBZVEHv2UbvQkMMZi1b5WQ3u2i/IlDF6b
2r+1lnNoC+1YDRpmXNe9oJfdtqq4ltCdcj09RjmiFPDH51xhhSHT+s/h8Iud+u6M6TFwk6OXONs2
CC9BW55k/JU4wT6PJclW/XdmEESRReMTKNrtVFTExM3N3WrWLXdhzj5+enKr4MWWFDVaqB71RBlM
+UGroONSjVW/1DSibkLPaZHW8w8Fu8Wqp/RVNpFdo8u9YmvVJXIUNBiyFBWjgCa+SINRhKD88JlD
Z6Y5LPKECjLpm+8s9WEG5O7BTPELBtWTqYNJDkwLFRAihNYjwZSPNOvI7vHjeqsXMevvuju+mWMA
tkUwGcydp0gwHTT8A3K0D1Yfq8oG94gEmOQRDPRpVhFrdA0J67R7F1sH5v6FwnldRdlHnLbs4SjW
VPzaBeUisi4Z6agD/igXcF8fmfcabQJGyhBQGyGrIRNmjMAQrRl3syi4EziMN9ysW5bckpUlk2/D
hvJqdM9MOZpFjeJnHbOdxl9Qop9M1LIg+yOOC0hTGcND0QAuxA0U1z5yvwrSDrvKlTG4lEiswldJ
UN9Ux5iBxMgFVQkZ3A2/B+BUCu3zYJO12mOspo4uBPutpqph+joTv0Wrj3DpN95Oj4W9rdJ+y8pw
HhRS1UDZbDdYMxGMpMVdpShdSyeslz/CVpyyw6OJp49ZJtIzVg3CcRuG7kkk2SmH7JeRZQ1x/izQ
QLIP4NGuSgJwK5a0mtobGqtdvR7+ZNMe2LYyuYW0xJPhyP48ywuYkhP70XV7NTHJYgv4PTTdMwMv
OAQNQH6nUrtRa87YmL/9IdrWJe1Rq+5+YtB0WAOPSJVsmUCRvJ5wUEa5QcBonV6yGFtCeWt181o0
3oNAFTTwmvkAF8ro8+jLWt80iQ7eyRNY9t86e7gZrrOihd6hRnxvHEZUmj5mK93qUa0jvGDavBhm
/EDCPd4HsCLS8cfDE8rwjNuyhWFEHPr4k4RZvCnM7DsS1DbE9Rw9CrlVGXYhSnII+KNptzxybLEK
l9fXa3EOpVUOorS61YlG44K4eeGNtIg6C/YgdL4heKW7AnEeT5WhMXxtvhMqjiUgF37PperWBr4n
x/OIqvHMuycCF2xeL7YyCVcE2Ly6fn72Q++9t9VNDPgO8PbVdf6C4ZoGwCj+QlxeYajfnUbf2dT6
/Kaz36SgtazY8yHWyTgJAQsyfPqntc7J7J0R5B8OEjwusDjGYS2G5CU162e7hEqAx+NPb6ut5xnn
RrvlbX1GhbnPZLMnjStbhn4ZbIrukFYk2RbgoHUTNVJW8h4M0DzALWsbz2kuQ587jOQTYHEauB4w
SIiU7VnzCyJGatQ0QWcvTY9wP+i6I5WFex+UeiR4m9asj7plbFDZlFXGlRVb83nuXlPPRDiqnIDt
+FStNbbzrMMSys5FgdXoqveQwlpPAmuveaMkaxHYYgQ3Z9aKF8ddFM17to8V8iD4OTxFrv+mV2xo
R+IRMo7XOO2wm3EWzqbGhTlBwRjsu8FiP0IPsciZPy6qNLjWiiAlMpZ+YvfFStBKopyAHpiF0Gyq
6lsFxs+kEMlWmfYezPHUHtrm0o+SpSVOYPmYeSXy5pbVKxC8PfhmwhysDBWA8QYG/1MW4WvPpr9T
/R+6amw6IzmX5iNAGracqrsN33ECt2J0zPQiU/wxD+Q0P4+2CSGqfsSCPoPzLljZTEpmnm6BnoUU
doBq5QEqEKry6teaNbSm5w3UWUxGGVMv8sI9qpUe1kdkMhwQlDmljJZkKhnIeFJcdcWilcFK9s63
TGpniQErXoaNd+n04qqk89L01lNTjZdZQqgMKvVqPvOOcO6NBpk0thFkgXHyMRXlF/c1cUfkkAdZ
Qm8bpCvUHSFzXbIWnWJZKMRwSV/dgqF/lOa0wIzCLCYa54J3+sha412NyXPMVSnGYVcHbJW0auOa
BBmIEZtpqlu/cRZbkLUqe2OwI/Ia99g2zhE5O5mSxO6ikeEzN1M6Fs13jY0ZQ0PJjVnzg9q8mciQ
5Tsi44mBo8hvzuyVYVI9QITAGTnSzaH08Fhk8L9jOMtI3G4e+UzVQmNlFQUdZTo8CdUUeK+s8teJ
WG8116Ij/w5+CQCiwX0erWwVDaxPMsmHSyvEFIs6XnY0S2RgQCUAHVciu8LTBS+rXMM7LFdmD79C
D/INSlAUepl2tQPvix6YkBjznGW4G3WXHldwWxl2vpNRPN3oIhRIAuQ3pcV6CW7WX69qIOZ1t+ag
oCcbxIaiCb5tCf6vsqJ3x8n4SZoxWA3j3iKaiQ0WShu3+XYzNIu6VsJBnNDU02HnIpfbOsg+AJoM
i6RjWNhUm8mv79AT0RKaXs8ycVgqkf5oSEtAV/rnXutWXo0tZSieBNcl5W4COggUAXeqQ5k4NO2j
50nWjD1ipWU7FJuh/dIVwiTuvvkh1raGxfsty+zgyPqUVc25T2JyDi02G3mAKhvbrkWpuXCm8aCV
3R+H5tJoq0NZ9tssQ7QRttpT11fs52uH+xDwKY0qguigDFZpDSgyK776KvqLtTn2DPfSipy0zzjZ
ZTLjGivybR55w7KI0GS0LON6jVVGl/LCTHAB8BsVOsKisHytSFkWjI91uuKSdJsqBauHplwjsQRc
2shtkWo4Bbv2iFj9ZeQVWvq5/6PF3XYM83xZc6wvNMw3k4W8Oxjc70D6B8Zm9gqG0wdNJZho6yH6
tjoPFdMrpo3KEJLOY13Jdu3RNy3jIfkX2GxZrIi2PvhXdBzhbVHcS4IvhBVDd9B4Vyk2eav8j07T
3kOnXVpeTaWmn9HNPVW5Fa8G+xjnkrWmtjHb6ZeJWr1C4arDfFcbv253kJFP8B6eK41woLr1TiOd
E+X2rrHmOUmKIZ046gnezwoDNCaptt5UDqTj+jMJZs6oqd9JZv5pdIroaFpXxHAr0uK0NjeImm5t
OmkLS6xrrkOzJLHUg84aV7cuCm9VZb7a3TyI7cSP0wY7w8q5QJ2CZ8lhWB+9jFp0k1a8THTvYQSI
HoNnIyKOjdWgNUWPsfRe2qlFG5407PuHm+YXd/ZeW+a4a1h4bJpf/ehROendKuqHlaFVJ0uoTH8i
HcS7k7GcTJjI+M89zti6j9f4x/AANVyafnAz4jLh1JdExdvBoazi038cKGQ9v3r2VwqPhI0e/NmA
dnqRpRtAm99RhxRci99x+DvLjmiWjVt+2C0SihJ1QN8huarEA8XXrStpaWuEzk6k9GUWOox/vZsA
abiqy8Djt92+RxqDbjzVbyjJX1grboVAT294vzVKVfQ0w7kwyoVn+dc0M947nr4yAd/oRSQFuoSY
4xktC5/nN25/J8S22tYZybIRQJBZr0fMNWksrIpZUP4l8s/M5doK0AOglKd18Zx8pVhkq/RfFohN
2oHM1HG9LeP6VqNA3wVEmUMVvg6u/+QGpNgZ5Wxmrz96XRKWCFgnqlDyyjo79b15gEDNaV15ryZp
FdCf8ZKp/JU85R/kMw853hnR73xnOCC6c9Z9AebRVP+IDUUs7/3kqfj2vPK7BnJtj+376DKHFD3P
JPfGq6zUq2LKCxP5c2j8u6WFG6skzENZwF3sPvyh7iT7Bmp+++KU7Te/HyZbzVIvIjppX2LwLTIS
7hT4MZFtdJhUBKOQvYV2BXVZc9KnvRVG/4LKLhfSDB51tx/wF0V6/aThHwaclswROX2+JlfkX1iO
d0Nh1eKMcVbmW1lDcxlMlHqTtHamfyS66dsxqP2BlIax/+V6/huz50Or20tJYhYIFa5mId6Z/OaL
wiabtIk3Ixm5cmiogrvHYLfrmqiLQFzd2Lzawt9baBEbMPB29D5Bzo5warAZZn8Uybfuf5SdyXLj
zp6dX8XhPdqJGVi0FwRHkaJISdS0QWjEPCbGfBs/i1/MH267w9cOd4S9uXGr/lFVEgVk/oZzvlNy
w0/trUE4DLTslGcJoKM3Aw+pyUIjaY2t7pZ74TnfZBFhgpi/yq45hQV7pJHhoOkwUPD+ZNGRspj9
WS4wIHfnTe4DxMCrC16tnvZa7J7yZDik9pJ+YD4sX1wjznrrbYvKOGCxvWSWf0eazJrIlldDjQst
MbsQuqyttSTd2BZNnj4kfYBc46VL4EQ+TxwRVCx3Rm/9Wok6Sbf9dgcfPJd/7SklQTw867N319rF
SQf/iy4ho8VAuqeIrln1Epqdw61ncNVTD58TuU5itgk2XSMWvzxI6A+D6meEjkpTwnNpFpJu3o6e
KqbzIfHfHEluCLzJm+UtQdPZRDPaVoU0oEZvsQzUnAydOCkZ+1kOO867M0RMPmt2jeGAl8rTnr2p
AvbRIA1pJUREtokrk7WFX4z7EdcJxqMf2VZkmAHqaCP76GtvIjnnNOeLrTZkNVBdwhbfgAkPNdLt
Py/Mg1H0O11mn3MesxITHVopSqcIC3jomR+14MglVPvHjF2sS4RGVNZ0rMLxJgliTxWL9RJyrMUZ
xsyzJ2SkSfQHO57/bBLrKf/4doqzG4t3ZiIXa8xw/bb3msmaegpvLY+HauM3o1H2qpXhfYT8AGcf
R/H8aCfeS5ZCF3A0gcpqcr9Sx46OboeNVyYlXlJudfznK714slySOyMmAMrzyKlrxp9vOpyKjYD2
XIfql/L13htTTrfl+4nyGyg3scocKLF6AjQbLvua3lDCQX8tZr9d1y7zoKIQdzh3K7p1JsFL3ZmH
BqFeRAYnluUESeNQNMFZdxrtmgnrz5le/UXMhiqLgwXkQ+wisIETQRKZ+CQdAsdLyTvOBA8KtE/5
Xu7Mfnia/OYtkXaNkok8OijM9x6OdFjivG/YRDPaPTcqP0iwWRVDsYVCyGA1qWZIxVQILBuYO87/
mKDPBIBgaZ4+qyVs02DqpM4j+UUB06RhOxTdpaMGsMLmVBiojUDMBHFJ6WUScmBknGGQll7ExJ7Z
adz7KpvOPkYVob2N3tjwRi1qAns4a4zQlIpuGjZgnG3qzyCFQtY0sIyRRrQ0VKQmcpAQzLIkeskp
2DEbixwuZj8xuReovFg1lnlEDTONGI1XAJxP4ShQL3mkaNOi6y6OOKaJq7QLv1jMr1ojelXIawEV
nwj6u7kYVVfw2LpAaKR7dM7L8v5PJDNhlWZuItw4RbFZfrEWCpTe6CvNJolMNd6rXpKAMfBR9xiv
iMlaXIwxci1CF1yVeoFK2IfK7EQw/bhZZMvpRFbhwAojyNq9CZQchy7tj/w2RuJW0gxLB+VhoAN7
4KM2j74q9/kiz+2NtasUBtOS9wS6ycecOmzLJ/qdUNdfNdRAMwd24TAZqGij/BQ5QUXAmUNpOeuD
DOya8ePyYmXoiqz7suJv9tPX0Wc8OkuM/36jzrlh7kd8NAM/XSkonwhoNELeukq9pkV9q2yqgx4j
EKL5Yd+0PIqEaaCc1sTaLYxHH+AoYegMFBH/Br1tMCIck11fa6+47/YWBObWaf5SX//reFhrL30p
dedtXta7TKYw8BEsN+g3y5aPc0oqUXJuI1TNbn3TyVf071VnPOL2/gZBw15/bAPh+jfXxFjWN9TJ
SQdmQOU/wq8BiNNa97kkVCN8HNCEirk/M0G9FCHz1SojtAQ13tqvnN9uKD4YRh6sbDrqFq0ueU4H
+v8/i8gdR2CMJKB89p2XjP5s1LzvrqIOVOhOMp87gXoimBzt0a3YQk/x1TAfUzeUnE02hrIeA71O
4gOuAUeQHTghdLX08tUuwy/wpNvIv3Oi6D2O3PvZ4COfoO6gbkrPlstYMZ/RjmOTChDb3BFLwoGd
DCgJgIQkRhzYoFFLcVPE4JYDVCmbcIc4V6yULmPMdaON6ZcE0estJL+J2w3IM6Z3pm7oJRi2kNl4
X0Xtre79b9n3dJvindAv/PNI7LqyeTBNBo4eis9cH09ua32nifUqnPKU4Lp1XbSoapl/OxWvy0zE
n+qJpKtaVjSEbLS9993O8oevf1cQU4tus593UV38eab3VxrDNu3qnrnvtKmchn1wBboBv97rBNAm
LjfOlHx4WsGZJA20CLp5Le32o1U89SOETb7IcK2n+FLGGmdsWEKyJNmgcfB8hewEmGbJVa0TNRzi
PuMPybr9nqV4bEfjVui/VhWfKlJX8nr4sWkA1oUjf1SVHQiIWi8r0FA2H3TT40pgK1iVBCU6aKKg
f3N4d8yJ0Anm3rXUCsZIZv/tONkbo560QFE94KTFVAhuj68IdtS1zI2PsBFBZw6fCU2bMDAOQBwG
Orok1qdYoB1Hvw9B04DOw6wiCTyzwjOWrCvqbdiZRnFqibDE7RIIoNqbkSHqBtgMpEf3z/K6JzwO
h8Syn/nHv9gX0lda4FvRgZhIYI0Y+H9hW7ALhMZH852r9lAm9gOr+XJlD9bnnGYfekDa2hnFFtba
pnuK5+Sh0IYhECaLi2TaE7o5M5YzK0QLhRx/fCnPjXB3kJzxSveckDycCV/yHIV/WHlm9WnoywCn
2WvsWdGtzG8MT+Zg7po11N1DGZnckJCfnTR8aRarYdq8ojfih+uY77711NvunmwJwLQc1thRnJ/m
CTHOZ0jyH+ozdBpjOB8aP+dDwTy6yF5qSk6fot7o/vJevSaoy8Z+PpnDkn+rL2RSEK0GG7ygD903
1F0nCy9xkDz711wxREmakRWiz6tUMq9Z1kQ6qd5swIF5doRbLdaVrEJLZHQs6cIQDs7UNw9eycFH
HdDRN1UnN2vfer14gSW9h4+jZSeybyeYAeIt6xddCu30GqUKQbaUg3lYw3In5nXSOR5KaFJBYRMt
vcgXrD/Z4hoMEz7yNGenQPlCfAqYLFwVIxl/qKJxasPMJ4Ng5Qg33GhAQ8sUxKg9I/qMUE4Q7v6R
l/LeDTVkmP5ISnvfECIDCQV0Nk/GElDDHJXbtIUFjfO5Y/8albSnwmGUnjEGtnKDdECkn9yl8zbl
Qh76DN0Kw6IgjbQ3t8mvrVlOmzoEKe4vS607XRqP1HAQtUa+xchYO3ZyxRz85mH820wxQpSebkFT
gCwWU4xkX7ROzZJsskfdqsNNVRg/Zh9fNGzLfP7OtpfxkfFwgy5ueOuUdXTFW+domCNl6K7s6RpN
HP4Ie4k+YffJ59OmDPlLC4ZO71Vvul/fzYIqabQAKxie/q2UBXopfiy7ljrDv04W5FgCADTiePSf
MKufvLR3gih1fzwDVpWTAhy3/RzGT/Qs+/AdA+rRc3sVKOJDYUOT4VtpWBArHo+YBZFdW90h6vMf
x9nrBTPpIcvvRYjOSU4U2unkfKBBJagu3zfWKU3FiDCduHTb7Ym9KeaHzgUAjYb5a7QJzsxFsm1y
+vqEG743BgJNXXnm4yiCFGV1A0Niw1ED768pMaGRglq5YFBd0nZakd8rth9IBwYcwWl5Mx3CACav
+cOsfvYwdq/QrH44o3nV0uTeE8ypUhtXlCu0j9Gx/gafbs+KkRIX7NXJXQv5rKm9BAqrDj3nzFBT
LpNaAh1pmJU4GGiWV6YkoCirtGuUhUd9cOA3YQoqJqqnRFReEKn0mbEz4hSoVcp5VUI9JbX5AcPg
i8y8K9SBZ6EnN3ZNHf7e5DsqjS0mO879+YnJnL7C0EciZqE9KWjKhSBfAvXIbbJztKRzgorL+524
49sCieJchrx3bYHIw4EH73Idojd9BLVskyGdlOwtTZ+ld13rmxiPjrDwSmbDxeFGWDGISVeNvJJT
561aBsmBKfP7mqK47hQIhroEM4BTbYvXCs7XQiUbQ4tPbeIt0JjfahOznpKtFnsNtgmSzk826OxC
GT1ErKg56hJmBS1xxtyOosseQpY6TkshYSm6j8GGDxT79XZOXGNdER5q8wRzN6Rf2lR9Z974U0x9
ek7POePNNRtw7UY8J4n1SKQ/K4ut1FRtWtfqX4Qxa4ydM7n1wR64Vgk/nMdcGxEX9ZG1nxzvzouk
uCtJEwYYPB45Gw+tbJCaZa+don8eMwb6VlmmAaBdOD5OcU2NKdvps/UEdDbbDEtcryVQp0c5M4BY
i4CDxam3MfMEzj9v25HaEtu3aJuNYqQW+nhzLBamOybk2tpBFkPL1G07KL0b3WRO0i6xs2GXZZsc
8ey2q9gKNLEqAtzAnFXSvSJ0iq+2SMYtx7MbdGiiF4q/w0PWv/qKzXyXlNsaGfahnooN9s/0y4zr
41RSnMfITbbS8NSzVljFXivPpBWyijeonaTj5wCdOIdqR+yU0+wsh5FP5v4IVRxzHRBJ1pBvqTqZ
sG0gXLJC0HXo0peYTQmMoCDrQ74Nv/sF2Mv86+KpXj8xGcX8B/jdFsubWyb805N1iKr4dQH2QuOr
N6Znvg2kpnoDdZyvsIhjAxvWTc6eIoljrqk8vVWq/marCarcDF8Q/2xCAu0c601vqO4S2T70YwJA
Ln5K4iVBMYk+Cv8SAv9Dyoxl3Mwkp3pycBJseHRFqyK2DpkT8VZUCeDOan4ikHtjKvMOI89rI6KP
1nCPzaK4bhdpgCTeejYxbBrVuHUnEl4KaFLrmCJv7bb5qUNYaDCnHLG7cXM11trgO2zVnYkcKf4u
DOMe9T+pWbF65ZG/NHTtejOhSyV+QWNQ3RravU47pvfRxDhDZ9lTghOI47d4BkvAkI9slAmtTDE3
66ahKkgmxljjnwd4JiVezBJAQZVLbQ4ljoEBCuqV8g0ytIAfduwyV/EwnxJh3XmKybKWau+Rjl+i
M/131K7lyh0YMWY2L/dshG/5oIVP1Wh2wWB2Pf09J3QyRux7e9YwccKVt+kM7zQ6lGRQ5+/yJV7M
i9AFONUjJrYPmzrfUtiukhrNlpt9VZnNKpP8Txt2BertW+trj8uqLyn1B4E8SgenMLBBbDq1tSOF
xN23rmUIQsXwT9HiGCcn4YPZaMmyrGcQTLLT/NUUYCEwZQfRGRlreEDRNynxnpvE0fvm+J1hJ1V+
tQ8T79yYo39M4uSSVpW+GODhWQ+DedI682O2uaDmAuhHKFiqJ9YO3thhMAyqTxLBKlrlkoBuDYA4
CGomzQXn3agV5SYZmk8VLb5nQX6IT6FS0WvPmH+xtMFJVCUSWKrsNwybOmJACE+ZBxartc4q4raO
yWBhkIk1ChAV64H+hNt0fbWaqFhTs2RBJdhBDk792/asIbyJubL0si89Igk5dV+xkdTbWCsv8xid
+JlRgXVoqwgVFBtCDyjuJ/t9Gfpy2x36FAtiwdefeO6+VHdwDt0NHNVfv/YfpXTPZrn8vBvrAZbF
TB8uL/N8z5O0dAY+G7WekwqEwMpAaRX7/af1loruhv2Nm97jANP9+D2Z8LKEof2T9QhrHctdP5V5
XB5Ux9ONt/nHIAfVwiQRhJP1GPM5z3F/cZNqChJHHk0dwBI/ZqYZcYaN9ip15qRMvNVBTcajGLyN
pcJ9o9df3uAAftSKe6X/MK2nulhiXNICiFGdcG3HN49MPnbHL/kgv+2MigrsF+YMZ0+I7EuO9n4t
yuKhqzSE0rLSoVFAHPKI1OQkFyfI57m/nxI29CAAOLClWDHlvKF0fGr87K8tjafEg8kdpsNPDhC9
mugIcdvA9qGpsvKda9Mv9TOsPz2e3nnmXqZJI9WeHWEcKRgGpBb5CL5hW7Etg9M3A0YwPrvROEnt
3WvIZbFj2Io96v/UaHYN6DIrr/dmPL4ROI6Si0CSNLCF/+t79ZsrJWgyboIhe4zYv9MsP2lFyN0e
WScRTTu6rAwxIC43U0yvivgYb5GYjrrPTCyEhDq8h+SnauUzMYM0AvWmSIkjnPNr5hl3MVLANDYe
JhO7hmvMEpdE+9zXbLP+4TZshn5jVNFt5PW1vQH5I4w19aFH+quf+vemxZjcdBYfvfYNumwZUBZ0
vM5zG1Pmq148hVrxQtv806MmWgvbeOal4KOaO3tTT+Ely3/1FPdmtriJPYd7BxE2BOZtqcqfCE3z
SgkUWNhlqUR8BGBW17zMI+FkjR8zboqeKcowMiDiVAOl2eLMV7lYaVnMGUHWZ6lVC1L+Xg4dFI3u
y1KnFuxHlMk/1AT1rqkYCOBawULlcR9FeL0is2PEVVFZEze+Bq15yN0qJUxUPeg8K/Zoj1vayEPs
kAykLy5OF8sPRywIymnYjRM611RY2qbRxl2VmDUIp+ZeQfElBvvLnGn7yAolZwklOqosBOWMuFHx
gCZ045+4sOFpaGcSrVq6ovQHBhVnsqGO+iy/m9jq11rWHqd2dg+++ZhpPs4g/zGX1mfejPFmAJOs
W/mWuBNsfhToEgXOilJDBiZYnLiZJ2Tk4x2cgR/Mh3daHkKdiqEhFcOHZ/nWJnXmjWfqAfxcOqwy
vk8F4VZNf1El8S+12T+k0/A55bM8hUNzKaOsWudNvIvGio0RQV4MEmPhZljUFodptwzNxo0dh0z0
Ld/ckL7XFJPa8r286BVCH2vCABs/+aH37ZjlCT7Sxcqxm3V1SIstdwUzloA/Ua1G33sJdTY6Mxwg
0BKhbaQbYzZUAPj5MAzzazdkQKMy7xixlrirRmOb+5LAkHb+lln3lNU1zo+BsTc61JRBx7crUn72
cWsAs4BblRbMSy3W8UnF9K7omGvaNZqJyB7QcaK+mf2zAudAYp54hPMlWV1b5Uani7Zt+iTzrVpG
B/YSRpdb/EbdzaDCyzroeu0hMmu1DgvFUC2c2NQxMkl95lbj+KwIDgpNMawj2osDUaoICXB61zCX
YvFS5c3vjJNqzpML+9vaQSFiWDZQJXUYfIQn2OlKx0iC1l3a4jmsgepsI8E+OZ1M6rkyeokr+Vh3
JL3ifEFQFV7Tsf1sCzBnqrb/epNQu2LkB6x0psrtd+7nP+PgLbrw+NBAOUIEdbFDHgzUGsSpRN0x
hHLQtvdOPr21NeepTZEbOK7/js50A9SHWTCjc8oAzs2USaRJhObelw/aSUV9/FZrj2k0vdiQp9gc
+hty1qCEGpWz1PfrIJvDch2muE5kx4vot/4pHyb++cghoiPCf+qeYkpRpIkwasM+pFVto4fath9d
qAV0LuIvm+GfMTSOOL8tHFisqrVvI+KNwvfKFsepvyA6FBvf8YbV3m7qhzYrWuhOer+x8ZbGSf7R
pcO9Bl1kjQ+T1Zw5nfjWiN5pR9QzjP2pqS+zDlZwXuJ+cjM8j2XLocMdm7cYzejFXggF/dW7+oEA
V/MoTKmYYUTADv0NmW04AooQNFfcYqjP32rnnYf9AjqlX7E/39Kt0LmPNIzyyWX0uypGRFGJgAxa
djOba2/Nxuk2Mbxf2jMjKHE1pDq+V2Qd6ENrOhOfD7Fv8TJNXCa6OGYET0/lVAAeQq3lS4+f/eAF
WuL72yGly+rmRVVwNCRwtQpzwt5PN8qazY3fyJcqnuBFvHY2Ud9FjMB17N19F7n9Zhb1S+NX2KJH
ROkpP4XBrItNhn54a09AAxh+TyMjdwLemqBFr0Ck1XhwVMQmXj+zXJ/XTNp2WsIEZ2RqITRzM0ZN
udYa60qncesSv9tWyJgw0551B+uvzJ/B2ytikMILk7q/osrNoJhPXW5+zaq5Y3qwt1B5rHLHfzNH
A/Rse+Sr/mSKv5BgmT2MCWugoey2uQTLPdacmLmlofwtICAM9rft0YtMRn6ZE8AFgjV9p991Rp5C
ljBdBF8+jk0GSJp1aWZuBOo8pCcpQV8E9OJHRRpR+z5YHAZpZFvhjyU0p/6MXd6mvh3I9KiAmk0k
k1mFhlqnpr3SDABK4V/ckDSFVXKTwgckFhWYZR05C5jSIXLa+BB9wZfjsH2Lx8DMGf5qokMMOvtM
xQwdxhK7ecHgGqw/4T0pwbWN4+EXqrLnpKAJtK35txOs6TK2GCM4mbUsELvXefaYu/62jdAPzto0
7WY0ZlB7O7osyJt6SpTWADmxySxz2yPFDgyTlF5nWa2henk3phMamYXNnYlNycoyiIwMIdVZh+yB
kZ3P3iGRqyowh0skiVHrnWXcX4eQ/ByrcREZzOiY4/7ZQLktOXQD6HKCVWV7pSt/n7rk15yxRyFo
rQ3ql9kukCY1atclnlrlhbkDemzc/HWNhgOhsxDQWWgAmoSf1hj2j9VcPhhsDp+jHm9JlSGvlegj
NvHg+Hd2nM5ImeXFrVyIwKZ4cTSTKFAXlnUW97AnZ81/gkHzOBlGSwgvd92UZuwIpXqPp7AlnJBE
MErt7M4ndH3t9uzXaNsmiKOSF7iGxLzCpfCNkOne78g4yiqZ0JaFDOUpIQSP5LyIe8kh7wKbeWPQ
DQi3QPiLDMQb4+YqYoxnetVeat1zSSWpD+JmQKoOnMVvxq7jKcdS5MLvp47i0XER4EZzdGJSQR/R
Z/1GNdOBI8jHfaIe6frIpay/4zaLSKys7Y3g6Vy5qHYQmLC+vRuSO/YL5d5DOk/zBFdHUPTp1hHt
Khw3rwS4zM4YluIjeIlorZklvvmSv1Lv7wetFYewo6KG2HWs/YFIzNwFr2EC8oiHPWL7PcIBnwqs
fhGafenc4dSQYZyQ/EnMsH6u++xquygqJzrfvsryQPXVrztEz21lPrHQWxKo/GAo5Lvev/vj9A18
g2DwXF5GcEQ4ZMmjJpwMOmqN1I3CLVmDdvlZ8ok4Zb5GUTqrwWEzj/F27wzOZ14Wxinzsl/iUTcl
IHKCy+HSLORjkNs1j0xauy9zUn2g72Qsz57WzkFEyprkbyLJjiOaYTMd73III6h+kcY5BA12dni0
nRqFpgLJXVHazBrCxqgtr/QIJ8R59dDsqvTaOmWC7FfcadYCFGBauIxoUCF7X5VPfxOnLXxTRrqO
Y3+XrpHvCR46gU5hoedgRJad8VXbQARE9jzxVFCwcilgDt3Gw4CXbeH+z+42tCTP1cOQD29TNBy9
WEeHgHxPG7vbkHcvUsTvI5EbBExiiEnMA3lcxsaP78wuAx2DipbIweLTECYEIgaMdmvawNe8i9YC
8U8s7ttIEtYQ17uy4hxpPPPRWFiEQy75MGIN/KWxxA8w6Ju45ok1G6haEBUELLHLTQGBX1Qd2bsa
O10zs9ZOG7+aPxBYGRk6/o6DrQzIVaPUTXtGQETFmo7+5FoctUnEYoMnTtloiGozJE8vYvnX4buY
6a83RKZzjzBl8dQboBMS45m8dqYuD9CVtyJjX5PYYb4vPQxRAt9/ko31q5+94JY7VKRymYU3rmmw
9Z3je3+6rz2BZ0EPELHbA8IaoevD8D3yLKGQdwktF8ZrZJpy3SU7JbiFqYCmDUIfcuzTEO8ZVSKG
X3aw+CyCtkhevNi9OVcflfc0kw6qwvioV/qx17s7zVYDUGWx47Ft1kTLQh0Svb9tXJNYhfS7jspm
Wwrzg21BQZZd4h2k7jPaaGV6DSdZ7HO7UFunEBzj2uDe4wA+OYAg7wcBT37mbAk4Ue9lH0dXk8k5
aIEe641nQpBp3F3paw+J046nJsu+MkyQZxLjs1eJTmtWylmiw77rNNWvvVxi4gZh79KQlVxotc6m
9zEG+k31poGM2hP3kZFWFg8nYGlQLiDb1bFbPSFRHdfwG5GeeArdE+XvWkAY3vmds2MQq6P9bGlH
ccev2KaZ23g0AMcVCYWlPR9EPh9cU4FjHXUNw7Km3bv5KXI76zrMIRrXRdqh+SQB5ungItvB/Z60
84sWJ9Yd2t4aZardv5BubSfu91SY1pbr4wnNCu+XSop7vLLnqZP9JmoT+2ozCK91+zVH5nqMMbR0
TMBEC/WE35BXvX1LVXaY6h7fpiAlNcM0EeRg616wDuKG6Zx25wo98AWqKNj7LbXCmOyLnulpWZBn
b3boFVRdAE2Rhnmry3jv5/aZdURxZL/G4m5a/m+L121LHuZA1CYify+1hlczNO5kaN/mUQ4vabOk
v+k8en7YE7NIeeJbU3waI9XvTF7/Jdsc+OAAGGttciVvBBvQld6O6UPSaj+J3V3HKaS4l119gzo7
rhXS2J0BsIMPVcl9VxFcOpeANKvGmD+A/2+ycrBfxlicmFjh0yxzpFTD8DzySuLaHz3KZWO+mxy4
alOdbloKgXXcgEvzGxN59BietNlAI40HMtedHmCm/uybTXxz0fXofmTeCLG9eNn8WytpQMLnbHVr
FDFR69qbvKNFxi41B1wOTFj1gnlyEb1PbK73fteTmlhlvCq9LokRqfuz2c1fE0dcar2z1x9YzaTW
rc2xL5pvitH1O+m9sCRa9guGlr9Hfvjk1PX8Vkl0J10Zhfd4jLRhBCnX1zf0o+4xG3Gs6y4UrKFD
fjtg2e6r2XtGmZy/uXrlP0S8UzsrWVaNHTYLk04CiZm2ZabeQu/Nx7u+G8Z1pbWPKIO4UpA83iXp
NN1ZlGB8B0ptZ6uWez3MhhPii13Se+bJnK2j56NnqrmdrgwFLeQT8qJnQwwlOC0vY6chzZB5+ua0
r3XJ4KOZiBJZ/qdRqD4Eo2bUUfPRVn56c1yQ9l159HgNtAxWcJ2O8pV1V7qSWuQctF5NT229JAGh
gIpmFP/o9otv+rGArObyQ1fELqNMQ/mC0r8eBu9xUnzBvaO/ilFgqpyH4o5qsbyTVoZxpKqxCDSi
3WnEagb5nFagHYqvFEHVwwA/rfRK9ckGZFqPPKib0KvsoNRI6YBzUr/ZOjmbjl43RGU49+UyKWbZ
1N7lxIuKoYbH7BYkM+UjMeBMynBwbHt3kMfBcj9k3ek/omg2uFHhSPQFNrFe3UyFGR01wFpmgNyn
+c4aqVCVPXF1mNh7Nc9B5a0dB4n7s0Bwrbk9TGUQG67Z5X+xkT8SgRN/Sh/FnZt30yVSvBVtpaDj
eHBfzBDTwEymwxbo9UsCoPK+V637OGvuznY9Smdj6ndGiNfYbhbfXayH8clwsg6BePjXmIb/0Ghd
ucsU78qoukMC+PLVKBlc2Gl4b4W29dT1kq0dQ/dvHl/snqhwcGdejAqZuYn7k4opSY+uXTCb7fuc
Y7qFU4z10m8mLdBHtmbNTGZ2Dbf04Gl3o/OYhIq0QkshDtJZpGhuh5AVQuTG1efd0FXDUxxf1YB3
MLWEeySi3fbldA5FJZ4K9ZRB5L7h5kpuYMvG4ao1yGcjKsptN/o/UFjFRnkWhXIj9Xu9GN6Yqi03
YcTGMyV1VOqiXHtOd47ZCl1jombPKFjX9uyKi22q6GwSru7mS9CchTd0Z5bi00g+hRM3MHusBxn7
j6PFyWuL2jgho9fXImlIyo35SqvQi5FeE4pSmcmw9XKiZg1nWUaOaaDhJ4W7Eq6MuG92RAvc6EGs
XV9gqLVpdFmA7r0oPs1CoAoUrb4mFNwIzBruwExA8KbvuJv1xn1KyDvekiUD+oGbzom3fI/soL3M
XtsY7Z1cFuuxyNSB9dJVEw5Vg6fjp+nWouav8BGd75xeHWGukpVjBv+IdPsv/5aBePm3/Dj5j0xE
wGMzwifoqv/7L//jKMjlb/nnP/U//9b1Z/f5X/8RGxn9VssvNmWH2+ba/7bz46/E/vnPGYz/r//x
P/3+4295nuvff/3Pnz9FQkEnuzb57v45p9E3LWG7ROP9xzmPl09CHv/7f/u//ql/z3f0/kXovqGT
YGd5BoAlEgT/Pd/R+hdHd+j2TceGoOLYJBqWVdvF//qfaSr/xdYt0/VtoZuWwUzgf+U7Gg6RkYjT
aD9d2yEA0v//yXe0mH7/H0l7jhBMqwzPFL5h6Z5DzuQ/J+25RNo5QwHIlGTinzxWf1bofXlCnrQE
2mGbf4ne/qnK8W+G6r4qPKS+1nDDPTtY81/n6j8amHrmN8mWTebJ8sjIxftLI0uMmUraF0UDLOPp
r5vzr6KpeLmHoNWdrxY/lYZQbAUPMnCFefHy6qu2mm8Slr5L9pw5y9F8pjohJQaAVwSOxjXrXWsh
qkpwFY6mcRvkHumgv3cLL7DwTxzMFiVYrF8YpTJDHnIEFQlXeC4FtaPYaCyY+fKeGKt8Gi2YkILG
xXasM2oRliSO/2HnIGU4deAM90cP9ixh2xh1QtcYGck625TiDQkSc1J3QE8dGaiOQDQg54IIVECB
1duawOoIJWZkfo4uDn0Zant+mOCm1oaJw0poDJfs5ZYQHxRBX9JH3p7TjAVtvUF0iUsmscmFNNtN
KaOzBsFlBQxn303FxR5QLzfl8AuN6k4Q/oCzlG9Drzeqij+1yr4l3dYcECuKDBtsQ2iZNVavYaU9
s7Jf9yLSmOdIwkRM96GF/+Or6Aew3w/yEMYOf91A+1FnaDbz2vgZ2uyIA+Awum8gbF7cWv11FXHt
ZHCx+7JfWuc7cngq2lhdEtcGfjj/VZLfqPnoVzWTblR46NRFxe+hgAtkaF0bTkCUWPz0K+vP5Epa
8qz/8XBVbn6Ujryr4eGuane4SdRjlc9/NkDMsrVJf3IPSTkOJZcult9anlfNNT9I1fvHF7L8GqoE
bcNn35/9ES+nu4Sa+zT1htgqYfrrPk6HoI8tfTMS3xQUzC4c8lSDaRGRO2g+7ar7Dd0c0zV4Itdn
RJYUxK6FPRosBHe3tAddFP4Pos6jyVVk3aK/iAhckjCVQF7lS2UmxCkHJN6bX38X/QZvcuLe7j5S
SQVJ5rf3XtvIAcxn2ATD/stYaKNr3+knus74+/J8Pg55zSVkn+KYaLiOK5/NEd+EKvF1h9kuyaH0
8oMZoXnUi1DtJA6IwDum64DE68q7dDG46FOPVmROFeXIsCvsDVxRh3Cq/6zRPSSZ85vFkXWYSlLz
JYCmvtR/J4aH7PePYQgfE+RUFHRrUt6k+X2bVwZXZkKNXN2fYkkOyeiQa9vla/Hyx95IySfULX2p
BrEj2u3B9jMCljpULEwXtIfzTZQcb+p4uMXq3SpaMjjNdPOk92uEYZBH7bUAtRFA6f/WYw0sZf3Z
whO9D0u2SIuXXM0Rb6QlOnqcsHGz4TyJrHnITOQQTpQXg3n3Jqvv9WFQu0RnMjCNAK2LPOcnXwyN
CM5IsGA0f9zqrzQ85zwvyHBlvm0TXpgJD3a52nrPwjzyW3QH4gI6l+YYtMhFJ4V+O0EPOJrMvtN2
NPbVgLMc7PjFjIGO4SNAreOibTKiTxnOIFFc1VT0THbBhXMKa8SXDitmY8cZ4urM4CFdY2QmpOZ4
4No0P+QyZMRttMeOAP220+jlmwfSVFM4nWu32YvaNIMiepLW9xjTHdDFBbEozb4AtELbog6U0kbt
zJmDahXmTQy2dqxHD7qcwXgSoW/17uCWJQtTOuBIkz6unltMRQUxB+diN9ZfNLBBK+riCbRUJ8Ob
pnuBm15gcJRbp7DOlttaZ1kkH5qrHgqXG1qDskuEuL6KUr9XsrvuCOJau4pTHSVZDqVLI+OwlnQK
LX8jrCXX3qVWzHo2Qpy3yicBbmEKf2LLtrck1chZJTZwNfkmS0gwJNjJUgB/GYezt9aBxPGF+LW4
OLTQRDZUJPSezdAXFTUozhlmJTp7iGpbMdk2Q/MmhhjbswuLMdXphBVPEH3SYzcirNmC9aFJ1OtI
Xomx/7SrHedpnMl9Q4KxE3mp7PyxmwlhUAc3glHJouqilTFLQjrhOE04O3I2qZoFTpYzwUn8N4RM
AVfgxjCCbJyd2jxM7sS0Nw/UYLxNRI+CsqPRyswxnOYyJYbWas9Trr80jAXDY2StY5iDgjWjMfXb
JDOY/rIvWc20B1vG9HC43b5QE+YVAM2OFX1qBacP01Wr1YGuRhiJrY71NH7qUP7WcRSpA/opog+z
8IBfZ+7b+r3jeoPzwE67n74r0F1pLU4JYyRjjr+KhtKoWQ7mdvQyf44qzC0SL11dEXwPy68+9c6o
uNfEI+URzuFZieWdmTnh6YNNFdq2rx+8znsFPu75g3nxGhntzB7KxWAUPNeZTC0aCUC6TYbAYkmx
CfwklnelmHKSV1mV9datyJUYtfamvPBBY/wM+gp/YG4/cT0TKLLfsFtuEss8080OGTsrtpkHycdo
Z3y/kPk8TzVM/R3HB6mwp4wHSo177QtJY0oU0V8XglwgF433N/mLteGpsNEfOnW/5PVeACXrFc+Y
rjNf6KP5J63hDrjFMwA1Rnu9sdbTcXXbHcFhZ2EZVTBYmIXmTQX2EidVaEmxc4mF+syRz8h2G6GJ
18roL14NXcmIwAGUxsmKyyD+rakacZvk5o2V39LWhbc3ubcL5962k8CYmMDzl7dUCX4NI85nkDRA
mjr3p3DmBy6yd0wAKDURD+fa6HAIcW4rtTv6Rr9a2F5x06OFQLeNaG115ZEzah3wmGGSnFwpuH2v
pUPwjghSj2uIUds3Svcpj8QbuJ9gGZru0Nprk06WnZ1U87ss2eVQTdlk2eeU6zwktH+wR+CBWnJd
5pfSxa7oKfdMyeGvm2CZSqjqTAdaVMZn7vGXhMy61826P8TJc2xrc4CvZBwczEvpeUuhzGcns5fa
ru5qJz2M7YSpvCQ3GtVrSijb49oPQHOc0JMROcyBkQF7FQHBLwAAMGMYzaXxKJjOBgt4vE3c33sp
aAuzPXV9f46d8tJ447GtqiSouvCucTHLpTlHK7CBRjF8tlCG09zb17pAdBy8A3gzpEGCpHucTOvT
GANW2ZBmzqDQKjI3cdy9tB04Xkodn8vK2RU1kizVWF3Qu9PRcY0yEMb4XaKkjkN378Bxf2xcjekb
pc0Ru9WwyqeXpgCXHM4ba7X6JQl2ZB5voy8MeQ6HG9vHT6VPLPbdN2p77U/etXIHX3rMQsJEVIEA
NwjqZXixiF1v4GQSeMauh+mPBPO8FHeeFOLUZCB/M8v47rU2A3bF1KoIgb0lZrmLu3djdYSXIUMY
ctE6oJvsbjQfSfGDKNYDWlaZNel/MoxoOhB3qYEX0krmYC6AsqZl/a9ZzGMWkUlBKInOhoucJ9QJ
7CXVHtlQMsazA51SZIxj8KxTxSelufXS+dZowGbBTkZxwjrViwgUKa81A61mjXXlc2PMuCEKRViA
NtoW+aZvlj2/ltvYMVqAjQs8pf+DqzXav9PSE/ntcKbjeDTjp4TpP2v1l1OwAVTd+G1jfag/arbd
a29S+sANstXs8gknMopEmZHRCQcgNY16mjiMWGAlJ3a5UEL//tt76oqTRk4+EU0tXPnbRcTfYYj5
huNq045sV//bs+Jl+Cto8wHKam7SO6z9/8qp8RNruRrJ6ggawWB6FDikLHGeorN5jh4j2/kdxmEI
JCrupvIziXtOagxopgJ2jVMGYY88RzKG8j7uZ/hLlpM9Z4mTbJpWrzcx3IfImh7jxasCZpR+XrbP
haVxQSb4wor+NZam/oU8ZSis7IpP9t+PHJEelFb41lb8NKMY/tp4+epMzKrmz4jz2Cnba7T6VYr1
Jzosa6tiSig/rownRik/GE8xilrpp3RvieSrrmqssCIPP/pTKlwYgbSidF3xqAwe0kvhQtTq4apU
lh+K8W/oMdLpfXWMnIkqDMbNFmeavngAYA38osKBlVjZg0H3z8C8CMIrL5AoKG+Ohb103aoI/A6s
yDjxy7W/kppGkJyIyAh6m6rhvAYYFZW+6O7++/f1Mk8YYBKcbGlDRtdcdrLCKvtfB6E1OO+uUTBY
Xl9KLNYt0+JPubbgTcJ96UrqcSsUJYDJoC/1R11ab4AtEFRJEld4pDsvPLooHNv/eh4LwZi2IX7L
0lDyK4lHjMoIM6nFj5XVNJHDr9s0YfYFJ+FrcVbrYvE6MI3a9okg5ud6J0ZlmOPcF9OmtVdRlbBM
GA9i3pCQGq0ryE7VyHrQieWwZJCCE8qQldMPT3jkp8M0bNIoU37caOELSNsnjzLuYITAhtQciY86
Vjx7MuJCAtaksTj3iSX/Qop53i2awDnRb1EcOJ/DASHdrBMVnCe5ko3+tMHSLo1yoeuNE0WwkXPf
2DJ8asgWu5RudgnZTTENAv/c2WI/eyjA5gIJ0h+LGKV6/d2Ulsj9AfIJFEIEhYLoTNFcE6lyeuwk
mXLwFZzUxNYq3JfSdppt3JPJctKbpJHRQJHcrgWibMTuMVIemP2JTblaEt1KP8Z6avmpThC5hRcd
pKW777HMsOlskr0NobZuviDpSP+/3/1gxrQvJ85dmuB4kik9vOHSXJqYnX5RwXJEFOV7hj+7wcvJ
+cP19h1kki672hL75jLbd5rltJuJltKl4/yfqp/1xwbYh2WnXckNrPAI5qT/o3zfTRXVzsnUbrnT
+qYLiqrDIjPZWN5itstMsSnA+6ZFytl2BAbzmOaFrMKNP8Tea9Jmb5kFvrFH5SM+qjhSGT9RzCAh
GrES48Uq82XYOqKlDnF6/69IOl053EPRP1ZmiCWJyiIXPw93PoVlXO8sG+8WY8WKlAnqMNcb+1/s
O5RSmWW6ZUhb7iuJBbHFyokVjQjiZF5ym9BZA/hJtfVzIYkuRxPpu5ZqXuYgBTuH/65WPMZcm9SQ
LhY7YtUYy2G937vCuwsTFlAvZBc8hsTm8fStxjyuDldz7mzOdGln50eHAthlKu9nQYJZVnSvUBoC
K1qnScGhy3NYuG3KOXkoHVa+qmF7ljrAuns8UK2ebA/Zmkz87y+Otvlh0UJndtxGZLQaX1XxPZ/x
6/8+elUdaTpHjoTuWYGUirGcbDsABhs39VjB2XRsGqveIbZRhpyEqR8nefQ+2e3DYMkPRbUsuGFg
R47YjWuyt5nIH7ut9oKJKEiE9dXVnUKhxseL3QeECy3SxfqJeyP+ijR6zr0eCp9ThYTsDfR1BcWV
pQ2D/Oh9Ow13oBQoSLO1Z3MCn8sjJ6tNbD/CpIcRNP4pqumBvrn+f42xic4XBMBnAX8bYgnCcJsJ
gNWqulF6x85nwAqR4aymnT7e9q1LBypXRe50fKU6f2Qht6Y9jSd+84uR4EhsSoe5n0PQLvGeiOUR
M2VF5VPpNa0ZA9gxLujsN6NoyO9eYKDcVC6LfbTwQcYh0eGEZTEcBl5BdaAo2ORNHldGMRXPxDZP
9gyzIV0Leuk35ARLSiXKp7OtpaRZXfxCM0D/ICR6lON9KfKUJEFNVeuiKvzSpPCWxbosCdE5Nxxp
0nV40PQx+HuKhJDg/LbxXmC94urIT1E0XYXNraOqEMtGkzyC8gCRLrhfe8VXU0q8iUa0EH53OCzU
dCUXNKbWdcqUn5U4cYp902OGxcl0Y0zK83PUryPFRFt35nWHFgpAijXUWd8FBidG70lwGIFlVcph
3LFZIOHIA8/+dFz1tURz6xeKX3yv8wmc3jx1lnv975+kHo+SMfwpGkaAmbwXpFfJPsINSEIHs5bk
zrBz7qNR4+o2RQWhMH7IQIPYI2uaJlcm5lA8hTXKL2M6ax0Uco9IhMHGRoaiNYn/zHCfAZC/JkvF
t2zLe9fhOtO5NHx9Uh3GC4m+C/ssaQwU4zvWV8lLbBxKVQ9rfs4MtfmxsPYMKlHhdPUdh+gb05/W
EIKyaHo/uoisG2yLEU9hijlmc5QoiguxQ5tEiZgYlSziXC3hXl8xe+nq5ouiu16lkHjcNY4GAM8d
OqI67t5JZfcwJX0DS+BCbV7314nhI6shtylpmGeGMFSOrc0OXFNAWllsOQVjuors+SfFMMzzG/LX
MEz/6r5CcCrKB1ojD8D7X0qRv2lrz4w9PdPeFz9TTPss8vJDyIrA0r1MebbNboTE5pjuwYx1PDrh
crITeK9qaR+dZb1ER/pwQfT2vpxXy8b0gx0hPzYOrMqq4UiH+fzWTKuG7zRnk10G3d1kPfVwDDq3
fR6lM59Iet2ZM3u2wnGzoKsQajrTfgGgXZ4oRflMJ8pkk56is2l0ODWNQKqjeluwbd9WON54fNYY
UX9DwGd+FrpglntclyYbLL8UGaHk8NnsMKPYQw/Bre3vynqmhNRiXFfkzA3Z11Mmx0x8iNe4LsF6
MtuyPCkDa36dR8s+TtfM0UD0XqX21zxEzwUR2z3wS7xoFlipyIqLi1kkr9ymihEFw3b0y2s+T18E
sXZu7zl7YhrcMBrebx7teJFa+Ddag9lfVJIMt8pSqGjHHAG8rNuriF9FzOmqLwGMuTNk0KwlmzGX
497seHJ3ejXvTPPdDVezA085mwPBBuYAXhsKpFr0E5JvmJyqA9aCYgeS4piG9kNTMbwwF7Y2yxZ2
+Fe9Yhv3MmFOCIZhgwB2iUz6Cnos4qp4yW315jqMtPGZQkShybYR1COacttow0Bjr+Oxmh/dKfG4
hMQj9Fq5E5i3lmXMD+iSt+rYG1C7vE6/cXHS+jBRZSbdJlh7qtY4chdYlyJGNWfxex6xrsQlQPUB
NbUFSjzFJbPHfkRUqPJtP8s31Oxp4zT8R4LzdZva0D+T+F9tusBbE4DhbFWHEtJbEp48zm/s7cVh
GAozSKcegA/eZmou3iJs6bQVvkzhcNd/tB2GNVygYCY9UopEYoO4gOrZyO6WwmDweZE7vms8A6RZ
7Ho+oLNM+8RqfxLbdyMoX7qd7qO+3imMc7ERdCVkdRO6QNVbe8PR352cTbgcS4SH69TZwwkSMj9B
dMgop7lGEkwep8gPT8PAxNmw0youhnx11U/v2Hf3LaQmuYTNrqc9YTNSZMpgruTUK7rxDJ/G3i2M
9Tl+0XWLVfuxFDiY07D9aduEgLdanqJWvRKHdwE1mPd1MWOOABy5/m+th0RVtkGY5v8k2NjJN5ZP
qoUDXbQvTQ4NqNAw5sfJ51JOFwpRJ9Kc2gtdZ/BT5/mS1x/R5F6dOJVHxXmf9w3ZdOmPXc0z0xZf
Pa6WLdcgflWQEkQ9e+RJSPGFxrcefZCVM7Zdbr6WrvWQdy1EOkVFo/Wp5/19EzV3bVRd59C4xZr5
lBQhR5P2Mid2sWstjSUu/WshJItEu7UNgZHOam+UtuE+445b2mpjVqa5x+KOvRg3ODJD9kLSlQ+S
HOTEnKtzScOsJVa4goDVqU9pTGqXlc79ZNq+oc/MOgukokTjOLt8TTPifi41cJ0Sw4mmTrad37Et
oIcP28R2ic2nwVucHZ7wTOBdqUQ9E+pJt3S5MKLnbkax0EFfcVdJWxGOdvc6ce/AMlvDZ+ZC82ql
f09l+QwclKLmRcfN3q6FOcm7os9i68Tl7Id1lexzK0NO5AxJHEyDJLlQeIjp0mgiFG3omU34rbSa
Tqqw3HvuyD4nXLaekR6RxcZtUThYl3Eu21TjpqH75sj2ggEuBFbGktjOlrZ3vJXcRwSD4cNvrhEs
K5QXOEU0X+pHW19KOnLe7aw0H2rSpE07LD4dEx22UHlbxhr/EfHuPDbUsQH5s0w0sIwL49PKktxP
OMC29iKoNFhGzFR5tsXmxWEhoePHUOOvwKiMQU2cm0Tec/7mzBHdJ+pXM1bOTczmzi08i7ADhQ7x
8CSJCFMrNN1zs14hxN4tGToUJfYE46uE6llrTvzO1J4AjFGfI7ll4sI6LS2MkRWygPD4LZrkX7cQ
iRzMhkca4UMxjBjr1HzNEs78vdXdmGz8K9Phaif1e2w5045Ht0K6xZbejdbgLzaO7nKZCOUxZ8VQ
Chhu8l6IKMIrjNuLnnUGQYHXvvF+8k7/K233qChrXIu++lM5H2ONYRCzy+vUk8lMLCb8tcD0JcON
NfFWhDzJy9slQi9PubGq8Z91fP8KDh+GHmtb431si343WMjU3ZrIzWMSL8kDBeR3YnDfE3u+2iLl
rYtfsMl7nqBrrDy/ZFFp+1UUPbNluHM5iBbK+jDxcOmyefAsSPtdXqJppACybefiOuUPzlQKqFvi
FqbymY/lm2pSBH8N+9fyop9y/T84hQiESl6aW3wzOfkfP+JpmKfCL9BaTb37lAyN6s65US36NdYh
kQDxmZvx5xiZBiZv42blxl3WcWk4s4l1kr15ab4sQ/2Yauk/b3kji3hp6ujYu/pHqfQcgOj00Fok
F8FbtpE6Dg1NgXUJHlQfvAdaDj9rj21OsmCRmpZrZcr3cIUaRubeS+I3tzX9DsP41Cf7RjWv2dT/
1S2DF4y8LsY3HtAYmZgRf2aWzuM6q45TCgxhoXe6WXpcQj16Ar7yb5tzMWQrYLMddBRmeYKlz3pR
bfvn9vaVkjf8QtW/IpIMtFatHU0ZAwHdYZGRudDu65fYa6GjLoFMedzMYgnsRGc/PC/fjplynxoa
KErYj7AzuX/yBxyvbJOVfC/TyOW8vK2LtDrGS3Fx0kw/uCNRI7OoHsVIX3DP59Cc2QlUXX/DkWsu
ekJ/Q28AViAWuk36qgVJkVOl3cIM1i3o07TDHmVhvJSV7eIWBLmR0St3/v8/VtyVZVTTvbFIeE9G
+caE2j15K93DoHojxs3kR2P9mWVRuO/MuthXTvYqnZ6Sulz9YFt6GseDFMnw66hzV2BBc3UR+/Dv
7vOaJs7iGRsbpeQWTCSbKTRGh8AcCv/odIZ1J1X6SjayNjHWGV47B/VQVJTIx7QLAW/Arfar5elr
36o/U/OYsrp47pnDENShuLkmYO8WBPwSVFFXV4+GCZ4yHYIRGDeIErzMbEr9xX3sq5LXnvCa4ZVe
5vC9HLJLgeduP1bokzl9YnQ7mMhm3V7A/tjaeo0vsecEKtyPuKibQzumt5l2JcfT2By7uyyZoU02
MF30eEZ/jxYKz4vHpRFUJMU2BBym7Hglt8h18rw4oMa0cfL7qrq04DpIv8ArW7zho6BkIecSrwXK
H8PXbOvMULBS1NHZ3g0G5WDL4D0TJ2gdHqJW+UV/8E9ZDbcGKzGLzXxTgyS/RNzXoslxG+FGy8Yf
+m7QM8cIgUM96F35hm4MxkyM7zy5WXIpRdosgb5k7c5pS9qjy+9FpzaVJ461XUxv2LbgxrTRSJ8d
CaqipqcV0mxGmEmA/asqYoVG7tOnp/tZlJFGhiSAudbdhpXVkBVd6EYgUF0KRcquuzaxyK8PiyfX
Qrz+GTySHRBaxJLev2sIZIfBzt5neC1RngReVf2osdx3EV+/KO19oa1UgN46xoZVY+dft4lLe6uj
5GfJaHPrRvz07EAIrFKYNURPUU5ntgto02O+ve2EsdcMJ6fLAsQQ07cPFKb3KlSniN/co5EdwoHJ
RwUIubdmzPe5zAJu4X3opRAf52JHH8+3lxjPXBgvJd+705NRJvVJpwY1GAEkHannZ26fZ6du9FvR
2i+g1qqx6pmdZw5EX7bMcwhVxRGU8VTuTlp4KCtJAwhjQq2AGxw7h7Acg0qz5CHCuUSrw7vbTehG
jSBevUYPjaqD6Rc9CTcNaMsh8YRkpZQ45ekIfQilM6A8APJxCKivCedzbyb9Ubk4OCIAmdHaLo08
tgV1/5fUeYULowkI2gNhieClhxLZyiruao0HcslxlIkdzPLR+9XtBsA1VEy0o57JEOTxkGAvNbkH
t9OfGRpkAQ0wnNCKaE25Jc22SDryODmVV6QkzUcQDDtOAVi4MxpBSJfscrTQsyV47Ogp6VoSBOxs
75ac7gwr0aodIfnfmhDM1fHScI/C+6K3BFfslgNPmLBFR99pI+91GI3hGh4r7Jkb+qzDi13ZHigA
Sk/EADGjSfQv8FrmXg8PswjrK4IyeZFmhZR2d3OMKlfH2jlPDFJYHk2EkpGfT1fKuS1z+ZO70Z1n
S+2bhlTBW9AhhLLfEnVjBDnFxmYcGy1ohupqxqxNRsZkZMqLe29Oi50HM1YtZXLSUW0rkTF0mpbR
Z/r96xKaPxbpSe8mw3cXd/HpS7dw8KydXAkV9hT+FJVWs6vEhh7XF4wI9WlKMIN4A25yZZSH1Kto
GKg5+y5NamEhoJ4bU04Q6iCVmooTnZ2zHre29c91itcSao7fCcIqSgo8TY65Qc4UPoaLe28gJzk0
2W4kMxgg4FPSE6oEx8Ujo6DuELrRYYTTOUPqOA+582k6vPekspdidu6r/mHKU3c/271zHzKq4lGE
il22F3DR75Jmd9rjjNeoL3472ceBa5m/7jhafsbRehubILVNJQY/l68RVlqmQ9HMsXtZg5cY20Ka
KMMPoaQBeisx+KbSejMtJl166PnHPCOKiVGZIj17nUSQk0vWxhDXIUsvHpQlL5HRQGiyFjNwnP4K
YEWQBXXOnPtwzkznXiNMPZWIr67HLVYRGhgzq9lao71dUkDe2ui4u1WUVxZ9SnpRkumgZ05MiFfi
h2k39jPsKozRx93IiA3cpPyKCyqFKxyBh7T1IUMITtpRtmct1OEhserr7NX9dBgepKv+hRVqipBR
dEzdzzBD4aRSc2FMQ+G16nBcmGRYdGxgULGpwuINkp3oYM47ectWK6sAIPA4JeRY+yJzmaaS/oeC
FENKSegrCP3MzW7KJOkaZ268dSwdBm5/la7+rDUiBGGOhYMe2vjW/RkSKBMBCA7bvmaqi5Wzzako
IxZuABz0hxJOvMxCO9qFZlJ1qDjTs0PeiZyUbUyJpUakyW41hieJZMlehSfS3nUrZh94aBSFy56Q
Beewfrc4A0005C4SzTvDP7jUWFLynIRXPLoexQnUNBZLtSsLoAOuHYGS78SmcyQ1lEV0nEfQwp0u
95ZyTmLWMfP0d2roxE71pM0Ww7wtob7Tp3a+LCZtz2bkZNuhbs+dVmDtG9Qd+HP3DDfer/v+4M7T
xKh24FQJ1d8Ls1UNGggFr3gWA+VFo5nkHkA1cFpJ1WApYszgscUvkWo0bhrYA+mjudTpSyzEdlnb
a8MIjaTsQrGFCq5RM4vrs6t0JP5RQMaW2WkysTu7TUuGQaNFq3QvjBFfdJJla+byMubuwdMfM7Pn
qZ2ioNek44Os96ZjHgeMik9joTikLNXk23OYBYLVEfAz2R0Nf3hhFc4Rd/Q5Fi5gVlTp64onJ+Qs
CWK7/Ts96juja89jSf6v0SQe8MWFi9KU77Yxe/vQpq2ox0NC+JwnHshi7TRgydpPVmy/VpjlzdBS
31ixkCooFrDpEAPkG10bFT/MwOCPukdovytCWBytlXPK656gCxqXvkooi+hsD4wLRCki8fQGxvN5
CgvsrDiBaHjo/1kpfC2vwCA+mbp4DSlA3MaRjtuqxIZLxSloq75GYhmy73jE7o5IDuOvBm5BA/Wb
1iTjq1TDb+lBw6Kf8KOVNh3kbUGJUmU9rNqYVnbqhhl5azZGdwkLnAFxizNlMfr83M9cvb1GuTWc
78kvG50zSkuq0Qm1ft/Teslsu8uOc60etDRcLZP8Onpdf7VxXZzlOgAUhme8DP8cb8pBIPBh6Wu3
t0ODuSpGrZ9R6n1MymmguWP82GnwqVVq4TCP+i3YbPVhKDPbSvpfgjSykMxUkVzXvhgWgnBWT9Lk
0QJ4Kr7X7Ih2bXO5L2E/QOlH2yPvVX4kIxAXYTZ+vjAOWd/5UujjZeoog50irybnlz16nDoYSCwH
NMn+pfvn2UmM6xHHukFgCcrukzaA0AsH1yTCx9Jrlxlxd7AmdV6sUAOIDwxm5RH8zEVhcPUFIALA
8HUFACc+S9tMHjJRBw0w7DfDgs4IqJehHLn2tCZYvv6hyvF5yhz3DMnKPQhXZ5bjad3TWLvYa6b2
wYud5VqnE7UoHI/BLOQf9RDbp4wwOImq+GEYpwVXRvrpLDI859jOfD30tNN62Zv8uipNc8i1TgiO
Yz8xD8ueHGp16OMqAt2K9U8uTNanEjuhE4f7/1qIxoLNQEW9glbm4o30aLazuichsidp6JkfL6DN
uGR9JaqniKnkdoLVuy0A+ZEqybZFpX5Ca2tYy0+fYbstB5SNbGD58Mr9PBcLHZfDn9Wwh3WoWLUW
iAaiNpjoAG3DtIPXcRQcksd3hiFvtpd88hz8iCRUqIQNW2s824B9eR5011TBXei64S6Ooee3RN9x
OY+gJDlbR88z5qqA09Dkd5ShU7nj92H6ocI6CpoekSEq0Y+AXLNmLeDG5nD4mlwGxfViPVbNfzVd
64CEuu4SNyVFQsRyjCpNt1iDYzB4awkSB46NMS7A683V9jUSZMoyHwPwj3Kqf9XqmjNTv9NhCUp3
ZoFhokVhT+pr80zCsh2fCkbxbH4znOS1uu/yAwoOiyuXis72a5N4cBBF8tF4xGS94b5v8di1FUAv
NCLyj86DxWvuFNwyLLsYIHhcsT1K3wlQwsKcgKKN/Q9xsCdAwWxy6Iiu1bNhK2MXyqI7hTldAFZq
gkzHT4WlIt4SvNuzyyXTjzPAws25MRb3VIPzCvSBMBJ9yzBetw0daisJ18aruQo5iJLsgsm0Mpbh
0WPWBl9lQ+ex0VavjECP5BgFEVDweHLOAQEkqGSUMRAriLEZhxNG4HzHo99vF3NZCwqzrbXuKAvc
yfve6LUzpgkMkgnbN4nTLAW5F+i8l08p7Stju/EIR/bmNk1z8IyjcBhDNQ4jahizX1asvXatDqrc
puAtNux3p65vNvswiNQ9zXvUGVQ9avpUEAAblunDkeohJqHbSLYmMifKZofVPsuqO1PN9DQV0bIj
tojh3caNOM94Di3pUq9aZchk7ErLqZUgSbEM6l7+O7Ku7MzFfKaLyfGSgMNM5ru24dODq/EZWb3i
ifSlMZPPtsAvNOzgD72jG5uktR5zzKTMX9V0SGftvgwJoen8Sx+W2NBQDAbiCmd0HrHACmM7I1ig
j3KEJytLBC6HNM65DysLpSUxTrcecF0Y1ni3e5OgM1YBkLL3mrDuxjwnZmKxlnl58z7prl+xL+Vh
e7O46ZgPPeAqmQJyNyH3+G6KYAi0vdOR8euPVhIDx80gRKEcomYBFrGH5qXq5zepA/+OdUxXXUju
SUgvEGb+EQ8vzeL+MAG7Rd74XNrpjxvb4INKeBs8BexNrX9bffdGnBzNyDD/phzHv8DmtsXRwTyg
rfGdRwTSnRZKHOrfyv3Gu82N9cze5dSgg/hxbIEsBm4GUzNlq23eTWX42dTtt04hplqPhEWEDSl6
LbXnloUqL+eD2ev46fI3s+UoJamVhdkJrV0/UWq1wV73ZUXiVZFK7mLvkyuS5gbwQ/9lsgGNlAYI
vTENIires2hiLqgkYxNsZdl3HTXP9ji/isq4KjZTm1srO2iCuOBsw7wvZY8uwypNG7dXtKTZ88PS
Ticnbo/FLH88VC29l69lzrJJhckM7EUf1Y8e0c1LTptNUUGqkHlUCW81HeTLUuNNi8ikRYA81n9Q
hJDcK0O9a1gqnEXspmw5TnN20anepAMQ2yB6A+BbaNIgybAJG0eKS6sV7RttBWlc7plHKw/vMgo8
OJW/R+CsojZ7qjuuCsfZDmjxvaEgMjDRUhIUDzSkEOpxQ73K/5g7k+XGlSzb/kpZjQtp7ugxqAl7
iiKphhIlTWBq0fc9vr4WGGmZcXXDIizf6E0ib0RKJBqHw/2cvddOwX4qYXV0PNKV6s9SUlQfw3No
0tELwk2jBfumb6yZklMiEHTQkDHROSnOLPQe3ZGCqrUai24L+eLG7rtVZmRbPwgXQTisc827LhsV
kcFCLYc91vCXfsSR0Tok5dkhrpHopQ/LE67pGws0uB5tXGxLNA5vyXK3e8iJZlffaVZzZXs2kUjd
VZWLp07NHvyGlWKU36DXQZo+BHNplSwxHNCNpeMskUnMjQJyrc8Sdl4Bq6zMrp3VZb+OAaO0bXmX
JOOzFYkXAZHDDwOO0L3CSPAY4vgHNjLypGbhe2Z8arGgjzKEy6QlNc1GkghLgWDTXtxhb3wJU4gS
eYg+Mkk0NAAmQhEt3kqSQbjxiCIandDCVl5VffzIDb+GQRz27qnIowdht1d+rN34hNObMnkpgKzP
Qj40VvVtEYKiG+KnyniWafKeZ7wfQheRNDSdCKNVAZCzUtx3e5I5oWVmkCZi4ZhEJaLiGd2CQR3e
5YxSHvFhlqrZU0H3Rh+S66SbVkj6QBBLcooIDFGG8iAV9u4RdWbqAQ0NDn0hSjr5tIeWiZ6yKbIm
vCT7RLziw7xEGAkW7RCPubZuQFwAzqQJr8h9N22+MB5avc8uRr9XIueubbS7uGccFnHzgRx4N1TD
o5fhn/cJChxTceuU6aMcQpZsaDTqCHqwtQd+sI4TKZYqtpXSKT9Lnaq2DDdj11KbjdGOGIZynZp+
ywBHAWO7zSGdK05K890s5jXCVTbaxPohie2eWPUhH/P0rzQa71ub7e/Y7UBo+HCtvBpJbjBvoDqA
rYR1UyXaDgEMYWxEkpG144b+cajGYU79jDDXBa6+heF5rKoUYli6ZsFgX8VJFmzZJF15kXVVi97E
5JccTTOjVOQMSwjViIaB9k+5OYb/ToPvMySxmzTR6BFM20qN6fx6pbZQBUqUGpB70HV7PSvvWUi8
JklII02MS0SJhKjn0ZM2FhiQQGZ7NIZdyTZR2ZSqLZZ51N2k0nhVFFktICDPBEWJMCPTV4CHkxYP
sgsxymC9jyhnEccq6AgdDguihm0XjDhxmXcoTt5qsbNOO+s57oxbsxHPedpO0WckbumH1q6+orYm
wwQycWqQqxlp25xBKJqvIO4S5rf+kL4UJ1lh6PFsuTGa7BQ7/Zki4JsVBHfE+Nyn7JZmo6BMbBXQ
HNwddsGPzgnvNQ+ke0t1x5T5vaenVxi5Jc6iWUfsO7CZ8Stx2jvyhzp4UFvID2uhjbsWNHMr2CK7
gH0568JI4zV6yY0t/B2FYvJsgwOWlWWV9FeYFLZ66H+UJeuFvqqhCtcUIw1qaNRW3APlLMSNcDAH
TAXj2tKT655X1pCbS27qshf9eyIbe15MXOSUiSOuIaF1o3Mz2tsRgsksg5xqZ+ORBI1TKM0X5HQR
k9HwodiUF/oy2xkq9ksUA1dVN668kJpKWDGueiIqSElNU0qaVm3dm+AfEBlTWGjWXtfcaiGq+tHP
1sDITjY3c1TTu87EW19CLFrqxjoP6X2UkgAUEppZDFoOfOggnwuP3kAx9tHSxJNP2sSyiNu1IBxC
4zbxWlmq+GR5UyTJEZwbGehBaxYrh1SPZUBE1cy0vUepxjixlOtA0qdsABPkggoKcN+jRzG1VM0T
nkAeYpSTZlyejSH/ahQODlrCUkj6VmQaAYhgE1hRL5+/JpYXQDCDj0WvYB1p2kMysaUGjRgT2jcs
gtwrQkxgdNyZfXKVG/KDZi67JdX1ZiSyDLwecw/Jup3zLXpQ7+sCNJnCpNk7bH4in9Wmo4mjY1MP
1PdSN59HGjuDA9u+naKPh/4LlsqssbTHSW0PtAxCYA6B1aj3oM62XmJtNd4wiPpxZibgmpv6Y/L+
Xly+RY60K4N3Vbx0k0c4toevfLCv6awvFXMiG2PA5d8mc2Y7TmKhkkqCLZW1MhS76bfLqn6igUl9
E1uxM3x1wzH1sAWWNGA6Fo8/ZPo+tYKQBRIFK3JLhw8YLmfWFCgIrWBW0TljdpETPIm1tYOmnSIG
qVKJtwl0F9c/J0o9BPGJIu5KmFfudLWqEZ5n0dGSrKNT0wYvjfniJfFbNxRvZT18EDFdd/UJzA8Q
Jiy1M2v6Q4Cl7AC5+CN/oWrJ7qWb627z3k5Xz10YGUaYi40hSbj2l4tsNPmxM8uFpvIjGqlbXfjA
BBwgBeq/VLO5gx0xt3ADUmCktDMZZMtshSnzTan58skPkciJwCv2NQemGv0XUW3E2NzRdPuAvH+y
2J1dbvjl1o9Zu6ayQoub+2YFXIqG1bJGODe9qAB1G9e1LTSk4c1y+rJi8u2mntxnSrFWENSyYbin
+fqVQU/7cQcmRaedvPYNt8lWgw89HfdaCwLZpgyM5J8fRtePgMCvzzryhqEyWPBxerwtv5gIPeyu
VEEjAgQHoF2MXqEkT6QzM0Z1TJmJ3ISq/jD0L9MBGS71eO4D7PpxP3325Xu1ib9ZdOpC1NqB7fLX
jyE4eYhrmW6V3N64uX0lWElTBuFHJ7dx5dZHzX/IeTtPn+znnEDtwKC1j6bUXy+XCA03QgPoclJ2
j63OaVxuW9cZb0P0ND0WQ39NleE9AOo3S2V/TqnvKj4paz/G1vS8jJazcB15e/n9tmm+QN7SemMb
Mn1g1nC765H/Kixcq0G2M+svzdRfgFhx9fh33vaLnmCqy5gKVK5az1WDKnHErTU3NPudii2Xsb8q
yuDl34Pr4s3QevYkSshgHb7MkgtiuBGguWxOpwSpGP9wuZXTFQDdi+qiPV6M2WFC0mvQalsHMdJY
mew/oflhKje2uKoQYfDK8aejY+y/sMT/cb6XWaWHXUo5a88VSiprn3NrjYIjvjwYbqK8k/nI1rM1
7q128krwfxUoe90QLg1xewRArvxJ9J1giaUpQBL7fphGpxfVj2bCkl7wl4uZvAjUl9T+6mraJZRr
FlVm3V28PegxtwYmssv3UpP66sisIa8qfZCIhgeML5dPnM66JAHMjl1oNVwLthgfdhKfEDrOynHS
hvATl7kl0V7CUnu93P7LH7llfBkYE/nwyxwwKkw4RqN8Oel1XqNr8KuHy2/mdn+IGqCvAc39vtxc
psvIESswgdeict7cdnEZZ8rA5YwrZg8jKJbdyCI9kovLjGEFk2ErR9XCAu4LkDejwJlMTAhzcdJr
w1G2zSJ1Uxp4FiRshpSacpE11/kkuNObNbW9tDx/j9P6psqfxmLVlfHbEMiPaQ4BrvTWmNW2idRN
7IOGIw7vsgYelf4DJAVXd7pLfV7cNwVlekbmxQmkDXjJlPh8ueYd8LTAdDC6M7upqvigTUSZiCMV
HgGwVK11XKuXSVPz+I48HD4uV06Mykf40OCHRBBImm/pHy5jMoHCx46X42VWEtTQQTgXVwYjEJ8I
m7/pD4To25iFzOVBuTx3Nij62WIwxxmRaveX+345eBOgDTuvuT2irLr80OWNhiHvWkeCmuT8mu1x
zWw1fwgwh+i5/IrYpLCPie9SD4FHyvmY/fQxVvheyvvLDTMEl+diruoqXhvptC+9DE55n4/q52WS
nUbRBFiPDPOhE9QY24G3v7axgpIdHGd3mWziVDxOqsYePgtYQfkx/RrN292ADM+nvkfFkp1MjyuC
Pcpimv0w883VIb+bRjRIeJgGPqp1Agfcxj609bDIa+uZlvZHbDHX93rz5SkDHiTnI26blx9fxJdk
kVxKS7nuKp47iOdfQa+d9fq1n0SjhcVvXC4YihbdbN4vi4DMQ0VoaM4VqI2NqgcfF+LHdEzEji2R
tu2gov1zuqwU8dHXzsaULBlNHQxYvKcC8WXWyrtFJE30GEn3OA1Et2e+vEwiPx40noNyahhOjMTY
T5aoKGkiaR+1rXxNnxpl8sOcrAn2MlO7TRabbzqq88sEWfIGdMGV2EVzHU5D0WMoJsGxADk/+4nx
8k+OzX+lTXKTBWld/e9/q9Z3Xoq0pKkL2wFUbhiOsP/KSxm1xMtBxbHNb8huhQ+Lo4iJxtEfNQRj
pKfNBS+itcHEP9dqDC8exj6qZlgdPD16rNxqeTFIyYCyFuiPlReV295o6qUujVNU2zBMcDkzBVPS
6uNlY+Fz0YulilDs96cip0PNYvon6fbjf//b1E2JM9DSbJXHA1q1BZ3mZ/QL+08C9qiOLrSe0BWB
aB7/BhyVmDBRq1ibTqysBK60a3MSZsLyW9CX2RsoSealhlKY7fijOuLKGPCU2gEcSjMaN78/SFX/
/UHaMHl+PkhK5wA8xo46imYd2B1TALYzD3tfuKiRpawTHbbhlMOl1mwkUHFsWjv/yIL3cKRVWpoA
N3zd/HL8lgTbTFk1tcVrDcxfm2GCnNickgscgpBa0/BKfnCP/oI9+nm46L8YLqqqswOTwoQuqU+n
9/6KOtdjcMn/CeEuOaabc7CRcSh7/FckOLDNavqKVkBOGX24sykVFCb5llplHrEh3xsq0k+HB0C9
OACB886naJQ2K24vdq8Rh1zLj1SW/5ZiBJuNGkPGLoutpvYPhoX2O1cTOM966pNMjnW65mlDVJTc
1Kx4t6bu7OMGDzhCbMAaqKdktmKHH7C9pQ8PQ4Ke16rKQ8CncfdCUR/WTHBqsvYIKzL88Uj9R2yo
EwWPLLnAnv5FgvrBfvrXX8FJ/X8AhlIdU6o/DeGJS/VPpNThNQEpdf+a8i9z/rkM0tef6VD//NV/
s6E0aFzk5DGPaFI1/o2G0v5ha1JnbtENXQr5FzSU8Q9oTUCldBtCkGZqP6OhnH9oYKY0x3ZsjOim
Lv8TNNR0Vt9nB1tMACr4UPQHzW8j1zHRCVP5vPTYphKRNnddAoAlCaHJ2CzQV0x2QfbWKMv1MMC1
N1pvg1JwTf4F1frFhCsnANW3WcoWjmVMpyZMw5yesJ+eIGCNpotnIVnYhmfSRB5hOrfMpuSyo3LB
1x93gFFdFIDF0SbB2GhPfziCaYr5fgRca2ZJFuOakN+uhO1pYM29Ol6kGZq1QkJ2izHNhnl5Atyt
zzQFeYeo9Tn8auSPTDu/P4BfzNPgA+Aaa6CRVdP8huhymg4UKv32BZxohfWZCuyzuHcD5zNXsncD
0AX12vPvv5Ph9+2cHYtTVQV8MJ3x+f2qK3HZUYUDi6eZL8jGiJ0Yk5doLP/wEgJz9v17HIqwqmGa
hq3xjX+9u0ZliIbwBiIh1HpnICCPwhq/TbRuE8ghvz8n+TfWmSokYhuD72Gj6zjfTqogcdeldpwu
EHbh30LbnAXn1GpWUfuSNjDYXdMkZmuY1fapU+jf9rBFoDP//jDUv41oDsNxbGkjjXPgvE1P3k8j
WqJuCyERZLB9pnJ1Zj11lrUK21xdQnTFRjAyklAwK/BqEWmbV0lp3fRNf6wEsZDeBIr0g102UCJT
tHvqGTuL3kVlWhsntZa/P9i/jQNVqKjXVdvgCYel+m3sE19AyB9psER2TAPccD7d3HzG7XD/n38P
k6AmNdUigMT+tqxyh0YkFDzTRUR0Ao0tok0FGwFkWoX2h+v/9xmFM9KFxuzJuJPO9+vvebZHHTvJ
AVwq66CMFkDsGokPcXgEww1RYBN63lmo9b6hcfj78/zbszx9t0TSzvVUbVB+f733iUEWsWIDOhrI
UgMGS/70DlIt4t0TCz32JZV5+/tv5Pp9f8Z4iiWkaHN6NzDovn9nNXggt2Pssfg485qM3chL72Vb
dOvGn/bzebDtlauidm69brAXGFUOQ+BurLrejkaeo5VBB6WrymPnum8VmYVTvYckXov9Ly5tT2SP
A1LWpUq/c2X6AYUsv3zLZX9tl/KpLqmTZsICawq+N8rUMzd2gwD+Gj3INWt6to4BT1kY+Qmu0/yx
jRR0T56aLXRwfGzZaXB3arlyCofA7BbFbTCg8sERtfdIWrrWTSpK4G0yOsRTkQRTj6us9DRHIUHi
qav3W4JkdBTqU5pKvE8cr0FvgOsbX61KFox+l8B/JXWwXI04BuZBxT+bBc7oVoCPofVL6pXb5SsH
hzBUFLfu0G6Vp74IruispIs+igeoZ4k5C/GZDni2bZbTAGmhCec1EFAVXQI4tWwxCrjP4K7m8Thc
GyoAvrB7iEfmHmd4F222bb3mJAlTmReKdhubOjmkRbdTR+APFeoO4BR6Qx2blGrLeA3r8kTEPIBW
CiAY+cv0A8buLO4L6lhhRzBIfSqVDn2ALB9xjJ182JIzVdn6NFlKE9bFIPAcmj7XwpQmrMKcfcAx
LFUJRob8Q8vJHumVKhRKD03Wb3zyCVZpBwuiD69ikRzp0hyTtMMYqpEhZftwBCWBUyvcghs71zam
UTZzva/6ZVsXX4aNcrmtg1WH6ncu7fxMy2zNZuLaRGZHDeNoNso6LGEN8NxupSImgo3xbFbOSpIi
WVVmsYE4eDB0ZBS6w9a48PRtmFM8T1OEwRI6gpHc6YCacOTNK605dBktS2mj3xYYs+gSv0GS+qjK
kHVuSQ1eETZlU7FL7eaqKHyIxOazM+o3Sn7jdK/kMdENStzp/QevQcqV3xBYAD2jCm1ygtIrPDPj
yjbVmypyDrnNsrtnFb6aJDVqJ/eF5q7JRp0PXXnkPBtBOV/ZIo9cJdZwTCxnbZfpFghbwSrGOCGQ
SfWerl3hTlnRaM3ToOPOO1SYlJzQDoUQgzHZOVkBhBDb4ryoTQMbWoYZ3ZEPSYYzyDS8uR+VL00z
Ppsm6iiBx02t/DNSlLe8Kk7TLNP1U75feNMWkUreCD+FKYxWfs2gIItsQQ8flpBLbxGB30ep+zci
srVt6YzFeooy6Tu5q5oGRxqY5dA1VkPvA7cM2ZfDQEeZlaiwv7kP1vDUZcFjVrF4GhRJ3TQ4x2V6
U5gUUM3uk/yn38948hcvLdKCGHA2L1fTcKZFx08v2MhWBOo8OMu5bt5EBPIWfv7W0asqqz2EnjOw
z7M1ZYRNN6eHn4JoccWDtSrC6uSOf5qBf3U4qu3wXjN4iFhP/fVwkjQZQkMlOtZ1wIpIn+eMdNsa
+ED+h7l++qS/rFSZ6Rn6FGNMQ5rsAv76TapZU7XQtWJhJ+wKCetWFmPvfP7+8v7iFcYWxJDTvgBp
rJhO96er20gtiSK3zRZtHJw9rLha4QKXQT3h3drIk6Jc3fy/fCM7Hq6fYLn4bcFUwnbMPPB5C8e6
o4NGZc651a3umPfWY9rUn61u/GGN8MtzlGy/4GgBQBDfSiOcfYOslHNU02qf8cTnhVgjoaOZE6p3
GPsq/Cjj9e9P81cLE7J0VIcbyAtJNb6dJ3GH4aj4MkMEDwUhIu/Z6/IHZFerpkPHUHvke3g0S8MT
RLxDkER/2GhM699vw8cifNEUJrsdakPf7izFLjsiBw0Ko9NQjAfFGlKCdaA2KmDkJ6zAH27sL54M
S2UpPO1Y2Vh/X5CbouoFJuN84aUjbmZY1iuyok4BC/Xt76/tL77JNoSqo19F5OZ8nxLUhogv8OsQ
nsb+iHjuGLkgu5rOiv8wcuTfdouqsA1OyuT7mIL0bwUrqzBQdxgeWfAJzUrgXr1mLdKye2C9sqTF
vLFiZoEBWHpQ2w+/P8tfDNupLiD1aeJD6fftu1VCDQj6NiFMFDjEtRPb2Y2AMw+ZgGItJfw0ig6/
/0pkPn9bX8KptmzGjWZQJhDfh01Gs9UKUzEsxta9LyOJdBMnwogKdaXXZBzrhJkJLdoW9IDMGgmx
odXL2HeCNaZ9eFGT4Fs6y1JvqvtGF1DjJgmZ157UFPb/UFmzVqJJSQY/WhgO4RIiMW7LpyGWZOTI
NltFWesTTaS+hp04RsI5axHaMF6p6tIIy5vgQCqPs9dr5QXLwXEItT0yP68INqWXb1ILPhH2iHyW
o7pygoNBz2/pw2WY6221pTkmFsEw0OvL+tNouN6VFqG6gTB0L4W14vWs3Mbxe3UsVORJGYueVZW2
iDQJ0Q77Z4t95mw3okKDuFjCssHKBbGHFo7h6DML+vUiQGWVOs6nRVfh2kcs2kIDswsNuUca35TF
8NoE5qup6es6h+xqxdgHXdxERgZJIOsOstV3VLwnHaK3CkckrY0vMOmU7apv7JU/unPRQdmkXAiH
z/tsuwyXspfeRgXrmLRNt6ZTf+TDuC3dN8Uzrh0JI8BIg1dyY+O1bGsiCVyjXuXKqOzVICco2yMT
y4KqnigVkFvFQ0yN2Tu960PLeeYtNeEFhuKU2AJDelbXRwwk6rpwunTXOM0n219tSThCuUkyVdtX
VUHoTCf1G7NVRiCwbXUXsyatqlbMu8FN7oU+fZB00xs/6PuVRlFkT7ej2nSmI1e4rGmMyGyPgc1Y
uCKxnxy73nXeENypE1tWqMaRtDr5TGhOz25LNrcmVg6mNblkO96uXeaHM5bUraqjDKE1QOCV2y4T
w6pu1YbMjWFIjmnQhOsBT+iTUjkPppPlt6J31NuRbwg0bRtIJXzmqYwBa+asLPQ+fLbbYOWJKcfR
MmuyxhL9aKZk3QSRONPE3ZQlroxAYV2cYFy974ZOPxLSunXMfmGoKlRZy412wA8BSTmIlxTFekLB
cu0BFoN2FEqXKDj5mWspdVrKYt0gQEupBCDCylz0OknhQxBvnJwEEAESizWPdxcO2L+bCPOtcNwW
sJiHH7T6VLGylKrFlNUpA0gs49ZVwHl5tGREbLozPfIe6PBXSxqnFRopFnd9Q0NO3sSuieau2GQw
F9yoPOthr5GZgmRbw+mkd28QtK+mMPIcT0SFaJEU5Tn1BkzJff2ZTXojtlgFpkVH6W/CvD+oXrkF
8IuEMnnuaJ4RTX49aO6pk/1bqCJgLotN3NfrIKeenWOgcYx1obhXjQr0u6rcK9DEB5t+6Sydsiqr
srtRk/7Gcorb5qv1lWfHc055IFa4gGDqAogEdojHiEy9rL8RfvvpYTouBxKKi/4ACyYlcyVJxA3S
U+xfayo8V65RbiuvXgTqAABEmYDsh0BSTTeIcxrea/LHZg4/Q/TZTVzk5+mciKxY5fCVrksVzJXT
ki476MpV2ruwcaxn8B70Cslhru78YFjEpEbPsG8e7BK6r0zrnbA9l8wxL0TFBQTM7A5+qQO2dJ4r
Vb1rHAVFVL7z8UZ0YnybPjZ3mrUvwDJq3c0g8m3bl1ukl5QanGcqJG+WoWyEu8uSYkH0nLwLk/Eg
i+yMU3+rpuSNIUFsSu2uIoR1wJ8cWs0uh89I9NSB3ew6FdUmFmgD8+5G0YA7JO4aAtJDlOmbRO6V
fLzhf3Co7XzwJNOntXFxDhxz6QkFQRigdGdcBSXx0U7aHlwoedhNa/btwU7ViiWhWzhN7RN2nptI
Rq/T4C714qzKckv829ow9DupEuVFovlB09H0DjeGV56lW5z7ip1gl3eH6WBVn+Fk2f1qsLnoHRYJ
vHiZsRKq92A4Pvu1/MHP5fWId6adNEVI9YJq5fUmm6HmM6HniKeWCUYzlmUsjupoP19ONHRoWENw
mkOjuCF7jK6zbq1tEXzS0n/QBzg5NtlUevFck7RVpiJfa0511u1wC3foweuxq/oZqFO1wkgjeUlU
OuhV9v5NoX1Cnx9mDGtkCuOevv2bl5ZnU3Gex0ocFN1cIy3CSp25TwYvsa522M54YpFIa1HXPntN
O3xUXH1X+SHlF5qJifaktCiUjN78Ire2mAnf/rAHwnEqH/2YWS49xCmrXg6b0Xf6deT0BDy2gwSK
CqdN3EWhCvrLPRGne0wV8ryS9FwE4mWM2aIrw0sAQTDq4VZrO7+K2vtGiR9iYDYHRHG8S3cleP11
J1vwZm64b+rbtimrFQuGc0fWW0I1oXRA0Zk52jtTd/HROSWlFa2bGY7ikQ80rrpq4M1orJRsnNmt
/1Bo4o71Cb5OrdyGFTQjTd5ifM2QEyQ44cz+I3bR5QMVwrlpoBvVmCdh3UaLKD17JmLqvErPtMXr
eUjUuN6y5Sfz6Emlfzd3U/fF6cV1YdVYlxEtTtt8QzItqVJB3KNklJQDfTna2QtuIf+oe8YN6fCv
XpQ/eMK57wNmLkXhzjhXhRXc1jWGxXZofKYqsYg0E8u4BHHWs9xWtlHBJpxFYo8da6WpLTzG5kr0
JEdproEjK3aIDLYo3I24CWp4dxc2HGa7JytFvxxDdA9pVkwx8x6xeH26u2w6vQhGnUtYDRuo8FWi
+qFqNmKdDgJ+muYpNYjcIHzPDUFPCnUSdTJ9NHwcjFabrU93LKnUJNeXLkzp+BBCnhyR7sY6e8Gt
uOnIv+1H9rdRZWBj5BC1KcojTZ2d1SK4MAOfi+nD0cgMjKUZF1BzQc4gr3u00AMqwWsSc19oodPC
TCjFtXhiQmgDM+LNaWg6JZNovJFZ+UaU8KtXml822n1ZukuQMric4hRik78DwkFkU76u8gCjA6J0
n2wwiwxZVjrvEIQWTaHPOwHsIxDQgS5f2r2ObkvIswuAlLCFZjbqX4nAyECMOTpSaoujzRGpHYhZ
LzF2qELnAHVNVmszHI8D+h310XTt+YASA6PHicdgZwbRinBC1Hc8+Z2bXde2fq5FTtkxhYVapf0S
Fvt7pJeEEvb+Rw+Ks0cC1x4Ll1PQx60NWYw1NcGC9rMYyr1TkkzRsvMOVMKAiNNo9sQBPJRkAznI
B9g7KmSqmZQs0b7paPyUaO5NojmtAXyR8V9Sx3TTx87SN+vtYJW70saiG1bsMJVmkSnqU1fUx661
nr3Gfh4TXvHUweOJXRMR0U5EBiAiABilchdP9KGRBnLZQx3RRmvB2pFNVvTm5dWbndfoi+ulgVYf
9OhXF/TWwlM6f24gSaoDR9uqcnyqVGNfkHLCkGugeqCgXSW6tTNjclkLGGiL5EKXGaIlOKkMJGfJ
i89ziEB03I+Y3ZWHXXU18Zwsan5FME0JRrKtWUlP5UX4fHuZCbga5XMKTKGziI8lIf3VgC8k60dN
ZAtrCPcuiQe6L2/1pn4wRuKqK9y4nXiZugR+26PLsW41C7sXN6Hu/XPkdkd2KguM2aRUWryZferR
7rrT5TMeE2qOxi7TyluiJ9wloRGbqrWpA9b9yc3KVUE4zQzOoaqgSkwa79w2FoJSLPWNmoIa0e4a
NvgzNEJRgm/R6gyQr3kIbZ8au8VKvoH1jICGer035g9NVFXAMtzhang0a+9cJp11HSvwH1sYZLQ3
kn0GjjqGk5jbFOsqG8MtrYp3K3EfYwfqSGwAjBzprvYRTkSjfB4EfH2PaK55l35WZrNsRHiF2Pbd
Ha17nzYE2GDrORqNN7g0uyChHt6T20DsI/4eNy1fbcVwEfgr6xg4An4w9cola5g98Vsf4sdkYnss
RW4u4D19tRqFTVcZv3owq1MjIJrAeMa4yp8HM/xQ4RYFUbAzYYuodbMLAusNmx5XJx5O2FIfBrAy
JkA7EwBTg42o6+SV0iYLw+6PfhGagEgHjBT09rwOLqruAS+v0vTdyjxrjkFumKdkqBBET7E+IHhx
JuvyFm4ufKMg/irjQcXWGF9PF1+1XLzAGsUh+OkzwNnw2kfGkH9KjGxf2jxhNS63pShaDHKDVGcd
lZTG7ijY2rR4YAk/M5V3gNVmfQt2RMYNVBKnPsieZnKqE9fiV/AM7eLJdWu4F54Y9lwOvkzN7zUF
tijSl3IlWJnOYp05yfPY7+pJtC8V4zYlyx7luYdjsCIJIPO+xsSFQSdIgcSxuqh1Xp8FYH7VuS/8
4ej7xT7ScmLkYhDzrl/in0+eeulfw8pO5iklaiDkT4ODwCoaMIC1xBXKq4x3RJlC6DbQklr9wGbN
WTDmjwC2ynkJMiHiXVcMknWW2KlR8eT54GjiL+FCac4G7cO7rb+iiULZeZRhFMy3iFBM4koNLG7Y
geokYfI12ZTgr7vsnJcZ3j/wh7eWr29UcJuzPLef27Ec2LK475nF/Ce8GluTYnlzAFnD0g+ePd8y
52F1T5czJo6NqPIiDN4zfAnsien0jABQGz/BXE5DxOqYXYaApOqUe375ocsljpTmM7Nh1pUFGDcy
SxdhoF4LQxhLXHKsCtrknsXJqjRf9bCd7Ddmv9Radld+yMOFG9VlBqxz4qc9snow3Il5mAuo6XDy
dTPBfMLL3MhiLJyRYmwGAv3mcarEqyLrt73For0Ax5g5xaT/vjfDHE9Jr5wTm92UTRcXFa3c40aN
0qnLZxEdYyj4ZIz2oYQnVWuwr+0Mjl8o050b4eNpY2wYXTo8Bu4950NTzbBnIZMHyB/AUGHQ04xF
sMTqjpdHyRsL3z/xhSMaPiCeitffh0W1siJ/4WUcbO8W2ibNx2cQdnvYUHPKsrxicJ3bdTXJuPOr
NFA/6WSFq0HlQXJc8YixU9smqnUgUkZfTCru6QpFZVb8uPZDOW07BYrrzGGXTtxKEKjRNlPlJo9y
sddK9zGbVmNDrRzqqr0B8rcPaWqtu7R78hzrRLqljf6uVdd5HN7qCm053TGIHnKfSbccH8yrFrsW
3P9hntdseUh5h7BMS2setcAWui5Z2lSMRMTSr4UUTEYoM0lg2gfHIAemHJV4GVTqlaoWwNYrc5UX
2m0RyxvDoPFEsaLEpqe/R914lhnC4NFL3osu1x5sw3psna3Ts20hsXRYh4ZiLnHkNLzWY7f7EHaU
L1IxFnC40B9zv/CK1Q9e4r2LsvzMRgfKhWrdsTQHVSKtq6jlpQjflbd7Xp7ZVcGCtwYaMw3dPoP0
FTUcecTLce9nLe5tvT9bVEEsU8RbbZrVyk5b60NxY/osR0qrvUV5kC/1zujpMME+GYP03ggx4Gdl
Sa3MxuatayiZYeY7LNIVVgb87IIFgaQ7LG4tHQcR4Tf7Bh4Jm6BTRbVtrld0W7Wp2y4aHnn/Lm0s
77ouaXwm2knnXYu6SGjbVLmpejAmOJecSBqbrFOhu5EzphpFcPCZcoCQeUZwBSX8iwAVGxv15GiT
5GBcEgMYjKzvJsa2s47/j6jzWm4c2bbgFyECpuBe6UmJFOUotV4QsvBAwZuvv1mYE3Ff5pzp6VZL
JAhU7VorswhhiOUjs6CaD28hoeJlBOkpVNiHEZgTuCyuvEibLlPJ7bJO0Dpk5Rv6tBADMbIDMnsK
Ym8A7Koeymn0No7F4Gca4F8UM+18w+Qc0+CuQkQn2NWTtinyBEa+hcFGrVkWXLpw+Zmn8GyzH9rq
2czZnZf80bPegvE+WgJMK9S9N2QLF1zR5jqJUnNjefPWIJy8Y3y1ZdphcjOhQmH6/7tD5b55GVpJ
PJ2FZQuIRpvrfCt7jtAD5GOs4bOTBhTA1y9VG7JS1dWTC/TQuo8DnbNC5qf67DwHB58ZBOU/+pbK
+eB5N0KrH7NyQRhIIWJpPGVIInRliziWyhwxqDYIr8EZ0uoO1MmP3dzTJvsSGkQ/gNOrovbeMF+y
yeSrzosJjri16nq1vf4FtP61R2Thgz7acoiJOZY0puHIbYT0IkZ+wQYJrM1EZFw4GSlv7jZjWG2Z
PDxrTNeh/pTbcEKEjlQDFRPzUe5z1GgMuv5bop+/+RRcx7zegAfjx8rnn9JsyfPz41XBeA51zuWq
+LO5L+aVfWIy9htQQXJU+2T5llOK6RIZSKkqVizR6c4oU0jx1ijjLqxhXoOy/asZ90Mx3RmK4Syj
J0M5R0K5/BlS+ahhnsKIhwCCEmtTIyuJguJfubWs9jtu+a41LfmaMgrluvbIkSwnhNX7ROvERIES
XGGf/JEYIhKubs+IUnqEKa0lb0IZVGTNBs7O9Se9f54LlZ/xYap0oSAKoAwsccMzJpmUf2ddkfi4
D0yqvw37libXxydNUlpPynJvILSGiBOfUPOyTQu001jYgkMDdiBm8Vn5E1TXcNym3J0UF+GC5+xS
IZHpkMn4wbTVRv8Q1o/emFxSa9DR0VBmkC35jVZ7i2dG9QrVq1kVS5y8yLjrzt9W58xU+Ef7RJG6
QNrHHmSOxlU+R/CVbRc3KSIcRxlxFCdo6ylLThuQQOQDOnHIO7jVdxEqxIL40Pobdwi1TATQktAg
qT3Kzwl8DW3uVoFtDy88kTBeW8aDhcidzGL02PftQ9FOJ/Av304Em9hsh6OfE8kuF/uPRAOEDqht
8QLFUQuXbiy3zmB8hXW07QVrAk4LU6BYQ7HvlWFoiL2DwymN8jTtm1oQjOk/avBnTTOtoaRGHNoH
l1Z5ixp/OMaIjDqERniaTiOjlrh70JXvyFHmo8I1HruJ3F9yyyQ28wlFEutBLk7Jgj3s3dMEYT8I
dkPL3Gla/Eod8IOpTw41aGjQ0S8c7H3shJ/djciZrJAbP66mAWlToOxNCRqnCp0TI/VnK/K7g9Bv
TahvHXf6DdA/iQhXmT69GGihbPRQWownKkMYhb4LnDnzlA6VlEucmKTYXascU3pPHMdAO1WE9puF
hioxxDdb6pQ3tL84tX2sUhDAiKsGBFZEjKDjorTqldvKHOjGNRdvsK5mNX4R/bhotUvhHCdWgRzL
UJasqi3fISZcp9b7CWM8WoMyahFI+TKo/ZuLawvpFubmhxgJV9OjcmT5smEceKuN+MpkDmWXg7pL
NuJLVi0PMa25d5B7KfGig+zLj7F+gQgk2GABAFFGsJnuojKExWMv1xx7nfBWT2ujxWAqoCqAhoie
PRRj0HA/u9Z86ZV7THkFdJXRVFIycAiZ1z4ZhvYLCwdCFvqy1HHzdY5J4gw68Uy85KChOmtZDGyi
AsImLm3awwxhcmVGA6mKsxJXWoI0LanMVYFETe+HNys2nxzkJuSiBMdJ3hXUxJur/GuOMrGx9T6j
ikDPVkbRYbabU6S8bboyuOk2OPQBqZuJdRc5nxHu4B9rU472LHVfO2AfVgCDDZhaxSoDTVxQhPdT
A3ksyPtzj0gOjseXZ7OBCHIqcnOq+JjZxslZNpYsJJC5BJ+VUVP0s04Vo+x+/JYQsgPlrwtF+dTY
9lveC2fNOn65MDjcqigIb1BKPTmo8NBPlYjxLGXIc4eE3XAR/CNoZ9PT6++8udnDUUbogmDPIiqw
ilDuzRrHOLTEAQ8lB+GufZWe/BrQ9CWF/2xKXuFO0SkGMyRw5ikxSzy/tWj+JmYHs4P3b1AGwBG8
DM4kubLNT1tDIafusa774St3IGgk5kEy4gAnlPflgGGwRTUYlRffSh9Fbd8L7dwrH6Fjiqc6GziU
g5naoCwMF9EpDMJ107rJMWufvEmxxpr03siYVKDluRUmj+qEGHaec4VVvXPXKU9iwDkQDxVrM5Fr
8XxciliiPeVWjP0WQqyBbbH2Hshb/QWD++agY7QkXsZYGRqn4MdB2Khe9yDkvCKd4w2cuZ2j3I4t
aDFeMHyPYP8Yp1g4IIFSWTvsYM3ZqKcHdy7Poc8WoCS2xMY1uXpF/A90tnXnopdMYAHAdIEE6NNe
Ybqg6LjZE4dgaqxg/Q2jc8/RN6UExJUeAkuLiJgODnhNwOKQKcelQTTKMocrBtUdTFvAeJy/pnFw
h+TXBSaOKZPfRyE9AVgx2tHBUlTVxzYfiNAi2TSUbdOb8G52mvnGeBzAZuQ/WhPNa6f8l8XuQYB6
OtUzQ68AjaelfJ4zQ5rVUKP4PJWllaONJ0Yn7eLsoQIVNScxoYH1hmAderiWun97n6mjPxITxj7n
fIwmdndMkYxii/JOsfp4WdMVb0F3pnPGkZynv5eSn8AL5hwUBgzaDDWD8pimzi+ipx9rqMONK3u4
jlNEzLtGE+B4PQD3RCa7UeOwh7FIlvvz/dikvLTyahunnDrgYSamtYKhjfYV0aqvjKu1cq/6afVB
/uKJKei3axTJNiiqcwT6JkDbOqBvraeeQNLwXkf9LSlHuYqV6TVA+co16J+K1NW22WijPbLnhzau
94Fj6w+Fnz7GHOxJLXg3ygKxjWhOYYRdtkAza1n4Zjtlnp0HDhc1ZaPthvg4oacN+hFsOXYmUpRr
OxPmoWqsXzdxD50o/gAOeYTYdhLlbajbJx7x+S5TN+UALW6m/LiYuLwe/I/y5mIHPUqelQlCXd9m
1jqht5UU92bl3A2VfTdBw9uh4+2s4VgJ89mv5jNkRBOEz4i8V1MWXw2db9rh9RW98Uohhgapcv56
yv6r8ezQlA/YQQw8BRanVKD9HM9C5hVq25Ix8tpkF7fNZ3r/RTT5mwrZMOUeUhjZKuCKWvfdRQ8/
BWYNiUq7VJ/7JDu5lfGh/j2ETL0qTcyTA3uiQyDCn6BQa+uYf3hMK/2pfTVSgMONrLk20zvH5iss
a8+aMU9n/I3UApc1KwHgx0zItdfyO5yl/J1x/lnZQLGGkV9jyP0HMhps7HhdvpGi/qYjdtOq4U/m
FAC1fviLfO1VtO9IMI4zx3DRNP/4eci4TRX8oQj/TSU3QPFj+z6l93zLccYDNop+naOh30yopn2U
0xZrlSoB3JD6yQZ0ZXSc8l0SWq8sUz5dvdy6DfZqgyioZSXUC5tf0VNyRft8NRz/QIGLIfwUnIMZ
F3aIFHtQduxKqhkHHP7Fm112X2n+QVDhA7MPRyLKsM0jGifYW414u3c580C78enySR9JFq9bio38
8NxQWp7OpBJyBVYCmw2XKlbEcUhSO0LjuLWV+dtVDvDE7u4cpOACsPhKogkfiBCyHxGXmbAmPwFf
CKX4hFqckwc+/vrWlvOWWEO09a3A2JWlMUBbvpo1uBguCP1oAe2phgp3eYqLRn914o6ULXJzBov7
NmHAC5NQERdMnmWcI6PZ28xu/M0E9zv1eNjqKNNZeIQ+byxiuj+NZCtb3EI51i0G8C3SdYtXBBzh
TdPoUWuKWB0m7V/iyfuwiXauTuUV08yPuiTYEvXta8AVulxbQ9v+cU7yo7rDqlrpYoS3MMOry3VK
h59aVSuL+CGiaZmqyiX3ykUZ35TACUa2PTbtTElLU9LWnKgk093M6HC2dDk7Op1E5H9cKm45XU+p
Sp9MmM8NLdBGISkyxayA0s1mi51PRmdUT2+eeHbpkSZi/puH4qzZ9salZzrRN1VfdfmDQUtHt/DL
O9PxturnWn7IjrJ3DLeszbyTVHVWa6Fb0HAtiqOvasS1qr5mtoaKQftwUuOtoUVfdjrblxTQMSYU
9QlrNYEqkj5t4/8wKSDGRc82V4Vb0to/Fec+A01cjUauRzFXFXRhg6iFfPOXD8VTg/5NfU86msMM
PM6gaBiAsxnzG2LHvftO/SXqHVn+ohA+D/Pr2/IpXvbS2ihPwWQeXKP/Ew4ImkG8mrgb1B/zFOPB
cObf8XH5sJeqnjwSKfpvG+uo8nKo4APQC3taza6qN6eq6DwX9TpIkqe0YvUnKCwndKJ9DsN9VZJm
M0trWal76E8nCg2yvGC+KldzXOaqsjWfC7amqnjv0sTGd7j67zeF8cBdR/CXoh+7U9O1WVW5l384
RAtnWt6GqnsvP50X5Neg8NbQ8VT7Wjtnbcn+ip1/+mrQHO8Ue6OiS47rjDNDxeSw6Zm7wkLhJbYJ
l2KsLkWLRnqhqumJw8krXfVlGy5prwsicMswo1bEBfrtEz335ZsXqvqu04EPZ+VZsbe5Ksf3tOR7
2vIlrXl1Ic606Ec+ER6pNvk+0rD3aNr3NO5BMYL8oINvqTI+xgE2aPTz2Q1eTPr6Br39SBX4A1Xl
V98peHv6/fTICAuoyv+yu2+hAIzQABw+B7nCAyxvmK2IJ2a1SYXzRQLvPrXmHXsOXvG8OlSDw9wP
2nQ0XFDbQDeCRsBJPmfW94Tp/3QFK1heuRx+gVOsK2gGy0dl+UcK6aCwPpY/qa6iYuSeYATDyguT
l7rxv2P1zNAt971QbzG/g2+Wd4cr2qT2jOThdXnfly+u0A8OLAaWN8flNW+hNAgGOqPCNpTeXw3F
4b8nkfoi6scOneq2fEUDR4lCPzBs2LZU4+Ne7EYoL0gKt3XQXit1iWHgXFGferYVVgLJiNpp8M2o
v7eCPVHAoJjT90kRKSBTLDcRU4FfDFouHvSKWF2KUgEt2ICfQhO+gEJd6A3Qi4hMgqMZx15SFVie
nhY8vHysl0/+ck3+91pA04h7WPcdjyz14ozcfB24G6S9NsvobHlhlwuQcNeHOZ5qBe1woHewUV47
0DyWG6S6CjjUZXoG8YN762b5oKgrkwfLh9v+CQghNaSQTn1q+a7Aoajvn6MzobAiQwfsQv2CBnFE
hzyy3NSWn3f53JXE60s4JTBLmVNBLiE1piZKvEIjVJPlu1z+vGkMtwHyyXKdLTebODE/5fggC//b
qJjdqffdr1lKGWDLmodlodGjwwNlp4FMcuBTwQsu8uOyJFmeNiit/nB1XSag64nDxZoNfKFl8dGN
Z5aZIPHVgoKvXCUfRWu+Mgc66LIlAMFN1lBkGIWIcaeNx1sLIPNsKoRMDUsmgikD/JaPP5SZFNpM
pdY56murSRx1KrfLt2E/nvUw/Fn+3qJKPycOX9W0bnkr1W9u7PQ5SQGjWXJfA5mZlneTbwggB3cT
A3MQ2+lUXaqgsS+B53MYyE12eYlK2Do6jJ1ccZYmxVny4O+QOXqpeAKW5ZMLnceC0tO104/R6efC
EExtwTKo+1YP16chYsNf1hQ8ZDwF/vEgAFmQgNSPpyk0UAcjKLF4u2EGjbCDHBhC/39xLXcMR6GG
FC6PN9aGQAQRbLmmlg/GCKPIgFXEpf+/e8By0+wgGlXRc8M3NsI5iuAd9c5HD/2IOchLDQ2J5icl
wwWQBCmJOsWTpdBJy7WVQFNiLXgIFF4pVqAllLg8/2EvASoCwqRwTDpcJhs+k1oqLPeWnJUyhxb3
/70DI69rZPjfcySvoniYk+HPnbk8hHzRguq9moafWSvv9DrYexWrINdiaqWWHhLOECNQ5AvBWdP8
beY69+rXhFoPVz0pFPdV/enlElQP0lRUPx1tHHW7FOoqiWBZJco62p6Xz8vyRFMfC1aKtwQKlssF
trzIM3wsHU6WKSgEiXMAPSuAorXcVZY3fHnrO1hbNswtX71alZoR6wrI5a8thedKbQwac64mYnZN
4FswAVPfPk21lTlFvwXYAF4o+Yi6zN/IGuqcxxLIq2gelC4hYRcSbDoC02eMFzfhOZn9c98fnSBj
XNLtzbK/DuF4F1Y5e+B9LZx4z9n6Y9YFnzCQpSGiNaSNu8gLP0jXPNTIBtcV+8sVB/hkEXQmdMFR
kBNgoRVffZ6aSM/A8al5ht70e+X6EuZkbNFGoeDshzVCNIpzSUoeoKg4MyWd5eT3huca6yFHi+BX
xbow8ncrq+BZVb9OmZw5BjpbKRaSmdLQyNkjqLFt2jZnL60JJxwMzWG1bVD1S52tXVYOAGDnQ0u9
jWvzirJnviuadj/kOBtwtr6xSzZYCRSc+p3rIgG5DIOXT+qT4ByS3lp+spr2X1c/QhPbzqStV6YX
/SlO3lR2j1EPQIIbym1Mh3NS094GTeIn4cfgi1PgyJegsO8ktKKNbs4Xr8nPYwU6GGYKiVq/lVfm
Hp+NprRGnI51oie3VZ5nNrBowFxSLOMuJ7uHQOd3ED9FZt0kLfl9prkvoHKLmkCZq1fo0kf6YEl9
HNUSR1QR0H8iOm2XA5Hrd+ieAV3BICW5S6IUKk1hZaeJ9BZTdyJSU/+Gq5TMjkOI2/B1zo4rFMIz
1F8zFzdBcAly2ANhbwa0sJ/7Un8WXXKI54hpY/guxnIm3mG/zK79HiNM7eA5bmkLRliMAXiGOA8N
suh5e/BS/34e+xfKq9wPs2BXmgAF/eTQpozJXN4UCDopbOJNHF4HBElx9EX1i53yBICiA7JhSI1t
gvYSaj43hlzfg6w/9jFnYpwgE5RkjWZjppKdtqFsT7zTfvTUvAhcJyHGTl9DaiZUjC/Jb+myRWed
TyeyA/j7TOPvRZk+c/bwqKdUG7vkq5/9RxTdpAeiqtt5/TWLf0tJEEpvtPPkjpdIPPpGDF5t3Iba
+AfnFENj6Dgr41YU5VtnxxyxOvtO9/esXWDGWZs5t8cXaElXvg4Ddwr/64w2TujEZ51W88q2k2Fv
6NCt7hpd/tPEwLFzWZxwiGDJTaCR2+Vn3SKRs8jFoWrZTk2Q7xlP66sovSZ2fdFBYu4osP4UZOl6
bm1UDlbegNnaIS2yi1tgn5Q3GXofyYuZ3NXwyYMAd0dupRQVts4PdQS+TMKHwWBcyHzo3onMvaXL
lJquPPeyuXqIt/TCO7T+/Gx39rTtzORJVNVVzO4BWLOafYQfRWS8o8p85Wh/7ZGTlZ6oqe+FEjGM
9mLoM27rzFrH8kBkHzhD3z/mcXzU0bCvU4ylPO/lptHHVeNxYueyFu0vhtUkJ6q2r2Y24aGZMrGD
u3cwab524V+DTYJu6CHJAjxf+dqS+YaMaelh4JD9t587W5q4p4ytv+XeVZ31qJddt4dA+s/wNOys
jBHrkhlzZjRnaUUAWrnpJ3kTrDqPx2ufYySo+KL01khwOvNJpvpx1gStFGMYj5GhsTkqPG2dDBxt
TdaNU/dpH9vahlT2uk850p97CLrOpQ+ih1pDRDFMPz6M700IzQomx7TS3fGMonqDVHOne9XbUHq3
cpaPRIWwbNjidy7G6zg4xaYldEioPIe/q8evHYMF4Cv12m80cuwCq4iVPAt7vjdFf/BoJiOsN9dN
bqKpyOivIigubOfkJ/ekK5ONw4RVmtxlfSRmqPo68BgkHMIW3bGhMYaaBRGq0gY8WJaPRc+dWjfC
vxxKNd3wW18xeQu1gLRPz5Zry/LYvocFzeetW3mdqM+xdG8ILk4UC/9VoRK1iOCkDd7XJEam/mFI
BJAQysiRBbjydh+M7nfV421I2val6Ls7u9BfzQ7gAW8UeVJOQK2C2A9H/lfZcQbhTQfLGD9tWb8O
frWXEdHWufyLjZJoiolawwy2Q0gAJJmjac2x/L6LK3xK9cEarY+0jiu0Jjxy+zr+zcrPtPEoEIQy
3AiNeqBLzIs0l5pCkigJO+2pK3i7s2ncm1rDRQUrKJ5+vXk62WPFjjrYlOwPKFAwgxhTTMxF3Z49
DrcdmZ86+lAr8mKHYG76daQzb8v8z3YsdyRR14wke8RIQ9vdYrIVWHeyfFelDXaZ5MLurh/LJ5Bo
94M/bFpPOxPcaZhqgfJocSQWnH0msuUy1XhUTTuPEQzTRjSsaV/+S0IA9mk+gsmvmUkMUMXaptkY
A5PYkNCYAOnlO8eonfBJuTnVVxG/+5JnQJYTOJTJqO/m2ufMhdPxvmqA0tO/EEm3k7ll7qxmIOKD
3PBq9vkBHywDWlesc5n5p7A9E/IOt3bof+JJutbsSIjAlbu6wyYa+4LuuMHBfEIqQWBPam1WMbgd
bIAC07vhZITTJ3BxmK6qrqJKbyjRRfDsFBbelB6FXN0+kJc9NkL+SMLBWBBMnEVhfwrolA22iSin
4bTViapwrVnrlAn8iv+NU9Nh3jBQqhfuozX012aW11RgoNFrnUPRFjaujTrU1D4JEgoCaZ4JcZhY
/WyYb3E3sK5/sDjla1v3zuaYIedNr7rJ2WldI+5g6P/ohMw4LIvptU07XcUo9WA6pJ28r6f0uejM
d82f/5nx5NClJlFs1ABw3ekGKZUp62BA1IPJnWE8HviOcDyzYi+7da4D/02zaGU59WdRZ/9IhfKZ
aNVpEkmVu6Fm8wEbew+am6Mxyh4txb7JfqFe/dCO7mWYmcFAkHZJu4kv09d4Vfi8sAxyphDhsARN
3VMgIq+zlkZ7V20T378LPdbTShGKImpaCTpAa/zyP6jKubkQas+KE2iRjVUNW5srOY461VLj3NUP
mtvoWIeZyhZsgykYf4OOvH5EeHY9Tc9F+MiEkXGSrd9c7p6bvN531fDbEwkUJTbnQHyMvOaNLcji
12RmQuLuTLe1xL0aVZevbFL2QYyMwTc1yvouOYPonxUNZPVM8S2C9iv3YBFM2zJSHoF0E3svaZZ+
16o8xCDgATUrczlf3Vp4yFSjgyGoOBFNdqjNEFbCYvjmq3NSGO9jqdznMnonRgE6NvLIFp1CTJEq
Q5fy3m8YBnMuBW3C0TiX9m3wbkPuwLXTwgcOh+KUxpTU4r3ri3obVKQOU9/KjzNnb2UCVbqseU1j
k6BvGUtC9ThZtkNV3bLBe6RANnFyEKCiFjNLXvpHPlILUunx0ZdsRTxqGmzuUhKkA7Bwz20vjhFp
O6y9EIjULdwiw1FI4A9wvPlMn4xyCHcoJIipF/0x1Hi+5d3Zrh4jS5z1jpOxSvwSPeKns5pnQMgv
NCKZt7DjhtBBnGtwORDr3HtplH96E2HiEHZO7SDdeAXLFsI2P7FJpLVwzEMbW4+t4Ibc179eUQOd
nuSLDHiJYuODOBDqGP/dDYozFrpXQUyw9gadWkzobXvf4scnkWBk7jaSA027sO3xZnL4x+TgC8gM
736jnhac2R0Gw/8aHfFqJ2gFbeSgqzplVMtq02adwqydo/3BAWxSxfTNRjbRlHdIc5VRH915RtRv
3ErcoRjQWGfLL/iCyS5Ip+8gYDnqOoKjGruG4z599xyTrZoWE52V9afhB6kJp3gChEYikCnJUTIL
ZxomybOx59l0zng15Zub+foRhid1r8bYiYa+JM9hzbo5eoowRmi3YLIfZv1qBsGaYsgl89nXU6Ok
g1LF5MPgXUesyFcc/at6aPWoh/A87GTf2OVXLPpzwYNu7uGUMsjl6HQanwHRfjtjxvqBDaE+aE92
ADTQsYezq9WXidQmlzq6r+ZEzu43cEjLuvGRka7gxDJF2FmyCU3BfIdcIl3eEG9oIc/mnCSDZgmn
fc+0zeacuEnmf7DNb03XfrGzzfmtMkMk2GblY6TO+NS5566b8N2LwCH1oyw/bDT3eWpwvmEZMXcS
yjujPsi1iHliGrbkmob4bovRWUcNHHdvCsCD4MaOJbc8Sa4lCRvSnAgMOubRrA8GJmRaPUNnAY1R
1/mu19uHVvAxyCOvIHbP5zRV2mkXf7HHUqyfsDH5sF4Kd3w2CI5llb/NC2g00mo4WeKUnLHhYx7g
2Uma6p9BAnpVNfXaRXK/Sod+BkTLRsQZNgZJn8zxN5G4dCyBNZm8qvJpPzZ31pz8q9goae7IrTqx
OdCazbWQD2zrL0le7quKUfQCu+g4mDIZC0kzOEW6vicN+eSpbBxA+BNPdDbyNkm1VcdeN+uZIkD+
ZZle3lszKG2ilivT4FnZhPVTHWU73XCoOzo9S2xo1Q6Px8KyuJkwytfHlj0X+95+ji50PN+U5NSx
SapzaYwe4yCp7oXVkPqrWWPgExWsEzGgMwbglCiuBm5FzBgzG4JHPfMfg6i62TY3QbcOX/Jufuqi
4i7Jtafcou7RvFkgwP3YZx7WPzEmYdGkteqbevVa7dAaH1or79swungpp61ueqdlxZ3mdo89AXd2
Zb9JA7XenSpUU4wF67K440gVXE8FiD3cg/C+VKOGm7TUiBi5Jxqe1zB8tUsmRqI5203y0OAvKr34
yS3ib2OSOTvT+b3XbmhpOKrKCrRVKjfASxr0sBf7tReZJwgXF11v/7WldZI1rk8OjJsS0EJSP8VV
fw5acuHOP4aAB87L2Q67019aJl/laB3jio/wVLwKKOQksYJHPQq/5oQlC92zyMo/8hZBtCGgnePP
6HU0WgE7rbLYWk7Gp8w/Yfx5QPD7QsFebb9/g8hjcT1c1FdldPE8tvmOtCEhIu4WKZ7NoDIfGUqc
Osu/Yg0jgLfREvueB8VBtRZNWW7ZE22nxGcP2QMpD6ms29+kqTW9eEBZCUGiYIFvfmZF/mXFxRtH
rE7T/ZqBToJbGt9MszB+bBz2LL5VnGMdpF3n35VhdSED+E48DitEPd8iHpht5hw6Fi+tQJ1hESst
JmV92cgmPhWJrYqNF3Mqv5GHXrsg+eVMjmB/dsIQYA8JoPWOtgtIdw//je0HdxUKjtLX74llX/iq
rXcV4XC0LPnHY431VH6WTn0Z/OA8oVMdmamgEqWb4299Kkipnt0FnXEw6uwUWclFoJaP8WHI6CGr
ZioD0fMQGHcOY2qp0VAR+tWS6SVM5tfRM7dTZP6ypjlodnaGzLIVuK58cmHugBvJMusPzHxHy863
hfSe9S5+wT5HLtl949ZLgkjex0n4yi0JAFI1cIQzrfwh/K7Mf4EdnT1MHZwszmfRBIduiI5aFZ60
8dClNC81ktVoaG9VS9u7+Um14Yud7d0Uj2doMm+jFn1b4XONNoDHVPY5/2TmeLASm0Re/6Re6zoP
1mGr+xjammPAVR1oPQInhYeu3uvaClYznpteUMKy36inm4dx5Nu0g4ChfUXtp9YDZjXisc2m7AgR
FnFt7T0Gwr6mCZt70y66i6jfBk//MQj/w9clVp0XJucJrGyqWc83pchPtu48h2mWbLTWOOc50Seo
zwDCmXrGgZ8dUEatetrOq644zyF2Ey8uX6opvzpcoFbOknkyOnOHZUmyS7RPJaCppGMeRoL9u+SM
hn34E8yuXZBUr1khwnXuFg9pkzJopKelOQ9ZLT5RHKW0Yw2i7DzHyyYCWrqNn/HmBJx9MlZ3yvSf
V/F/NP/sQbsfKRTEaCSyVtzpOqfVzs0nxekM3nua2wdEuDddy17tlESffUWxeNWrZ8rEZ0wp1C5o
WWhD8TWU47Oblns2sS8djwJvVpXkYIB90UGL0RMOjb1NxAK4jvgMjT41nmJg+CATH5Mm2zxSFBrq
mVZ7b0IGolZsceEZzWtt9PswzG8hi58kaxnIG3SEZTO2MDeddlvV7i3l7BoDqDmudcPfGwMbjLoh
uGWy3szn6guAxFSyDh/5mpJCbOh11EvYTVDx1D4krIhNNvCBmspyQ1Ztp1uMs8nAHqksebjO1T0o
rD8t7s1gjtfl1G90HgJOAf1ZMvCPvPLb4rFiZQ7jC3BmOrunMaRRZwD18Cy2l9OZzi1bSWNryuaO
BBXF0HzyTgkT5I7S6XCrhO2B52Cf0dYFte3yubDGN5oJND/m9KtjIbdNiGiQn3Kfgu405eZEzKqh
+HwpUpPX04P+ACNna3AoSXTtszVT4riVx41apQ6ZGLjrzsWGHA0HnUHYJuvYnzJIEWyi2gNbxnud
NAaVXrYiRm9eSo1VTWl4PlOUJl/X6bdtqSUTkjd6aOek0NA+2um58uTFNe6GFJdw5LDDFY7cF0uQ
20exjobkqe/KejWafMCscN2kxbE3fUS8oXFfSOvHbNnLgFskOpfHNoujfxDqSQ+1vb+uq/hbIH52
ZoX0mI273mNIKu3gPbRqg+lVd0PhyzzF38Gt1g+Goz/5qQ/wvd/5du9trPy7G337KCtzQ7rrZDeN
tjY5nCwDs9/MlgaRmEbufRSyXqN+sJWp81pIRNWj+W5beFg0VmZT7BMnaTz24m42bPWImVWU2iVg
2PSnYm7Mpa8mAvOncHAz5wSe6UbuUg6AnjuneNdfcJAhZq48dZJb3DcEcVpdha66+q9LMb0Z4zk3
2HCFnP7JCpMrJwr1imQvFI2WfHjE+qL3XofhD9MuJVB9MQNDxRvde3sMvxhn/8QTYbQC/AQdsQ/E
ZoAdUg4IuAMeahuQGTPxse8ztF1v5aQD4NNZ1Ez9Lhs9Y1+lpkvacvgqMvviuhVWWVrIqyFF0BaF
15lpCLbNFFGY9kw8m5hHKtcR0EBs3x7IkDH7x6ANsDy7ibBALZnOKgsCgGX2Y9Kn3lMekYEFPSYm
/+ooBI3nbSlxHqN8ouzOgm8tctZtxjy+RVHN/ptkxr6sGugn1Rjuiu6cauGmsMz30YMHQwC41qhH
Y3jdpqPxbxxDiqveboZNsQWOkPU+IZSWM3n+g1FU/mnA9LEqogNz5V3tJo88iZ4GFhlYinzGaRGv
jM6zXc7PmZY/DpGnEDfWLnVwyeVQBDL4NXH/C++nfmjqveP4/6jGF4cSmlEMEpLphfhj0d5pNrGW
9MJ6/5AhkRuz3L6Go/fPI9mIA4oyZVJhZPJUS1A1xTmbIoLZlWsfb5AGJYN3yurPbFW4C1JlSBk6
reXcPSCVbjYtqPK664lfO8bHGJm3MRbvmXXpDZtJmRlANeA5l9Q2U3A5ANKCmJjid7ULBuix+M4n
lr6Zp8FJIPOq5z+WiT4pjl/9qlQf1YQkX/riVt22Hut7hAqHjoZzZuac4JtVtyeqVK1YerwqpAZw
Dm7xI6OSRlJmAIpJ38C79817t6untQ/6oHFlQX9afg6zNbJo4xxHYnkfsfm05ny1Xfs8GV70Eo3H
UJzz+v+oO5PmtpE2W/+Vjt7jC8wJLO6GMylKpGTNG4QsmRgS8wz8+n6S1bejSl+FK/ru7qIcFbZl
kEAih/c95znDrndoRwDPWkuv31ozE3Mq06M3fnC8tpZlGNxZnbzL835XsEVaWFqAJD+lWKhaRE0c
LPuoIF9i3M4V5mGHcOdpLJ9y/dyoSGGPoIaeFWoYqheZcqJvvPDRxii+TAt2R51MbketuQ9TlX48
Cryt4kiwKSUASjcL1xztrcl2xPgB2u7F98RnnLFZkhbmCjfUb83C3tDHVvD17ob+832H1H1np+O9
k0zoi5XBp/JoksXWl10vswBf2Bz2r2aBl1L0M+4W/TlzJC0mSvcz1sw1vVj03S05CJrUe8zm/RJ/
Hi1KMXobQw67drRLCjEUWJzqaDUUsxN3h1CZSZQjjhxrLH3yRCzIXTNHazSJO8prH44s7mt0GW2f
YNg0jcMkqrso6bFVJ+cRMunamGkrm1sR98qlcHDrbT15jMlXM/SixVwH74IA8YXBDmOhx5inpf0x
WeO73p9Lu/vhRB7FJohTqcwOid6cYQOpFgmki/455vvixxAPhGt8TGjNQ8CArj7BKfGP0LYeKC6v
SuU6brq7ySt2Ye7eUcyirVaNj0mYnWmKojg0yawdkTI2U0tIoRjQqcdHDJjROsbfu6ymOyfRAHhM
yWseTk+x7rxRfVoUDJNA5shP+NlQELIIBwB+lEVNr6wuWe2/N13zgqGFOb9c53ZxTplzm7G+L7r8
vmj7szWIu9rVbrycTAsu3EbOjeEO6zGk/el/5Fr8NXjJK/GYzymhf94AV9mXPzLT+EkX99yk/X1j
R8d+7aABpdl/Yy+mOnvO5vmUesZ9Xdozsmbw3k228aFMZQNH0qbPniLh7iJqyOaYbBxHX2pkmM1j
dM6a4TSwI00r0IQaR2rhHHNMXORXUyF023sIew+hRkEzOqjnacvkfpYTj22qqnWYW/c2dwVg18YK
rJeeSvpiruIQ53D7jiJpMxiU3+aRxv3QBs9OYt8ZsbcmVYudlbDeOAAeaGuDd5QQNmqr3WR9qS+J
FiJcS+46QlnxEVWGde9GPy3go+UYvvcmFTg5NBv0lPEyd0u2DOkpFkTg0pWNlobMqCLSs4udn3i4
UR+15Y0DILDTqr3J1toY/KPMXrXYPU5JtDY9e2vnA4aQ4xxXRxElJy2qWaXwYY1d/jamn65OkbvX
drM3PCWQbBck8HzEamlqEw67N2Sy3VP2eOx74x1I1xfNmHlR0pyQlFUsMe7tEkc6fjmeRswhvjaS
g5eRTkj35i2aujX+rhLdbImN1FBpgnl3qN0E1RxJ4am903rvQUU1lSPCUI8KahivGg3DYxpgVl1R
3lxreni29fyAYgsLwrxPCufs28nPsbxzKbcOrL1NmD/JHjp8q0MdELNLSwG3RpiiymEbpFS03Upr
rI2Z15is5ElG2q5s/RPph7dhuze65EjKwvOMm1Ovn0lfO+hW8Y627C4sIErF4OhK7VxW432et+fQ
tm87FOttQZix5f8chNyL6jOmizP6zb2MkftpxW6wvkbgPkXYMlX0q5hFY+K8YbYsRK29VmJyrG/r
tIoOVuVxTG+RNWjUvLuF+j3TDu8sboU16j+1iqJvHmwTMrN89uzV7K8mdpRzg+hUt/fGRCvBYSJ3
dP81GcXaMaw329ZvggCFslecOnteaZ68p6mrRPHrVjg3kzacxo6T3WQWj2SSrtjz7dqZLq1EWIG6
Dctj4W7m5q51jUPeUvAuMfhH4bYEB+0Y/YbsXXKLyr0mCWGNolVGlOYYxicbp2HGZMnLdoOL6qOA
DlME9Pg162bKOUOzn+um/tS1JeyVrgA4y0Y9EmrBnF8aC8OOVNWDvEH2Bi1ldnd4kkiXJYo9Z9Vt
yerNtJvBcDdFRiHTq9ealbLdjg7eHKwDzSP0EvVvoS0HGvhx19y2Q7ZzYPI0cuBZxlRn7a0R0l9v
HiSlcDZtPZiUFll5gRizVGQkDYP/Okyip1GrTfSzGHa9uy4GmuY28276mZCEWFXIc2uGJ9pfuZY1
ge25CrmYu3+gcv4bIt/R0TeZsE9NYXrWdwR7F6PF7mokw1cST+RIxB8kWQk2aWkNaPE/f5u3oMim
f2GAqqs5Fv4Lw3A8x/rGIBVEqlp48cl64UDf4xPQq+EOava7jqS5auioZA4y+zrfXK/7v0oBuY0/
66IpLu3/D0EgwlOBOv8TZfFvQSAPcfEfX7/+4/CR/4rr4i9BIH/86P8NAtH/5VPYNun8+GznTIMn
Mvxq2v/znyQc/8tzXZVU4FguGhIP8mZe1G3En5n6vwR7a/JDHH7WtF3+rCm6P/7M+hcAV1/QjuJn
ifax/ldJIN+GBBMHVg7XdgzD5Uru9wwbvc0Ley5JlR2hiqxEnt9kFuWsxESJin5jpnQzyhWbz2WP
wG3VULlcIJViAtbmO2GyqrN8NJr75femA6QnPghEwn+6t+c/Buifg3a+oWsdoMCusEj24gXBlfOd
sVwCiyMIxIAB5GtfMw22JIlw0j7a0n5O/fCf3pJvoNX/vpxPoI+lE5wkvr0lvq7HaVQ687IvjZfB
ho2loFtXvFWB0qwXTrxt/X8KY/g2E6irCh6GbgMlJj3C/sa1ro2B9h0Hr6UzCTa0WfYOkeoujGFp
ppR2f39H/+YrMgUwxgzb5IV3vlGr9R6pkWdxsXGwThLLX5zkb3pXbREBYXhs8nPI/nz1+4sa3+i5
169omFCeMQp4qBq+3ViKrV7FvmZa6ggn2kYrmJkpTgaB8WVKBA9meh45vLPbLSGq/v7ifzOGyPYy
LRM/tK34uUyNfwJbZ3bqRsjoJ+gJpokj/q4t2A0JHRBrqU9b4kkff3/B7y+Wep58V9syCeiwiST5
6wX9kRJO0WcM2t5/zD7MEih9mJXnyrVv6gFzDxubU561+v9ujr/eZDpF3F/XN03hfBtHsHyTid3M
TJXXf4Q8i3S9WAeGtYecCtJNkD7gBNUqi6qv339h4xsq+I8rK9Azdxlv2HeudsE22/etkG9sQ9zo
5C7LfHdRt8BE2uHZbEILNfza6INpZYzLFDLEP3z1bxzo6wewbIEaFQO+b3zP33Bk4CdaCnQp0XBV
mpmSauTK+gPp5P/hUjYTEl9T6IYj7L8+XZnWJCe2yiDekSHQhyEosorO+9gi8fj9ff27kctMhESF
weQD6fzrpYY+G8tGOiqbPPqlR5zlHDhcMA6jpWnSr4l7+Q9X/LvZwWYSYmFwDOe6+vz5XfHrJJWa
C25tshsaadQ2NMqizkA7oPSa+zHDnKoll99/zetK86fNyfXp2SyRnumAu6Iq+9fvmY/lMKE8mJZt
3IO/ijAD5mgW3ewcS3wrRV2c7aw4E8twbyMbKBVBcDC53VSj5YpG+8El35qPSZHB6MNL79g2nVCU
Zsr2wt4Nn3AfPNJQx/+SvxmRvZUq1S/ET7/ArQVTP0Nd0sX8Mpbv1WTdcqMv3qQ9jjoFLRN6LG2Y
OXmGpfQId/aYJ1Bjx4G9rm3sYY/8/ob83YLg6Cb5crYPHN9VE8yfZizgEZGbjAYLQt0f8fs/9l72
HhXyIh1Z/8MT/7t3lwwZsrKF6RDUpDYjf75YVUqrQPw+Khn4hBVa33dcbYz9R0W2qhtdbko9xYqJ
6iFl8eUg/A/P/2/mS98z2ZqyDeYII759AqtvRkn0yUjBGZuvW6bLOrE3KYyzjCJhGCDDy8tNanDG
/v19/ptZg50U+wvbBJFsuN8mzCCwW9hNEKLSLHjUVHTQZHFWsG3kN7+/0r+/ydxaJkiLRZeL6d8I
7oErTD930AWVIZxlU9ortzYeSP/SVUGA5f7n769n/vuMbOmMSY4Vlgut7PsF/SrN2r4cmWx5i4SQ
+dJxm81oDl9ySrZ+RomXTHjQGyOucahzC32Q702q3dutf5dUiAOT4avKueUZhKDVPBDFqHlMq4XK
uZAWKvnff+K/u0N//sDfBkHoEY2X6QwCV8TRcpZkw+eI6fU6PdZ1RLuxOf3+gua/70ks+GkMfTy1
wmXh+uvAdyY6JYVvzssa1svSs+UGsHsIGcl8ipAbOcBLNJCCmbvvZUKjyLX2XmA8Qn/Iy2dHob0p
2xDSSKPLjNMflcbDNBvmhN9/TgbKt4Az5kcKlKxrFActT4jv/H86E0YzThFdtnD+9GDLL8s2ubRq
9CAseS6pveXhzFxNpvaGNxapdv1lKKppgihk1Xj6yrPfmi58ChrxaInqnLObNaSHQiTN3sYjasDH
Fq1wMqRHGWeXSJiwBhXaNWHaR2VLqIKJ3nwAND4xI05ZetNLZN5T/I48mVp8wJ/4ahJVUxUeYXra
RXIxTVQ1YapRRI1emsQ4wP1Sqlf99qXJ3rp7z4lrLJLRroj1j7oo3/25/FH0PHdiexCO1txbvYhQ
6pJyhfbGjtp+S+4ufb8W3fr1lutlfEGL8a4V3cvUK30uMuI88Be0XX9NHvQ9FXFntclnBcgHULIc
qTVDNNdhNYK/7cbknca6vlJc865O31FpvHeNv8uAbo0eIO8BkaZZA2PWSv7+SNG1pGRS+FSfm5oR
gLxU6RVf2RytorY4zjM/RPrWxZhsZ5k++3b7VZXuoxbm72mDZbINB+wTA0uXgB8WmLDqPMRILqrT
tGZEacadO5OcEQIAWzSwslt3UEsY/2xvzUtyMGCf1OzpfHR0/ECTZcfOhbTptTRItMdJweLjPnvX
3OK9a/UNGopT70KsSxEe+/wg3i59QT2eh4F6n3YFj+X6IDV4D8AxRiVgQ5U2Wc6jX//MrBDqK1J3
RDgLlkW4+El+Rr7b0530Hg2nudPx1ZZmsW1cbH9+yi2NL2C93+PpDYnMk/bTs8ozzNZD1NPFDDno
GO0P2+q3UB7PVUwGUxXgIxlWZHOhm7Cz94bJy2kPVZ5eriBkY3R2VachhSnqcMPBdTWaxfuQ5BsC
FtGmWgPntqLbyj7d6oNBjy/gpwsXm6oa6GAqWovTbBk+db0SlRbWlpFEU7hUfGzHlGvLVvVYbqjH
eNdRQ22CoMPu4Hgv1szbRG6FAyfkqRDsLZpZY15UN2nG4Jw14IOLXoA3ljcEFXQ85IYtMLe5a5Gm
A/GwBRFhjcVUKw1vcW+AJaFEBlLH65xVy8Cz8x2Zbh9pyMd1WwUmJq9X3YNo6efxU9IiX0NHRn6a
UWy1ObnEbXZss0jsWwX+SqMVV9NCgSBbJWa5DZrHiajiseMHo0LEmzpVlG8Q1Knauyi8szoqpLC0
PF37IvT+OCEMuu5k6QqTh2klzYJgjXdvGxqoemwcKKNZ3Y6EigELLM5xxNJhDDOVa929j5x8n4t6
d+VIO+68NYrH6wSSGH/sYdS7NsccERR9VW3JtMx/VM+aCCWGHfpvlqsnaXLTbYNPX8/RxSUbo8H/
N6rzqV9TnJYVarnRwxlLh5LZJDjPSfRYG6QdePBkbF75HpjJsouRJ+uzoS0rciK6ON/QlcXA7w0Q
vfNoU3R4JyZtwsgchHS96s8eh5NCylsldCL1YjiVXq+MOIe9FlNnN+vmYiHg41161Gr3SCIML+iE
c04jrjHnH8c1jFy1DM54gWkbyeJ97lk17T6kaW6+OHb6PmNeiDz7pN5awC23foxHChw0KX3WMTFw
A+WVvnTd2V8I5lDh+6cmqI9tIC/9bDGhNLysQzac9I2Whk9qZ2xXHKwy1CN6LE9hy7peu+LRbJnF
4SN+2LTZ5tqZtoVNOSPFPhD2dIn6wjmMZrRzU4NCb5Uq/9iFNsgFBs0lyYKL2ScJ2uGS0ek/Oi6z
XMQbjc1wjUvkhYfJj+PNdORFI5YjEdmqEfGq07NH0UMMd3im0k0KlPzdJhqQhQYJu2wNCPjoSMhp
fJjrAy2ddUW6QepwrvHTy/WlUlOXmYYbdemqy9/VRhwZR5XSVoi5oyQL7a4j3Cyc3VwxXVjZs24g
haycA2kXz9fzX8Ik6ATi0YAHTmsPjYmmt7+uG/3Q51+p1VGC1JFzU0TnyeEdJggDHROqlzC+RApB
46jXaNbcRy8vPyrMSAhGn8wemJt6jXd4nk2iJq+7oin8Y2owJrEtenevPjtYi34Z+wjB6WD/cF10
q1wYSMhcPk4AaUg6/ERgV92qJRllwlYJc645X0w9tEV4Wao+O9Y2O65x1mtWWRvBeYpcqymQEKh7
cb1h7GRWZqf4n3joaKsR15iPBKwUZzWKrked66zvqwyxqSd9NHhU9y1PGE72xLOwQTkuuVk+OY1W
54SrzmHREzRiSS7gPA9dBVkCReSdX9QHXy0DBgPcTo216BIU7jBNNOiRqzTkvs01uiHiIFZSa8D7
TXq/vBe69mYDL9uGbj2sJFvTwazeBsYaRrRs2rqSEauN2Q9kiy91yZqYtRczaEgH51gHNQ3TaN+v
Z8e+6FZz75Igk6vTXegC1K/7JxsYFugscDx9Zu2R/d0k0HC8mdJ6y6ijgU8bvaDwoxUhQC51AZme
cUA8FiF/3iB5W3BYWjdAddukwpWu1mfGd4MO9GBz3t60HTXSzKmQEMH6NyquTqqGWCCWhRnQhagT
XZOYmur5OsoIUaMVSA+MG5QgSmCbFJsCLTIu/jgmWcjIfrYAhGjGz6+zREKD8gb2N7vBpS0M2I1y
7YVw6YTCXEZa/oQhst2404N0SSmAFJGq6CRrypdDT0SlvET2D1fWOz5es0aJySuanj1R5euBebDZ
9ADH8CSE7mrOsQsnn9fBQyxTT6M+YNFsT2EunJWaumy/w+wZMQkMmAF39eS056lxIZhFUbaLOZgt
rJIDecdeeAhQ/lZz3RyFqcubVoJ8mtxDWSblbmjSfei48k635vMowvE4988DGB4UMGx8oNJb8ejv
QeUg2RlRWQQAYJZTwXCEg0/C+QwsqVQJTeGe0sXbdbRO87jRS+81V4vxdarzpHzEbr4iiZG1U61f
ag9qEyxKxpQiRajVQv3SOQ6CghDpgZLl5MNq8vV5PeWE6uga6Zv4e0LeB9nFFxib6Iv0o9Pz1gAr
hDpEQY20CQXyeFezrDoPe2gi6zZ7b+PqFZDF0mzoKY1zGGPs1W+TqHCPbvDioBnRCaY9GR494Fbc
WnAIMVHHPM6hO7RNHxxFJfC4YdAwBKqsdqiR5lAdgjhfLkle6omZ8PLjZCvpQ9pnwSbtPZ5T1KGe
i+1428/D2yBFcgv9uN9q2mgsc4mAoerY5CTTB/3Kfed+jvpNFtQkYPnFuYyLczWkF/MpGOYfU9zv
DVprav5LCjIT1Nk4sbsjNFnADO36Om/KjGjFkK4x+BUVk8nGhyF7k/ncJQDcDQ7fiCNUw8qYz8aK
GsN8CBHyhmOc3OamHd/a3hQf06DlbSoNZzvNtnGoxmGbmw39whbT2aA3S73L9qIfFv1YmcuQKdUr
vRI/UOZsh5oH3Nr9Q2K7n8Ls36AHw5evYuLQav3N6ZJXNFYGFUEAjgyI63Ep75mzgUntZo55a5Nc
c+AR5aGfnHmVuRwLFP/XrA0UyOJZZRu4Wr5xE4b8OCpvoJpaATFuoGi/htr8ETfA3cr0QFX2odf5
QJEVX/ykfC9sYm/G3Fij9Ew5gYUPo77S+oSEuI6mOkCbFSMPQFmJvwbBkJhKfOLxbTXCX7+eOrjX
aORQ/papEa1i6RhLGYBeDdH7hEvHa26vZU47D/0lYbvw3tV8jLJ4YRHpLNXSVXj9sXDFzXU5UYsR
cz5qxDTGktHpS98E7RbId8Pm03iGVS85UOLzXjv5YC60jjYAWaWIcxz3i6NpQOEWaWCXJNZCCC52
PfeYyKdsjgnLMK9OPb7B5TCiDvaLtFYK9Bc+w60o3W6VauFPM1QfL2XPV2m0IJ3qvcBJixWcwyPN
a0a0kTGJgniM3Z07IPSY22Volyidxfhi+Pm25LAkc6T3dhtr67IyMoBxJ17vYikEwgk1A+LYZpOo
trm1nYGDxkAUpt1jqMqZmd8QwE3gltpakpZw9qWT8/fIGWHXjfr3PcRMicjMWGkg6pYi3EfxcJSV
+akzi94QXbwMZ/0z8+pui8E9QVTjdCf4cTd4LaYbmZ6MRGHz3FxudLNd46Ycd4kOy2ouX3TI9X1A
EiIMqTWCjWzTtY+dW+ssA6zj10VSPaemyRgkizjYzhOLlA4YFBU+3rfQxvyb0SGvxWuUlJIOenzR
mhY3S7n+Y3dYNvt86E7OOHLoaZBq4QPEB8Pbix7d3h9M6UJAsBhTYOAOnTBo9n9Vmba3UXGoIuOM
N9KnI/g/MTQjeivDZAMkhg08yS87UDvjAsBX099GptavVHMsk/5tHtgv14nXZPZQ+65YDcpuhUy8
XPUxLEZ6FIsR9/9IpwlOMJoQP3lxMcMsC3oz86Y3kZs1NtlxuNbzMSYTDuzfyuwZoqMMHwCKHshp
PBT8lQBt61KPOIH9UQgwy2FbWCgEJmTnHVHjPfr62UimbRaDXB9XvdDf/nvbl6HO5TwR+U+o70bg
qHxOQbVk6RR6sKnC5t2Kap4pUOkt4sXH2ZXO0fgq9InAMVgOy8wFdDf10rsR+CTW6Ht6WgC6f8A8
SuRxr8erdmpRUVfDzu84qGUNeMFOY2y0vEf7PNbPk81gMo1Nk7Y71x7Q341kt7GSemwo63NIEs9W
lIS96mF1MzjY2WoQFjML740Law+h+zSt09nXwRXo+iGjfjuhITigBisS9rKpB0reYe6DRWocE338
ITNL33hjCVzOcp3sEL7knu0fJicKDoP6pVCcuQjK9TqWRYwqq0mWTTwwqRI4grOFVIcsrG+MsqzJ
lrGQiafigWtVcEri7rbPzQ49+N4J6Yj0hesfLuHY4mAwc5dNBLIopa2LJGyPSTLb8J4dBRQESkz7
ayFeFbYq8nF2fvxQuxXO83R4QFif7qcaJ9RQemefuRB/ybG0jZNF7xRUKDEMpc7Sk4wc+65v8hRP
bAsFm7pYxT9EbCCsKXgOc/onhmF8rTQ3+jBj68dYBrtJ1vvrDmIK+lM51QB8fqUmklU2ZFS/1NY1
s9vlWIDrJ2Dg17V8YRnZuaYZTMrLrZNzaMuHE4ZqrF7PI1NPWbHfa+JSJ4LPZ/EUYI3Y+G2NGOe9
EQ/rJDIBG+Acxu+U12xCNA/Sc5jlORC5ZAPP46EsnSMCKV4I5NGrawJA6bXh1gsCiw3OIiazCiNt
suNH85We1dPWRp6b4Udibasoq2gjKtXxy2tlinvYPkHGBItY7nrPeuo4jC6cLGR/mlFR8/t03Rtu
vtV9GOrGSNhX7g7YfxGVY7Vzf0wyuneu54Saw3tTQzrKkOir/X7Fshj55Y9hpnTnBG/Qi5h3KMol
VY5STW6naDrYUcyM6T0kLSupKhGlGaXkboJfmiGynjheEKnwdS3KtUXNQRXRKQ5juamAMU5kE+2S
EV18OeEksLz4lvwGNmltTEoXCnBTNNq+n1d6nQiUZ6iH6jx44cVPoVrnxj4PsVvjaTjqMjul2tTu
o65B8afKpNSf8K2umnKYF0WVE9feIMWx5GT+sLEm1rP4MnsFEksiHEScxDor+EnkPTW0yPrRE+mz
De6laKHUsGW7K9rZohAKTLMKSAK4lkPUwnRdMGX2R4betYuFwZQtt5Y9dXgrnIwHQxkcMIeuHdAv
TYtax+/ZmnV6n3rhT5xGhI64OTZYoO03sDKOrEUYZltrU48geyYJapYmmCqtXHdgVqzvfNFxpLXZ
aLC3hq+eMg97Q5Sf6jj6lSZutKtqpkdanuM2Cct4l4VJsvTqgdTFeUDX5fdEiyCrfGz1nL5Mwl7X
Ni3KR7DuQahO6JVQAttseh+KtKlXfmo/VKVBPaEJCkxABa27ai7OGcf5MJH1bed00TajPss7GQ2n
ieXhEKTijri44XT9raTGldtXCmSUgSOgtldvSmNMgBXRxGbjsAjrUNw0blg8GTlVsuBKty4zkN1V
/RpIUtvS2gMtATaJ8mlOiECUPRiF+Rm25qUcapPCo9B2stfkMwqBdjEa2gQOZ3A2QaHJLfUCs9TF
Ts/SOw1G4rqczK/ZTDAx4pVgSsYgEgTNPtWJFsod5IgNW/slGZ/WykMm2QKHu03kOHtYsLE0kTOQ
YJ/tKuLCcLJqk+bfSWBZd7KeOAWywV3GjrHrInc4zPrUbcWQ3/UxlP+6CFXOTnFnG/F6smZjLxqy
MIJSl6uktkkUCrMXaZoEMNbiV06oxM4yC6JrLKvbCyEoStET2KRBv7cS5kdGjLdqAvkkNQhUvY/o
uqSwvek9EexaP31LrGTYR46QmxSPKP1T27sX0O2KdD5FgFCGDOyNWbIxIb9Ux5nTvvlzRESNY3ub
QRPPqtm4GTDKI52BoNKJcRkPbFA4OvUbW/XJZ5OUD+E+Ijevs/nN9l227lNyMZqo2hBKvWtKN8GB
McIg6TQPs1a7i+by4LTZnTwINJ/sUdeRj+NG5PcCE/FRh7lxhM72KzFjjklTREOhD27INQturv+X
WaR9CXs+2qB/TMtY2LrT3dslTBA39s2l2YqGZMrs1prmlHo+xJymzM2NXXlsHdocpulsgfTGNdsJ
2s22J18NdvY3pBy8xxQdzGJCzywpBgxa9olumKyFzdgED2ZGIwsDNFNjf0eDMFpgNoQXQOQGHpt0
Fd01nTDvtKZ/jXI4GVj9PGfGfOmxv0yJmKLuzojMRLLzne45KIe9M3MISBvzmRcoW1nh8Ksi8BAd
mYCqhuN/1tkGWhKzuNObqzqEF2OOzbIGQUYdDHFvWdTvY9/8aKFytbTQ2b//FORhLd2KEjtE6QNq
3nsRBvfQGDaeU5Dt7LNdiNwbzSyN05zJA4IOlztZu2xcoE5l5YdIdBa1JoLnUwV7AfkIP6Lnr2f/
HEXNbaZQqaVnbLxGlbdD0uw6RVyqKN5CtiyVkP0S6D0ZPCZiesvaJE5KyNNAdk/g6TvX6l6jCAFy
ZXwgAaOaN2knssYWE1if2hNfQWi9xHUfM0m37nqOqTcOqWtvhK7fcD5bIb9lb9XkHyORIgS9kCBR
UhTe1DrF6sRrNlOM1aXo4N6Mhc8/G1Lqk89EvL0EGfD11hp/ycY5Vwn7IhSt2GL0mp11oO9Kq1pa
EDV2yDNs+nHJysNCNbo+zWvtVf9ydVRPU15sBm9+qAC3T/HtFNp3pKkRh1awI8NaTfmaUK5Fo9lc
vEhvphaGGLZtQDIkbcet+yNJ6mpfueJcNPWNSZtjNQlJVq30dqLIXCabTmkf5rdwAJQgwhu3DV97
0yB8tcT32RT3nEh+VLgHuNmv6IgOhIg6i9LPK1Jigk/ID7dlQzi3Pxuv8JXuBHucTRbsiaZO2DtQ
Cu9DAC0gCrCmJd5hnOITSjwiV8fhS8w6HZyeaO98OjUjySihSxKi/gwiqOTQvYkoEm6weLarhF2A
jKlKgHEWi6408w0Yaiwq5C3ylWd09Fm57aTD7igDoJNu1Jp8xT564SpIw8/CmC5XaKNh6ndNP62v
mFi9LH41IvrqEuqPxpidGmtGEA1IMMEYmjThmjEF+hHQ/ExCSpMNXySmwpkMoXl6UKHNUp6vmNPQ
ivceuZ1XHCiTcBmz6NcDjnTkshJCosJkjzoFiR7vQl/KZwroX2ad7fqwvLle0gOXKfnNSqHBlX/S
ktXjHSctlhFPv3BSPLN/g28FERUgYoXCUabap5Tpr0ph1/hIVRrta0cjsxdUI21n0MJaftbTdq31
++hXeEJZ/+4ZzbZw0rU3ml+Eql3GCIBummKzuAgrO5oanhDiccQ8f12p5JEBnjygmNMYt5B9foUq
q+YaWGN7yc6Zq91cgBabkrPj+jGonfYSyeFihFClNfscjWKZPU6UYW2DH+wHdowdWUomuu3MyvG4
8hvx3F6miR+EMp72FvNdfegdCpArzdduRiHWrjV8XWHogev9Ej7EBH0oDmkwba+fx/GhQjIiQLA9
6S678dC6q1s4wSCoO2mgPW0P0dCsbb7wHz+g0n/yNj23uGvicPwyna+qtl7VV6d0HeExqPTkgcIK
panhEk88hlAMX9cv3iUPCfo0mWG01PHDmoO6JZP6pYKFQHhDAB8QIiyVPVM8mfWbZXMT1Y1TdxzB
+6msYNzBP10kkg+irpoUyacZUf+RW39ybwuPIq66mQGsL4VSbQXnPTu+56ByuRKZU6s543WDFsOA
actoK6JpT+/kYjgUj9Q/Ccjo0zRB0tafthsdC7yj1/HEvX8SlE8Mx/pp6tpn4AnuxQwHudrjX9+Y
vfaZuQyfug6fy2nYcBS8aSc+bePGL/X4kWhYCUhLkvHw5ISv6g4h6lOOZyjb3Ez1G84FVMFGg5mm
7luIpWRxfdYDgcaZv1d/RX3GGihhVfVL9VnppX1l3m605q+xhwCshsP1BiPsuW30FPrX+CU5FRlj
93j9g8QPPkbK3+otuQ6tNC5+jnmw9nq8rIzckf9mx/v0uGudkR1iU9u2Gkuy9KaD5s1bS1GF1RAp
guEQtHLbsuUJWwwH88ofo2djwMNTkWo1yfboGPgPcaONOVTZBjphl/OtW3aDqPN3FeDeJG0+3fZs
AqCuqOpSKFD6hEtZho9xEtHlJbnDkhL3dUz9Hhp6Iritf7nH5HJePLOEP50xvJybvGtJ7URmg+Vx
qPhapv/T7/obx1MD3XZJP7Wt05A5x9HV/E0XkzFiNvezTVc8DB8IAgcjMlMDqDJVVpF8TvsBLj3r
Gdo3LZuLw2hIQcoMG2nIBCat5uJotpxJQkR+HPbl+KMJkfZUwTQufJNzsUP/606O7XttgTFM0jJY
l5YePHBP2n0aQzNNo5tmjN+zcFJdrJPpGtXJ9wLMU4DYFrg31m1BjFzmzOmWajzIwcHt9/TWf4mY
FcL5L+rOYzlyJEvXrzIv4G2AQ88ygJBkUJOZ5AaWVNBa4+nn86i2O91ZZdU2y7vIsjaSHQE44OL8
5xfqP1nu3EsRHWTBlbnT3AZdJaqzGEdOULmflYb+iPs1mlVifo6IB9nFEM3ZSfsOtFLfwUKKjkou
OBKlxbEZX4rEgTecWiezSvZZhb5ypCeyyYQ58GjSa88JH5zZPptJZJ4p4Rb0l/3OhHccyoyRi1Rr
cmhTOjaFT57D4gj9eqH27hxkWIUp7wg02JWxERTJer30r6ITiJq1nwj4loAYnlta+ylTlvp9Wopf
lpyYFlr0kLgd+ZthGh5EE36CUPTHIkIKM0byweYZbWynroKuBXeOR+eQ6eFrqDvkniWoglDmtv5c
JAeWmfukJIA4cn+49M1wt1unnZQZxyF8z0dqnnXBZhKZrRC7eOU7eS5ik4x4KUHLP+cpyNE6PEY0
ZwhvbrBoNX4tw32mIYNy6fMA82PQQ/TkkRiqafPgrEsCk4U0Hoez3czGzlJN75Sggm/cPXys+c94
aPzwRKyfrLiO/LTCVQcfwdcV4uCm01ItcOYRS0bxUWKnQJDOEB+8X4Ro30VGWZ7GghQFIw6sKQxM
9jN0yUILVtk2d7iE49lFkgweVUN/8kgOIrdGPMdV/AC/qcFkcKQ9HsLZimcP2jiC3ajMILc5vqm3
xm6yErl1XMJ0bECXJhrv+naK9/Gcwvo2yb9ZoIE01sAlOuu10tys0sMDLenvxrXokGwtd1PW+q6G
hn0YSdPUqyjZ9Tr7MAGFmBXain70HnrvrQKYvJiknzktEHh2aL6LazIL7xImFaezfZNyOq/6M3b4
44Zmc7hP5pNjDA8Jpovt1KOaLNkEo6AnwTpy+wDTtwPyJwuOnTgkHH9Ifrwx0/6pyvWHJWw/4Dog
SpXj12tpaT+tJj+XE1BvUbgFRBgt6Ifm2+zGlyzGlzQCyDfdGLxsIROrb19WzkQyvK2QYc55zGGD
d6Ntoqs4yvY2O8LG6dKjlaBXbzGp3w3Nkz2mFFqNt8c5DzZAVz+OiYX1q1h1f2kjFKu6aGBo9bgh
RcO5He1pU5GihRh6+sbGAkvH697SvuYUSHMCJVAVH2ydFSHAZuqjHqPFjhNwnFAuQvH1OykoBHKo
NlarHwB16Uy2AETOZBt7Z4nvVw9eR1xh1tv3M62IYfHHUT8gqQVxK6Bmwe/Fd4rE1RSRJ1QEZVCQ
EOX+3EmW95a0hbmSHZHg+U3hzY9r3wZZNovAGoAKx1UArHIuy4xGjTM6XhtORnKHsfvttKCPUyLs
TBqgx/GuqOhQkH740RM4A7hp/Sg4q9Wqz5vL/sF23C+97DjYkMyxScTUBXAg8KeqiFIkqzh2vA8c
8aj4Gw+274zDZ8T+qpIBOGSESG1Sgm/0exILbi0d8yNTRUZaajTi6mOq03Lba89ZCc2kdc6JntLA
mS1fIDzak1l+4LGy5+iEjLA63SVe9+SGxpfIrFMSdU8kKWOctdT7KXN/knvo0fXTHqdxOefEuPju
bBwsN3svkTvsGu/L1eJbN3F+WCobQmh4WjgNDA76+7S6lJEIAVFF6qKaM/RA1+wE5tV1nXHgdwRg
wdLMBxK2WFmS+GHG+Skd7HM+ZM91b7xGA8EptWEbmzonGQbD64207ZM2r95eLTVZ1V7XDlkuXWp+
2ek7xKGPaBjFpliLV3zPeK07oQc4TV/JuXwg5S27wkL2AEnlBgUIe6qbQ06kg0vBahF4xoGgYv5t
eAUWKiaNnL1dXOrQPgdnY5MUYrQFodlUIFhpbwqDEz76XmPtxqAr8al0tXu2P0F5Lt4sE99LLR53
MXY4Gwf8AeIcvpgkWW/xVb+JC2pW/KppqhXTTanhe18vP4n1prsONH9wyu84wQ62POSz+MZimZOM
SkpJrGhH94Y5xU+Y6UrpCXMNVJryYbpP4+40wvyxsTYnTY6DiwE9T51MotZ4SKOc9qn+q46OTRJ/
q4OzOgKulEfo/qh7DCq/8l39PDJUnWHr8MNosqfVy7Re63FxqubwUFXHUK9fY5VIUBk8eAfLfnOa
txIDwamNfyzKsb9T8S+zdu7jNkg9rnZyi30/t0f1dV3pUSbXtwu2+LTm2Rsh4WHrHqLWRfU65e9W
6z02IeSSxXlVZ1c6OO9xHmElbe8B00lZSMirUbkxl3GZ13Fn5OMNXS18a1z3WCfzsZQ4nxF84gut
eipnfrOoUJLZaZ4Vikk1yaEukp/QDh56ZjDqCtYC0O/MmB8AMPltg60wDlukgogU4fbgdld97RL+
yC8ZeXCfZXiwXObcunxTdX/bON4gvt1HOR9u7qdC+2pmPtYhS8ZZ2tc5YU1QgTKhspEfPIr5eHga
s+7d4y96R/9cdbiR7lskyveEE3LqzjdWoUI+4aGvKuNDo/NE5Qp9aKyeLiSQtnW/jKl/UzZHqfxu
Y/7KXgGx1vymTZOXnogb2bMcQ8oz7BtvDX09Xn9ldfgYkU1x+WauXwf8ZtY9Xi7YUrmofcJqXgoc
1gr3IVahI2PKgxrTbm/H7skrOTRfLsdN3OcaAounsgJSc/nnjxc7IA/1a0wcPIZUiruhl0cjXGH7
MCY1+xhlBG1P5jaugncGmdik/RI2NX0L3XhPRzTJeD+BADo5GTvquF2ovBf1Rl9ebVG8m2lxP+Ci
vfJS9GX4pd4vJ08+swYT1NndqkoawtK3erVLvbvWHbGdbq38ZkrzV/VDote/LVl/hTKo9XMXSRye
+m+VG1H102ePLjqshsOi8kNiEkCa2ntWhorqjy41f5hpBxO2xqWMvtQ3JmiaW1UnK5/2IBgEeH3g
2/9ltRZ5F2X27OIqG2HovVFTzZo6YLvowerAw4kaS+vkM44RkV+Sa80+u0pdwXqMcQnUBKpnOVEF
XWqqmM5mtd6FVv99qSMvKV9jZwfa3NxccJALUBHL6r7KMQrTeIAUndCgyqNJeEIcweYieTQh6knB
IUPCJ7cUQakZ33Bu2ap7HJz3Ju9+qRr1ci9GSmsSl5RLyu4lVqRSU2vq+p22WudLooKuXtEm49NK
kMsev3QVOnYZLRXuYKndzEn6rTNbdyph5vIDdPVnK+6gZKpJynxvOYaAqDiHpRFoExgSKFg/rdaA
6yju+8S7U9nql7g0vWK6yY76ItPNc816isz+bS2/VDTE5d5arLiwqLg1Ry+wWp5+ydVdfnMZo1BG
59nVD6OakS0V3iXWZeirH4DqGzsEjOtVEaiCPKB3gMzLO3MgF1i9I61aSSIcLaLB3Lol9IFQYoxI
7fkN2/HQpdqBnMJj4tqny0Nt7fbxUkhnnbifBV4Bamphn+m7YfuyEKVxeRKLGb3O4d0F4LoEnNC9
Zl4L9vDpSv1VjTMzlkXa8zy/tfCc/hhyNcKNq5jK9tUFS/FIXsSUT70yCjeI9eawTNmVKkCJVEou
eRs50tYMl0ZssFhhair5evh25vdVrZiXYarhwEzFfNWZ4kOt0FO/BtOtXYrzYHCuL5OreUg+PYeh
yEFDtPb1D1DLjJJN0YKJYA54PbnmzrPjn9X4MzTV6xFpnytajgqbLYqsDxB3fojvcNfRw1yWH+1S
fcXMCEf/CdnuBZcDangCIp8BMF5T894R9qFuSPlQy5V6XS8DjAch8wdLAQTJ+0LNF5zRr+KZtKea
B3N54h2Lpqy0rdSbs4UXrsrhA0VxTNLVFIRDUYHMIOZ1WKb1OBO6IXU+SKENl4/HPNuHVX9Wa806
kXCUe/EnQQwgkk17zGl5S1M8IJ0jA4L58f/WLZS/n5nmPjuQ6Bzmv90AS+fLlUird9QT78W0U8uC
2t+KBYAv6oHbskyeqOD3nG24/OEdp7TnKmGZWfPwqzzrKodt8aYzfbdAY09XgBgrKa7xxlbt9d08
frY9hwT1sXH6ksbTncl2HWf7bs0+K5XLhoXfP3dThXAY6bbpV9q+mniMF3FHKsqDmUXPij6aQvWP
+YcJ1HVd28T/Lb/gqNL/4ayDwlXxtxcSX4SZX3d5+Za8z553o7g1GewypUOt+acY31fUlG8rdBxJ
naLY5jhtGk78mNAlFhhraimN/Ai9Ww5FKYO5gdlr+MuA4LxyHShcrivaxmyEd2vfbRdnOYY5OhY8
sv5eciNR0v+bXcJFcWNoKC6BFiR6rd/USNYMNVy2+NPW8w8RbQcPD63CoWfh0TgIbMW+G+TJwXqK
Kq9/NUPMmRalkULxsfPy5WdGT5FDJYQ14mKDsiNwEs483v7Wvs4Ssg1hrUTM6sAdMvO45N5VXars
z2+q3GzpGja9xWdVesMC2o97usDK7fZCXmHTB5qds28iDGkuKqKHZkyPY+aABqH9wcrxnFK0uQqU
B99oJ8o6k8WU86SOl2z51nTZy0Akg3q6ilh7UT+OYf9o9dbRgUdBShp9X1y9At0lmfMPmUPXUEt0
ip2UD8G41vSn6qLe6AjVees8NEfL08pR15f2zwud1m6ag3QIa7gwDcAlBtide9k6uJinyw9hJjeK
/8/10fuIsKPH0sdvF+icikWnLVEeVNOMbzLlsulQkmp2tqNo+DEr3c6F4FWNFkkca7iJGQ+vT9+9
Ut93ilgeKq1OOpWP6fggbVhbmC1wvOZYsVY/irzCXwT2QaTDgVhRnhSKsixg+rai/zFDty2p4JqL
DqbrtraNe8gUY0Da9R9ihOd30Xuonn4pU1aIDNJK/l22sJSU8KW2byfZXmmOdSTo5ury4UoYJaDm
c0ZdDvNIcoti4cwmhVES8abrirQWwYkx+uHWIZmmrfHeRqu0iSealZxqcUvOy+s2aCz5mirqR7fe
1RUO7WGXUoPkbxm8P9n/FNaucM5Cnbyt8u4ixlI0sd6CxdNRD8EaDkzh/OhqMjyF7neawdinJ6xK
PooEYp6Rvs7cPX1DwwPHnknyvLAyHEW4qMLs+sKukQfyxsl8wIVsELzJY+U8jUpC6+ENkQCU04Gm
l8B1XWS4nIt3c5peL+R44Pc7UKtXcoJ03gWuUcBEQXFrjTYSHgTO+rQpTdJylZJqbCsIh613g/Ia
J6go20infGu1DvqQ4udYyc+hbnGIhoir6ENg69BS7v5+SdD/Qi1oOmjr8dnxTNd2ftOK2u0CMDng
YHAh6cX0cLlq3PYbPPnT1HvyYJv79AjB3eIYGq8M/v4C7D9Lsw1Psxzb0bByQav7m0jajrs401rc
1AszhLCSP1EOnfTau7kIEKBgpxvRejul36hsSKQGXSJZMi+ZR+HGyTDFVIJqzANXyTk/zbbDgr9Q
F0aMeQaTDg7RwbDYGrBmu25EcSrN4UbJMDSxdoCPANONowXMyJtkgMfpAIHicspqrQQpXYYiseXp
G7V1kov3DLSJq7juPHGeh5tCa+EiNJjUKS+HTKUkZ+1EZHYRNW/WA/nKvtnSczWJEaLD/NWHLdR6
t6GvhUdJZMwECbk2XuT5LspdHn31Vq/wzq31iZAKRVXlchbc/6tKXP/92P+FNhWrFuhZUDzxdfjd
hcQhP1QzrQwJHr1eq6DOzCV7dZFU3yUtZj/R/2mb8zH/d/RV/YXviS7/vAF5CL8lr5yl2X/ycghH
Jmg3gGFlYb9rDdxYBmZBZpL86g3xN36z9xExfEqMn8LZ1POjbNe3v7/tP8ujuVVuzGEH1B3rd1MF
4iIIuNe1yV+sEIinwmsR1Q2BlUt0/vtv0v/iq2CQGpZtMcAe1jT/rsWNoZ7EuM+MPuJWA1sQ773G
sJlGQrgzJ418W2fk/AWT0SGqBy58zsnNxdTNuragCZP6w7r5n40J/nxVLlfFvSMgRCf+uy+BnSy5
lXdl5zdac6t5sLpH7QV2gfEfJL5/8T3SRO/vMthQMh11GvkXvb9LBzaxNWICq1S7BvYDp7Zd4rYy
SOT/YaD/rAvHYEZDWmgrexLP/E2IDgk1TNyWHFEhvYD47B+LZCMp1EmiLMMzKmxMs8bkK2ZFtt2B
tnvy8PeX8Ge1P1egS8d1De4Xs7B/v1lwqhGVM1yUKE9uy65hQL3XJFFQHKlievg92ihApND+0yjr
fz7U8c2G7Zp4JaOotn4bZg9H6bprWlgwOM4GsJgIdjQFU0zrzo3+1rCzInrz3CUIaV3bYfp2OQUo
HuNlCP5Pplj7r+rmV/HV/f/hiaXcyf7eE2tPkA2+WJ/Vf91gZfX1mzGW+v//0xjLkP9gIzOwxcF/
Su1lbHT/NMYy3H+gqrSwcfHoJyknl/81xjL+gf21i3sQMxH7DoDz/zXGsv/h4Q/lqYcqNUxE5P/J
F+u3nd508Y/BHEk3DUPjcn5X20ez5U5TbH5b0Milsb7P48cK86nWo3vqyQ98KU/In65Dsur/ZdD+
atFXW/i/+KDwzbi8WLbmutJ1NUv/7YyBdS3dE915s9HZB0MztyQs5MuRbYB+h1BUY9Lv9rmVEoPq
jFBlivIr6zPvqnG+SSppAk3LD//hmuDg/XZVFEAYV0gHBwImLXP23ydsazY4ymsgB+VQHMzMRqsH
Uw4GP8UaxFHY7eVVF/Nj3FWnwGj5jx7/6owEORBrc6pPQG1RbQelMfl0jhd/pfYfrfU+M6m3y0nl
unsJfmOOcScnXIQa3UMDVqCGSqwZHIdgsJl0EnwRH4knBMuNMjug5QpE1MZvidTmoDOXw7LCf4IT
t8ssOoTOvLTBLOzH3FAE/2yi1rK9W05DGARpeEkXkvAik26VHRkwuLmlwkQjD7Z772ltBewUQqKc
IsMf5pwz6jwFYWPs3TqKfdpYnEk6ZzvVyxxQaPVBbD1jCQshtu0R5pf3rbIHbVtodNpn7RJVZJA/
RjM52w1pB6u8S+959zC8bcgxBPf/Y+QGFqJ6jgOJX1TnEDs15Fjo6uOhhYTOAKj+EWmKST1wAEvq
68LKSRjR0h/EPhUBtLgQfjE6LayJXPAvIUmuxOIcL4XbavLWAMPHOsiN7VAllEJJ/WTlVheMBnBx
FdVPsuZvPJnp0GhXkDFog3Xh/MSdhXuqx/e20z40MzdxWFg3s7qSOMFwqrL1DcJPvH6nEZNuiN59
DC3bDHkypob0BrboxiN5U4866VfT8D6vzgd9KX5N3tYQU8GlbvGeC9C0vGxfF70VQV/SK+/KHMrk
SiSiDO/gMTzQiThBtCRAcgEzqUznNHpEzrgKLlisMjA7mwY/mzp2HhRYYoBOZmREFFRtjCrfROTn
KTSwGgp+4cTHqfP6beEu5sYddqEpTzDwMBke1gKF075KiX1qSDLqVl7KPBbkegrI9hnVrBDdrRXi
8D832V1eYs6frNp71UKLLkrewgSvT1lg5srLTyfUzcM0mKBW8tphGLF6UCUxJN/KsmLm4qziNHsZ
GtButeoBCiImR6O5J5wFLlcT+shYe8hDXxnTA69ksZnHqvNZyfC+Z7OMcwexw0wAVyRwDDUGf5yw
jhbRR6xRHSEfan1skvwRXNc3xewEevg1ZBTBnhU+hQVWnE25Bn3H0+0rr/VlY+zQD9LcJ9sxCBNY
bzP8EZSq3nVJgguMYkBytzyKbiYHKyPaoJCT74SkaQ1Lv4kazznShB1RO0+mpc4SX3bWLFuPZ4UC
16PnOxDr5HDKWVbE9LG7+lOtf8O8vRuSJT6G8zYpyJ9bLcK5cbK/0RzsY6eYJw06dOtVeISIHlkZ
PTYZoeUz4iY+5g4fn6bU1KgqRNBF8VOadr9ikpaKZkhpLuBmazr0zKcsx317cX9lsn5Z0NVuXZep
CQqoGq0olJuYdKbM+9m1+cvlBysnQmxA3H2yWmJvN/ItCWH+FvHiQFJnvYgmXlULJrJW0xO8rGaT
TT7EwJnGzHoRuIofYfWoOQXgO0vfiNwq60i/zGcyptBkXdNKfygb86fw4nc7zz7LaQJwlqAvWk1I
mWtyjejhDhl0mcuSIFMjCoz4w017yZs0NkF8ljpfRu5YTPTgui8UeYUYIfzsua2etpSdpfjN50UU
eKbwPS3/cKfiOp1YrPG4DQNN13EzIUQvGAAu6X66efXOSzBhCxw/jFFrB4033SyxBa/B6WQQFSRb
JdyH1udNIEfAU4K0ln4iEa7mWujh0wsjcVMk8BHyHnigZhbnBKnCvcSXopaqdzjPAS3H2aL7X+qk
HdHnDwpIsX5lvHly4LdsKEFUYVqCvMDPpmSnO5hcIFkSQTW2+8JCfVeHRLj2mRXItE9JU82/inBE
2dkDIOVDtc3w7GAWpi911vDjckluRgStHqX1GnbRzh60N2x+ayJJsI+IrAaGUAOmAitoU4codssI
BBoOGsGPfMDg4PUxmMV60BPnVpl3QRacCS7qS4hBUp/g2uO8Z6ZGjCswmGixbNrRRQNkWwc7Zi1d
cpKHMAQJDZhvwwiGaq/u/r3uIEH7biTdKwQoRWD1alVIBm+/RKm+GbsRsxLCxRBYAfeCC9oWie8k
jyT7uqoeRcnKPy/FU5Inr/bS83AmBOuh3tAZN+wnfF2WrQmJIxCiInPXmhqAZT/piN8hHy+hj9/r
tVI7WK6v1dfZqSgne48/lkEBTjlmoG8Lsig2rnLvPq3mYZckBSW7nj05pawCBLioI2D1lMt3RdPi
EElk156b74wRPnzbjLsWye6hjnCDZId8CFPjOMtlQcOIVIEe9mcypi6uVE3mF0N71CA7NZLeBE8Y
KwR6sizESIOt+hsGl9rZ+4pMu6qiaLXO8XDVRx4MZHzU0WOXYhtZgljXeH5OM5wVLpIqtNdMvozG
6+K+tAUDvA4EIVUtVCN18+2EIqEh8w9hM/iZO2+1KfppdqiqrYKBtgqg1bJIiXHtytfY0nfTDDEB
H5sgq0e6Q9gq7CV621KYBoy6yDypXpmudz/zUOtP1RhMrZud11BQmpgRApS67k6EcLGzY9lcafQK
EhMr73o0rxP8Czaui4DbXGsUNgT11Yn9qQ15QLi8cTd7OCe0a9ANmQY70bxLSfLy8sz56DKHuLt6
24d2eyxE8pIhHrorMlHtUi17B7B+sYxsuqkFrJuVIMMaDsMOjk5FcWhauCNp7dass7MF6npdl+Yr
nfnymMLbP5Hgdje5UG+Q/JbBMITPEU49p3wtCggqUREUs+ldaazaT/rU/KhWK+ac4HY3LMDNWHTn
tC5V6GcndjKbtC07CZE3oROMxUzexKJrmk/dbG+rgpY7cTFNfpOCCe7XLnWRVfTpnTYA8vKPuPEw
JkI8nhqeaP9ZOjSt5nTluIwSV7YpK5gmDiIUw9VQWaQJLOJwYbLFtfnp8sT2Th6jrFJeUtJ7GjpG
nvn9yy67BxeSR+3OjjpWTJtkcnrsX7x1m4ifiXGY4v7cSBceIW3zHIvpTGKob5XXGW8WW7OfuvFp
msDFQs3y0VYCrpoeRydv/criYS/K5decoBgwWL7skQ+pTXIXl3b6EJPzsqT5dVqLpxFexUQ29kaw
9TgILkstexvcGsaZgHccmtkhNKcP0JaHmrjBfnzP9JYuVPqm93D1ao7AuHGXLzaqkK2WoHXIsYbI
J1hGGmcEcB62Cb/MTSQa4EIBnqLKimn9IJMA6DYhiXTNIFjalXZFbOAjuro4f6s092GFD6CHxQ7K
qk9e1wFc7hATstJb/EvldWcSvZm4j+ywdIxz7Dwk8jzi1W/qxnksrQLb+njAML04urFHF3po8MDR
xLGg0QdzlJYVB9gIZpIDttlhj9HkLzZs1cfM5HnU3TAeJUsb0vVr1AEicESHz00xmafeGKEYF4TH
hoTFbtx5Jv5gRR47N986zkxaJeS2k8omtkzrXdmnsIhrLCZIc+Rs29t7rfTwtijN65gny3tJvj3W
AWm9fkgx3UxTy3WNIzRzO7xa15S80/6cvjhOzwK+sFBpo/OoxSnALPpZFeGj0cbDxoiU5XSLTdFR
F9VxHZ77ZL7RmuR6ktWMHBlmtJPG4VHO8aEkH3pnRRUmL7A+uzJt/BZVElI8pyHWjMVCWgQIuNG5
gyqFl869LOebWueV8gyA10aPicPytok9kJjKZr6F+3pIRXgF/ovnPsGtzvzBAJBKmmNOE4XTYzXY
m/tXtNHKtsBFD+m94Hpy0zirL9CAx7H7Qrgx/0+YedIWgVanp0HjZXSa9L5zU/ozFFMDhHOzz+8d
b2eH4XNtUUgzBgMVoC8jzp1Jb/lx7X1A1oLZPC88IWfXDivHsbXnyhfn0XDNH1P5C/Tm1A/MsjBx
NsOKitudTFrTwxYmkknMSrc3DR3ilmhSX0+oISIPniD38VINGenHykVm6olbra6GoXouVvjfPX9b
ceSDP0uchG7CveMgawYplsY3erk+OyO9Dmor6zEaHfK/cabsSLR97SzCdYkhfMCnGoZziMYG+vQO
ep23LdthwLmD0Jkol3BWG87JFKru2VTW1YgprzICYbfwCWoW2GTZx8J5HVaXHYpkC+QszU2dgVKx
H6NJD8khHyNb7AVfxES/yuLeexGOebA4JBynYW+1dv4CTRFF2eDeiqnCQoA73aclulbpRteJEcud
6/bKvaTaCWgkpGdHp3pu0eOIhbBsmvoFK6IvQk56hk6SVY13RdXJfSxhRIfrGoxxM9+VoQLbNRYH
IkKHFSeosSIagibE0OP6T+4iicmVfMH20sQdMHpxhVcd2BdcO4ZLO4uTa2SqmeC9WaMzbQrJ6p1Z
8LKbNLmCNLe161n6ISrjaaz2uYPORVuT/ZqJrdeTVsCWRe3jGceFACGYBaThdaZ2F7emy1HSoZem
RxIggjrQJpmithIy4fl41GEkAhgo0WOJjlNWA5OpB8TPyqamdUkikSRJo4nHn3VYOrtVaRzSKXmb
r9JIjmfbogSqNcHQajEEWUEit671DcXMut415mNREjxd5L31a0WEipIbAd4KQHKEMIktRG4dW1J0
7tgG9GNutJBMwnoIsL/Qtrgspfe2+s8EO27bNMSF45Hwqclc+eCZ7X1vdcPOhA9DRxJeHT/xUiAY
yBX2Rtheu2sqgu51PcWrV6tPcnWNY5R1vzqLUAj8Pva57eLShaCxdi3O1A0x05lunCrPGoPt0HH6
11ckvKtXP61l9GOk6biODcd0UzwXDczyCWYTbznTvQ4cQkpdIr4Dw4a93aeEb7YFuWZpS8IGjWBY
+lOAU0DqT6yWBpG4vtYNEMkmB0fRAeIsVWiMBoWUTGvfLhJUiVo7KBgQexQQQkvMjwuH3EKaVGUy
T36l8XVOWV9po/IxKvlrSr3St1u588ijgJZFFFohggWDi0X0VMFmK4NlMO6lFWHjopH0CE8PxUcK
CI5jo9XwGXUVnj1BGHtp9M/Wibnece7iqyyG14cduF2KWQaXH43wHpY4P8YzYvfJxSlkjCUORuwv
Nl5YQYX7pV+HGvZf9ZHUR6R0rkbKBwkwPYoVP0lnPi6BMUM2rhGSMV+iMdeLUvqZI7FgX6NthPNU
0FvR0RwkhgUvs8UMpfj7kg08YqIzRuq9hIYjaJc9kJuFAwz8ReNVb6yJOCRMuCdBm7DiFqpRqdTb
YJTLoXZpo49054O0w1tSjkBS5MxXIegXi322LbTqVjpKr9p280bExlkj4TyoZAAHlRzksLuv4SPb
hb1u4p7H6+E/u5HNdPQiHh+5VFs9IbzdSA0+Ue9usRVAIG694nRTBA69w6JzLDrrXJitqDqhZ702
GneQ4wCE1tjZ9SNo58BDMazlU9kYXLIpQwORTcfs9FrrLa3t5ywDpUHzP25kW55TLX3tQgYhLni5
iEe7n0LiVygETD9MSZXk88QE42vqat8qOIdorQw3xGkTB3SzOIQZF3M+M0E3xQiAZ4SJhR3OSInF
jXSup9rVmkKjdPi2/K/ZqW4mDfXK0jsECNbFcSRcxonIF51abm7O2DdTxzhaoaRmrKYb0wE3qlnW
gpKYwmlO79C3P5QLWKYlYful6rm7VLhGJE/DLBN/wJA3MHL6QYZubXX9vAwnx+GZhVWabpEcXMEM
0vwIrtfWm39lJFD+MYEsKzpp65T5y6oa8wUwnKg/RJVy71C/NIhZFEH01zUJjKlP8ElaJ0jmbvBr
4Mo1Sx7GeiXtmrpdJOHdWPWgJSEoAKL6Z1ejSG+XQuAS7vq2JbdUt6WfAeAttslWNo8vmCM81guS
nrnl3W8J8PFGxWjsxI/aS/FGWtSsVFcnLAzsvMcJ31kY8Cm+ZI2HxokWb5bFZFYlA6cpxoiU8e8U
KjYnnwQtlwtca1OJMdSRyzCVTggqqzPfhxTphziB+GIWMFIuo4/gDadNXymB/gzbP9YwxIS9EdQU
lxubpKlqZeC7hKero3uPomjfZ/A22wxkYyKBFFSM2LZ6gf9s6M/5Qlim7TU3o6NLDhNUJzmxKgoL
rtx+CCQYa3MlIeQIAIYgVgg1NiB3TQZuUQ3Q0fGxIi6JpnzfDSlHRvcdWcBDElF0FjUnyUT0Pa1w
ZLcjlLzQBimZvU0cpqxVfWf6RFXfCRHjajHeh0TvHeYW2K0cugAPDtbEmEMejRI/TqgLV1bQERsj
rJQKvxIz0XU475hqDvaRpfmDWW9Xuc9WswhsvSezPsuv+kzs69n5Ea5jtKX+mX0gQtC9grBrgx2b
GXrA8Bf6aQRlLZ8yexNHy2FMEuYpBKKgKqoAXiF0P3HlJOUhnarEN/EQJMu7DqAOAkSlvEnOGhHs
jUEb29IdwUPEFtmCQr+gERyBd4FoU9vLNwtfEr8s9StuACy/GZGY0DPVRHKYBtsEEhMfBklCOFQd
cxKyLp2IS3PAaRmAdTS3wxxFXBy1ZVb3xDOsAonC2gW22zyZGttbDclQd1DdGzXRb5lW34R9R3sC
hHM/DLmLzwRI0ITzQsyhGqMWDz5PPN9fkO61oNpyaURMsYXKOO2SYNTvLCKthD3OfmOyj6Y21POO
FW5FQoRbjzh1Cy9HOra4XHTvFgfp0ppevZTawEsBTUUJZAa6Zo5sCGriZW39WjnhOY7mY9qC1LWc
BbdetJ/y+h2XEIjDUK9HQFsYWeQ/tHyrM+mfZM7c0G/4vnRp+moFih5/ZZpx48Ug5GgZeNGli4n0
IO5rYrvR14GZJGEEYuX+D2XntRtLl5zZVxF0n0J6A4z6guXp/SF5k6BN732+zjzKvNis2OxutXok
YASohf+QrKqszG1iR3yxvtc+Lj7WjF1CvV8c79AADCRsEFGTIvQsknODxZFwJonnVrAnQzpCKE+V
A/MqyXQeWElzbDyOSHh8mos8a6PPSOOSAVeZQCcQ5ZiwNfWbPkQF1s31tlozi4z1BFjUcKCCMbmS
mUi5X+2rvGrcbdH3x8rExhnOK7gu0/2jJWgzet9EBKwxyOk74JiPS2hUkBrwW4vDPuxZgzjEDebT
PFATkr/2ZDWZAGii8dKvq9zUtgYuUJpB5trQ7Hnb6OUWhAlg6Ywtj6TP3pnD1663LruO21uUHCsb
d7qjzIU7AbZgTqsxR3VjMzboJ4T+2TWDS6KRUT5PwBYkTdwaz2sxLNuhjVnwYEEibq+3pd+NZ3ZU
4KVNJS1utZ1nUaTW/JHRQ77CDdvgTGofyzi+QIlF9AzjuNT0+LAMfDMtJ7JvAQAVbPXy4PNG368l
O2c1r9Q52nlbBCxFsdOSg2RAlamTbvo6uFSP0h64l3quX+d0Q8M6uSdny7o9xcw2BkfA005nZ97G
lkbzoYfpenADC92ljY+vZJNAdeUFfgGork4uI4+Vy5+WYIvkcAcZbgS5ybqjJmcbvRdx+9bO+qtJ
xMl6x0fTnsqRLz9NOblLGkOgz3bn6tKcgKSzZy7vVrx8GTIXIoJapmfTNV+DPX64fFu/SckKF8Gu
p8Or8OlNsZHtOj0VuilHA0vW8jn02eGR5H9WFa6A4NFUiKsCGHMihmis4LnxEWknafEBwYRPLdqX
fiLnQZxBtaJrn1uZtp4UIuddMSRPHQD9MzcggNZtdrW+889brLbySXtTgS3lWX3bnSxCpa3a8yuH
nINxVUiwhYmfSQsa0yttCH5sHwx+G+9WOs7holnnxQyf3NAZapilfmCj+aVDm4ILgVpw5KV220ly
GYga+a/tYOBVG3FeX53i5veS6BBkuDEAh3lErcc3Cr34EvjTZWx71zR5uVtEXB9l0+GcOnV/sgF7
DIm/aPNGPLrCtO6urOK2zloqNgN7k7F0F55PpqSlC32TGqe2NG7Dfi6OQBKxXQ+sN304rMm47lz6
6ram8R15GSWJRU7l05tRsNVHev9geiC7V24C+VRX8muWtpLHTbzzMqAcO7Ua/wpxvZVAKem6aQPv
Z9cvfrltM0pyADXwVdCjnoQIYsNNkDRHxFrrJg+neNvnHjXEcTXOB2yONwVdmrNOqjZ3Qn0T6k/p
mjoAKuCRZT2e4zoo4s5mp23IgG49nyR/b4UPNaNqa5okrbqgpe3J1MDIu/M9pcPP2WUV8armYXWc
H1IVcFoWb+tEq1gX+5skorA2at/Nktl70NNXRpKX23LKcT2ibXIaj30K56qmL2UzNNSP0ywYpRZ0
aw6efWZFFgAdmqjzaUiYNcsArNq7hfXJrtXG1GlpeVdlLXuEy1xxIqN8dCxzHsQaLg5l6fa+hyey
8bX1EiplSVRJU5UP4C/htEQTJJ32DUujMzPVMo2j6Mp60tMtu3H7d4zxOso6mGUv4wRIaADBzk4R
WRwj4ZofAkBPexzCn8mQDduGxvI+BQ9tggnB4j3eTFT8dpgQnNAddh73lPNMuA0ielww2TkMMVdX
Zc3GAJLCUUzjCLWc8Oqt0NrFzc5NqhIZNOIgLOnZkN3+K5+RA2ZNQJo5hCJn99hQZo9djFgJ+Bao
2n48abOUYEcqJIGX75phwPcuomFpKapjTBBHamX47CpKuJzKxgP9zVFlD9saTlMbjO4hPa9TKGKR
5Rm7OG3hbNPoaEttsELBfSzdTYZ+4axGcYjd3nuUV49t4xe7tHwYcaLaaRMsDlqnQw5POyM/r6rG
2IMNKzSXnAeRswgiYEJZxDCVtZAaSGiqKKzP3MbDKKpLEpQmK4GnUSrTfBxsC4OJ96//odH5L+Qm
/2yAYaOjQdSHPQghehCY/yzsGKkBNzTuv1q49e5qO/BvVg2bW59m985wc3qX13Q3EYgeLJ+meavT
3R39nZSHIULtnSqIL/opuDWaqAfudg3QZNyGYeI+uX34kwA0/tWi/I9kU1f/nZcg0srPCjYfPWr9
X/Bj5P/+WVr1n/7kv30juZy/v1P3F/UmiDbFCPA//WNX9km/3A3f7XL/zYm7/8v/+pV3yl/+//7y
X77Vu0D6/v73f33/KpKSJaxvk8/+PwmoxB7nHx7u/2NK+PB//nf1L7fvHBz+i5f9zZDQ/jfDpWiL
cZXn6whL0fH8VXflWPxKx1LQJBOB/lBHAvQ3Q0Ij+DcvMBwnEBGQq6OC/Q/dlen8m2kh1QpMHN0Q
Srr/I0PCfxIG2lwBaGjXRmNocjlKAP0PKkgPXWXBx0Vb0i0c45ZlOLHA2xsjDc69HLg9mrAMjpa2
XCe1nxz+4Yb9F7NBPuSfhE5yAcgwLXwyLd3SlU3VP1wAkGic6iGZbQ0XXM0w5dERj194HZh+n2qh
FDgazILBjxa0OdJOPOaf3aANd5i6RjWIOmzp6dxIinyvp2SV6aKh5mAATXYjlE70ezxTLBsgjRlE
yTGbiKw6dNniwxOzqvVR6h5M1xtpU0IIw+w0Nz5Fy7XQfBqbsk0UDMZFbr9MehEcao53ZmEOIMaw
MIAWz47Ql1TbK4gILH7VRWFRYVpdcs1m5Ua7Po2e8nbgrZyxw3WWF7SJll5oWWQQubfrHmVvfdOI
5ZMO+45ULo5uyzqfjyl+ykb5oDUJXSR6b90vnm5cZnRenEdWfq9NeXvN8QCIdcEOCE6pvIrb7mbx
C2/jpBWKqrSe9sTb+iV9gRTBRmc5ujr5CMrY477QmxXjn9D+HEDJm/rn1EstHLnTNRRzZyiGS6cm
OhqCrPnwm88lWde3Ar9zTq8QDavQ2Vtd7f2ZG7L9eQUMg0BhPK5QkgjwUaYlpfYCETY5RYMHt1bH
ytJGVXdBLb8+tqNtoG8nUZJbAW1FeXKeva/uML35w9qi8mBjXQ2DszTv0lXGwWVbQgo91hd4Ui13
YaxdM6raP9Tkx/OJfCpp0NY9T+izIc8GjwSqWHZLwirAH3ixt749fOdIJQJw4P1dBc+EDaCBmomE
pYvS5RJdQHgBSWU6M4Z0p8Vj/hKS7juvxZHTWcJXkmrxVZEPmIab3wFIARq0U2PXzZCpgpoSE3dk
CMKWYpGHYiaa7D0YEZJnaXwRO/S0gpyNdgAkimunn/uTYK0719p3MN3fUu7O0BfZS2esyGlqb6SG
TXfWkGfPBcWhnUZ1ZOrsbm+sFXWGpX/oaps8lN0uMLzL+o89BDdzXNg3AbqvKar8B6QubLOa/2fy
gXp4dovQQv1T8tEuRs5FmLl7FMDFk+OizrWHCkvKSc+fwtmHdsJh6Mw2hveurPVHT/cqPgiBDUWX
9XGM5uq6bTv/yvU2rVHaEKGAqI09IMyBaqSQfEmZUTnI+9g4pv5K8j7QHhs8A+FXxuZlkxLzWgvu
txhhxl74uACw2ta5deUGGulf836pmHEEGijRLVpSHPhs4JAhZNKVv5u7Ktq4M/KM2f3JkTqCGIP1
XpGYOurRdO6RKUL4aD8EWkMPVKm9WeWN+nQGjL4xtaLcmWZQX0RphE/J3tDeXCL5i9C2TQxlmvbQ
U73ZOFMeHGDbuVQM9pE1NQSi+S1xd7wPE5KEEziObV5Vzpay6HyGjJW+HuJ2ZDPkwiuq/lWGpw3N
aym/xFUG8XPyFHvLjz6R+k7n0seWAqIxZxtaDejB6WBFkneXDBVluSOR4U1k4rLMegNcsj1FsPBH
yYbqRp2dV4Mf3pXQNfV1ueia9GNk/t0PxqtDGo7+udowj2Fhplfq/zkpfZYGTPg29fs9QEiywhiN
7zUUipvU9LExGrX3rl4PbbbM1+CI+k3RLI8uIMttXLrXnQdWxoSGW6GQBOZElT5r/cODh+nUhrUe
B2dwAGcVSBpI2tXJTFkrOCZwMO9pQQMptKbhvoaTt2FjgPgzFdsQGQpEasR4w8qqXcwg0jwL8riJ
eUFL3RUjdYszCTiUQk/WfdfT80bh7wBMZTlb1+bCmzni5iBO9jpbFfmiaj7qVtvL1weJEMb9H0ph
mI5MFgcPfNhIg6ScJNuo2I+aHR3QjeAoOaASpGm5PXq0oG5mu73EjiY4zmZkEl3i2h0U1bSfGWXT
YpKENbseudug71IaiA6h456mOi9pTAXvmsTMwthckGBKWoJ27mUH/u64tOGDV2n2WZ/TL4SALzvn
DHodhk546ZfLGRmR9mT03k3T13+KJL00+jk4ZP786FFg26zr2O21GZUCCjPYN+Sl7YBNZCb2b2hu
O4RwyKnJu4/+xupRwPYjclJ40+RYlyXdL3rl74qWfFllgJZt+107wm0zZ4s2j7H7rDOYNBjemNDL
21vDDOxtv+I2MPcBCn3a3pB9fa9OsOzHlQmrLUdSH09+jawSOmi2Xxf9NcZLkZTv1G2b5isuVneX
RQT5PRMo0Ixhh7iPuvTA1lq7S7JpfV5swRa/0Gm93TdJ5yOqyotdwzZkNX51brh0pKVGeqcPRnMM
W7/f0YK37tWOnK7zW+X7Dt2I7rvNjrBtyPXE2vwQ4LFIaULnr+1lvmWTrG9Ds883c13tixEFTZGT
Bq2TPrplILdGAM0Q6ux5QpkEuye6TWtO9zD6T6PHmNbIqtSWb2zX3kb3gCjmNF3SfAlMByu5y2p2
/sRZfR9k3niwpOnb9C+borDecpdxTUaoPS0Ug0n0TvGeQIQ9aXQjzrT81jbv9EXHVs4Mf7QSPjye
y84ud2sQStjPhCEqcLt6NroQcwh5QQO48lzXOvgKaXCqeuhA7D0DY5oeSlPXHqYAeIgOD9UzP7Ga
pD9bUB7TQI5z9Gn0j7LdvN5ndCknCCaS/KOT5uUGlANOSt9WQRlVm85pZPwxpNu5Hs/NRd9T5ya6
uTDC6CfQwHWMZv8UDx8oqPi+sXkx5eNeddOX0lj9+7bLl2/uc017j7LqY5j6P05x59N/7dOe3QTh
k5ktXxW4CRoLyaFSYqPJi03UnK4KWrxZiQkg+NSC5u9g4ItYXM/Um1cD7eG0arLQ0DCu2rb9ssVS
WT8FGgmlFDUr5TKUJGXvkeTdadJ/TsYc0tLBAt3eZdq3i/bslz2XDODazOTGhIV11tLUvkYA9OTt
XSEcppAGaDsk6W6Xp7Ey98IszvlFB9lvzIyvIfApCtXnRvpKXfmzb9rvyFn/cKuPFd32lrTdG0X8
5ZntM3eOjYqaj+48c0N+r3KmcZ+j4JV6V0sa4SubS9Gd11oLntSVLCgFJjAAIzgAUViNt2TSqerm
Hz3IgMldLgzdPCi4iOKw+MWxGoArWJbxZcvFB11zhb55m8frT2lxkwIIBVguoNjrjvLfHv+LJ1I0
LiWWgHtDNfuiSYy9vELhXKyZlyUevWCxODOh21iML73DOtbXL5zG5SxrJl+zAEey59SNQJPwVeSP
Rn0CJka+UtgUButhDpvBFtSlRhu0kaCViQm8IaPe6KCl/AyIOHd9XuU6BfkQ8YhaN7rRQpLtFdgJ
R/AQS2NdApPcCekGcC3PK6IjUkt3+EH/skyk2T7XDLSja7W3zPVWPXV1mxREpoBuUMb6sfWyG40+
a4jTWNEtNgm/byOI3xM/3YC2vQ87tjZTOBgKrhIGVLQT7bZe7KsMpqTv5i+2MDRmYBo2UI1REJ3C
P2mEt0HPOh3c2q0rX78HBkPlnxE+HIxYlGvc30TjN1ErgxnWpJPcqBvu6ExkRSMKteJUjeW5Au2M
AgdSbJqgj3dtMFz2Il5rQFMs1vA+NJ8V0BESYbwj+BsgPAoDpL41Dh9vwXSh7qMNjARC8CmEWtI2
vIMPBb6O9Sd1k5yRT5lqDXicGEhxfbXgNBl2P9CHbzWEDzJkioGbMiXTixs+2MIhDafkSD79Qj3V
XlgRGYiJEviKC4QF1N1LHZPLX76mNORZrlegi18DkJ1nUVJ/Nz+shXwU4ts2XG9sob1kY/ql3jpK
pnMNIEzgcLHyHYf15Nvre9AzVgQh03nFvtLNKxkhINh+5G/sxX6oG9Kw6JSH7tsUiij4n5kg3s2v
x1s3jq8RZ+/khykomx62UjJASw2GC1lvdBq7B9A3kzBwRvtYFPPryiFO4xJYuhTKBOfTL18gOiXd
t5ULTS5JoCa7H/ps0jBqfHkdJcEl+cWNUEraFa5YWjHYFoIY2/d3tUzSSVg+iUka1EIgTXZt9OBk
hML9Cfpxm9jlHZEWiW9qGGdDZ18tdEOAGmDsCOREs+bndL5xZSrCRf0rgmUtq1cDMDwomBAMUgyU
yB2ix3qc3kNgRQiTr+f2oTAQQ1Kv0hztyXXS6wR8s5ZwjBaSCaxQGHz0my/Ot0LTJIn9sqLxVCwa
XcBJoyCUKj+iGpddCL9U0X/8twXiknBi5KPzUDidwVZxYDRhNMVCa6rR1Q1T+VRq7ZuioSgyznqd
2B4WW8lBS+oLobcKHqayygO1EEgGkLWRhSVnwJPZq5ojDRnMCnYzI9C+EDIiz2U7GcfnvH8fBT7l
tv4mHcXmYf1S+ByPKuFsTHerYFicgT2yrexXI+JkSF0rnZdTAewKuSMPJjLuPRiHajtlXSX45ZMw
FIFTADSrpXtCxo8FTKsDqgUG9AzR1YOsz3lfHV0zPPfUfiMrojyJVtNeJBJmcFlad5r94mBpfBAZ
2i0tI1cyCituJ5+sPVsUUlq0v63hUYHj2loHTSnWFa91dQKofjShh4E8AcCSX3RAxeii2lfknM9k
nsmFNbZ9PhQZHQ3VNwPtS34um30TnQygZWHl7UYzuZIBPQrVrBW+mQfobAJ4htL4BqmOsKF0AaK5
gkZTKCJ9Ce6Dldy/RBkwJ7nhENUWkuxmzyKAAocadugxPNTTRoZCFocWNCRkWoSHQvCpAEMtaXQN
CVSPF4xVdBdqYiiGUM0EVv+K9eSipxC4eOEDjfWgmfofBe1Fai4L17HxI6qmjHkZbDJS4HSftXHx
Mnt8VbfDfze4AAp3wEiM6dURo/iGydP5HqUtTs0feVmIuRrM0z/Clg7d8NYN7Q2ssxNVykNrjQ+X
JOS5eAayJmy1ZpnUp2nJXRyUD4Gw+tT9UUHYWnz1GJSUwfgjoy4ScVvnQWchFhTmk67DSreKcxnd
CiDlt/RQaMntEGifRkMkuVTtRwkgjhktJCknZj2Iu/A9Cw4KP4Se7gAC4ELdR7lmW1g9kGbfOauM
JjQQNaNaAh5kBAf6aU79zhGkknrFmP/1/ip81ABWa1lokehfEg0GjqxP6jGoj7J8tvxSj5CQJDfq
VtPhSxcEyUHy9NGtmelbbBfOJ5xI2fb4jYV2387Opzb/ELKQ/K+ZndMcLEdY13w5boE8rrXMnskq
KP6TulwnXL5GHz5ZkEMaNvEtYNRY3G6ngPIVait1f/dW3TF5Zp1nsNxwPh8LLlpWTx+UGE8m1AnZ
4/52NowfshDyDGTg/H4xmYqCc6LZla8pP7abT40+m4kKPhrpJHie7PmjrFnYZN5U3fo+rfUTvdJn
k+zvnB9fJf5zamNDEe7crbAUkrnhywLRM3tUXFugNK1d86JRGyqfg4T4R3GrmfUbM53ufdfdWVN+
HdrR12CxEwqjeSDthX9euauH/CqjpAOy51zGAKszIXE+vyfDRj3JfNn54HrVnRub4BPm7aMb85xk
ha1rpnPeM9zjPxwsMAQVUPsiRwQOWPfiZylxLAhLJG6H0Miv8iR87b03ktB/5Ds4tfNdLFxLMszv
lnGQW5ab6bcaGGsWXg0jATbGbEWsb0gqP8p/o6dgETFZdRF7vo3d5d8vTm0flTcfalZxtX2olUTd
Mm0k+8AxWk4Llh4ekN8c32afGyKwvqSvUblMBI2B81XF1rMId4o0/Q07HI0CucSxYXaKqwJqVP4h
DweFJqq3lGUr4Ayw5tBJDeaVGjv4gXz69KmBlzipKx7sRQ3IwO4uDDRqf+fSEYK8pCs9I+OPXlov
evqkCFvC01ui5SdYrC9No3TW+Xc9am5QRg9/x+i1HKyMWrzX9t6yfFnF+q5IXJGYmBXDXt1IIZ2Z
thzFDivj3Izg4PEjFRX0k/eo0UwSSxCm/npp7zS7/vN3wNhEXxFL0tUkY1oBuCyZKD4Zph4olFDn
FPRMDXzsYR9y3XvVG9qC9WXXR8nNkguSUniTBgZ+XlM+Syiv4sDKWq8r6uwqeG2BHXbm/JRZN0mK
j5lEt4lz0Pryo+DtBA9YBjptld4xSdvLIOi2hgFZP0ivPYOt/smtzV8OmYABOZKeT2F5QlD3E0qT
aO56r858g7D8ystI6cixEIH1j6LWOfP62PXb8GakZdKK+jvEp4SbvE/JzPRQuNBtdxM4DG+X0r0+
9FcENKRX/Qs/tqgicsaKMcpmKJNo+vm9kRLvBwM8bIt24wUseTTpP7I7eqNL8N49Aa1VkR/El5t+
Kmk24hU45X6pe4kXHA20y7NH/hcn7lWIZgqJpmD3gllHgPQofD61hNrpuIc5c1m0xHkhg0YdypMQ
uHlQ7zMvOBNnTPW1W04uizX/Uf/gSHhnBgvNndpnNGErlT9XdvKhtmq1c8lKalrug0PQr5Zyq7PR
PLbYznKPOM1xT0zzo8zjp4i2LbVKqXdORsJmdWyfiKd02vBhyP/eI5GLMueh9pVHdbPUV+jmi3VO
kWkU38bcXTeTg9yQCeWO/YPoU2EwsBpLiIPEnl0m8vdlMSqiXsfgKf3q1sBcU5Zt+Z/aogChb6i5
XCvOnGwIv4t4ThuFr9/KYm4N3nMzP6i3JOO9B7d2YXKwVJu5TkOtjadhaVPGTlsIV963LNhyVAnH
7ioOO+569YbKprCZQnnP0X4w2QNRyu8Hx6QPM/qJm0PoQ98D/ac+xoptEs/THbvr91LY96XsQYxP
a76R/fx3A8zML8UanM30o31XazeU8n0aNZd/i0OmsD9pWoOzEjGSTxHEdM29enK/wSRNCq4Z3aDE
Y1k2pscM/00342zOI8WQ5paIa4cy9kcFu6kEuWXUv2HSF+bji0PNvVmGF/kwVHmE4UToDa12lqPf
qnBLm3GlIbX1MBfNRj1yCfJQsNMdpd3Ps/ZJc8SeruZzNPg/IUfWvmguDDfctXNxFdtMtaL9Xuzy
NTMB54XTm5ygVE4jbHFmyRAX+S4VfgvcPV9BlmB1WOvbuyQdvuQhSPIC6TQ7AoPawGHGGtwbLXlc
1uFH7UTqQKAi8AiFDhhxlUNSu0O9eljpBQeNNnfmLZMbmztJHj2vXfZZPKnbmssenaNZJkXN/uv6
Gin0vW4AIGzaK7V6lPqAkpaX+yN/Ab+1X7o32SDWZFuXw8Nv2gXd0dq/yEk6ly3PreGw4iElDNiR
dHpuuOc9w9uW+ELIs2Xin8wxhfG0/Kg0i/zWC6cLx1r3Ci6Y9uVFabqo4JlOM5EQbkfklDhoegNo
pVLHiI8f0DXwWg038nPMYTklZeP9iHvc306gfpN8RWH8MpdvttzmkCWl8IyfBFc+iuVblXVJGY46
tvamP58GYeQO3fphYUUkr+gK77Jfxqsl6xD2sYjJdOwn+jq19EptdArEqYIGuNwA1omjJHjwY0RW
nH/8NPlg/eoNbrM8ObWIqHtrJs5Oy4ur39NBn11HcfG7iqngqcilDbi4Dqmf9fW6TTOyNAE+deQn
xoNvDlfqBJa3zodn1HcuUhAEnje1uaKAyT9Ivn7hOs2BdzWOuT6dVMIPw6zvMKq+1ZBQpNSppLrZ
7YLGvlaHZDV8fHO6oXXtqGaPJ9F5OtLfZHOqlOjId4iDbLGvsJLi1qlpdZSLU28q35HyNT3R7dG1
aMiV3UgNMjlBSXyRArdxjfhRrSVDS0ho9slNh/qR3uR3ddaS3UiiqDrGlmSp7p3hWk/MV3WEzPLl
C7drzpKN9x3fBBbHrfhrqIIXOf2VlJWhaNzJh5Vpek2z0pnK983TPZvjDylwvocd3hsTPW1ljYxn
Pmoq/VmS/lwoQxtT8twkd/Q4vxkVhzB7YRyAZWAtsM9UslEtheq/1JwdL7V2C5KELZq/VD/KA3It
wLAfdATeuH//pDY/CLP51jajrS3nkagn4KPjZCqdc1J2ZFpN48d7QN7zLbnTpKi/JRFTRvFNL4R6
QBl972+GkFBuICIqYyw82OULimJEgIAVMbsefmQucP+/Ci3EtLi0n/X5UU1eyyWsNbsHNfXVoy4G
93WyUN0To3EMYcHDOwHbsPVUT82lGgiDMz2FHb/y8nLjucP9GlBZLqsLMOq/oT2p5FYjkWTVh8LU
TxqOZZKvk0AI9uWX62DAZkU36r7jeMHJSo7/6kmqbajSfqJVLvGYztN7ZC5PKo2K38W5SVJTN/on
2lBUuk8yfep9Jl97DpwPwE2E4xJ+tS37MS0MG1+P7lTazluLD+kl1J13f7z3hoZIa/mqHdDSDBht
4XwFKiVu6GDlcgyisBYvPHXyT7ro0WUTlhfIUheUxMSJcQ3dFxEnbraGfS4/5yn+QKD6UC80vHM9
bV7UqqQ7eJ/009NiNT+4acldkCyG19EO7VsHuhl/1NiXaRpx4Z6ZP+NEfTJN7zd466pli2XyvZpi
tEh9IYBWCyAbELXd6F4dpNyoBMnvH7EC/tOwutCdeUxj71ze3w2Nn1ry1e0QfbXdS615LzAAjhHC
AJXClUTxmBDlpJVk7OvibQivdTRc3ZRfIXOVSclgtsRfSGyi+3L+gyqBxVgy/E7GCbMwL2Odfywu
LkXO8qyjfQvlT4zEeZVjXyhwEs/4Q/vwZ9VXh4Ac1xQQ65mSR6h0ljIM5uQHIU3NBeGBSugmq0nb
sXmf1iYZKfuP1uO5EtlfcTPdOybDkL1SzVi/QfyX/wQDAYtUFtTMK2Zac7On1PYvS59ZJbuSzCfZ
YsZghHGL81jnntt+Q5J4j3L0Q4LXRU8+VO7HEVfDpDiqd/wNdyTwGfOEbK9zsMuB1NC1aZCbWzWM
DLnHfoMVUEXRCU/DjNRXat3RaA9Om3shg6gogitEN/vEm+6NkfhIvnI7lC8QGWW6rsv6MzZMvcUP
XyzA7xMfqJbrZpS7BXzfNHtqzgiHJQvFyUiNWtoco+wzcryHxSY4aYGDyuqbtvVrD1y0KvgBAkVJ
4zNHcnp1EPy8SKimMns2PIsEkYRki6g7MCmT6Mtbmj9Wwcm8nd5VOYVcNJYZ/nM4jW+qDvYfu0Sh
cV6oWZ3b/jrEVohFIt5OWXzVU1yRL6Wig6H9qcLqVbZkU0wDemx5NKd+VOTuUoaG3EMnp73HsW4a
wzli43mgu5rtXY4qKoiWoDeqjacxbzaSYFO7iuwQvZS/vGJ9auP6LKQy14R0hEnlbvDnL7XP0je2
bbTjoDmXUkk881N644x6/iGzsGvGY1HXN7MaloTGTh6+IDwvteVLUmBLT95QL959t8AbT07/5MSG
KHvx+5dccvhyCFukTqZ75tEzIvYTciMWuRHxbQtD+1LtoZn0Vq8aNzkl7zdqb79pKEkVWbACSgpG
6pk4+NWt7nyjAn2SEk40vC5wfKuKtAxxdiC5KW8Ff7d2d3KR8jQHfbhsXfwLuWB5oTf0H82M1czy
Zdes3ZMXfONZ9g7vYnTtV/pptYCFxJz4YA9n9wavDUYf9NCnzn9R/93NfDcFO48QtsPC2eXiGGUa
7zKgm8Z5a5tdFx+NC7cY39T+Iruv/LIiQaqZpIYz/VGWTqmGSjLVN4NdNnm7EKaTvFE4WR85oz8d
ij9LfQ8c/VNOkL+rKa+hIejkpulB72imwQBmLuYHeZ0svWhltrM+48XKtFdRztIZNwX3Ra5CXY7a
vkx7vi5bc/Mb1EjU0kOdDrP6kR1k5cPt5YDC7FVe5eG8dGZT0gfIohV/2w8k9sV80iindxluKhae
aVunzHUnob/swj2NwAsk3TDXX8ab3GTuqQVa782LHs87PXlZu/VNwhArB5gcJNfrGj/FLtiKMflo
PG4O81rmd7fgAG8+y2SRH8djcD7V1Y4q8z7wJ/r4wwcTm4TE9yly9udiIkQGbwAzQRmTuZKEuJfw
bFW4MWG7dUZTdbrit8DFq9kw4AYVlO2NgtfPCacrCSImc9/52k9HbxR6lKNGpqIz8q3NNaThdIya
9CBbneydCoxPm8qNrksfqITExl8PJFKYjna55d40mb2VXP+c9g9qT6h1/R5nro0qX6m1bazCxwFo
By0/l8UQ7dUPZdWIZSnMKiQRRnYhaTXZS+QbJ+SN5BTnhcY7XoIXceYfxFxCL1glZceTkMqb5yv6
qWhq6jc5oi+JocRRQ4I/qRkuhn8BuY1dnO5uZB1y8lIfLdumNybPBXBJNQfUuHKpS2hQBDIzuMIc
VR3lnDj4TqvX1B2f9TrbYSF/JZu8bGIRXUiVjqWu2PCOT6oAKJ/sGKSWg5MqsZucn88ybw+V6LPR
8YKrbKRYLPlBiquZ82QUznGNu61ZAB+P4zo+job+GadR8mxOOGzpQ4CPb19+pgMdVn1TntzhrTPX
fNODt3K8wttWVuxhYCgq6C4xdnN5WgLSrAir4ARoFRXCyTqa6XxvLG59Doeg3OkGciOIwYcisdN9
5BqYCXsHW9N+CiYgTSm3+Jo9D+v6QSNQtG0SJAeV5/1pDEhzaZXcjWP40EWTQRWvwkBj6b4H3bnL
s8DarX7V32FE19B8J9ucR6TQLqGFAU19b1raoVoCSemHr1OOO5dGoW9KSJ0Zt4VX4Xg9WFd+7u4p
iZwvftpsi9Qjfm6Mi2yIfSx5YZ+Mo4aiMMKgWK/cn5pomR7IftgV2e00xCOBIfcHVWMMjuusM2Wu
mDptpYVx0dvruVYa756zIBsL4mmbsIcg9zvaRDx0fGja0UtxjUPkd3AQbZyh/X3NngyA8BGc6H27
oPv1ByA3LQ1MZvk+TtnrpC1IKnONtIRGP2VSwlMP+mK3ag5Mfe/U0grg80dnEZJ1WqTpSTIW/U+d
gTzTXLrsByrFIGN2+Zg/VMZb1LV7t2yns3zE9naBeIbw/2Eo6h+4bs5Vb9jXWePtuvK+G2iVGvvY
2dYmC6KzfCJwhKleDn+WWMOEubzHwoMjHSlJdAYaPFs72i3ViBvUkC107r86oGaoVfnU6/VuZ472
VZOtJxoB67Ocw32jwy1z++6xGPFkH+wyhZ61PHihn23yBr4hVhih5nAeXQ+unl16aIPaDpmgYenX
S+dj6j1AynXHS7NIn1EWzpQccfYJC0yYl0nTD9FciJO9g+s9VrcsfSmKf/vCNUKacwJ6XueluvPH
6FWPh2ATR8PjMCzAsuBib3rIJ3UghqVyBh/6/DKM9WcqUiOwKMpSVtRtyxW/35HssItDc9IiMISq
gRNedJyt4ESOjE5rYyQCof8VMoarFff1aJ/rjDX4Na+9mZtQ0ZsYGkT3PszzkepKdk4/CqzDGala
Wh1svTf4Wj4gSWfTlJkDnNg4kN8Gfu85b/+XujPZkRtZs/S79J4FI41GGhe9aHenD+Ee86wNISlC
nOfJyKfvz7PQhbx1UXVRy94IKUgZiqCTxn845zvaj8VmGPEnGxgfdGrmrs28E0jc6bCsnOseoTCU
veu+m/A193hVh9Eleg1gCElP+quWmohdAr7T6OcqYn/fX0H/clC8lxiTdk19yXxeMRbitJuo16eK
LmhbmehnZAPDX+vilhU079GEeOqy4tqyHccwWhxWMPVlTNakj04XgQkcnGFDTtVuRRWwUQJBYo/Y
cMfZ+6Jm0GpE1b7YEQC5BR8jiJAhdKJg2LKb8hFwzoRPPCdF+9UEmOWKqNZHuzPoIjSM7P5hpf7c
scuXBOhNaNDnS6+MOoihxxjz047Eoz/8FKSAcwfzwSP+xfqLEZS1Mx11rF5Tb/7tFSwmh/K3ypMG
dl60I02SajiP3qcghgWW3SM7xMy8tg9xFaN47HskTfXXcmXLJdeEB7dvd3pNaKf986QoK+Q0H4He
f4iVtXiPB6nPIZossQzneZW7Lh5uu7j/kC69fJQuwAuL8sgw2iY6o3zp+no6jK1zCVJobMKekdk5
7RdMsrt4qHFqT5tkNgDlbTQTs+JZyQAy5O1IkJ+zxAeEeH15GRWro8H2Lu2KAwYE2gE9OP9c17qh
SazknLfdsGWKaLau+MYrkxL+BaPGinqABEuBvh1K/oJDnPeJ8ga4guU5QHUaTmOE88cfK2RAAMoL
UzyWE997qZYNtsdnv0TuOdA2iGS680EvRai9TxaqOmqvc752n03fxriB2/NUW3zW2oU3NDXvLeU0
BE31M+eVl5R8aokLQaijDtEtpqtO8h/UzWXTsmpryr0NYvnUOPA18lWiJdfgWWKpyO5aUXqZxrWP
LvGG1JygMHIWqQHpbK5F4kSaYW9yZ54gK3bPMWqCEuzLHt/bChnCBg8RyT/6Go6LwGSrJcbxtkQq
3faK7mM5DrH9SP4RgDhh8RqJxO0KKX4jnU6wq44eARW0QfmJjS1BLmIDUJAyOWLldkI7N/shrf4s
TYJhi36/mVK01Hygy/BbroHYJ0VxTyzkxrH7z8ZLLtqQWbAkBCzWQ/zDNlfcUAGIZnSsLffeh07z
P4WMyOIw6offYjiuo7I8mtYmFk6Uf1YDoWuC4BcJ782rSS+Y8SaKItrnMTY9panzMHAwfEcfFGW8
uPqK0HLkM9PWGn8iOP89SbT2jgE3YhaME33lrSR7wNkhWZKu3QzTMS+b7Zrik2yKntQDxd8X6pg5
KkRR+z1LXpXGyFCoBJ2Dm90WCEq2hJ23MM+Y6jEp26qBpMlsXsUG7XXiTDdMPNc9oHiyyiYSdEwM
3a3nyBuJGAHtx0WpMflaXPTMMKbFI3qF5Nwjdw+OIwXAoXOPpsyf+ew5UGP4heuMMrdIxnHHof8M
03HYuqYudt0wkNXXOc9RX5+lcD8zkC57b7Wf1BwAd+jhsxe1YLZBDX7soE0du8glKIA9g7D2wDuI
gijaA4EAKqzd7DTwGui4+VlJjXufH3qI0AM2Trm1Y0DzXQywdQEEoVZ0yzkz48nYd+Pa3BnAg7u9
6IkVKvvm4BNjVl6fA23pZiNr+1eM3Jd5YLcfAIpB5vCyXXc2w4DbBW/lRoATE5Y6xhUYBinS32MG
uqhmA8YOnx+Af9KghF69er1YgTyKhRWWMjYpmODScBH4iDg9iDM9bwjubiJjC/VkOf2IMgAVjDKX
0cG6GMCyCGVX8Srq3yHpjogYl+F+COI903qL3kA2MLiqJXTy4Z7zMb/Ge9ikwFdfs4VTO22I66kN
5fQXmRNlmFbsnbVxr756rQ45fDqXg3aXp5AEZmMjaRg6djE1U5ppuu1VQg7IEry4CRroujN8pJ9x
oua9NY2v/moemhbZCwnJmPVd52RHrEMpQucwGzmp+tr+TQYyA8A8hzEpIIfJJt3pCXMoDgmbCQJX
QjhBe7Bi/3UkHnXbJTh3lLXzxKB3KLJG7h3C0RGhsyPhVMiJ04Y+U+wryytCV84kTzQdiGgzseRv
yP/MnTTEY49abJFvDNKWDVux16D8U/Ig0/6kFEF2ts1cBSMU9OY+n+OHkZicSGXjo0PO6y4pcT8F
NoLNoWcvM0swOEv8PPjdyfGX+egt7WMrp/u57bujCw3tIvyZhNqOenJNh1fp11yIul37G1AYhOxq
cyiIUL31rE7d4rq41DCMaLXL0F+fqoDYwrxu9Ke1RBudB8cBm8/dKAfMWVb0EshlfSBh+tC61mcn
yBYl2q/crXH/I2cavncCk8FvriXeUWrG3EZOKq4xzLqMsbGwC0C19PzXL0PKi/maFZ2rCGG7ndyw
QVsv7uLwkTYVWIke43nLCPkSN+AdWmpuU6rg2QJJQJhAIm+W7EfTDOoJxJDYt3iAdrPvWiiuENI4
zgSItXfpHyB7NGT5ArJyQp9CJ2SI+61got47JRJ4g9cjZxLXTGghCXIJUYC5N5WHyirN2bMQ74jF
ilRjyivigwOb+GFp362OXt5iZoSTIxEsW5mBrZvd2x2EM+OwLOmspD9MGOfTWI08z1Bd9QJcR9UJ
0VcyfkxFe7q+tVUNwwoVKFJhb74ts+oVZod67lfffR4qced3nbn763eexnxXaUw2aLG5q2ynv6ho
1ffq6m8zBHf/Sqz6zlSt9TpGbUJ6W4GcK4b0HFj53V+/LJh/76i0irtAG4CxmT6S7TYdimuadRRN
8TvhTNoyT4zLf46ibbcpkqx3oCsNdbCsjqLTp8S1sE34esNTbX7FzaIxqtMjdFn/VGlaO0/W+lc/
WbvcZ77dFYW/8T4iP8i+KA1ryFBz/oBSsrrRIjL7TuDsqzgfT9SWy15QZ18SGZGYEaTXVC6KamEt
P8ZGRu8tvEYP8cyp0VxHmxPsLiehFMoy2bbesLqhHCPQvrxRFfDWkDGvd2RefTNXPAMtLL2t3TPM
cqZyCukg5q2ChX3NSphurF6I5zW+DRZWJ4ngcxlWafak6xanPIusQwVbYBtZHdese8FfmmxcS6yv
ZZnQyJbMDdkRF5uqX+TlZynHuyWqzKWLRPY4W6zbebzgKVltt6+IUXVGAK457iW8X8Mt4Gi2mHn2
WWY5h2sO+cUOGrGzaqA/xYAwZrSGky6Ly5J4Y5hgotlO3zpGF+z5tXeYJoQHY1PRis/xvU56VjGc
t2ENPW+mf1lH+caX6nmB8QH4k81WNWOXOOOU2xdSv3dLZcJs8linQ6LdVM2yngFEI9/Atzkumoml
yhXlY6KJJo9vOzlwHwPivp/HTm1WDd2B4DBygSfph4p+C9hD7YUqW8DI58zMiqRK91n+7i/lvQE1
tw9MN52gN93WwS8tKu+lrX6s5CHvLH2lfgp3m0DVCoumK7aVCmhsKid5CgqisSvnmoyTPy0Mb8B7
b3D8ymNvvC4slJ3uPcgj2O5h+JlTEfA1yJLeVMEw4uWBN6SpcA+6ggkGE4NdXbAUbDz8HIm8XLfO
3Ka7tGNgVaRcKxXEL1HarKE0s3tn7JNPC8dUYMhPRMnM53qu7ggy5vl34L+i8wiKefptAesDzgCQ
377yQlZAVcSYSOYG3FtcIr0rRUfd7slzVBrrih9PH3smDZVK/QMSzoo2PxmedRzEx3bGj1XZ0Qfo
vvrWd6F+xbIcDjxL09ZEiX70m55tSTXdkvN7KVf1IibRfhAU/eqWkpELHN3YfsgiFFk8vM9FHA9H
D7hg3K08127uXuwyNofUy0ANkVkWydk9VD49vDU8IRwN7iWtwYEVgwcuFbVt4bxlts1MqHRJCbz+
1owxXMeZ6a0T1dif2kbvo9iO9sXKBdCLMS+qwWYZRf6H6ztIeNehesN4WYX0SI/trCN027L5aNFI
1grpVmCX+ixGfRzB0j6tavwuPcEapY/gOpYWx3pz7hynuXg1tnZrmfrDkBl3q1qkMlyqZq9rt35C
6g2/AfpuhDxTmMq7jFdvSMy8ZTPRS99ARSWv2mp/cP9iVNMzVQzP6gsJ4BvimgLOlSI965E8r7qa
n6ipDUlgyoXmivqjHQgGqyxO5bkBL8IVjGBk6fwzbqyjDtb2q+3TP9JQVysucTC4II8pCqPxDQoQ
qBwvOHhu++HnJENUGdSluJ/rHTj5s+NQV5ft9LG4+AMLEkOnebVuGTggMlogS+azdxry8ro8TOZz
YPFT9by0pgBOUW1zUjeLuIngmjJPPlEgtWFOlCETCXRQhvXgGgDXWC45IL7rQ0dwXHQxnQUutGOp
7wTMG3xy4mYVhD3pk2FXBiKsibe/VEOktkHsLhu2Gqj/gAI5TPNZHJSPijzR0NPT9zjAcJa1Sg61
8DsGcAFHRJndWxSZGwMwhus8hZrPZet0oPEZvZCEF5mXlNdvZFc7kqP0uW+KO0T9xTmLhvNYwj6b
9AKBtnCWi8wd6OXqTS5LxWM1qL0mYH4R09nhg+0H4R/MXIDEquJT7/mXKR/UhjHWbVXRK47V2uxT
RqDxDLmWFt9GZs0Iqu0uqbDOygN0Ri18MBUklzo/In8RvNM/PBktBG5vVhWzK0/9FsWzBe2D1wnj
xne3tPKjnZVqD+6bmO3Kcu4tKpMKO+NBYVWKeqXD+uyUcOEA+F5kAk0n2SYFJS/z3X6WyRtQaX/r
o8RBbyOeq/FWSaIOIMkl25SLtcl18UZ1dtUz7yIsXMw6aguxBVQvY9odlWKFHrO5TzHPbxh1BZty
TEDDFb0XajkiU+ZFQ22dPREc0zEgod92GJMQQf3DI+fwhHWVWYnOfuajeRAe81VeZPykfmwfzVgV
h4UBImyrnd1ZznHwEho5J/hVS15y62D2U0MzPfPuZIyqvpD61snaYT+u6m0qi58WMMyINIH9kmtQ
PjMdKQDRLTm4/sZnKARfjS2MFYDvVOasSnYfmccCzKgjxdstklW8owKTcypR3iCV0tdDP/USEARz
u7WM595ELYIAek7XR8k/r463j928hSaU2nSPvn0MCLukbRtl022bjLV0nzNobT1/V9ZvUY83N3a6
dJtnBSw0y5Y7MatvYwSS3KH67jL71Wub6kRB+BHU/WUp+3gbKCukryE0sWTvUI8PyHvvmZy/4FNy
GDbrH+lqpec5QTVaAYsfc9jL1mOFl2evDSBsBJhwVqau2OspO0c6uzfUkLvOwzqW+urcE+NF18Zs
yfeq186VhIqqZDcN5GpGIom5rI7GGqo2Swd0LF4AkOYr/zav+frIJJrhICZjP53bm4gK73ItslYI
OeCF7wMi3EMQGpvYHQgqXDXw9Rydt99Tq03ilFT6e/DdeYelG5CAhGe+1ukNmK8TExQEnGV1L4p2
RNdTNbxtm9tphvolC1DmeKL7OuWOZWo2Kn/YEAMCR/I3nLe7DljmV9TNZ29BK20CFAZFyiilSSww
A8ibBMvjhOb/LmWYY7CkIBdG556yz0rFL3dy/LNNjt1ewn5BFmpFF1o6GAGncbanK/cTAwwtgd1N
N6nLTbkCJrNH3klBHh0aKqNbfw2+AbA1+6VMqrO4W9kk7tYc1jGZqssG/Ht7DkjApE37Y2sG55vB
g042JM4jEQhQf9MBqVCbduSlxBXgS7wOecbuWNfLszuK+Zgbv2NU7LTjle3PaGN1u2bHzOEbMh2z
TTICPR6yTSerOz6ikxOPfdgvbsdYtwuXom8A+Ax/UiYzczBz9RIwpFZnncagHfGuC16HtM8VqriD
O5o0LF3GKxWyusQQFspp9e3qnFM8fhIY0GXGgK3pQFb6A6QeGAmWNTFys6R/JCAvtGLvSAW7cbNj
4C0ZMLe1gXwZwKYFqmCi9FXYmGJHROcoxxuIaD4oZvdFtZ14a4ry2RPleUJTzCsvnAM1IHhtrM3s
XZM7F0J07WcQob/bBVKBM6w3XmofuA2KcJBIrLCdbRn9cCRjdkGD/GijZwaz/VHN0Sf5JgyNp7gK
e2Vjmk+qLXTgArbRdMPr8SkVLidzZL8h856OS5Edmxjz5NqjTyCuAqs/GSyBe8rm6xg+p9hp+KqV
2xwqu/3KIBmHi2FAW4OqsKZjosYPAB+gX103JEmSLjQetm8ySKvbebmNwSRTLEqaD7INSarrmFjH
bBi8wt0kXXksCiV2kako5ynUtIqIaIt/LNNAKvIJTudhhcH7jIKNBwWyZTezf5BOQRBIAB8kaG5E
0fd7EmwSgLkd3OVNqeYPXcxUY0P9PmUP8RxTMl9x3yz6r/oBp8T9XRCYzWvRBxMh3vqOG7Jppjem
Yl9D1/3qvOhQBrtlCp5HO+PcwJq5b/I3oiMOfLNwf1XCyPc6ivIZdo/DJ8DjjuW8BpzfNJdoNjt0
nAHv49E/O8kIcnpaNnniXpZOWbyRqkcnXu/XhMmL7FC4MTNJWCDDWwo4JA0hRWX6Zpu0Y3PsfdbX
87IrmPLXDZMzCtw1hiFcZN5xQqqPRmYoD9VUXDAIfQbcgq2vD0NTL+GiH9cGnZbN4gBBNfQIYNCh
QGlB7yVShuhY9m2QZN39BPOvgblM447/y7YCJloZUojytWuGb10GVHVw7UlOaA4i6JfQcwxGCKi1
HTQP5Jl3R3uiMhmIj6jqTQZgAMtM0x/K56LlmA4m995n7rnrq2U5qezsqXT6ZkfQ9PYTrWz25Xnj
a+0Vr2wXq0NexNHBmtoffaKQ87MwpLz1Nzw9+mYZ7PpdrD7xN425zwaaUjsCefIfv1C8Q19MFs2j
ur60bVSe+k4cx9Tyz1US93s+kh6YKyz0bLTLIwC7c7pIqpu2/Z0JKgGXqgK+eXfA7vboz5wHzLnF
8ZpO3VR5c6L3Q7SiP/LM/4iQAjxECDm9AuhqjtBP2dYf5YBWJRvt99wxeFrZEoSk8YSpv4aB7PYo
A14SmzqHF/s5U9QiYtGUAY4EW9JVP9l0H0E+3oK4+YM5mRbQpzR0/be6LtydhOJLGNb0mwO9A0HJ
jKIqisfAIolklNWpZCJPfsLyoxT8HOytGrACHvSX4Y7G/0/l18CSkwMwc7phFlFp8h7B/IB7ClpE
UVab22Stzw0ibcYFPgIV/6GpHQXFksVwF2enJgMmIzEqOEgyS3ldmMlPxvsnrsrFlO/9kP5cpvZx
rZ2XDt89u+H3fNBMoEr7zigb55XDNLq0PlWmfkwkXy0m+tUMzOZd73ss5h/rMmA9dAj5GJnVe+Wf
umSPl2oyjibahMYwZFqr6Lcl3O/6+huv52xLnAzSjMfsnWAVav4vkajLYsULMH22XxoO2+p3D2Um
P/1FfTK+ufer+q6O42fF6bJL8vISaKaEmY2Iyq2+5zj9k7jLrZ14H0OR3/X4ae0JSGRSf3WEtLOu
H/YNt1+ga7wgVILj4Nbh1HDNO1WcCreGxi/RTTmGIbVQKMYiljFMheVuHt3D2A23scUurlpOTlGM
Nylxb7gK9KkYxJ+hC74W9zVPKzucuvbCtaTaUdaLijOxSUuy6LPVNTvm71vq4wm4HytR4fBPxdIz
e5m2H1U+MUpgzzp0dKMFOMmWWPmSjKgYGfTWt+ovGDCcip71Y5XBL4udRHW1nseVvGFIQsHE9PnQ
O9aTJ5d0h7yOZXbOTHMpOHKTIgEvm9wmBSZgEupYSKAiBwDoVwATdAJdJrIpIpPsmyrsPiNlqCVA
qQBdfCaA7iCy+Zu8UoRlQcFJOSNkBmt9kKtqz1VjKwh6yBUmCMXcI2xz2oTdB3ibU5Kg+hI0b2mh
3uxqGo5T3K47tJxhbWn7IZ8/4qKtL80j+8jl4ltX8dQQ7GHefpuMRzhdxmOezdZBTTUjEOFEODb6
izDee+13vHM8RNJrAOfLmrdNnZ2QomxNMvgYS+tD1adY46ffA80k+7L43MX1fKptHJBdQiqJUWwo
gvQP9ETygxI0qVbLShiRQtFLJJqrCIiSoKadCXEaG/E7F2jEHQfW6ZqtUZiQQOa52XM6pIqzSIij
Gljw6Uh85Ow6eTsvu8QTxSFnX+R6GI1y90lbA3gp7rJtvNZ3xBflNyMtss8xMS9jcfTWXwqX5XXB
/NWswNFBG+44aO49G0C2FxU/IB9cYP6WW1Jkbz2Dx0hr4Mv4hxJRvbQLPghBkQZ0KIAmTYANr5sV
KQo3vuzfhq4gujG13gSylA5TU5zB48dCvu+cixex7Yst58lQgfR1dWsVzZ1u+nu/sX/YSXrLNP+x
0vIBrcBrS0oop2n2Ke3K2iCmrQ7EWcsWPvTkZruhdUgNcNWvpCvCwHrUTamY05TMN5PcP81tdFsS
XlSLS85yaI/i5dXkwhyW2lz6JP0hKgQvbQm9VPUvEGHCJP1JsJpeDnhifpIf34eLPQN6cJCN929N
BaaF//ZoFq7k3dc0W5+6Pl32WdR/VSQ2EN4+PjY1A8Zl5pExQecShjKfq6jeWb4B3BSOJecGJX+/
Fybfk01wcBvz4SwIznqrOSkoL9ryX73I/4xRCbHC9trbOIf0mWVP8+BON0l0C4wHxUWLvKCWH1TM
B+Ow4RlrtDqJHSKTiNdu38flwY8Z8CUcabL/klfvo2yXY5WYT2KY8ZYCAdI9jwtm3LeAfTHDVTvs
FjIqe6lAZA6a6uATI/GdazUvdQ8ey1neRUeZiOx+N06VE2rbOyqfTU6JGmys6ekJsLTRfoOimZ5Z
n/zscpa/rtvcqY7BQL5klJWL/z7HVDJzh5YoMEl96ubHcaJkjvk7c5c8aWd6xq+Ktu4sdHT9JKSE
StCGcw/Fh4AWfvpseSNTx9kG5IZYr5IvCL2D/UjMk1CP8rGvHf2s+xMdfLCZumbak/dO+rhK92bs
L6D/CWDGGV642XtavQzT8h6PZb11mD/2Ha2/FU+hXZeH5VLE9a+AyFJGAQDoDHtx5yHu0lPFKbkf
m2McFdBDVgLvKtDjxsneZtHQ+Kz9hx4jRp3ORy+aBYke027PGg+m7uG4ZTPrbekSu1RIqkL7JV7a
WzhTN5N1fb/mt27jw9O5Bn3JnjUakSiE55H4cqychiZ0DLwDWvF9sZhf3tjc9rSUmyEgjG6c8leW
nWy8VxbyJMmhm+2n8SqMeZ5c79cs6X2LglWjx6znMEmOcVHmzU3Hqz/s6h5hjxlJtlvi6s2PnG/g
ulnoJvKqxJnv6nUB7ztAl2Aw9lzxluMUqXbeCNA7j7RAcGS5O+srprBk2k0KYJkTEVeucbuNRoTR
ZvbCZFxuMtM3O6SIPxBp1je94770eMpOpaeL0F6IQY/XEvy+t9z0un92RTSH8NhaGk8iHUvTnVuT
n5hEvtWd5aEzBWFLB1KePPPlLRXb1A5Ofzl3QNtWIzfWOj7OfrTeMG1h/mfb59ZzgO5oypwqjpyj
s9wXqFVsu0Vv3T7HzzPJisH63PngMvLmXY75y1BNR0qGh2ZszOm/x1P+50B4F9nNFbEpXEdwR+sA
DOffM8KtyiUUqWoY1Rbd8iKu0Qpu34dsWisELjDzdTzeMcX2B1Sb0/TYtf4nmC37X0Bj/wnSaTvK
Vtom+ocwZkLW//HbiK1elxpBKK8VMh1a7joikg3v4SK5JeDmQ9uLvGnpf0I5mH+RHG5f84//no/M
NVC+cF1lX0PMHe8K8PwboJPkJKPFwNu5awjOaF3/0KxxdUx08jiNLJmHKVpDcqf78C6lQmMIoBqC
AdplQo1UXaVJeXRjr92/SK//52siHVc51+9Mkl3/10f3t2+LCbhnV23OGFFl3xbZEntkR3qXRXwD
goyqKGEtCOPGxnf6r26Lf2KW2q6tqNRVoBw2H9ec7b9fEsago9GpA9Ou4sWfsmt6FiXoelmhF8wa
ydsu2CuN7Imul9i4Um+m2o7/RUp0cP3Y//GT4WeXyA3swPOhxf6n5OpkolfSaQWvv/GenAm3vOt7
RzIUoC9PFb2fZK8YlM1NukS3yxVFuHjMcfKe2XIJe+nUN/FDtCB/6ISSx9p6GhIYpfF19cPRx0d8
jXi13X4jenjlbXIpPdgrgVj2ikGlXtebluwPJu6sKmT17JZsCf/6d0qrI4VWZBc+v3tR2RkjR7vd
Nlq+sk5ctn20IAyYoc/V/oqSbDS/o9zPD/YsT2MKOA5sx7qvGWpuUQ3AQ/XUR+ZSZVy3cFHNO9Fc
UagZ2VeQz0PVz3fSJO6rjMSD7pELupnjHJigAOljgsQ7zAnnPOsfghp2o/LH2wiZUjNUnPfVPtGq
DdeF3YIsrwuGqUfXZSX7YTa/pfFISbh+N37rNcf0rxi4KHPCBETdLqZx80nAxnV0vxL3+b6sNaaZ
YNXX7a13Hi2k0S44761TgZYabKB8q8jCbNjDGlQPAIM3fx1Z/yNc8/9HKfe2ENzV/3XI/f8pfsb1
z/7vgOV//1++f/bD//5faD3/zXZ9hQoxkLzTeDv/B1+ZXHuHx9QLlB1wgAceJ8j/4ytrcu1Jese3
4rq27Tk2T3hfs+bhS9ri35TtIKyVjpC+VFL9j4Ltbfd6Gvz9MSVfXkop/IBBnStdT/zjaZEoREO2
iNEDVPa0KyO67wIrSuiMrIiKiN7brVxO1+Qb/VV1V2CmfxxXzSj7KONu+eCBy06sENMKJQMxBx9L
IcinVPoFSa1AVs9wu4nJqZvFR73wutTE6R1af/mk5v/2R7Huq4mNX+s4xZ1EoGBn/kMXxcurNaC+
yV6Zyk9PTHgTNifkHk7MzvAGStbGat+43RNSiuS26/qKFgSdk7h2ELjrL3NfEiuPCQW4+9Wk1msM
FtfEdCbfYzd5kC9Tf1toglpXyRMDxFMwwNqygEW7DsnRaiuzbVbDEgYrWhk1N5YUy5kVT7/tLeQS
hviBLYFM29jhAAjiZ6eJkVuo4k8zKsQCNpr7Np3ZSboeGwjo0EOs60tC6HmdOsNO1Y11UtMKVKal
T4fRYG6SvrvR2VQxQeg+V/93fo3UXYxnmJ7+GauhPDfKhQdfrDcu6uKbLCXjZ/C+YvtkFq2OiWE0
zST3TjjV78QIgpiu4VlxJ3aN9KZtkC94KuuBgFCid6pUPKR2UR0asMtVWpU3Nuzq7dQr7JFD84J4
+6kY9C3ljf/UGJLhWhTNYmVOTpr7BP8LbWfVv7BowDZUQp0VcjkUBl2RRNPIgLJ7KqxlORiZ6j2N
IONbBIlpSinfWePNgmRqaztuesQ+BTykoGPNxQkCaL7rGbCcbC1u8pSd1ORwSHYLm3jHwfbvcA0c
ZSGhsl1ONPTAtlv8nvP2YhmL99mcLwedc0eyOcBh7v2wmY8eaOtYryUky9AyPk1eS86RlmYzBuox
87gJ8zr/MxbNYyFWYhIgp7Cw7W/njil0qnS/ddlto7BjHbDgbhi7/K0c5d7uQbsOg5+zZMNtlSnM
RjpneEOPYgBOE1tNxIbvIt6Nyy/V7eKYxA9Dwgx4G77g5EdY7+smtOrr30M2TSazQ8oKUUDax2gu
hnUPZQdhLWanSvpkfeuO9/sxQ55k1vUkMPxggUv/ODNZ4qUQxW75Y3sYCLgfskM7seqMjHe7pta7
dmVJwN9pwI9NZI9xQogBWzdeLPYjBJTJPChORCtsB4kOBZ7OYKEh++t7kLp89GFY8V7dxAFdfWsp
L0S9uWqSumQXNDun2PUtX7NquseyGVtiMAwkcjBYlGJIAJbPujZlqKRVED0KNtlj+G79rHpuu75m
BiJzaKpFrr/6jrGsNxcvombEzURKbqTgawXuPG2bvPwVj2RmaXVf+GgJr3/ceeQg422KtY/gJEPm
lWZoqltsT63hzwc0dVw5Iv8a9bZ6JIkvlARuwDjVAhO8q1jbbV354rgjwEUbi4hO4z0j7wej/53Y
naKgQ0SN3grVo2A95GUTKZFUmFVtUU6Nw0a0zR+cGx9RiUTWi/ABRTUb2YxBb10U4IT9Guu994uV
rrtxUcXuRfSUxQMK5BnJDzImmiYG604w5SelqRdBJZ36qWAanIg/QgOKlDDoQ7tCLptm6SGS+TMt
UHRuYcnqfnBOeV8nlyQjKFW3Jgt9grKX68oeGdS7kh639hXDW0JJOtrLGqFsRGkKipNow4IAPIMv
hDR0jcGN6mTKMOJMi3PvJ7k4qHggN2NwLzrldEuWpbh4brg0Vbcz2ZieAzu7iWKiouzVgQ0QkSon
ZnGjBgJgohx1oUQ6mnvLAzFHc1iMSO70DKEdRsdy5Jh7CmrP3bpgZQm/+MbZGd/amNqr1hB0DEjE
DThAW6+HRSi+3CLr+aE8RMfi3k7NR1e2v4oCdqo9/nLJZfX1LEOCrj9MccsDpEMawwPEwJc8ZtIt
Fqve4n6ypvvIqlihx4jTS/FMN95vzcAdiprmvHQMS4MJlB8p9+JA6NsrKPpdVVr4RBzWzZybTBmx
+KiRLcboWbd4E4glm8j6cq6O8Vm1UP3DMe1evUqLu759rK9DiXbuxSEJ/i91Z7YjqZJt2y/iCIzG
4OU+uON9RHi0GZnxgiJzZ9IaPRjw9XfgUVe1T6l0pDpvV9raSg/vcbBmrTnHTO/QxoGotzmL2Bo0
VjdvRd3d+TZYXQPjWdKlV07bpw7ywNZhCk1Jmn8ljvViev2lbqEAjBNJSxGqSQNe8C6KiVlZtHv2
XdRZgWnvprFyNp3sz8pn7p7pdiLkMokL8gVk+NjaxT8S6baEbtpEMg6IAP3RJ4cdJxORNat/8X5x
LcDtBgmLaOslOgPryRlaglDMU15BIfcWekm9XweEELunGow3gc2M7KKncFHaiK9tfw7YhpgfMu02
8Ui8XDGxa3dnTYK7b6R7dNg/7Ub8EJBKvCz4nKiD2zJiMcIfRg81vxvUVBgnBqTRALhvNOLZQjfP
wBY0mxX6DeFIHxej8Mn7o7m4FBPWj6IF5t/qn0Hm/JKajryFxJVKAi3UjE1RmcwUg9FSIb91TglA
a6Or/xKF066axyMFbKrUhfppo9UKU1W+K2Ph+xK92pkI+gYOxpzS3VsPvd0bZ12w4FCNv51s1Im2
6wMvRzt2JoDSiUkZL06KIeFoRvBDGcNav513xtoLcAg3pkiCHBbT0NklYDwzrX1VwW4DoHNBHlSF
ZI4CT8jPzhjc2XOG1t/uz3FPyIRZQfeKnJmcCjnaewIayTUDMiMnjiDqgEPU9Ihluz+2zJKDy0VP
7bF6DhKhDgxExUrncmCqGPs8Fx1eiBHVtKpjwG1Aizyu0jBZO75T6/WH+k8baeu0Lihp0jA61uLJ
zHrnYufRzm2l3s3Zp792ZTwwsXQ+HXffd4siNOhCu/tdjnl3QGjyVPYP7Iw/27GiUyLrUyno1ieE
Td2J0WzxhdEe7E2liTj+i+Fpjaslmam2zbtYB8OhvhSmaZ2Mpn8wHXKWg+nObJnW5zE5x7J9ogSY
7bye/HhD410nbHHnT406U7R4qxevCUWW3A/C7C9lBfJpIG6oh+ANUcN6dSfg+UIb18Dvf8qxfyvT
UVNmrfsrAHxr62FWxCuOS9BqkH2D9jnYwvN35ugfsoTWl2UZ8G2L+FlMVR82PetXb1lgak/IDEdx
6pT3Vqdi2hlAM8te82N6y7m2kNjIYniqEnDVAbPKoQ2sZev2XnMQwu/3LjIUnYAb1tgLzjWVVJ2v
JTkr3rFzXGlplXdk39Gz8ujlqSSxYiFioW459ZtaVo8Yy2RCZ3sSKH9inZ+aVUuHgvlpst3+kLpb
1OjFDswMEQPGEh9FJX2SRTAbDaRexCYM8aVFbxxjeyEq1XvMS+s9lzcZQMOGU4BjH20EoPoVDYSx
TXwJhjz1tj6WKgrpdDSWVh4UjeOojDHq1RX74N78yJOqwWd1Z1fsUiNBCngHxpIQ67eYtHoW7tAE
sIWwzIpjc6POvs/sD2CPrkWsnhp04EitscJ5ZZo81G73ktefDrXHnZ0YOpzNrNiI7xEYA2by7GFZ
9VqkyiBis6wHWXt6R57V3u9h4tMMeNNRBJpfPBK7va8nLvRAWzh/xvJHquRK5oYshdrojDAP7TGs
1HKZfxp+R6ElleljVfIgvBK8mVS/fQPOq9cTxTC7M16b+aGHhFxEDUNRSYbZaHFU3JwoERa3nUnO
dIB0cJZKbewZyXRjyM9+UP3ewbzRpyp9QnGp6ArWL7A56yPwKrQhOe1KjfcudqMT2X9/5tR+KmH6
bTQ0zlr+tH2TnrudPQRFg6xizRJn4P5ZDc1J9s3ZdSKEl4m3I2bzNZEJFWXZnoGnZQhCVXNCRuyz
fKq+NXEDf9BVFJBKMnH9ynhKphzTB8bWmuRPliWzxdIy9p+GiZzHrJZvLKgxRMy1QwEj+6kCjt5i
ar1NF8VyvibaNMDkdzRMxG9pgzCGOBOCwTxEi651RTF6RFv+w45TUjGWbK/xzSRi5qcnG08HWHmr
XoZlhDhkKshzi5GkiWFXTrKjjxZf3O6vRJry0j6YHjoe2ho1PKxwslLr4sz6jJwbnXc0nP0RKJ5D
sB1TIcg+qUAOld/ijnaPv3XdodrLvkJ06jCLBIRbYaJliI+taxM7GBwXrzsSZfdpDIvYKBI4WG63
h8lK/E1ltvm+tlHZ85x86yU9Qqj4I9L9PZk41SYNAmgHPkFwc9mAEoizrWl9TtYyHPCF0rmrqvem
6Zf7JLWpG6lX6ernurActuofoutBS7Xs6+YZ7WSK9AB/DL6iUt61VJBOLi4JuHoyuk5ZcLSzOmx1
XXOZj9ZuHWzAFzQToNoqRYbGFq3qU9J/5wMuwoMOHmq2DEdmxedBtvVBZO5LJFKJWI1VZRYnu3hA
p9nHTEUd0nL0kTTAUu/izkl6hoW47JC5atIXx7Zs9pKEzv3Cikt3M2vcUffbFjsILhqHPFBvsDaD
RLtoQud91A2qDeQxmMEyO0R4yLY768ddXyKy9fw5ReY+nCK0MefA8N/GVhXHmobHESsgRTS6xtrF
U5RS+967GlVHOxuH2RFrMlxKnPI8k/VZa6SzyP1cjcRm8OxvCVuyg26ExFVofBo5e7t4wspEXwaE
gOoerQ6adkO/xRQOXtrsqUhQzdHQAS40dpsais2+mehLjQxxe0gaiGszm7zh0mbVECVHS5knmr+H
ukl/W+bwkTXdTyvv831Qe9W56BeyFbDbh53hh5WX2i+NZfyVajMhrMx894ZZvtIvxBe6wLjA4RDZ
0jxG7qppbifmJxeR3ursV5KVLFcEgTcoY7ttnAob2PvMbx2Qzx4s0IKzKN8Ln7T0jU2Xg5Uj3ZnW
7d6GhVBQJ/Ewb0wF2BQwpCoyrlnBxC9VzhhMo7rOH1idnUrIY/vUvfoj65xMjXhAWpa+AVsM4erm
USAC0Jbi09WE6Nk2Z8SMVy3oTkNUP3QdMZ1xbxg0V89D3TzZhV1cZiIss8CRV6lmM0RRrbY9mw7p
wc1KszfbQfjOeQ1qpEN9Mlf4IiP/nCiSrLIhTGjP7tf2J1vr7BAUXYLQGVLMGOCqBayl+xaNUYRi
wLAuuiyTU0HW666MiO/KNZFGY3Z2bYho+XzCI/TuT7amrcpkqDWiukp2O5TlyEALzuQle7TtqULt
x9e3naFkQDLskE8GSSYgLyPFMWxMFAU4Tw6rsje0ilZuRjf3cV0RjYypamcHFcqeuvhTEQJ/RPyB
PwZdb83gVPuLcTAXpvTB33sI0TddhkrOYU9mE3U092vFy0CDunSSIbnu70oNP5wM1T/SW9vFFRun
NCkTytKE5voInE3vOkQ5c4CI5bGhHLHBnnYPAf9nj1HlIIlettqugAaRE5pbte29u+qbgmr8WEw5
7f7z+jApffz3vwvq+3tO3//5/6nQ7FjUf/+HQrP6XKryXyrNt+f8o9Lsev+1hvXZ0HT9AMvJWub9
R5KftEnr81ysFJ67Fpp9Str/qDSLtQbtySAwPd9xUWBw1/8rNAf/5VNhJv+PepCH2PI/yvHz18f/
tzqz7QvGe9NxCRmUdKVc+d/rzCMqrgliCsnnGp1o0ZqXKud0zV0fFES56wP6FLZASGJoS+4VdCS3
wsUhrIwGtWBv6Cff8YS9dJRuQ2mxOixj9aJrzIlOw1wgRPJEhFi+1ZaVh15D1m1Wysep9uaQFimu
hvFYDnMH6ZWAcPKeTH1qHUFcdIIEpXoobfToZpAh2xG/za61D2iLrrZfMLQI75xQlwgXye4XrWnv
Of2+yEYbRPPyWaMyCMeyufdk+aOjo0fn/iTL7pDbEkNhJn9qBdRopNS+DWp9lcveHTpC8OpJhEka
7OolYCTAmH9QdrSHw7NtqAiEHmnHJ5zWfwVxSss8+mESRHgiqQGT0lStMBGkFB7i8X09+Pf01Yl1
L/Pvk89KfMhY8jwsZRH2svs0h/ladz4wr2kZWfljSKmRb+iRXnBkVM9OWbi7xoy2tdaf5Yw/WZNk
RQK7/5sMuT1b01enIpSta8qe0ulrL3hhMfypOnRbRXmX+BPqmDW+tGlj6hxETtdeZOOSy5+B8/e7
2++1yBE6sf2RdcihOgRYZNORJBE92AuHtRkxUItsGw+PJWTK8Jb1GiOkntvA2XVDngHaDJ59CyHa
aHjvk8d9AfC0sMrwieYstWiVC0zK6s4uC4OqooBAgBsKIUS4LGiB2/SjN0BDVAkx2ObBVIQaZgk1
P/hm53waccT5krrYUr8ycMPMq+w9M9iyUR6TQxbvi5gcK/S9/iZAO0FCJwUTBVkmoiVixkTS5Oav
qDf+wh13UZ0U2ywV3n3hJEfF8qhplLV3rMqiCLNxLOpFBqOr8lW9d/P8aawo0Vg5qUU0KnHhLqRy
o8m5LrAONpVbn+x4iBDaTM/Oz6LOn9Ka+pqsGkK3zkglvb3dehPUyPSQ66BnD7hUtAEvQw9aIp89
HFlTFhb1cx5Y+kBLQoZUbLaUC6DREB+9TQkDtohr29UEWSIXMtJt0k8HSJXmjthl0qQtdz8SCYk9
hkoRJscXPV8r5fxScOJ4Fqf0dUxQngxZdPT+pCa+x5pq2gLaiqjyKexPVPF/xt3yq1Fmckp944Ke
vAy1993PiUKPYj4QeX0lPcmwmDRrXrSF6nNEB7S3xrreY63Z0lc3t5OX6C2+l7BGY4hOWeDUSrxL
14BYtgpL7PPOuJsQQG+U/BgX76FF9UfwvTjOEZKzBQ3abnQHKrBVsvUzxXaU6Pew8E8dwywN3pLp
GgDJ+rGDNECXYp6LPCGJKBdwZznb6MsC4oGdAjGJ1E6pDHFOvD/0koIzidjJ6vZ09nmCLdajwEGa
UEPPA0b0JW7faSiZpMSAFRomSeVx+KTmy15/wN88YlWUwzraIKOEuUt1OnLrLQHApO74sJwowmTb
coaPaabwXkYVH9gePSyKXVa5lCzoJjtEaQsFNP2FSfglgG65nReChTNwgFhWVDgIPnfWkWpdaDo3
jodLt5nPLUhf5PH2L9GAX5HL99yAH9hzFVFIwgsr/Qv5DRAaapAyys8urfQpxleNj+SOPDvjVSK0
O6adm+/qKb8f4wG5ugJ0QG0/OeNP2HBt/I4jKrm3FOxM+VdP1CxErbiCnJERKgJbYTAaJOMMzK3W
LL8rYjcjWteG32DuUwavHbzhTCUY3JWAf+3+rSrbIswgJwwl7JOgWyPUOCt7VWX7Hvj/SNki75uj
HxF33Vak1U8F6cugEWg5pAyB3vBejZGi1zbJUCREsS9F3tIftH5mqPBl3gQk/FoL7vfxjXr3C9ve
iXoROtJ45LvnTX9UpTqQNVQxUfjIlXvyq32FYaMcl/2QMJg4iGBgR6E76pi6ZoS4Miop6Q07NDs4
8lpS8xoPPsa0xLtW+xDqVX/s2ugvVUfjVjChhAacNqQlH/GsLc6v/mmwEP8hOPtTVWo8tJ33nkcT
1qG53CUmTvC6Yn/ujPJ1rrjIyHSnvUTe95AWxyqmKKJcGhB0k5y1zk6PZvCGPZIwqsh4nAQF2kIQ
RMuqMSNa7odrU56uYu/S+NKhbvhuuUjbWGQ2Ub8z9Tc3ASi1sOxdHNy6liPkVhXVkf4H+9CR0eEW
1u1OSEwn/w9UrWCjsywGt3SfcTC20QwiqzZK8sY11VB0v3s/UgSWurI4ZPV1LIdw9PI5hG9X0MiQ
v/q+dEICsl/8Bnt9W1kyXIheG8XnopHLSRG95AN8Szyw777d/2U4FQNhV/5uVP/QTgup8hhp0FC/
GJUgc57UqjDNYVoGSffmjsOIAQB/SYWdtFVEy6ZNvUfp8Rd0KitMYuPktLDlJfyEre0FD1HLbsJj
Dx1mmf+EiYiQPtnbpAetGx8KrNYaNr5SfMbm5GgmcrmYP4rUYEixf8/CIisstps9/hIWJotAcp7M
4qlcqu9Znfc/qgUNsxC5Ot0eMU0BCjbPQZc7zvED+Ep6GKss08ipbPfLM+ZHzEw01A+DY+JaXWak
7i3T+2wRpN4uRliulzQbfrE1/A81r6elRXEwat+I85o2kZovKWC8LbuCw2Jlj30xXNqKFjximDTE
gLgdhjFsRzWHRWZ1JADa3UbG0YaShqbAmqENnxh1FfY/fwhdOmNUlQBjIiHfzx4DXyToQVPnbNzx
fpG4Nan8mIy5n05G9cSb+l/Oqkqkyf/e5cHCycgmNiueWNqyV9esCDOBCnFKozMJsi/roEkQFW1D
yLVnDc19X6WUEbUcYaNkJaTvno2qZJFVV/YlwC+8QalfbSGnxWrBEuPys1AMUEdP46ZN6vQUmQKq
h4jysPmoZ/hgmVtUh8RdXjMcx9qkPTuPpwpF5iT3qO8+8pk6VDKRWmRQoJ3oAm3hDv5yUkUGUoWi
G+7ZVqLcR4SJJW7swQc2xUi/nqaUKl4EbVwK4W1yzPuf48Iypc+611bO7bnu0Lrl6IN8Hd1Fs6gI
k6MbOC4M5+QT3NGu7qjWgRRN5CbVVrUzCajRk2bHutAoCnTzsPju+zyZXKLkn3KZ+TPOWXSs6zi0
NHBwEptkSotJcURSGFENjif8uvAMt3goiRloTLlFCo69p2oozrCE48rHC2QzFPTADTXrAW1aExiV
8uhJMuOstP2d9sa3Wt4HXHa0SKhJcDqGQDfgYAUy31cLV/pMi9D0YA6MNKOSfP6ej/VnVpEt2Xvi
u+rca11nWCI8lmjHKTCO4zh878auP0128jMHhbd0GYta+Ccyx/8UqATWvdOxnmG091mEwGOgpULt
mHJIkh2mUMyR3AV4qh6Lv6x+FhszkwGa+nXlQmNeiY5Vxpzd4ehXyHwzapbJ90Ja4lKPQb/pQ5pQ
Kc1X1pGEtZwiZF/8nQJ7DxcmICoP8+se666oYlyeq05XsGeZFL8cDRNUu3ANJ3QaeS28rckYvvV7
90UMFCxZ3yxDHm0jamC+xBIQwdU/V3Xx2x4K575La0h/UMgWhZC7ibv3UWS0ebjcrbVONb3WvXCf
aLf0R/pRoVN3c4juHnz/OBWrzO2qC+PerpcabET+arQNfV0re/O6ogXgiFk1arO9i7FnV2EWzpDq
Vio6xDPneQqBbpIKg2+VnPH/UK4mOSGOJq5KnLRH4TlM7ZU8JKuJ0GYFQp2Ver3J+JAyoqiOmCyw
lnixAkgdXrsNRBROkMo24zo91m5gU0HN9xORV+EMrGlrWMmGbgewMLA4c0LrEoe4U+XfLDaWyBXY
pqiMhgL1sq8NQZs5v80BvXOnkJGYcDdVSmnTcY5Iaxjpsx4KopEeC8JrcYAlHsAUukr5t5JAowMk
tWqXMfP4zCnKRpoxDhg9hFUSC2462FG8R5CMekP4DV2xjhWnWQkkP6y4iz5Dd+0hIuGVq9SjIdiu
q/dJtPd0Aa+eObPTZQhBIl+VVHsrCx/q9OaW5MEX7bMBEILrgyEYqi7D+1SsdK+aUi+7XFbqGHcU
bOV+uNyuYZumP8lDJUu6C5Bza9shjt1WqG/EAnmHwJplW6UlUbQFfoIW0IrTopDluoiWgbjLmRWY
na1WWMQkTr5uTgP4KKo04RYsDauqGrr2gkEnn6oXjQd+W6nlOliLhOwEiYg+67Yjqx3/nfDZU0P2
FY3NxtCK4BsAuFhbpW7mvwzafc/oUHrlHI5JQCuUJi8LEGZQ5HCEpFAEz01Kk9mqv0wcgvJcWpBo
qT5dd11CoBF35oza77rj63MuONTzm4ZsJurK5pNZuz0ByWHeG7i/CRcO/FKHjAB3kY/y20zM17FZ
ff7pAiYrAvHoeOOAR6s5dBnXnm0oUAIXChmIOpg06KWbcNGkgdIrIRUtWXZJV9An8+CHZkinmsJ6
jJc220IapIcQz59018+4cY0Tgo4oXCr6Tl0Z3zVUPXeF0HioOVubcjnjpzd3bTvO6IVSaiI5dBgs
GbftSNZQ/09pzs9K7WAR1BiWJ6zxuIi7IqJoMgzHPgFfMACbwnqk9yCWAJ3+ofm+w41shASu9sck
yV/NePmR58qjMjKzLxVrV5VrmoUI5KL+lQzVXVSIN7x9cZjOQm0sLznh7ECjO8d/SjH/JrPvEg1y
QAuiaW0uHZcCNJHtLHifwKt2kJDxM/d7/IXl1u6CY7LKcbZGljTnyqmb8+1fzujUf7uJLsRbvh7z
t3/Gmi081yhPcuLA5bxd//k//fX22n97ha/nru/FFc164+ttPQ1c+PbP2+P/9UlY8Xjof/zX2xP+
9gm/XuB/91p/+wrj7RWC9fD97SDcXvz2v9s9X+/1z4P474/Rv3+pv73q1wP+9bf551f49y/79dev
j+ApSgwR6yu4AGeRxu+gK5vzGCF4SNLufijmN7tr1K42M3XxGv0xrINaZ8TmeVHGk5yC5VDjqQ9z
XB+RXdCBR/I5VJ27lf2LCtjCkhsybFplQ8sTGCT9YH6KcvNNSdilYqRQp/PoIaDuFHktBH6ThUvN
MmS79HkS2qvYMl+7t3aTXYrEVHAv0bHRTKUZt2760gZIRa377k6z7MRdhA1GNG+DAds6Ldt9TY96
W09wEJBdX2xUMgfWg5hBg+DsAS5vpRjuwDmCUKyjfuMoAZq3zR6apJ4eC8Qe2st+0rMpvqEhGu5U
hzRFlQEsrFI7Oz9nk9k6FTrsvLsH1/xANzM7ZY0RHRjwkSz69IsGkP+Z4yNLjU7JnE53abvW0Ebb
OcETfBxTJ9gvWYKgrTEmpCENCBAF29s0p2MHMXrwgNvUQX+3+EjfWP7F57ajST1N6TnQBtnRjdzX
1vIjNbroMpk4/mpTX6mXXBBorSYl7R3onLvXUjORw6qBTTWClWToNbAsg5WM+skGH1cEyM7L7tIN
MtiairrmWLUsvHFy+UNQ7i0Y6sC/imO2gkphuvTs7FmT2cVTkXoDOhH6NZGvL9kAkaOlYPniWWaI
galNdH1xI35TANTLg5DxwBzjQxae17V6rN2HABoivVIBXHiIPseWyNcabNA5D6KV69kKJLANHRIj
EgcXXnuTDXqPUNE/xE1wCuSS30FmnAkgCdxXtxiyaxxESDBFd3Js98MqmgSfyUQaV4J8dO1CUlQt
dime2wveJFqzdHu/1x0LDVn5bWgTOncYi4DYv0DgRjbiPzK7zhgKT3ga4n3vxNFuQmgUtqZ1z7cS
ALA8l7NdLmAffQ2R0KU1V8tArRa68TqZrgjdAU6437pbFQnvPTDTMfQmXKVNHj8Ztc6e4bfsZxOl
UIQ2bA+sygjSvSpm51QHxbh149q5GGMmwnQB/jcUwzNdJfmEjhY+wchk6Mu3FnUMtaonz8fZU9Tu
+ClL4sCS7rxkOOuDnK1i41TdfSnT+97uKZXi2XlA1nDwIOlfEmqNwBooqLienO7KH24kPrsiN86B
FA20ZxBI2exiWSIvlzq3KcDbKhb80bhLLNpXZBWv0iDr1+CbLI5stgmI4KJNzhqK4aD0QAA178wY
9WUAuUMV9tzQpUa22//Io8y4VMG4WlOnc+k00O60Z29FItxj73rV84ygxE8a/4XhyH+JUBih74Aj
eLuJD4z5bmwr9K9p8ILBrnzENX+43Xl7lkVF014q++52qxgR1CDxKXe3m7XhtQ9Z3z7+8w2Qpl9t
Mlofbi+YEKSJERN1ydeLdcnCEmH4ZVrNzFq4E3spve7x9ti+zdGLLWL6eneEWdFZxGh8bvfenl81
v0cH1NjtBmxIzP5p4B9vN4Ew9Ke5kwAU128rpKFeZnG43bh9HbLCTag9fnv++uq4x45ja1COXQ+M
17T5k5FRIVpv3Z5lDVCWPJlTxV3/1jF77Bd+5/B2b02Z8cpC7/LPjzeV1qvyBnF/e7zuybkozQWQ
0vqBgE60901ZvN/uvL1L0NEHttvmLkiI4FofpA1joXCXG3vLCUhvktK+jGAQkVK6mpo0uGEr6Zun
24NVm4DTcqPsGK3P7Qq7PmvTsb5+7tvbKK5Kd1Ff36cGFLQ1VIIJdH287XYGgc0pLOPbzTJYnqfl
/eudtMI63PWtfb7dWeE8O4hhSb6++wDL93HAEHp7odsjZA0YGeJL8XWiRKIy93E++19PoF6RXB1f
3329euQWrxg5nfvbU5NWLLuu773d7TOPcE/vqSZ8u915e4faMc+jGkDGrp+0bpQIDScDHLfejASS
l2jlPLtBzEHCNR3mnlN8HSQSkfytP2L/uh1R0ej+LOva/DpIt7/hVR9KO/k6SAQfsIECvnu63Uc4
Q3rSE2X621uXMnOfp+z562sk1jJtbPY359tj1x3jwcdgsP36HvhEHusl2d3uvP1J0xNHO5KmXweJ
hCF738sItP56gtE/LNAdQChaf/vb+0EbfKtbIiBut9jw0ro3fIS06xef4ny6p+759vW9W58qi2KC
vb0YFBQ2sqy2v648Z7EhJC1Yq78ePAsnbAI3fro9OEHszIqWhL/bW4NFmc6dpk709bnWj1MZsJVG
/+vSA3peoq3rcbqu9yly504I/uAw3S6e0gieY3H/9U5ZW9Bgakv9dZAmNUcHuvbB1wGd5jl9qqQZ
/vM7M6aiY0Q0cxw5FvRv8pdU8Xt4YxZsyqkF3Qw9Z9DeOQVAZeFWvfdES3gTuUvwK5pRNa/moB8M
FPAfUBaffbiyG6Sl5aNt2t2BKjK6Qds5IF7k71kCGny5i5qF7qXGAW0Ud8gGEfJaLC7sIvhQpU4O
DhjYY7NsTbtszppR7mjbv8cg+OP0UX5I56uCf3j1XC/Z2zUA11J0e2diM6WpZ+I4Wq0YgcapqS26
RPMHnWC1HWkyMbcsGskQwUjG4LvfRE15LurYxHNQDc9oYJh2+NUADfQepoxu1n+S0n0L6sF4GD7b
lNVUBvCLvaJ3IhuTlh/Qi4Nrxulusgpm+++uWu9eXH0PNYFsQkK92urBJ3O+SGYKOUV0ZV/GQkP8
ku3KwSCTG330csQqjQISURRXDOsbDBGFxcqxGPQdyfLeSWXIez2C1VgAFMfJNx68VzQoCw3t4Q7r
U0FJzLSou5XtLh4p7a/03KB0mNbc4ATpVT+z795aee6Fc+bZYeWXVzcY98AwMMjQOtxaNhZy4hZG
92n26Fnma4uEogACJsDQo3dubEY+w9x6GUIhO1ZorgdWvRB8J8NfKJCBWaWyeXMzQp345uOPAM7U
fm/qjCEqix8FcnsYGzHb4AxEcTcv9L7ZkvUODLMzfOyIs4cMVmXQYDatATeIIExDDtu0K7/1a2PU
86gM+ro5tZhoABSxrp0LSTpHO2+ceT9aLsbhRCFAi4xfVQdc1LLJdww+Gi3xG8geRD9yd/SU13wk
TcQJfNDdQH2A7VK1nXGltwnctGUi8Ufg94zsp2ZuDjDXU9rrVrojdfhUedE32TsPrkz9I3OFQP7m
p/TCTHqadJEPeYVkaZTlmd11vQ1MGR/cAoiWP7UfGe5z6uwp6T9L/CuGFBH4OH5QHUHARiRI/Jl+
XP+RpITGWG16b3E5gWlBZYYsojyQh2HXxuvUwtM3x/4k2QyZDleTNolci8F+XNp+dcBDdafblrxO
4ieITTinfkcGwOTV255y99Gx84+kuLedwLpMTv2No4Bjqgl0SAWZ86YJl6n+BfvEDUugkpBdl+cs
x4XUgVbduPyQVCIcqskB1rcOtWbSjJfFf+gj/yBHNUFNqG28bbSleFSGtBC7qrUb4to+OEuwcwPT
eJ6b8lfZmt1RuMGzPYonJx4J0ZjpfVmyORmlxoQV079p5TWd6jhU0rxEdvxjcWoqiyOmBFaVxMZW
nHnLb/uBBOSz6diYthMLPSgLrmy+q5b2OODDyebmZ0+Tdg8OWyXo/pWR/PAsGRzTNxfONaUjaO8D
qHVGXX1HO38TRwxVFePdbS8YjMVb0dp72O7wv3tU3z5em45O6wh7YKNr8wmz5fMA1WCTDYJuPl7I
ltXFXrpYrro0/9EGldhYCaaWpbYIvxkK2jqC0qx8K8A14JzAoVPmml0CzZR0datFDsIwi4m2/mAu
Qkre8pDIMC+jX4cpS8nJL38FYHmbEeCXBuy/JeHvj8l28OD5VIyA47Mt5kcDXbFxZGfiEgnwilnz
gxv4IBLwIgE1ufMy7Gpem8JPTqMTHu8EoZwDW7PZSIwLq28s3/Vtywi+4K5BiPg+kwNWL5Jt5UK1
3R3HUFMFPKDQeR6cFdrrxuUVk9mz6xAf7U/lbrB0f4K/foZnAbszAEtt6WtNX3431eb3UhQfXk82
kKm6p7H8PjiI3WaT9SY98HO26qMr/dL26h2HgUSWUp5lHFC5Cu7zEqMZgvfXHknAzoTn5WBgPwX1
YyOsOzJJiH8HsRQ94agEj20/Jth4qEIHq+/wEJBKXREVDFzIY/Fg/SJvVB1iFVD/IyNnUxee3kTe
LghyIp3zBQ3GumMaiCBYPT7bSTefySocwr8o6Eslp6Y1jL2G50ulr3xvo+BeFe151Pg41kSokbQs
2kWlOA+oCEwm53Fs0KgiJVaKL21N0dXPekqed4pWCI6znkBRL3nLgmJ+lDtZq2ed0LcucszrrIo2
S0MfLe1WrZ1JMmfrUaUvH4NW3kFzZzemT+NuZIwns0rep3n1MEJiSZX5BDObmIsp+G5aRocZ8qlg
1iKInv4b0l3iGDnS9AB/dLRxUId8WJOZhVU//bCrGBVRwM4Z3iwnuGPLExPMnxiOU4n/AffSgFKo
mF+oz+6KDH12LTkgMdW0beq7u9rr43uEGUQ3ahSN/ghm32gFoSEDIeapC8pGKRfPl0tQ0DyPEQMI
e4l58OJw7obgQRm4E9Mo+gHm59MhUCdv+IOn1TEwdLBZEuuaBAwPkecVuOfSNcyTajHGtW2HdaJl
15hQ+iiKstxZtV3ts2onjOA1N417xpartgXhyqnYUoCAF58sPce7Ym7CIeAP1r1V2HdAcjE0YLWq
BHYsuxj+L1Nntdy6EqXhJ1KVpBbemu0ww40qthIxt/Dp52vvOTVzsSGJY5C6Vy/4AeUBy36Nxatk
klM56XZIHeSoesSp0CStABSZmmxXrqfAEKJgihFPO3LNb5EgG1OXCElLyJ3Q7qzHauhuGrQtWYXD
atCHrZvgGpCmd77b7HvVFSjaJ2IMCOsI2wctRSCQxtKDSV9aFjaDOKR+ESseneXTLZynBj/gJhiU
XEoAHy37swr5C5wc4sc8nzwdklDigwqnE34xW9qcRvDDyAqoSCq+gxQda//WjzowRq7O5Sm6k8zK
oxWZ+HJ14ujmQMPKpKENntP1bbQYigLVNB47zQFLmnNn6YehG3/qyHqTC90ezc8VrqK3GIl/QTnf
abX3TeEdb0xUBFagKVjd0jlUpg6/TzMRm7s3Bzy4hDl8jp15X6CnRpttEkiUJe/Mi9RIINuNTod6
K9iSPnlu4/kpXyAdFUF1K4d+d30CK7DyfZVBtIEhpDcW6Dy3IP+AA8FVwhEVlSsbzcZKlOe6cp6w
zz22Mx53VhBxkRn7TSTEQISc54xRLu0E/cf2pz8zgsyQ+I/zkIQ5SoOAVXqIEsRuMFmSCZF3cKRA
ZvJdpgw9pqLc1oNjHfLG/0pszI5sBToCkmUsG79drPVCp2cFqCxZN+P8PHWJvl7sMobtizIZYj8g
HcbxZiiccATrY3XZQZl2bk2rPGeF+7G0GHTHHfxKpO7TRiyAJ5tfKjsYRBpumrl3h7EbNqQZSXzF
nHhgeJZ590GA7G0dtfC+/UdhnVkBqNV36Hc1CzIbwfDoyI0czINR5mEcnSMbk+jISmxOXQcjZYMm
iovWjotL2VpY450DjaeJj3Qsrfe0xv0JN3JYdNmDwQkywFFtZfIG+uK2ZLzkuwhbIKp+hFG1q717
WpH4g7bE5AWsly5RAybaLrV7qaJ2nzT6ZamDU2kAmaFV9A6k57Wzq1sjE9/L5CgHSsD31mttoQhi
5TvZeBujaf+YUhD35y0bHqy5gGACvDCeXiKbCmGRMBGslPpGop1anZFZzbYDsz+/4RTX6TDByZ0i
zmfXryA/AxB3xIsoaVWmmLGNBGUXoB84kOlY3DGqxwIGNbrGApyE2PFp0FmkyRPh8iM30JRycIcw
4NTm7nIbZ44BM9aZV32T72ultCuWkcO6utMZBOGuy3sopH9XTsbrYiwvQ81gNE7BL1RHzu3bRceP
Er5gayGmPnmgQBrO1RY+vRPUn1oB0aUbntMx69ZuZEGL9hcUuF6aJfju1KM7/xYteZpcRn62S+ur
HrXvtLJPVRTcZ7p3GScsT2fjiHQAFNYaXwPI809cVQOuQ9qRMHStTVmX30R6f7dwTyh/kMGO84OZ
RRAae8HYNAEuO3BaVULfKiaJZxGDF5Ldls84pESTFtnYzWwrqIkr2w3z8Du2Dep0GV7sQeTs6mlu
yVqZHznRB6M+Wl4KF2B4ACkU6THNBhM+zz6f4S0lFAfdPaEKBwn9vjWp3xiNPlmTKbbxcIIa3m17
Eci1Y7009VIBAWwp6Mhh9a40NkgRgN2cP20B2t0rBrmTDLTsDuJ1LHrYxlpDlDHLd92zi83wUet1
ucG64AkOrQEVy2xhXCug6esQA05i2TJdQ/ApCqA4RJHlEOchAjq8f7J2WqJlzM6UjIGjpd/iTpsJ
WZDJRtAw8GUdYyVFQY60WTzMK3lGYaO4WhXG0S6w/BB2G3I7nnxHUgJP+Z9Rds9JzXSxMeLvpBpA
vKCxFVTWeh7AftTm42hZBUIOVkpBqTo+wONcN1bJXXAjpLlr9PKCWpBYd0yaFYADDiV841xv0KrJ
bec2Eel7j3riXrem7kbTq45M1eluoODsmm52D60zTjDT8btC3uEYVeKD7gzjRzneFrKUoA+pyETc
PNRzoOqu6UjX4FghmIwnB3WqowHCwqrJ8uJfg9HQCkMvdAymuOs3kYNfsN8F6Ml1H7A/mOUPwt/s
B7/TNktfwwgz21f8soONoyukUDMyNoRwhM7cGlUjBNpaINYraB13MyTHzTCaN4HN1RgmJwIP5k4l
d0Y/tCnJMJzEbY9kFfQzddJOKN10qNTSbiYkdNyaEc+3HlEdIJPme2AAWLh+VXwaU2RtnIr3Z3GE
Nc4gH8TQ+usFlNUCMwlr+iIcrhiwjo86dI/kTQ0LPF7u67J8GJRDXaTJeeNaVHV6tJ0aKhpQgT82
xmpbOUTV6f/+spL6/39JgyZl0IrTtmtbSFuYNCvGHBENNIYNtQexutSEtxWtt/OZyWzHHg0o1zbf
E5iX67iNH4Wt6wytzdMQga3SgxkpAUZgboquhue9WY1WHhqPxEn6kCHjjjACatEYQQ/gAWLAF72p
MAUcBUMajRH3Li8wITJBJl5/K3DL55JN0PkGcBYvtreDYO/GgLaUUlIrUINpbsu+n4+43qHAP4/n
atCeHGOkHsfMfu/Tp9fmTTdk2EfGoIM8ROkq2a6TAEAkHas1Qwq+XQAggSq4MfUetLdCEPiu3KcR
pEkhcPNLR4AdBrCwVqN8GBRSE6Wyd/iU+6YXnxleewrWMgFK67ATN0w4Vs19PJpww6T36QvkF5sJ
1LyuEFJJBwgyGy30VDUfLckMr8U+2UyI5K0H0tpV3dRPwgfOwpRoM7QJKpKG+x7xIdctt2qdRO7W
TKqjzKFNq6BVjBzXM2Ie1EPJLq5pxJLJrTGSYcoOHJtXqZq3rMGr1VmGW63wmlWdNdSEQQuC1DEJ
cRFmeLgrblRWQ+irRjTzWqAa+HIVW6Boy1rmDQhXM7sbUeVb++1Qrmm6U67pexlgsxz4N5gTLp/A
iKO1C0XaTGr/s1WOp0Pa7/BEzRDzeBZmFQAsYVbvJQ/kC8V6ibWwJBeAFUCLZG4oyeT70qhqbEAL
P+4Wucp9B0fuyr7LqvIvxjvZ0FkA8QiNwLMxRlj66DgN9a8ROPE2wL+KAgO26civarHqfEnnG2EY
Y7UE8lmk0C3xBPvyC7qI9EjRv0DqbFNFXJEZSTOJ8GQEL6QiNRwWi12gKaMnWJVK1UDr7ZsJi4dN
IlsSmOjPATuM8wJQWFC4u97r1EexXZRxgPUn0aMu5UdSKY/ZwqyJWdNNCXadyshUgA+kOPq8Xvk2
LlVYHanKYGWVMUBtVzX4KJTwGzWeGj/58MpM31Cbtma8Zu72OWgRx2mTJUfLN4kjFWIRgM1HRhPT
UCIganibATbFPm0BueMzCwrcRcYCveXIh1hoGoxTRdY8ZDpnXmR1HxN8FbTw6ZvFM9CodIbBHsAV
hgVgfwGvjvZy1I55NoCx7jSbeKpvJSIHKxuyDFIOFody0PBpUHUAouV8Q2RtdjittCsTanVadbuJ
E2Dj2zUCBUXyFdUcYVGC9o0HhAbW+rvesXWDGkASOMomw0FiyAZv2/Rwbabk0w9icEHj9DFP9O9c
REPvpkBDlXKSa1Mw2vRTukVIsOErHzhIL090kORpjOtxPywubnWAu6mnWmVKNx9zEzfHKJ1fPTMh
+6yW7zqrXinsQ8sWoZXBt9QYNCDx+DHKPMRv7KdoO4ZI5R0EGqgkuQcdLrALUvxzmvSAlyTIsUnU
ZxrV9Dn89Da12o0NYhtvInQRICM92Ysm4edgvBDtrzcIjy1UeTI4nZFLk0sTy2lYml8xgKtSJTld
XQp0OIMtuKRsYwIhuu09/9thVgTEq9GRTYh2Q0K5NnT1jRlRp9T0gLFNxMgEp5XFKRUvnnTdQ+dh
pZSWNZw4Fjp0tdcYdMiDu94QTOauUS9LNpFNZqrZ97YR9eAz6UN0KYO9KUihT/iS3rFvNFvPodDj
qtxWTjwdUrG8VDncgxqvt8NcoHLVNkrKymRxDhGy5mj3lIZmbJwYk2Gv7fUdDlFg0soFKmLQPI/p
N1N9brWIu80EBWltJR1gdB8HP/wFTMxhR1SbnO5e0/nEaZsYpFIg9R0zv9AXbB7FgKZYxPyHccST
MFsENjIbfObIutG8FtjTArQpLaYaLmJ0yYEm4zURP852Vt16BtjiCczryaPkWovBASuKKj617KGa
RUcSm0ToU040SQZ7P49NffIQX6UCBhrcuJ+ukg9FYZMW4UC3G3W8n6BCZtyrl2Q/J8VOd9L2Ri6B
fsTe8I5UldaoOsyQFLvrlL9Mq0GCMFpkhkqAsQNznEMyDU+W1+eryMayJAJr28ZSP+qafbE6jRvM
oQ3LgAG/T7SIBLiBjCkCD4/lyikad93S4oRZfywyxqRm0477sZzkYxNpYBeGaIeqFpi9GG0aanEC
b0lnqp+YyyS1597ZAVoxM7Of1ewt/XqBW4+tjUANyUo+KnXOd0mvbXjtFsOHLs1ypAVml5mAl68d
T/6JCal2av77QQoDtUTSjrqEukpnJNqQ/G/wQl1ubLR7tr2nhfrIyaOBBDz0KJRsoJ4iK54nFZkg
JAgI1N8AE0m9jwviZnsMHjVXO2EQb9oRlw6bOadI9I2FQeF68DAD9fCDOlqkC+sBkcb7r6DEWHDo
9H4bwVugzCfqjmb6Ae8QypUPJHQGnp3k+rRzUx1KbTpWN4nEj32q2tdB1tpNN4Pwj8pheqsaKW6B
38MPj0k4kGakHSbemH7sXOlnz9evNKVhpr7SO0/eZ6Z4tEAnb4mC4N4ipTnRCYbCCWqQRe+vm0D3
7/7fX7kLp1YM5THu4SVloPgeSEZhhogFm1hkcrBgq19lU/eYCQ4vo2vVOMwDd9Q71FPmMXvNl5zG
SJU+NAAWULvM7nG9wdEB+6+VOU7+Bh5BA3rGDrbu4CPfEE3L07USdTXNO5ddcY+rQP2I6P9vCulK
OcG0l4QiIFVFo9FUmB00pf3sQQ1GwiBGNoB9tuub2aZx5JCkdM6tdAeEROn9QyzJv0oz2+SzTE80
wcbYFqtUfx4MszvRXH5qC+diGHje/1YF/lVTi5VSP8Pmj2K02cWHKyFao+yJvYlytNOSHgGhVW2h
01AVRLWmrCyKYxRIvJHqCiJUSEekOC11cQ+Xv9EKf+8WY35AEPOktciu261AUN7/dbvkHR8IQ6Fa
X/OxfEBjJyH6j9syIbT7c4+tthuHWqDfzi5Fe+oa+3puqVP9kXdRIeETBAFTIvj/fqrjAYjirw0m
l/pkTxMInT21tVrU2tpl8W5rL6BkT/EtLmeoRJ6NESCImA5DL8orXUnqVT3Ue6ixZ8RBso3Amn5N
q+WtFvh5+yZFvRNRD0ohRlpsdXoz9/Fz6hXdQUf2TmmnF/QbTMMkK6uLfjXMwKmhctjrXomvSM8/
cQ5CF22yizDQEi9I5LUqv5CDGNDUs9tZ6Kthis5IFXLEdXa69bnszYR9Q1YbOyhjzaaz6z84NJ92
mf420y6b7OcO+7ZNVYs7Ucx3Uh+x/vbXmDm8FbN10TWgn3E33aOMRpukbCH1W5gi64ClELiYC8KS
SbMF35CJjp8zM/oLcBc0NU42TJ2fszoODp1jvMdw3dGqPwY5KZDZ2LvF7C9ZAV3A9x06Ef5J4LaB
h4BAmaTn5uLwTpkxphArMg0xHAiVE4Mh9hL2o3Vd3gur3nWAmTGduo2GFiEQmaJwGH+jEfzUOSyr
FKG7HdQNDPtS+lxyEL8Zbkau8oAkg1rPHRDW0eLy0lR6VECHcWhvOpk9IOcK4SAtD0HepWtXacdp
w/SjTz3ZZHnvOcjZ2alurcw8bBbnXIzRLyZS0UoDH36TZVMMHdU7jAETlgwlS6xFaLjSgKsQbs6N
FuWhMbnXUAicJ+btI36HOhrzRbmsDOxYNoXw5KZgqtHV3orZwWuBxuKe7teSzsGuDQBHGlaPgGDO
1B1qwS4AW+R7KHSTQBD4jzMnJMqc9GOawSwOOiGnBFsF5UVHKj/9srvmfUncZpNMrbtj2d124Bc3
vZXfSj/h1MPEmfch9Br4eiz3CKOBX6l7DDXfgQbBup4sBjRgwmPHaDEkqShLsAtI91XQahu7gUpV
W896y2waZNHmyhgepH4zzqa2SUwaFmX5bSw20PUGvFjr/FoRAn6tg1KPFyBu1BuUbkg0dZEUa7+a
XlKL96+phowUtN9MeMjMNd8XbR53qBnMjHEqJszWCahOu10sjruGdszk0pIMfBhSCSUZAi8ow2vB
8Lq0zYU6P8KmTP/jUHwDtYFDiKRjnIMnWI2NYERQjtQPlY0fbQA0oUVLbgcZ2YCz4qB7lt5zmEyb
WNDO6YVx6CLIPhoim8iAtM/NTN8IDk+6KiY8AijpXI/RoO0adMGBI6HzDXTd7COkeLGG8AOAFtI+
Yq+l7TN/OMmSvteoPV65fpFXHnybgUQsy8frJYuAtQKcxTIrgDfqJXDpCmZgnexD3t1drwNMqT0P
obaoPxmxX0N5hxQ2xvIcSYgGkwNMvCfwBoX2ntMR0GvlxgO5gZFpe+95t5rM013g03iHJ/6oxxkD
Dtwg6HxyxAex8q6YyBCrtyQSTJobft4J8ZIgIY40Sp9tO1RRIrrzJHTQzjA2xf9szLZx3f1YSBus
M62jJ8I+R2fzx8hsWE49g7nYY4TtOj3mBypLRGjJpiYHDgYjmh4xgncjk3NY7LCjO8ahQW2fjC6Z
aSki/BkgL5nG1rCZM2ooqjSTAbYK/rtJR9jUBjKEnxr882yEEtT+TJEzbGsEC7f2lJ2SPsHaAAkr
M50Pmo8Oj9a3r4lmvOkdCPh0kd1q1pbPHodL2L7ma6UmcL5p+SdkovajPr0bNo1w4eNEp8FrcRyw
tLCb7m06QTSjIH2Dd31PdEndouGZMMOX0Xrjp08Ka+1k0DCkk9znBWjQLsG6FZgajlPoXIHzOTQu
d9UuBKf7l0D/bh1X0GuTU8l8eI23o3E0sTFgmFQzEeHVY2fE/a8iwto0ntHiujXZzRjtQdGY4AnW
ZPJol1WHrmL9NLSSwW5Yh0RxAAO0ctet8azEJYuR/Yi+AISQuboZHAkHQEkK4ET1TNSOYOYrLQOA
qhRw/GyGnwZ1BOcZHZdutAE3jcI3WONr5jjV3tDjaWM1VHhKPahdnjODSSglmmkzcJwsnE6ced5G
WgW5NP4qbT3bjzJ6TmM2ENoYuM0vzk9TTUdSiFzMI8BqxhO5hs+FiGOyUHwEOiSFlBkRHKx9l+vH
JIW91g7tQxy7C7ZliM8x0tkNclXP2C9eV/vixB+FPcCNU/tJwvTFy5DM2PJKfYdPQt8G8mCCI02g
G2/6uUUlcPnploxbu4D6SnL03lqAHAU/MS0IeFMx1kQdE+Ls+AGHHEMBqDz71KAFzpTa4SpvkZXv
1yTrjJLhgmtYRHK0DAF8YSYK1dbxseYbKfWCdg+2ZyR+Eslau2Jv26T0zD83ltRgFifSOI3Im8fp
0zJBnLUAQiKP/h10vB1PmcwAoLQRF9g2hW2tAzzJpsQWxynTzggO0/ls4bGaLvq0evOKWcYPvsnN
utC9n8ZpH4MUeljlwJIptOd4KQkOqCv5srG3mem+BJlHeJvRFxiO7QRkbu4SOnmwgZOYDiNWDqB+
1F8g7mx9fDR1DNu0AHJMHONNY9J/K/taQaMkWU/JGm+HV3vOvoZY3mSDdNeVLlNwasv76NC5iWKw
FDlYFlpN2UazvcfOUGfsjKUThrYaQxXImPGHrwVMyv13v5Fy0xr5uhMDTx5MC7UMEcNrOcoimjBM
TcBd2fsoM7GZWES7T3vvHswLDpvWeEqWrN8ODe0ID34D+kVOtpZklpEPdWlmFoayz5aa9xEswPDv
9JUguXrU/lZlBzt6wnkNHgFfNRCM0BE4o0el+h21WM8kfakNuAFENUwaVPU87KCB8sGFHOvp1BbB
rZyik51p/aaGOIBUQHMZTKJn0U4OXRTrboKZsl0S8xu5BHI8tyV1Ee/u5D9qFekFXuHMQzLxAsjJ
IZMF2ZU2Fi5y7qoyM31XJDhSNTUe2s3yFtsMBNuyc7Bvwv8iQ46IJkx2E20759ETt/VEIF2iMBYL
c8XsPBnj34jil63Nr4XtXoaR3kkgl4ek4hyN5HetiVD441/gG9ShiAuVPGDp03NroYkQW1QG8jlK
yLKYZblReoaL6bQ/IG5Cu9FD3OHuNIPRktl807ILk3L6mQN556ADRw0LK+BTa9KzHKszpIcQBYzd
EssDAq+h5QN7yLWnzl3+CqrALjBfUEICRjTEIfL433Vw40/BZYmWsGntL8cxH1MCrnpzaCCEPs+r
/m3oLUcGKsig49XP1Jv1c16zTc9GsEUQ41t9FvCMZwcRQMd6L33zrckUHDjXf8zPLOl+U51PNqdn
D/jYmH7Fhn8RVfPg4RGmXtvIl9Bspp8oKc6Af3axA/i+5rW06KFqvbV6XfXR3R6Licq+aesltEhN
sQk+Nxponjiq37JorxquvFA5/rn9v0dE7hjKmSOTvuZS3JrkqI7gW5rx0JlYPyKQ6vgXHfFTkJkh
ui8Hr5gOkz2sUriy6jWyYbxeC0Z1eyBZe/U+mrz4Vbdn0btjm2FgYwSX67UFHBAquWUakQAh07O6
b1awvMnxW33OhoY0CihngEvYlfprjIJDT/i/ssT43EEbaJzFo5yyswhgcy+T9zhlf2hNcNOaHqTK
9JcSoN3af1BPrp4R4Eo4YTbqtPIokyWMBvsLz9VznOovyvFZrQarjnfqCqs7pq4YhtknE7oEd/aI
q8I+sFinXLNm1p5MuAzqdqYIknKKHU1hf81S/iE2f9a6JRRTsKkT9xZh9Z9eu8sK7WMZYPyJ7v56
yxGwe+pT1LMlb1qP47Ce3S+9pHM6w06SRrgk1dnJ0w93fGbw/qe+lfrlOdfdLwQtzlafn+nv/0Ta
Pknnn2rkaTKPRR8v36l271lRaCfBxSvADi4fva6/xS6NKCFRSNV/rtsPEXQWBKwr33mvpfsF4fs8
tvk5yx/Icz9MLXlOEIDpyuarn5bHiabyiIwtOK8bRGvYvoH8CxjoZ/V3oj4Foq7nxpV/NYpJpfOl
Xl4YbH9CgDX2pxwPWkx9/ugZHXQPi8pAYt0r/2xWoDrv8+THWFj5RI3KkZ+MGgM+hGljljsHt/G8
hGrlqXWLgv651uaTFsidwPSKWBIW0U+gD29NkJ8D/8fv2xd1d9qk/rXYL+q3cIRaxUH1pP5vNUgs
ldNB/QzNyd+5FE+xq6/Ue2lFelavVuYnWmnv6mNc75jauBPQjnj6aHNwzqV35LByDCau2pt60rxd
wiplUss8QwUZ9dbU99XGaYef2hpexH5y5gviQWe1udQPphFUhi8vy1+vpniG96z2GC4sodqZSeZe
1Os2Pb4ECCqPrDocCv9FRvWAmjdr+/4FpPHOGPJ/YbNBX0ePPtQ7T2b/XqqhpMd74+Kre2TUfUin
yL+oN2cjQp56AQ9Kz9cNNMvyzDH8WMQ4GKOOp9OOq8zyLDU9dFkhVkxGY9L2RYJK74wb8pAzI+Gv
Oujva2jynkhDJL+BzZhhQFzLs9s4oFc0RmGgYf0KCNzPzXBs0zDhKvv+vh88lnQaTtEUZr0dxuTy
ie3ek+2xnrqLmPLfWLyRy1nFdLRHJPoKjQG2HuqF92Sh6deM/V9ecgqoCAD2TA0bTmqVqAXlK0vC
2hX7Io4PQInW8U+CQHXEhp5U6CSUyvHfv2QST7SsrmHUd4cXdUvUz9WyUP9m1EuLW93HjroFONzP
XRTCmjvHA/g5bGSq9gSiPlTLyqitswrfQWtT/GgP6v9oy54ne/lZwD1ZD4B8D7kQR/XMKtyo2K9C
iL+IWxmhvr2wGKkPMUx6Bot+oTkfqu+N6jopeUNNPBhsMJR+MJxp7tQ5W5firs37nfq/igESYvyq
1asvZIPV76r1kibKKRNtTW86MtC8bikPuVl96A9q3S65/YRnH9ZEfGKCukH5NXCFahkdF0/fpQMX
VR16EDXzojhS+X0F1oWb/abOgUqdM2oTMX0DAeYj7YpvSFr69Nj4JdbBf5tF7YGu6uB2omThIUaJ
lD+HhvpXPYSSF+gs0oxsb7AnZ/LlsCpsVFbiHW6HZyDKf8k4hUjErEsx3lVe/6dWL1L/Z4NGElba
n60l7pLxCdHpc2pyKvAjJn8h/WUiKGJQEfAAjhFmJWdD738Gozp30BV65znRnIva0SoU9GzYiJbR
osEfQzVunLQndSXVpwwc7xf2+ZfuXW+geniFfOVY2bfXyKZ+XbeeBbNrdQY59fjhzncI4LyMA8oz
cfTs5B4MQHqEHEfq4FNHlqt1h4VhUTv5F7U11bET2fJb7eml/hso2WbzOdV8atd/kUct91EtR29v
a86bunEDtmQ+lp9ZtoE9hiFG/UHcVTEX3PGvXKanJjBRPtJDFWmvQU4dlV7HdqXlYGZnuuJnJPT/
vKw8M6Det659Ukc3LI3QUzlS1U9hUsVhyu5rjALs/ozoWkpIQw6P5AMl4J+u3ag9otZG31cPHums
5lRnlXHgiPRnzS++LF9UdIJYQaphPwhnwZRrCtXBh3s73tXpS2+xSzhxJtN9M9sv9aMh1UNhz2GK
i3OGvgXckIv6/miUKkyv1bHqVFPYWP69cRdLbDm6UI+M9/8NkOoqMID4Ww9FcFE5mbq6KkJqeUB9
GGB4b4Yywd1cYldhVddV7XjGrTDpSUnrukqvaR5S3HFSH82Zj8kJpFYs4fpBoEygrug1LgFJ+6Nd
BfQoflE5UTbPP1lCK5NeulJteq6D4KJyGjQKGIwu0W4Mypu2IIM0/Qu0hWRVF+VLIv5UVFP7qPPG
j855Vhf2evPUklxE/CncmySLz0uF9UhfXpMztVL/O9zKRb5Z0lsDCaZxd1K7UGUp1wCnj9fzj770
0UUWCkKBDQpPG8a/6/FHBEqIPvqwN6T+E+fsHE3+GX78PPsmerHkTuQkVaNcLcqj0VKdjkao7ou5
xOeY+bVKFGLfOVa2tVNPqf4Unfhc+ue2aq8Jgdr7nQfnzURnXm0fl64f3OWBGkLdJfUxr+uLWNVa
tMDN30h0sHnGP/Wr6s/IhtUb94kJ5kqtPbWRC7vd1kZxqz6n2lJa+uLX7us1YUyou1mxsNZ+k9Q7
9pO1Uw9RO7JXZ4otgS374/F6a9R9wgfkrM/luemqR9eGAZD6x9HRyPK1C6OOs89JqR6jDdllOYBc
DJGK/ELK5NGgwGPyHLYQd2rTui0WGowMWQm39jnxmHn009PIhTaxe+6j8aT5UQga4F7DTDZRZz8I
WC7lGKLGEs6kD5jbbtDl4fpgCuBb4cDx6nBiAS09V9xYpEAeVHFfdk/MHT6yJg1bL4DYzXM5rPgR
qLpslyefIKDOYXRu7kucEt1yfrGBBuhDffZ7VMUIFDY+QpWwb/DJRVSLzxjEH7VzTKY5lOSJ6oNF
mdxr6G2AXiVVYBWd1cfvqjnELvWzww+AGK2+VFnF6zDoF/WfBW8n4S0rbvQPkO5rtFYzL4h8/532
GPhu6Yze9DrbumHjWJAhatRx1BOqdGBxSNVi8YIG0nXbqQCktqM6dmGDQ1grMClqftXjKrP/poV+
rR/UQVIm6VnQt9IS76QCsPo9VTFO2KhmdbPLyc2xZYhRXR6//OQp84prGaq1/Y+Pf6Qd2SeYIb9q
M6rcyst3Td5enIku8IBJCPdBRYw+cv+lXbw1mR0swITgtfb/BROVT9AgPdtU8QhL36kqRR0BKogU
sXiSMW5VvLtEifu5y72qsdSnRNQanZ30fprT3/+O9DTyvia+b1jGg4dWN4JFiHWkZ1gYfyrVUO/S
zV8iVOPV6ZI100Ejr1XbQz2MvvyvwwRafqsHqtjh5fEh8s0DvP6fay7R5XcNR11GpqfiTQ2JtRuJ
/33963TupUwAYZC3mEm+0Q1r11aEaR7rRfE1fKlXUm/EHO1D1gV7y/HfZf6i9q/6kR1VX0WHzEHV
3E36vpPjBybJf5jNf3G9qcC/VVWo0j6U19c11Hzpz2Gp7lMQdw+gB1fXOGxaZ5dVrgfAltoe0VU+
CTXGlA3UG9ekqKUjJdpo18xjqCKFulmFG7/72q16M076Lw+yPCO0zeHUR8+lBqa84N5U8h6tWfD2
BIkgoj3jTI9qOao/7UKxqta2WsBMYWm1a4grIj9IBqIe0OQs4rLPzg6Iga7yn2Mj4cDic0bp44D8
jVpc/7Ud2mC5RQdiq265ylsHtz/2NCah+If+txYVn307kqVOP4AHz9FtJczP69uy8vlHMlJ0kgys
Rh9eYxj2uuHK6IbX2H9VBz29879Sy87IBa3yGbn4ms2ChJdQ/kPZeJv2PNRAYrfDwOWEMuONBovj
aAbaYy4scyOjoN8tlYbP9dCgUW02v3Zsl49qFJak0NLqKrjvezLVWZtWo4sDT++O8SmImRmaJcrW
1Y+OfeETeOVdmTLORRYu3Vi+GjtlerFPRusm6sx5341uw+B+TI80PJHPqvvVtJTRUyEmVtr4GNPp
pzvjAVvfWdj7nqrinJj4KDFvGV9jYfzatYFRroV+EpETLau4PkHKqY5TkGFCoYsKXkrh7aYbIIHm
jWEkny3TSz4ApUWVH6MO38V0CI4Fgt9rc6zjJ4P2a+piENn242MExGIV2x3PlQ+AclveNB1HoCCG
82AFk3Vj1LBNRG/DYdbgxLT+LhfyuYC6uRNFfm/iy2CntQnuKAUYsIrLalkhOHBJdflsFGa7gfCW
U3eL8SHNyvSkmdV7PoBBWSL5lebYYqJuc4j70aBKxdKCwj/I2vShm8RDB8sYNNQssK0kRWozC3SP
U093cw1PDIHWoWvCPMMLDNktECxca8vAUWhSvmIQWLB1HdAYB3zGiJmZVz0PCBKhSp+76UnMTrNy
rKrcOhr0oBng15o5w0GTQ0smEL0Jw2c+h5BBmb9JY9oxahIPRT4cMyQ74LOkPshD7xkXRUiMor30
Tn4f4GrAVFZbCeQkUKow3vVhPgtvuoW+Nm7SWKRbs32jL3zBGAHlh3paB/F0y5zkDU9putb/w9V5
7catbFv0iwiwmIp87dytDootWS+ELcvMuYrp6++gDi7OxcUGtG2FtiSSVavWmnNMf+CLib0jo+ww
NMnfso3zk6+LF1TB+Z6WR7mRjdxnmd9SxknWDUsKVgNGM23hvJkR4RdzZ1w8nf7utfkuCmQ54RjA
5k1MjV3I2XVJdQ+5wMdlzN40f42AR8EGhnQM0f2c57BcCcNkfZAjOMMsiVfgrHmaDOsrwJaX9hmY
DyYpwFmNp6qd8YLS68mNej+l0TGzuWly9HWQXpbZ7hEH53ga6RD3Lf1mZbWLAnz6HfeK8BIHPpye
ouioeQLQCW565zedc2+nTFrVXl6fKNa2I7Fp89lnH1slDj3joW4ZIVvjwWzdYmtV9dmXYwrReDJ3
oWYxJRHS3yh3btdm2Z2wM+Ykx1eS+ZoEWRbPxXY0V8jA2aEMl7FThdnHsL2Pac5vguS2U7YwpMgC
3jRNTRYz6heBqj/uceWNkf1qlkz4FKfkJDTjXTxFyHbGg98NcClVQfkyH4ZEMmcxdbGmH79uUxSB
Qoe7Gd3KViQxxOYO63A70PXWuOILnOimABrjloh7U/1seo7YJ3xnYGloPvJd9Gr20UsuwYSUWrMY
5HqusF3rXqf7UDBBqIb2z/zPaqePnACSdSGdCx45fDe+vcnVsOta/EieTNdWMTY7exhI9VhUyGW6
HyIkIRnqTp2Y1n0g7zZdbJFj1p3amZ9a2p0kAi27ZRPsNQfo4hakHDDnCOu/l/w2MIls/emlCkpr
b8yNscNnm9pPVTNBwsCuFCy6adGkJK63Ay4qCL4hIqciaInLSgTj9grLGf4F7HGREJtyrN3dYNOv
UGRQ+jaWXk3PsxS/HBrlp9DFXYj6ZDUJb4kwjF6FnqfNPFgFKj6iFX0JbZ2w4YdE4lAhYX1ag2JD
5itwTRDPK4bsQs7Isbd9BDzcDlnU6pcUoFkgGJSPKb3bEaPEnG2cOugRxDTBppaCXjMAayhsIfaM
VBeHevwXhHl+1kN7LPK7jQn1QJbWCO04fpNghsh1kJshBjKeDf5TPThnu20YgqaGsZ7wPlIPkBmp
EzDSAyhdcWXLFDBKqnRN7DkPY/sSB+YVlvfIQLkZtwDRd9JMxSbTkOR8VW6aHCf1Ik5BIblNMvZ9
OgJhXBPT0CD1tkrnM2jMgaEk4MSivIvhT+ggJDFyFI4BOcOegae6suNi5XrNvzgemy0m189FKrZR
xhWGMs9yF70FvhmssxD5gysw1sWfU+DcIbeqiyi/XEPuULkw+n8ygPRhU+JWI9sNsmzPHD21/iGp
2EuNaEt1nBDIad3P7PhJipIC0sTeCrE0VBB2qPGnh/pKImnw6kmPBd4fEU8h7fTSJFyleOIDxyHE
K4C+0wtj12rnjS5gy107QrYcTk06vohL2lWk+SBR7sogBVQ/fMWw8laDj1m1pJQlm4CRpbjo3MB3
SgNvm+RPnqcOvt2cZzk9WvlJdUlCeCI7VWbpX3pRrVHIfXaQg9Opnlf1SMQ8aqUoEoB8y3sRaeuE
pBinLa53JsmoG3Q2nmrts9z0PfKBjMF7iZ+Ph27TzRV9Axw3QW7vfNevT6VvH+xxHvZohp4qQcbV
aGjCoZxZsFna5cY0gcsRQh2DR8yQQUSasScecWtEfTkkGkHp8jq1E2WrkAH2KsSdIsXwUTqSZbYt
6TmKX+Tnzpu58HaBKchg78UvM9cf1cAgQfYJqiAI0/jwkdwjuCTXDTFUJ0siWLzX0avwGmftg5XH
1Ps92fMJQ/VQvQ4FWnayYp9znTennzexbTWnYk6wOGbNd+NQjmIAubldyKm6OPdd6hyrZkaJZ6KO
69rsJog32wsOQDqFkq+z7q4xAIjKOI1lWm9dpz26Tgg+bUhLQAiKFwxwmJDNyRmhgKKQZzhJfc4T
c9PYe+k1B0v29QlKE57+tkTM7xXt9qfT0XrcCmHMciWpT81mYKyJB5m9qzllRVztiP57GeY+3VJO
sxPCu2JKrQH443zKV55NBFhD54/1KoNaG1TUiiJjefhfB0xfubSRKK7yCS1fNoxo3mNEGZblrEZQ
MU1FmF89Fw8SPR/pCOzRs/5ybe438oTODpFNNUYVMHGJsQMdg8rCuecLlYO2NPBlrNqBcS1Q20X1
uJvxIg0zxCK/nPY4m7ZV07wsd0lfM0PVNa1S8nEwodYFAwW8FczZV2q0NqwTFBxLyAIJxdOUgfSF
Crk2nQmq6b+ocNEo9TLe+ZN7tW1Aw04JIhupLqK35Vl6i9iDvnBCg0EmoRLZXr4Oe9R9WeSAy6CM
hbSbbAGL0Vsc/A2KoXPaL8pA48G2c+z9Y0feMbpAmYfn1p6+0sWXVejqw6M8kZ2/M1KwZfnMPhRH
RAEhnSSuz2VerNzz6Jhi7Vvpp5G7+YpQMoR73bfwuLMDG9zU7Hwmgiukg+DauqOzlS3tuzGA0QgK
2qAwyRv3VmtCkNA4I1Q5FWl/bcx7m2MWI8/MLk9WTw7ldkTDDf+S/igGQd5rLm/qn89yNS4oiaaM
2Lvlj6gcJWlByyf85wt+vjYRzd8wrJ8GL3h3DfpeeUy5buEC43rjzQ0LEm5PMVSGw4ybfu31Nd4g
K3gVw3iJZkIiTZPfwQjXtitbAtY1tUGmnXU34wODEIQQVKMGD+s3FFYInhArmaa66BTtbzSi+qlz
hZIvpNGYdntFJ9RaVtbAG6Bg2+rBCt1hmw7lvz6RSCiK8CGKIcdlON0jP/zOpuBxDv4qRbYPJEOJ
Q3bCA5s0p1E5N3ZxkOmka3TBa+0bXwgf3ibUuYdF0RwXKj6oCIwnvfkcRA/pfZU8sRWQQEJME3b8
clDoMfFe5MCMVxgPt6puPrBkBI5Cd4XJPp4WrYRlP0S5/6vzSw2xmyrFxwbrGKHct/5bRDdkrZgz
rnqjLw7aSACUoYhwBmbAZoy23J/lYeoBm5ehyJHpvLsuEghiZzhIthhMR5pFq8nm+DI77hn58kqU
kzgT8gBsmxOlhxt+grgrBTn3y1o+RfiAJmTUQBoEK/zGCOsUKxTTQijNcMknpsn4Xrm9Hzs/vCUa
tjjM8bMt8me5SDkir/32a+M2RDmHIwinQ0cD2YnWOFqeO+M16zzmmTDqsUnhxwX7viYt90zj6ez6
wWYgjGEdqBbLTlOgYO99zLvO3bRsVHtle4VD+BzTPVh1JC7yPNQnIlTfi2l4gyj/EQ5FumqK5JTF
JUzwMGn5jtFAOGN7s2Ac7OfltN1i4SCgav420JSt2lVWVv9IsN3IOHW2JsyJ1QANxINUL/rhLCBj
kSNMJ9We1JJpQ7HWZOqQxc2fNoZ9Yep2jXTjrZaEJuRwhZfgCA4XNfQGRDp7b0zUycqim+T8t67A
oq9Jj5nWbhX+Scz5iC063wQo7CojuNpqVFvGcV/GoOIHd4D2MFvu0cBwJYwm37g17vGQcsbINUzj
GeG0SWduFxkHpCHigEP7H6bgOg+BtTH9A3C+yYA+IeRsPjoTobw/iE2KvDpIAQl3uH/c3GUdh2uG
V3A7jv1jNzhPQTnf6h7HaSinb4TWz/Qxth0a15XfFThyrHJtoo1EbXBozQYNLdXR4O+LfLxBvjkR
PPPSWu6HF2SgA4Z6N8E/90jhLl2Uia4vnvq0PBIwxPS9v0x5+csIRoKBwJOauJOiidiZtiGtO/Uf
6W6uevz1j7atf0X07lBRzquKYA4sEzy9GLm22uB3HxJ3viaxHMzktuvNp6RTOyvlcjO76cL2q0yx
tY2KRUIUdAH6unuYzU+Zjqskr85tleNsJjdkgNSwYpc8vFuTiXLMRjCcQ1CQXnCM6ynZeqrvN9CU
LfqPcStQVPCPe75+VMXWoNelx8E6VQuQvZPVR+F5uKoTIoCnF6M0GZLzrOM6KtYtuB2dRWxJNJ5R
UenHLra38LTJlTGCR9/wjwjSi2036AfhaQLR2geTTJgDjrXH0uDooI1gZyTeFkj7tBJSGBjyIG5I
qxGb2a7fS7d76uwWMQKIg7KYSsYP9cbMqeUa7u8dL7ITA/+4G1Oryn9CpLAE22uTev8s5x0h2bgc
MR51Bxqk9PEu6ZjNT50dww12uh2zDXavV1bX2zx5kFPpli0lWO+mtwRM6GJa4DzZZisAXK8GApH3
+hA6tDJUrVh3d23SPVBSeSmxKqaNy3OgfyEJHdkgh2lX0HQ45LFYNR3+FxXH9gaNWOWxJFoOP5JQ
zyPwwVXs1Mk6OrdYZci0m3amKLOtYZCt3krx9HO9wrSi7mKYXCzxiRwKy6D5ANR6iazuRsLvoc3Z
PBReeYMTKVAMRcgTWBAzQwsc2fmtK0PCk6PbXOf3zkOeksHhI+MZWxBV33/fGPTB/s9ffz5Qu+au
Snv3oAeC7nYqhRuONotO7jRYS+O9/s/70Hvph7nNQd79/LHJFbwR2HqgurFfQ4YK2tPPG7/s93aQ
BwfDC54aE22sw9WnqU0TvHHYtONTh7HqV0rStGcWr43T0xr1vVOaYNoTcysevSiJWU+mU1ZiMo6U
oF3vxMEuzlPsPDIswDtserSdezFX7xGeMjTYcqYCCVD6MckiNIDetdR7MGMHIH75OcopqCvr04j5
PirH/eK2hXILZdvoqmRvSGtHIAyeoMnNT+EzIP2SMwnlU22RnGl2yWOqlPliO1dULd26GaoQxk39
K7VNB2dltG9nAnOrNPa3YLI1MIX9pEesZgVVn3Lw4sqc6Cu5nZzwij6VHbkvAVA3BCQH6rUsqltX
2QRKNNHBHHHC9g2JKbg167XvJJfZSUuo/dgGap7YVUr83+wJsrSF/KZuOPqt0hsLMfomos2yakjN
ELn7HVpFt+3RawmSLvaTGT55IVSDeKxv1GbBTkVWugF6C55j7uVSGt3SsCCjJKwucVrckkzjzaoe
6ypYly4eBhk++ZbxJFhy0T886qjZVyPepbGY7kz2SPMAABQoTplTiJ+28sUXgo/P1v0oBDVhKUK+
QX0edPoxGhz/wauZICwNwiBqMGZ75hUFBJ+VMY/tFln91+wyDfOBjdt4Q3OjoomF9VjY4UQxML4Y
0XcaVW+lf+4G+kxWQEvMK8tjAKpAjF5+yEhsGhnaos6kE5rSMzGGS2bipkrIlzOtN8g/D/CUliBb
ulA1Zs798uIE9FxjoHbrpbuMqys4d756mRomGZ2LSjsiT6TkJo0T9WAwpl4rvFyVihHShwgYgByv
ckVtEXT2y+hWu6A1oqO91PrY9LZTSMDr0D66qTqlotgxmzV+eUsTsO5rnn18csbY//IcZpFJJ77b
id3w5/c7tMZWzkQidDb2T9JPQV6n8qN4qaPoZAfmfJCe39KGBHhmtHtXDx8wAoOdraKnSBPmNkJh
wzyPwtqFnnx2LctcJ5m4Uta3Jz1UJrlndbbKlJoPxM9g0+OVt6SBxqteh8POmqvxzMb/VMim2sMy
OZO7Fm8APdApaaphb4buK6nMxdo0ObkYBesQIvqcymUINzIgfiMPiL9SnstJk5P2NjSLb5rN+WbI
eXXHv04xtX8aF3TkiMndKAHWNzQyygbRl3cSrjGQOJpfeZj+LquJkLoGUXQ0/surzMc/wsoUgkLa
dcE8ribEqRecoAbrNtZ/c/lrY2W13nOyoRMyXX4+4+f9GWgrLkHRems+2dyM5hATlok9egamYfKg
bbrRSPCn6sa9yOl3j3HjbJWWc/l5Q2SO+58/FV0AJlFwePx5n6PKCT9Te/1/n1vMlIq93037ufSg
G/x8uE1UQ8BpvvVJkeuQz/Hygw4+ncr/HWM52phpFuCTdv0LzoTg8vPXfs67szcO6Nh518/7ywF2
AIDZmUYt1dyKB4S2+uwTffXz9yazzlUcucdJuNZlCvr6PEecN6feIvs8ogWM60fQIlxACP99J6aJ
kKqnsDCN8Zk/X5wwMZHUcSfGfBBuGrKQW5GReb+8clSE7bSh/veOZpkjglw+5edreXAGcLQ+xHPt
QHyjNQppx8HyW2l+wtTkAFMtH+m5aU9t2x1/PmDPSXhRLsINa2wff9718/WkJH/h+okOP3/7eT9o
LG8Nu2ZhbfJFNaaK3eQTtPDzKT8v61hEPkqdXaGSZFeW8fiMrB144KCxLyDSN5QznX8+mDSytDD+
DM+s4GArS3B/YQJ7hFMyadDhRHgIy5yVEAiiB/cVK80+gdCzJY1eYxKrnsffOSV3jdnFbevy0CJM
itF9EA2kyr2PlNTs2nYXhQXcsMX+FFTzn1Qk1YqGETiPLO6IY81c5JaNtfZF/mueHBAvUJlymldC
gY4ymP5jHz7MRF8uhWSWU6X0WQBSTT76KQsL85Q20Q+0zo+AffcgProdDtFgbYf9hjhrLmAZ8pAk
Z+bdgw8ycfShUtZLAlNJwW6YNvZy9uQM9f1smQxwOMnwTD2bTEaga0RbwZSEodpp8OnCQP281pHe
BWECx8y9Zji+MAVj5syji+UhbzfsF0gD1KuNjb3ZND5Ch1t5CO2EYzbNCa/5lJXx3UVA6RnxHIuI
ql5H863LMr6q9RXwAPWOW6JakXC/SkwmyLrBleG/Q7/nzCnrY6HzvT3ijYqfpjw/6sHID75LKCEY
0nXtTuRUMgpWrn2VpTpopT7s2L/KxocJwJCjbpXJMs06yLD9TSKGzdP2XOT2e9RI6nwuJ4cvtAd8
v9H4yBiQ0li9CerzyFtg9XNyy0YQV3POOcpTNb3v4lCKbdnTtwECRmNqFJfAL94cTkFbrjeB7Pu5
Ax9nj/2NIcsbjqsHSE/3weKmGtoQQUvFYb1TrGVuNN3aqLkprzkn9W87F6tgbDYFEEFfKn2QqXFx
OGxsiiZ6LC1I6g3dXOw16xH5P8Yz9ebPONcCDJH0kjsge1aOZ1xMd2No3iKaSIdIMyFqtNE/AFnb
dN3IQbguvyR3ZGwvA9ii93aRmXwTcFetI0opOIJqLav+m7SyX1nMBthWXOjS15waTAWnwt+yWZ+q
mBNSsNgnbFHWm9qbCV7yECQFNUgtWqMIG9Gwqb+ydo0VQHIwKKWDOmPe2w20Dxh1RzLaqBmGWzuw
bcbu0swm8pJglN0AxLJksHP2gPJbvXufHGb0jgFJvO/OyoiffJ0cLakeyHqllqUN5VvmHcLzDV7z
phqmbWoUR0Zf40G+V9LO0O81tygqdoxHgY3TTPTpS5HVWD+QecissONIPPjG+1g0zKTBGWWvAqef
7kAzpNHdz+tkx+l34bsZHDt9OOVAiujQxRtzEm+qdV+wI+6Awp/CsmAU0ARwDhTKf+vMBCXY8Mwx
1zeQx1eHPJ9PWMJAEvYUDHV78JumOvBjPIytepQp1j+Id5Ai9L6rhzvhM+TiTOMH2Vsbn4uInmDa
yaxnEk40nh8cbc9xVqZWn3mvEBkV8VVW82OJaOES1vYlahkziOKfq5rz4Dk1Z1uMjFL/TvDcrYUd
27R6aI53fq3WEF4+MxpUZbVxrYxpe5adLYIBCd+QoKjp74EOMiUUOnn1TXUrBus9VP3e6PLmOJke
Y4HqUy/xFWEtXsFmlofhdUCyi9vAuLom5S2mQOvA8foOO3NjAjAOxhTSXMMWXOkzpCUQb4ra09X+
KWcC0dHBTb3paOSsI/EU52R9aMrVqnmZW9NeM5bDJC2CldsBxu1d+dlk94EZlk8m8imc+FyXpnDT
qF0w5PiAm2tqElKSz1AVMst6aBz/2fOD15TJLhPd5jZNNemyt7kBVsbwdCNwVe0z33shCQja2qzI
PYv+mnH6qFomDYFgbOiT2LbcvWZBe6zwCP1hXJ8CBF3Yfm/wblACyOaNtgR6T/oo0IP4/45hBAxN
CCNWTn5QYkwfPj4a+uiPSqC6gRrDN6nIReHWXach2EBVvDXuMzcVUomcQLkUaJVrbqN5ZLQRQtI1
A+c9EYqAvi6mf+Z6u0H0v9wWZu6V0FVWvKQFgCloe5Z0vrHOTXenqU5xjYSWf0oL3uCZxNqsGRbN
VUsMctLs+xgjrSuSXSCDS8VYciWj5o2q8CjxuFn2fREiTRFASM+T/tarYmatLW6w6hME2iOTrkck
2vfGbv5OUAHpceSHDlqvh+J1b4vnTiMVKD79tODGV+MXfbyLjraVTD8p8B70II9DlG49FyecziO5
NvvwRSIMmvP0xZVZDsCZaVw2PQzK3A+N0+07o1gyC4db0UyfeX4x6+x1FH+IdkQi0hdHQIObdBAv
Q9DstKQ/j0z2lkewe9PA3vIKK78Fbl3XyYcvyj9REXUwQOFJcrxxo98MS4nymPgRrDjkUuh3rdpz
leaIJKFr+rJ8ECgsvMj4RWjIXUTOLzfl9jBGTpMVDQvX7d+Dse9QIXA1xtj8qjvzQ3NuQXTt9Gm2
Iingw4+tcy4ZwVsj86rpjLaCeIzklsQvZQZsJFb6TpOX3J7kDgeTuzO1XvCc/WrQaswOA3iPCXub
5k9Oaz5XFo4Estrquvtgua+nqqKJh5ewZszJN3bUk3cfpPVlhMzZEmY9sUNR5LYveSemrV981i07
ZlcAh2RryUp0yc3em+pdLouYdOP2YLr6QyjWosmePgcP9BaqyufQahWda/qyi4OtR73BsZhhuslt
RSuJnJfr3Mhtmj1ktP6EoEEnKtAPDVwXSOCsLGm1IxIDJtDYb13PJlZIuOKh1G+gsq+BwS4tW36z
HtSm/cQfzKw44d++D5n3mjfh73F0HyhPttnc3xgpVdcogpinf/mMNEP3pTVAFgymcYvG9JUK+QLm
kRYe9IP1UDuPE8+uhZPfT4nyc3HQRLnadCaeqTF4G9oYlpOR7qZ0wumYv48Og/rSM8m9684SlTgq
M6qGgVMxET5vlsujVUyMb+cAUBe02HtUEoZS5QymMfl80oc+tlW2srOyPRJP8jbT7hrrqj4Mddkh
aDw5scli795T0jk3wuqvvXcdDTwUFFaommqgDQEGTSAQyZ2QhnHVxdOHCgWoxeo0s10AM2V5jLb9
gB+c9vQDxPtulRPHSMYksx/Uuh09F39ISUEUECM5Ta4ge23NKr5h6grXHpZ40rIPATrnkdoyxx0a
5/GR/j/Kko/UJ2BulslhsWbY4yI0qORd8hX0MQKsIiBU2256QCa9DCF2wMkus4kLfWnNcR/S+Mgu
s4DqaPrpJ8guO3SYxPE0TdGzY80nu65+ZwaJaBGz5brEAWEFT7havwsARpw7ETNIp19AJOkbY5d/
MbXAsuMon04Np3mic5l6vxYRydVdRZz1gEACtXZrcrMbUJMStaNf8JQ7COhKyJiZ0+MNjdK/M8lB
GNi/B/WurX5jcuMtOQjy6HXHNHUfTccqiVQEV8z4jUhNF2IhrkmMfoqipsqCWwrDccV/m8hsDrYJ
NYJTdT05SxejkEBRvkdhf8S29x423jltFREe6rMHK03TVX24PZWZrj5JNhYrO3J/RxLtiANJCCJN
RmNhES55MUkf0/TsWZz6zVy8eUQg92V6i2WFeuwHd67+jFP5IucCkcUyYPZHTj9mf87twVijvumU
Dd944nRXyp4jejHcLOc7zuTddZ1DRBa69hEF4vl4NLvQWLNS0e11naPjwvlr8vHe28Vzp8Q5mSbu
s1De5na6NY2uz3BDf5ns1EUTXuOU22zuc/Yi5JjcgL/Szr6YDbBqmDyrUfffoQ7uvhFvCZY/hlP5
N7Ennu1iE2q2dhM0iWSx2JrcgYRnqb32MwpsIK0AwKbIfEwnZp8N++S6Nhn4SNpYoC/XeW5fQ3lh
uvSF8pbaialm85cG47qU6kyO66MwxjeIx5/srBjUD4lFgs8APdhHLCFj9JOmn58IWtzYeYb1QH4Z
lUtGFtAxCn0P/SIcla74bL3ss4wz2oyMG6QRx+QcjTvQn9iu1QuF6lPezPcgaq7BFB78jNykSu3y
KVEsgv0DOr8tgsIzsVDYipdGoWkV77iqPu2QGKssM1cp4daZy4+P/pFmeZtfPWbpZu3Q91j6bBjz
A5aFKiEhKB2QOWTPxP3y80ZvyAtTGm9BvRYpy7sm12PEMhTm6ggJpFw53kjjERxLkPrbWmD1cGk7
esSm8FiEbb+Gbno0+/yvkRqAwWAvrSqGGsOc7a2Cdh7G+jeSYxCKcUV8W2Iey7dKLjwZFEmFZZ0S
I34NUSIQyUHilP3iABJ3ycyGwjBfoYVQTrSQuIzQ2YS0DZm2TMZDT30aSg/IITnI4aaYLA6/9ohn
nZoKXMR+sgkpS4ZzNBZXqANlT8wA/bR4YOn9+SUmhvxLkyQw2CNJksUy4ognWGHEraA4kNPWQM8I
+Q+/Ztka6TJQYj7j0usyWORcT+odpRodG6HWgS1uAEF2drrcsXECmHQkLVkzhaeUurim/0LfgMep
HD5sXX25EFfF7Nm3KhYs2fPMiKr+W9UqPvmKkfBidm713fZoVRbkuotpctZMAPC158Wn7D8DKYmI
zhmwdeRvbXTo3JR+pEeAeV3DlkyfPYP2aeaYtBl9lg4CmXZtOlxNo38klkVsuiw4DPTnbO2/unGX
HcbqvfCdbRLY+Q4fLhw/g1NWQlPQSVhhuqA+1q5+SUbH3lrTF4chznu+xeALOQAVTBkjd0ShCjgV
fCgt4msnfMTyfv2YjOIrNDpUkC3j8zB9bibG7nq8VWUOW6L/0o5HXU9dzsGHWDEHbw8I72lM3no6
pXtQAldI3oyMBnflTuKAqhJ7df0ExBQ+nfC/yxgOX4f1BovBKUrmFyQyFoT5mgKzPgV19JZMxp94
DK/dQg0CM0LN7NxH11wTPuKuSvYMWpX06GObyDNIltpIP/Hfq720HuxWsfiwAaH+QA1kTA+J4ch9
qUZAyvX8QfzsN0wsrghrDEyLfbVoj8Mx+2DP20Vt+BrH9ICLRvsLBukrcPsXQYnQMdNvomddGsVu
uU+cknskm0LgFTg8yKSSK7L8fkez9ThzVMzj5tE0mC9DCfiujGZjmBn7WKhXhDcenTn9cDIUnDjg
uWQ5Akn0fz0xNiRjzhv0f2zNTdxs5BA8ESPyr/CyF0KuSYCe3ppK7kw7P81dfJwD0uaqkj6R3Li+
AsdHXvjyQeEDagMGdlgeEDfGp2gRbIvt/R/PfsR4oVk1iX/5BY8sPeK6PNam664cMguM+Txl4beW
k7dSPVuKM+wVHk6OwQgWahF9MmZHmlgVGK6JoAlSetgxM+2s7s+T0x4M37r4Fe9g+eKeX/YqHSav
3pR1VHXuVRGevQIkb87hvS4ND32qs+0b9ZYPm1DZ39ayN0Q+o+owmR6XtbM35pcm5PsJDfSZNaTO
RvnmkRP/pweQXUwVCnaYRDpUJzdI2N84ra5kjwKnbxZXKrPy6k8x+TfXO5lGkq91Q8ZFRQIyET71
e8cBtY7n/dTTJpx6aivdLajAzP/t1Admym99RpBSzqk9wB5jlWpLT2ABcKEU1CN5BWiWP62s6HYy
H06dTTArwEfIJ92rHw0bXElfkUT7FL22/taFOnM0ZfHPI4lRZs1vAgvTi8STChxTrmaO9A9Jabxo
lkWWfcounfu/J+CXXbsNw+FFI1Iv0uSRCK6OEUmH85oMzjg816aB0Jqm5b4OJ4aLlUBEkb6SxnhI
rSxmRcSFnfc1oqQSBbmI+ve+MDjN1vrkRVgblf4DXfAPKTf0qbLqnyNHexPGGzGQxcKg7Rig4Yia
GjRhUe9qhtNkRrj9wS8BQC/SChlDikZlCb9AP5TLaUXVDyJtDn4+XnxPHgMkZcr1S5wVKaS5EApg
x3htITUBzVl5NRAsMyWSZrpiG2cuOasPCbI4IxoNSgUlbOG/OrWLiihOb1P6SSkawt5GBsqNMqTB
P1uGeNedDykkxLb0yTNBC/eVzxC/tJj2bp24oNMRNOwaadMirSTHZNxONMeOdhS8WP7wqiSo0iwI
8iPZw2jjQAytixbJSkvccZW61MftS1c+kffD1seKRReX59M8gmoDitMbzKkLeDihgw4agKQJwgcR
FLOJSp/KxoUjxBI2UBVGI8pf0meydcwxdpOa1d4rho1Ea2Olg7PRWn6Avn/SOHmxcD/Vi605ABY1
5zyShhHcDDpcW5K10236PMdwvJomhE8aqBP7I74IV5JgXXlkrUdcJGTCDvQUILy6qcJT7qfffvfh
5SFWJmOMrp4pn2irQbWWUMswkzYkkEL1g9MalOMm9TgS4VddNL5uumN8vzcmKY9mJcSKcz/l7yWR
JVmaLVOwxnocswr70OR8gOjJNhTFVysne51x+0Pqwr5wK/XX1Xg0Ad/6q3KwLOZ4zXiDIbZBafxX
ERCKBB0YBxl45A34aksG7XC03e5QV5RTUT6Huw6J60D/jYZWZ8EgR19phcehNanInPyOnH2MxVbQ
4odlyT8LqWcebhU89N6mIFGFPnBz/nHUa6vbDyfNX5BVIDvD17YZk15dmX/vXN8L19pldfmZcvac
pNA+Qkh96NCx7pqiR4Li0EOrLq4UzR7w/VJS+Ki13vpkcSTbAMgiRGbAIBcCFrKoVyMsPuwFR4Ro
rc3ftU9uVWvbYtv5XDxrDO5MA33OpVyxIVNYNMr4mfouxe8PqGjweXB03cJkk8F91sXNcww2Hfx2
ihlG2WdvNj7LLfBnOhze/zB2ZruNJFuW/ZVEPLff8sHMh0blfeA8k5Ko8cURoYgwn+f563u5Mruq
bxVQaCDAEEVSIkW6+bFz9l571WKjD+j5W8m4H1RI/Rkn6NtE90Bre430CA5ahnpPh1O9Ysi3clAe
rBhLzBRuumxWnm4DhT9pHhgxV1sj63ktVLIr9QCgmtH7MLvoWCiIVCYBNsugbe8wTNxVa1M/gMJV
p4AEH4BPj2niP0/oOJa+QGEiteHaakI/Kc6Nwazd9yL9lLjSOXksBBxl06uMauNljMmvVW5KtqzS
d9ZcxA+C45dGkI29o3b6fkFQHzXioNErMsCMB8bd62eeG6oneqDRypQ2YyiyFZadS/vAkbQ4vEH7
hSsZTydkr7kx0HrNkf7OHaqZs9WUanaalrP9iYeHARVHUnQEvAnjKYyZAmsDjZgg0yPqRsB2lgdL
TblYKF2KtHVNO2Al45bUn0k9T6YPZIr1u+s+mEDh5lD4Z3Q0y1ZGxwwYIDP8Wi6i6pJCkls0sJIq
Rz8Uofkb3Wa7r6VHl89lTzaEWCq0aBkLDHgqJwzYoi0KseottF0Qd0a0CFCx3MNadXfAvJj1aAT1
qv/FfNi5w6wmso6m965BcvFA23RrxYW9JnaLNo7QYzoapblF9/aE7BiZXSLzO5xtRqn+FDBOKX7C
HPPubed2D8Q8zrhs89obvGe5Jp40GVxF6bQXbb4m6qSfhQnuOi04C+imZh0sUjcvWCBOaciGILT6
/Fpp1SFo659ytN0TTpHmDoFwWCnLrBBs281d6zV3V00DWSFN9JtOfUoctF4/GuFLq+X9uc27exyE
yAS0zF8UbTnt7Wi0b76L0lhazi5zCriwA38WM6i7G5OFbYAW8OgJ9Lal1ab3Jm6uZqcLnrhhny3X
uLdhPa2EVksCkKLxqQI3HzWTOnqO+11R2GK7clbA2Ky1Napg3SRuh5Fs2IHXglRTNw9TZqh7VKXk
xpchc0hXPiPeYBPswXyriCGZDAn3hFSJ2mI03oNbVym9kT6dZxrjiIVTpXgr3HQ0qL/jYJuIWQ5K
6k1yLvUc7VDwswzQBVqWjWC8dDx5KVL5WA3+YVBGuLWrnsgIQpXpDXTJIQvchyk3bRT1IB56Qnwu
AUp003WAgFJJ7IdyuBehTicerL6l3OrYeb/7MKVhPV90OYMkEgrTbVdNxEUPbFZlWp2NeDIP9I3j
ayecCW7j5G4E4iAIuc0pVTQdCCjpPd28GBi0Ll9f1TlI6MAh58g0P12EdpehN7jIUzhqUpYYYBz/
4ofTy5zms6+owhcG1knWAJ52r5qZItjypzUFQFblnb+eoccPC4bQ4A0vMdCDyvmw9ONQjNluNEIK
jPmiIEgF+BhUSwZ/kNDj8FZ3HYKzwCFUPQ4nuNJOM1zMOry4fYLcKhfDBXzucIF+OL8M6gFGI279
6jGCvaC3lZd+tKm6UX9aZJdcy8i9CNcbDl/Xvi7ScEg2sqc0AQFbQM5Jht3QjeHt6yIx4/JU18a+
J6ZbqTE9fP1U2hjkMGX1m7TpM5a14W3gxzN7GLTHwmzUAWy48FdBaZLd4NnUH30fXq3ZISB06yji
tj0WvrdJm9LkhfoPKVEvSJQtwTx9sGa1j8NoNq6phyYTT1qR61uC8eKr0OzorwuEzjS8q/CtKL16
VWuyRZpX9ZCTDRXvIoDxCzGUJzsryz05Wbsu74trPibFNSOrZo2dQ5CV4JAjrYdnRXjvHYOhpxnq
2dfD4FlAgobBCQaZ4IFdFjb5PaDxR7pZ82r1fnWyyRljllLrSwa8+p4pf8EwBDNrLNMCn2Si3oKO
skWHJkpydo5aIqaWGrvpyC8bbrIAYVI1+aq3gnjNdFQa8Hm01r4TIva9aFrnWCkcbJoaXvQsZv9i
DIA2i+yjrgL5HBhOzOdG/mgDk4aGPh8qs8jXKlsmjWO7Sh124xaE9ddW2doWT2Cx/rqaDSUQFvzI
B4a73tEB00u7P30aXNO8OcR+PNe4Ndoe/Z0hmCzzXmYkx4ursmi2dkKSr6z7wyFtJUTOybRebZrL
q9IALT0AsXsdtO6Bu1IOcNjs2ZGZzz4pw7Zdhg9f16Kw+3+utVN/0MdSHdkKQV2tn9sxCO5OTYg5
biZGXsTfeayTVPQE5xYWpRJJvgQfrXXSPFmo9ByQm7UuYmm+KDOvL9Go/a7ma5HbcpgU7K/bdjil
Vts+DFmHfDVN/XUgfeNFjXG1GmpN22GzFBe/0773ZAUgH/L8gxoSNr5QMAIvb7Z55ZwnAhEeyG7n
QDFtY2np6nHU/M9xEGyaDfniA8m/NLb7s/Y6+8UihuPgQnBZWg3lWyTkU+ZPw4Z+VMWYKJcvnYBn
KMEm7u3QES/0IB4DAhREKrLLX9/JmYIIr3lKIeXdo2zAoccdI5YmHLvVtE01/wfwdMGkbKINkLHK
lxDh8cewyhMSpu66T86A0Z0rO3tIUrt7cnyNHAzLUjsVtN3TFCTlyXX9H+OYCyLy0nfPCbonNql3
2whK4uu4ZinO1pMxIBqfryINOEV1UbE6EnFUtE/O/N28ASafxo7Y+qbRPqE8z9dNBbyYiNs3L+Ek
DYZ1+Mih+AH64lEZIiWAtu0HZ/knmQ/NXxdOeGsh4zx+fafOgnGlak1Q5ygQoZ5xTu0BOHuin8s4
aZ6+LprZT8O82GFYrpFZCjxj3eiVvh8sZP3CqeunfL6zG8F3syr8KoxvLqkojokcQALMkmdzvheW
m+rBQvFHI75++rpgUvU5/zZQyfWOqLuKcZnXnsIOZiA7gGJZt9p3qSXVUggkmE6XV09x1Iw71KnA
F+erXxeNRfK2HfeXmDdJzt8OxDQyopTj2nIreWBkXS7YT4wPHfVa4pnRE7Et+OgnERyiMR1WsVki
PnPL6MkZ0+k2kn3wdU2WXbifRhypHi2oFTq5ZIulN3ySVW1fo4bR8XzNd3ikaTDraukRRnk8bQud
U3+LqfIYtWN0sSiU9Pklfj1jAssqakL7qDtds43rsrzUU0+UYmIhhMTxBBPAe5x8t7+ilV7bIWXA
tz/+7Z///m+fw/9Wv/IbKYEqz+p//jvXP3P4u6EKmv9y9Z/3POXf12P+4z7/+oh/nsPPKq/z383/
eK/tr/zyPf1V/9c7zc/mP34yv/3vZ7f63nz/lyvrDHbq+NAiynz8VbN7+HoWvI75nv+/N/7x6+un
3Mfi15/fvv9MQ/itNTuUz+bb3zftf/75zZSe9fWX+usPNf+Cv2+dX8Gf3xbfg/D7f3/Ar+918+c3
zXL+YVmuEA5tFFfXHdf49kf/6+smYf+DmBtTd4UumBrqhv3tjyynFcnD3H9Ifq/rScsUju7oFg+r
8/brNsPlR5rM5l3H5l0lCvfb/331//Iu/ue7+kfWprc8zJr6z28IrXg5xV9v9/z6bLrXjoUCxBEW
/jLpCJfbP78/hmTq/PnN+F8RM/neqxN8L+OAwMB2hhPt8eFkWPD3QPofoCjTWXPY/VZCu9JHHY8j
IIVbjNlFN9xyXSkx7XPwBw/ISGipoyV6m0q5L9iat15HmHQ8ohFw3KNbdw4Z2ij5oQE6Wz7kJEGZ
RbjLoiS6yawIFyVaODUG+a8h4CvhKPehZOCXu7Neq0bfGQTkZ2SWe7L1ID/ncfWRB9b4VsoA3QwT
nbZ1CaPPHboPXV2crBBbn5R3Fj3rICU75LM/ROU7hTCD5zw8MCt3H6rKLNd0rdsdwQDavvH0l8yc
hl2VOp+OQZJQnvu/x5QwGA1YhDtOZ3Qkn5z6p0Vr+9DLkl0lRHYOmd1tzLaEnk/KYu28WrWc3lRi
HDkzW0Zg3yd2kjcjtQ9ZC5weIPn3sMQnU1r1kl68584iM+AZrWp5M8C5HL8uGNMwN+y97xo9KIBO
U31F+1dfVRB5G/RD6HNCS21SQ/8ee7k6/ufFAFn6yCS9V1lxwE+PNOX4FS7H5P0QVG5CAoV/7k3b
e0pthp/E8Z0qjK3nLHSeVJ2oPYY3k+AL1GqAQvybIM7yNq3GgDpzKoxp46H0OnkaBjXzwASJ/5Im
uEnPPlKQj4+IQoGa0EihAwDJkrf7WFj0AL+uEnfUIwvxynUny/ESo4g1tTh4dCsrmStkEku6dBO4
xtxX6LN7Ti2KL4+2WQ0tYMN9x6VoOvuE2kKsDFcU74rA7uOQeMYt1gbjVkXeL3Z3CwYAw6bQzXAl
S+B3pjnWTFobGquhiyU/JRCxMOTd8tkrYnfgXGkNZ8O30kMQoPDHHi6PhTkx4Ojory5juuRvsQFQ
VE4wxGkv7CO807Jw8wOSrHGnexm4oSi7+/acc01MheA+IYPeZDIhlngDqWOWso4YaZxz0DvOeYRG
ldPxd51au0ZaMt2DHPt7kJv1wYQchTRUttveG+YkdaPbKQoUxl6LqK7CH0OLekQvzHuvx9E+GBE4
6d0KJD0dvskwzozifqSBPeyZekbrCtX6exc6b6XBWC1s8AUERps+6sVoHDwyYBbCC9NH5N9zei+o
dK23s0sSv3996kLAB7Vp+9sKc+PBFJZxYPZh/PVVaEqUIQEdkEn6aAHpShULl3kD3XlrVXaVffQC
1z8rAQEYRk+661kkD1/fg6jqn90s1di/puxYKmPa+W4TbDvqdkLW/do58OGadWR1GO9DhPUBdsBY
mJjzlA/2zxjxfTYcTJkZikOhEz9WlC4+kkoc3PmihrCQ64N4ZHVtacvRdxj7HHV4wwgDAGl+/rqI
/TE/W0zODURgR5O5wPnrImym8tyZmbewcjPZDEmrb0Odz1JVQkTCDx5dScaJriz5JYZNd/31fepT
dkVfX1YxgkYUECcrGV4b3SiPfhfGjy1Od1ZgJQ/4YV/HJHRWTs0J38v2Tc8fuchc/68L0PuQxhsL
AGlaZrfI29mjPVy/lmQ/M7Kb7quD66IBwCukQZxhuhg1wbvVeMHeChL6rWXDrJYUy9y1Pzgx5FvC
HdWJVps69SbJmK1W11tZHDrqYMT+hP/lTXbMI1O/iyjYOQRX4jXzPnofAy4F06vZGU+dT+gPiTHf
LacIt9hgezc1L8JMtNXQVcsKI8WdyghrDA4i2xTkCOXZnJoUqCMJ7GI9ZV66znnRe+LDzR2Mkpe8
TvlRDmnrJSYVnHQc337oyWMfTlBoxIYpWHlx2+citPVzX5GbmcsBXHpVPgEedqv+TdOkf6k0ZHpB
YQl4DrG2iVt8nI0pBCK0Qtvl05b1xW0myAqT/+Ajct1VGvVkDx0fmia9Qp3BC/pFaLH5b9fR873e
T2xovOrkzEherTWXQgaPtVGJm2tDkOm0ZGUIPESZNVZEeKXqrWbYMFSC80AXumstiAbir+vnDIPL
o6pjOv3m3kpbPtaWtakBJ380Sr+S9FStW4npU/chPfv1AGhzPmOk8S/UVuSeEUq56xoE7NXY2ycR
6g6EEZeEjRwUUIQmDpNy/zN1++7UGC45sb1n7Juy385IS2eKjbsqY3SNkArmpFXwyIYGzsAhhqol
fqKHOUpsJSRcMXbRpuopW+scDumYMoxr+bAZyRhcOp0Yifzn0Bjai8T4vbKbcFm5dboSMYbTwGpv
ri5BpqX6rlVmuHe0Jj9mpiJYNaHT3FPINy7pFQAR7lWuMxjuspfcyD9Ln0DXCC/aLbTZk02wMtZt
VOwdg3gHWbsObjqU1AI18OAU48WRdKqFJx6aqszPQhIbSqSkv84r652wuua5FK2zKZvS2deYesiJ
3JI4174wc2C1Mtz2CJLQ5fz7UA459B1PO0aEoT0DgdpoOksf9MBiKZkSHaPmPIy6cSlqlZ0NT7g7
Q8cl5hlkbDTxoRuG4KYFBfhGRBC70batWwv3wpRJuG1UPPNZ9OAsQoCaqvd5a0yGNrlBSCAqmvgo
YMXNx5lbtfF7CmV10ruz7uuAxtWpsKZ+M9SBuNCQ/9Rr4aK5FZ/j6BEfOj+prGY++vUm8brqScpj
qqKrA+DzWUbJiiwqbQ1+ibHr4D3q8zZ1UjbkPdKxMBuXG9v0+qMA56WSVFsERllvzCouGP0OsMcs
cokG+tJ1iolOA7bDGdmLd8q8YuDIV81YZsiSnROdIKw+DQlT2gjJQKY2nUiC3Zi0czxESfw7ckAN
M6Tv6TnhA/Zz7bUv+qvCS8hKTe5ED+iup4m6tJvmAV4b3RcteNRr7Rd6reKK12FnhZ2FvUzKHcOv
PZF6m4q6d9kOJH/5pGAUxXUY+nteoBV0a0BNFcKUDt/8lsgYAuYHntXgRBXdA859RqjugyK3T28Y
HnVjv0roS8aB/qJZHOkgTzbSBkb2da31pjmJhXZhFsgG5R8WxMZdaWgY0CeCOGzqeDMZgvKhfokb
jyjzGChdQfwf29LZPhQTHDY5B1vfTlNkbvDHm+uCOKRFgarNKhNxdTMTDdoEr95prPPUtngYzCet
QQJZjIlOUpAXrjGDxnthWs1zyjzhmk0SE1dI8gICjktnAF2vgjwFGdUwwfaDcUHEXrQNUDuvGYvh
/J+QjzMZ0Rc0WPVNhVASE54U66bhYCFSljKImHGJxag9ivIaGaK7BpWNJFB7a2zzEQQFOM0pOSDK
y8uwW6dBeYGtR+NcMsqpEhAZ9fgSVR3Lyxjn1MTlBjWAtu8JYl4oUxbbvq4vPXFrcOs4PLKc0Q77
F5ftPjbVpCGN0/AcaJBxufBdjeBIMZX7gs311jQEQ/d+F02e2HZ9X60qNGtjize6GZ6SqFiGfZxA
MwadULEBXjaSETbqCsVCnW4asvJ2HUa+c8QqgofwlLe1cYHznq0t4dUoD4PgHOItWlY8yU1tYUPC
RBuuGzN/DxkXHIwUg8pkJXCYMtVscrvjg4OcaqXlrrN2cdf6wbQx8848Tq5hHcyiLNMFKu3uWvnX
ssqt30QhFxEDHsDv/n7iLbNd6zVsDXEESwKdBCPb0saSDDgELzkxqK5iH5WG0sT+OA7Uqg72WZ3I
y1pN1Qej9G1lCPWrcfT3uiUqic+WB1JoDkTFXfhcDvidxzSNngxePz0lCeHNckh+1FUNZtQqt4kx
lnfyZFHFGZ18KExEIzGLlp/Cl9LKv78Iqr+/4Kbe8MqjrgEJq2QF4SE302ORVPUbnti4KopXqHzW
qRbOSw2xPxJd/lGHDHwt08qvXdSFNyLfy8XXDeQMR7OMa4PdgOZGkA3HQrJXEyq33jMUPERfVZ+m
XbmzLU+/GZ2YOJIIUApkiOZeT9dO7Gy0yW4+RrrXyDTyij50iwIUrMLX9y2XWW4xacbOIVfqjSC1
RUC3+ENZlcmKbwc7m2ntMTdkzyTZAsVY+9dBN8R9sok3cVvIBXFYiHs5mfzlygbp/dfVpBTksaQN
tnRubTXNZDdHMHiRTgj2w9E/ZrSaHtLG3bD31u9WKPQ7zLVVhBP44etb5QSvLvL9kI0sN6ZmSfij
YJmMU5rDxEJ7L46L65+pWXqku+G/NI772EH7ucHm9zY1QWdrMSicBkq+KwnULMvTBtcqJqiCtDtl
bplYZb9Zbj+VsoJnazQ24DIU+jJwIu3UPWfQ5ljdQb0108QnSEQo9sJ2z9EdWNbA/Ku9tkFXneuJ
KiXQXsspD6BBUDea2nir4HR0Xafv0arkkX3Uco+tcbBxgmJbJgaFLgPlqQRiI4PkwSrL6iBFfRD0
7DnuGCaAF1234GC6SUFCogBC95J89iJ6LVz9tZfw8JKw3SZlKFdjHyJQl6hwJlv/GK0n6RUPqqnO
I3nRB84BkCARy0SF9tF4A0yTycVLr2N/rb3EPn59ZUcT+emMTkciyHASYUTqrkNprbwGPqprtr9F
Fb2Be0ZnD+TYzp2nRjAE8TPahm3jgJ8VEsll8Wrq0aqLtHiHOhMRsBoJpinUmvcb32xwo1W/yd36
ihfxzS42yO0DTpDer0I21do0m62VinVPkJrrZ1v85e0mZA1KMNssiqiUF2z6+8h71xN2dGat7iLH
hg3M8WMUNjoIMJ8IlOqFXk0X30S51NDljGvroDU26MPUpuWtUwDBVWjKx7Qw1ynk3moYyZ9qf5f8
3kmNtz72JGRUk/wttONeuLGRVKBkr3d6hwynA1HLnPlKvOlcd8irUTLvCMnvQZ+TbdIcdgV9j7WB
U/cBOeEDI/ezxxl5lbrOsJY94TACqazfdksRReoodXSrRRfsa09DJyMJOy8SyJlSZSvDToPNYFCB
Qgk5R+OEuJWzMYd+9BnFaLeDJti8dZBTObyiJ3eI42Pni3OikOsJPVlqXtKS7ocMwU9z6G31sIdI
zg+oW2/nT9Ot0u232Mm4E2eNJc8KV5dPJFpS1yiIk4OcqIRIySoxlTDkGWN0mWjKBqQxsb8fODkG
JLercQgOXVWEa3oqtJKLdew5T3osf86Jw17XLzKJ60Lmxo8QDyyz4ubQ5LG65BxGm95J56oBV4PD
Cc+z1G/2/LuoxMbtYkLD8rpBZrS62qywrSzFZY5mRTOxGChIFqWhg3Xi/JAfOMu9ly59/0iYCCv9
OMSpAGpBA6HVRhXerBazqhbfFLGkm8jpzzS+IMHDUOjmoGHqPLYTAA+Q5Rc2QRBNBRAZNREYXd9U
y2kE4Id2TWx1Y3ykUNkn5TjtxESNlCrvHkNvWZN8juiyw1oe6KgRkyLY5rLDlTZA6mMYeCVEMMM1
Wv1K9WQ215AAY7NNnJCWH4yipZWo1xsDZAlbNpWuES1Spud8wMPCJ8KXPgCFvGsp0BBFumcwsZx/
NfPw14mEIF2qM2Oe80A5qmHCjLo8ACJS453fhn7De+aro5vmxQNy3aeQjc3ZcLs1MCETo3TNVFxj
do5VfaAHugtHgCMaVesum7K7JnNtzQs117Je6+x29GjD8k1hA897obSnUY7jZggIQtNKNgh1R4ie
7iAGdlPqUL2rHiIyxZb2rJ2P59yqJJsw0ZcXJknjtosz9uPRaw+Pf6GpvtvnDZCCFL+brkNSKGEO
omFDEWsa3i6tCrQZZJnkxi3IQwZeAYqbEaqRY/hQ24x+k6pCUbYVxS4Z2PP6MLpDmQyHUCB41TX4
ZgR5kDOe96yodIbWiCqjTefR+u28razJ+utSOz85nuD85bq0E0f8aZFp0CSigVaXxcUIegI9lE6Y
ZR1FGzeEK8G5ZmmbBjLWxCo7eB/BWgjT3tWaEexRFC7JU7cOQzvXRJrx0VckVbvDsA8Tz1mweYV9
UKRnN9UffGfSVu3QNZvMew/p7MAFJFh48tpxpwWOtkx16BIBhgUn23oyn4ubghYlNLdGMlryY40G
RKrFS6Qsl1J6ck0e/JbYVrSSdYN6ObD26GLp8smxuSiEoUVpPlQ9QZ/ozjFV1/GjjRlxzb7zFpcl
TUedxVRvO7zAARG8WlhcOqvfYbL5rEJp7d0Orl0Ldo3mX9RsRMZj8sZot+wiw63TdlcVI+OF7xim
8WZmFSoixElazpkVQz9CbncLAmtYpu547p2uAhKBtE7T1M/YHF8GI2HH4W2tRgPgJ41PnWYQDVOP
cE+1lsm4Jvq6/JEC5xM9+21C12ysuqbXAmqxP6ZgM9psM5oAtnUb1O/KYG/cieNgTcG2F2lGauAI
DodyFz1mzxPlIzH15PCQ6XupAy9YOU7zZtYIzAfTW3XjGG6rwaq3qZ7/tKMcTXPfsAJ/OEGjeCR/
e6KZ0wUyC9QaRuDOEazbDAzFUnUT+RiRTUaQXe8YK+D3VMaVxxQof+3nQAht5TbgBJMyB/iBMsYd
twjhXtz05LYOW8CCMbLXgSgJW78FjoAqauwP6DqIFEZ4R446UHQiAbNbk/jOMXHJylLHfHAoLyyy
kFMFz9Rc5vM5zsxJM2M4QqbbQF4p447BUxuAZdFGqPCIfO0tDMu3dCTWstGKz8iuUOzWjKOdBJ6e
R/mTqH5DQ8ajx12hubPI6bak+RSomXEGvYbw4vBHZYYZo+Zwjvpk1j9YfLqNDLuCd2f0sihcUR+H
rO3WjgzfYpsdcRmpXaaf6iIm3TqMoZhV+JYJgf1NIcxabmo/yehuIA3X57IzPgo+WxtgmxGiOhpN
mXw2XVceTfQqoV/tPN+8SvKGzAo3BGBti4/kgPXrMfTY/8oSiow1rGO4DEUkN5i03P2I+mmRo1ZB
k8omD/dVkZoPcsJZVgMsWhRxQXBugp2DVBjFsH9tm1jKVBK9DI337iZufOHZrWiJNNsAlSeNwIkw
XDkBX50r8LZ3W1ZhLd4EHlvyyZ7Ix5TW1TaLcVWGUbnoPXDJwnLPZH2FNUH1ulukW8txHmpPjGu3
xphqt/ztFUOoRUeq8DlUh1DehNUGTyF54xiwxL4ipUyIqtngI4Y3N5RHGSO69mteKgoQC4oQ6x5C
yAFrCe+pzflgOdL4pXY0wQUz/NB4UszW28/UM/GneI69DSrKItbbYGNLgPVJcxpR9GyG2ELhSqYk
amfQNYMBSShJXLX0KyffRjYNQ73zmIylJTRPb4L2HP8mJ66Du+2LpcZC4XouOm1xjBvbXpcmoliT
2PBmtJ8QMRzIx2TNy+Ujvw0WOznFoYEqKku0YYnk6rFLJyhMonls2ouhI9vLRwE/voiDhZNIqqXo
zfLT+JgrpvEDds+FoBW5QKxRb3ujGmgfJO26zaRaFV67Ksd4oEnQUE9pA6hL39krg/ToQb1okkG0
WWcAVgmvS2CCI+ggClhvWJLm+PHcH+cWinMC5vam2yrZV2aj41cTigIRLqHdxOQBj9jNW/zXRRRt
kyT+3jDQb6Tn7H2CyyCkHotJXGjsvOXILNd1bamTsG742N0D2n2Uv+D+qnouia7SL3dFW2dws2K0
NkOeH/SoO7OAEBaJ1WlpCG/aDCn6eYEifc1k7x5O3tlOkwlYE25FGOXRmp0UwYdjvJctcuOu4bwy
osZeOiPMKdH1jAk7qMyxlWkrjKnvRHaRaZ77QIzTkI9X0rORb/ATkXi45vzl8pERMBa7At+EbMA7
1ok4iCEx1o7TrwkdnU7KZ+7XoQwi1th8SoIKpjHlOAqeZo2z39+BRcw2hVMssSB4b2X0HGXgitxY
XqIhrfauB3g+q0Z+uAA1h6ltU/ag19nWLICU4kQgVHVVJOmqTer0pFNbXHq84GmdegfXng/2xgSt
NTaMH7uw2k2FxpkENXvuSf2AfeZc037cyhyTLzJbpiFnNnnhJrLIam0t6ZN7J24mMYw4c9+Z78+H
E3atWRs94gGLcYTA5O6WnhlTfmbAK5opF2ff+qQBqE5JFBJL4SKW6lqwfkZNZIzSa04Hnnh0SkhC
PEIPRrg+YCsXtZixXEQjjLjY8rAOT47OTKxXLmy4ovhVWDrN2kKm8DApgptsrdp0etOd7HEIsbmM
vXszlXwxwSRsetjHiyb9aQtOw4YgdS1H7ryq+pmcJ/JfacNb5dOI8iuso4AScJlanPcSwCBNFwX7
ZCSssslLDCJW+yNOq56JIwn1neklOzlAHZGxYMZYkiTPx7DiDL3UzDTYRXX3mrfOdAi9q90OuEn4
c6KZS95BNyS812h/4VmlAAam3z29sAVWaloeKfEBfha2rE8mqHbPPtMM0Zo+PBId6B21gVh5FDRH
WxYY8E3SanuakhtVypYKtXF2hKHE7Z631qbTlb1qk5ZvC/oFbPwaecNK1oIxS1blCXib2lSjQ1Ch
d8uLAKVY45kr1w63mRtYYCjktrMqsonpxw6a3i2DgY5GE70npKdjQajzQ1UMNxyeiAwdaluQJoRT
Id2MMbZmg5CYfw0UwKK5CZomM3eBdXRnuHLcmhjdh8A3TwaN1L6YIBmAU8sGBrR95m71nukTbsXf
6SSpOETIAu+d0S+CEgqWIWpDpGOEL1S9DgvUN0HKKsR0VsO5sHNI6kMavqWk24TaT4MJMn5EeU77
Uq5iivdtQm/QR9GQianaGFl3NJ3SXZm6+Ys9DYrXol/TOyctaJxsJI/0OH1t0t8znwEFBxHPlAka
Nnjk4EMXnJIaSlyRREiDY0a0gcBxEgsAicP0w7L893gk0EYD46F7nKC6gdg+4pV3ZV0cIrMVW9P0
3nStznDVZgxwU+uHLPRPBklwxTo3X+oIKRaOCfbKbPGVGtm0HTjWyUmc7SabeNbrMh1+UiU8WgVL
2mDl2OVLvzSAzDjGug0queQksPai1FsLi63vEL6b8QVgpgsq2ahJj2ZjE8P7XUwV6JbKjTAfC/EW
0qNcajIi813v2DLo4UV5CSRHi91ePRRwbzzcuRnJFu7grgxvGyE4xKJI50uRQ9SKcisq0Dh6A+1x
cgmIGsqpm2eI9bpJAxJWPRK/VWke4aLGfNyjbTbkzmpqZHdIg//D01lst45ta/iJNIYYuubYcZg7
GoZEzKynv9/0PnU7lV2JLctLCyb8QEnX8/2VrvDY9EkhHIHHZOVqsgT8kiFdD1WwQ5tzGH11O3rD
Jizc8l5RacyO6kHHJt01vtoy/2h7Oh/gWHF2sLl/ICPEe0X8CxsNsJ9LsgvSDr1P0qeNR9Ni6+B6
ssjS9gtxtmlToNOF1jZzzDKSTVBqBzux78uY6C60VfAXIxLgfp6vkB/FMNxHiZLKByA0d4CUH0CU
sdvykcb0PT1sNjxdOWIT8uclHAiWC8wgHjj28/SieyWu4oHxMpfC0CoLEGp+jmIdbW4tm1nIVWcv
E6hVm6qJPoEDXYqUeVlZ2dGB8IGgcIzEoEnU0YXjtNK01tjDl3juVe81LIl/Ed6/qzLTX+YY+Szn
1kZcCW6gCs95cO/CtOMXFUFA1WLLkMV4mTRwKdGVjYiLrXdL3WlzVT5Di9oUrQfRKC/uJyX4nmQT
dWsEomD7IsHlA7IBRRpt/bHHOKOEKxhZqD2JVOXWnIo9oQGyKYY9rhpOLcVzEH9qsGvQE3UHKZcp
p1vjj28Py9xQ3l1HD7eWjxq7GBcnjg36iLjAMANCifbJjmJzj/L9eu4ozqtlPdAzRq+Lj6wp7k0w
YbLsN6hwcBk82td6aUEIatd1N0V3wRQ9a60fURr7DBPEKQbkvkaz+G5zGg5RSOaQtfRFA0O7K2bD
Wjs0st8NW3XZQol36bG8AE/t7iYOBExgeFZRxXwDpEEV1zBWlCb5OFQhdLcyjikq6G3OljR6n7M5
PjqYHlNJRiAVATPm2sSxXWkOfcpY+zJyG/e9dlnQkli5ICMW1CWM5Vy5Cie2d0ay7Wf00h+1YGzN
LvhGHQG1Y3SRKRWyhdBJIQuqGpjwZoPcV6ZvzUEBj5Uh4TnQhKqkVtfYSUeJNHhNAlJE6iAXR81A
dHGW7pDjbSdg/Qrkn4rIOMzibyv5VGqNYBIEh9FW8MSGow+jSSyiPybauViKG5fICVJcdNLXrE8w
Virtxwz5Md/b2kXbQsMKH3T3rEN0WUFRSWn+au72Rs2xYnuBpHi1nms67F5LZ7bGg4HOGrwdpPK/
Ld+2DpNXffSj16M4kfUUbxV4BoV5JxPPhliBXEIL1FRh0WrIZCVZ/IR6J72XzLa3tZN8usEpT+gs
kpf1CM+jREp7h055uQ+YQCIuhGZazRE5K7a5RvIMgUmHp6100R7R1bUD2muZpAHMwdlXjlnVvIV+
8EwrHWITxFOsKZnpgdes7Tx+wn3V2naBUbB6a4x4p2mXpXQL44jOL9MCSZu2h+OauCBAMqpi7jUw
LI/dTmRLbGOruwI2yxiG1IYzXmnI9E4jeFZHvOQtkBlZ6O3yrsi3nRXtK6X37wmC0fUrKkJUdvds
oynlZ2raLUbNZMPplIJew9sYCMJ9gAMABjU1+u0OXTi9SlABRsofXbrViMwvpRsf/SKfA0XRwe4n
Oer6hWnIWZyp0C73jo6Qv+9aH+CwNMoLjgc9NWI/SJKXsao+W6omB2yyaAMx7ddmC1deqVsUKuyV
DiF8VRUKro3NnUUhSRl1i7pmYWxwI0UsYYqOrY7hYIoFl21PrxRClaUPmWttx8kn0+RuGqyfbmiO
pmEqG/DWqOsiUNExT5fqeogBfMB+JzWJXQY91F71Of8A/7bvO++VQF7fjiWCEBxKUFBsZeOGDttE
i3JZGqIi5MR3JDb4zLcGu5O/Mwsc5g07peLZVM9GfnQTBNLzHgi3YpWiM2q+YpJVrgjhi+XIpgu2
/AO5lxd4gPFyUKprhpd7710AwUA2HK+IglIvjzaqz8ewnRBF5QGCc1Wx1HudvMOEzemj3ZRYxiGy
fgGrH5wAhAmg01FUNoBCwO6rqX6wGaLPkejhYrStcyCsTHheFM/GA/T1z7qOEVOI0D7L7qPBstY4
urzT4XpHlz5ZkE9SR/TcFSrSWxA+xdpTocM1YXONTZUlDkcysv61ikgjUhhLSa2vIn+g/kooNE31
S04ss1aN/Lc3YbdWuJI1blPcA6J+GuwG+UEVdT07AuOhT+5GKxGvj4u2WOLXiTpeU9lIUmevWENr
9LwHqNAqbhU++t+O2myrRnWPROt7y3EQVMQDhAQwhgdlUreHXuugbbxBtVDcBVQLTRUH4qulpViu
lhd0TSlb43gTRAakitj9mvJSgblibLMBzj2FVap0Mbp3GG93PV3AwR7F6kbVEdrA1MD2fLFjKTbU
/OkiWuO48yBBxijH4TGeLXXPpMei1Zcg2lIvocPdul+q5b3H1uDgMzM0K8VyX5UIeQRfrx4tAvGh
d5oVBKrsAZOZj0qzRpC2ybQl2qRZHXmHANmKyWGoC/aMTRRN+ib2GrQdg/LBrfJs389YSdUdsn9E
shZ6WE0f+BiX4DgdFe+TAw/cCk0IRF7SLBOEMyneas4aSBfFLzATRFxB/VqlU3aII9G907AxQFV5
zarqmXYV8ozIlOxLUIoRqc86sFG5ULGRA9aE2BuivIvB1UGZEXmrCOaOZnhBXLCn9AyWMc8H466z
rHNrl8lKx1Blh+6lRX0aFQa3pZM+oV8ztVayGa36YEPCXBtxtUdIsV11xgz3JviaEuu9srQHmDNv
WW8kDzTzYYQDJY1S7dlNqKC5sbkDK7dtIR2++nb37VmI+lo0QVa+mbiPbD7vpRm/28rAySxCV62R
oNcZRKyFrkf5cIJ8bbOju/1RA3IBKIjrKuEmQlvECFvnMad/ns3gpwpm2Wh6V3iZb1DeKBmlBvpg
QEVnn2YBHN9wNaVIFQGW9MEhIBYXUSqHRFbtYhP/qFGD0acGw9oYsS02UZ+VCv4Ut3gy2SUKPgQN
tvRvS01vVhjipthM6KcGl3OtjdAavFr26D4liNo1iESxy1MVrtxkVdQZVP6aWCGy3H7T6VTCCrBd
sz05MFCRZxgj0MZFjQgja+gudbPHIotOheVEG6U1qtVUfRkF64kFCEw2wVEmB9c8RdFd2NavaswX
JUGOdlFnfwZZB1osrb+N0C83WPPhRej6aJkbjKdr/QF1MCjlg/PidExXsaJZO+g1T5ZamPCTbFon
k6IeUq37HGG97juw+YvsSVWzhv6Ema5r3QKS4wRAgP1kSdw5xv6zmfjvkG1IF3ANyhLLJzv2prvW
il615sWTzpCZx3DCEUJdlxXSN6lK8IiYDYdJxEJEzP4AMu1H60kSQw/bkxzjbpMuKK27ZBcRwrcq
z360KPsN4M0WeVKpa6vPDlnTuo9prZyUioOiC9+HPMVojQBrYyB/0ahhsqFluWrMFkXOaCbQcskr
3Gy4oPFl0gmgxdpWxrr37He/r9VtHQLM48S+Dy1GVus12nhZt+6nn6iXKMTHbCozOxq4VjQQc4Cp
IOUDvQ+YO9R8iT6XA/oCN3ej/BVLh27bIys81oWy7QsQM60/rRAm+9GsYos1kQEquTAWTV6Rreqd
FFsUohCBADW0zlWIpcTmEPEZAZb6W9zF2oa05dH2++4Nc4axtfaCj1355CHrjB7f0mnQ60dc5Gih
YrPuHGwsnIq3uYSRJE4Uelwa1XNjdGgcirWfF792JmoxmOX5qYtGgqO9lm5g72v5T2hS4B3qfZ8B
Nh+jsF4C8UeNiipVSdEJqTdwCpG3j5HMquLk2ZjN4k7Bo4o8LupNKYvhtmdHKuuVCmkO1MvREaXK
elQPXKMVw7sZdslvlxRP2uj81BFys8pE+A/ujIIsTZyJhLHTqZdDavPQAEAzIrM2BVDGQiNqSUZV
BzaVbDQnsxCWGOBatiT4SPTQi4CqZkWPdN2opsMS8ovggs+NMvnqyqfDEfk5mvz1Zrbhm3kQQdb2
oL8h5YMn1AfLxcVgEc6rZtTZQvcN8zhPZ1DExaLQONWi8GoqsGfdBO2tGYGxxqRhNaYh7fGUIiiF
5G9HkKx1UH/WuEMtYzUxV+mEPDEyhcL+95gEfuSsw9CuaftFZ9U220VXnhLY4exfWY1Ie4P7CO3b
cM7FgdJcQmCFMc0ip/DQL9IJWfSgd7RlOHsUSq0qZbcqqh2EinaB30uJFATtW1Mb2h05yYNiJDbF
lxzVMncPWG4Z26W7giSMbVLpnXygnW7VTssOE4CVYUovDzH51Ms4Z1IlWVc1nbR6iJ5oleXHJBQZ
dkfXlj2iBkD+og6RZNU51jomoixmGAwhEGAfjiYaGr+uMh7UeOjWLeHlEpU9soGaONr0d9RXRiZ4
8+nM8CizDl1bt1uhho4+e/eMzNfe6PUSHnEAWVjk0imBLVSoQ4skaH9B9zqu+51pESgyP51o0OBr
QMUzR1u0BDqqjb8tDsWTmr3HJOKad8Er51c8g8VpF9WdFzqbgFYBAVW/EJyvlvfvT6Qir0UKcdzW
r6ONd3eEAA4ACjwOXsWTPsTue5yCd6e52dOLuXhktn8V3U0rVV85i1+yjhOumW+mvfKJ4lJchchP
Zj9iYdzM8REwB4FGdkYr689y2heT9Sm+zpPOZjBa80lMf3FE33Z9e6chE6GG+CpR2Br9/q/FA7zD
Ba2I8Hjk3200X2e8d63W/uFzjIrlDSfZVJBS7wS5eDc5XNasxlPNrYxDRgpWvsrl5PbKEcdtrTnH
Wf6adqhFNu3d7T7mDjvmDEdoBBBz+8tuvHe5R2XO9lRVNl2BBSVIAS7h+3stAbKI13nUKc8OnyKf
NEX1N8hTdNq3WtrcBbgAgxl5F4NkE7+1lgze9pXLrcDQD1cOjZU1o7/DdxTDYxk3BLf2jZ8iOqY9
RSmyPzy9/x6VDB5q/9L8OchdkFltrQop8QRJZfmFDGLQBtc01hdNF78gOmyb/fvtyyXqcDWM+VSX
/gnkjnzPIsUkm59iba3hrmY09ypjIRbsDW70cjtyVcVS3useoG6bPumVjoZKdagZS6XCrrp0Lj5G
5zXykq0Fl0HdNfn87HspktPcVZZmZ5tr1Q3PnbNX/UpwyriNlTx5+aguQCHV0h7ZsiU8v8qXyHT3
3ul9HICDq5agSdXVoL5K76Gc4rO8e8ixEy7VdaFDu8j8i5P7F2siGDV6kv94V5HFGeLrXFUgVzoM
mfs3s6P8ib/jlU0koFGeHxVMqwzoN73abpJWu4ZBckY28+xa/d1k19tm0k41FukNTVCeNxO//4z6
B9XuePQf8tumGE7//dWf871XWZvMVa+9lZ/tTn8eWb9yRRO4ojGrryFa0k6mPd0cwGvqTEwD+ZJ6
aN07wDPT/IACwZe4TcvsaevgDt7ATmaMFeMJ5kUmOB3EiXEfF1ttxNHO05y9s30uZPrixfUNJ1SV
+S+PlgbdY0vjQh6xrL/b0mSA59n9tON7xcDJ2czv5BHJ7NIr7NQZXgunbh+0k2dj6wrCxqAOuJCp
2EzVaniMWuvex6aeogTsoB8ZNocQU/aGEIHhIUzv7C781WcE0MaT7WS/SVVfZiz5nOGqdvpVps3o
Z3u23NcUjQHdQVMumN8C96LN7EEuF9LZaMTYub7Idf+7fpC+5wNKMgWOfKN+xRLmz2zilVkruzD8
klfKr+QzgnY8YNS+0Z3xZIZgGVR9PA2d8Tuvby+TRZMM3krmmnxvmeqOpz6RxMIKY2pHMBeCtWyl
eBgtCit6lqdF6HOiDbFL62p3G2YZdrIAbqG49zwjWshamM3mwSe8vu200UAygjo7SC5kV5i8wXhb
EJ5n4frVHeW7WXP561PidX9R0nrz59eefVdebArhgq+lrxy/uCAmi8O5MZxmEyh2HN8lhXYNsvTs
JtrVVXG5arWlTEjKMvdtYq9axJVRjZhOcE6v9K5XI3Xl1CRxDvt9SPe2RacM4UECNN+/aCPOGgQh
/FNWEMDqT3Dasxg2tcUOesk5ir4xy/nCuuvktNPVb4ODNnlrqsm/Zet8e/g6B3b6kXv0CpXLFNrn
aL5HDOGT3vTV0pr7OqyxEuemda4f9z9T7vxOrnUuLDD32QFz31WMK3occd/BzPmTm2D1gDEdEs7w
IKNWYtThdRynX+dNTca/2mJY57z7w7xpWTXZy6D5l9vbJz++hCQL2fgXijO8p4/X1s3RF8HH5hrP
47XHA5riY3qugdw0yAKE459cU6XgEWr9s3wSzqLgDDrnNQKmdbsu4Fk2FsZnGqtPV79tNoozXpHM
/gvlvvvuqDpvtZE/W1X357o8swL55rH8uf1ZXgeVi2vM3Ydfvdo9fSUej1xSrfh9P07rwaP5iUjG
OHd/Mg56ye6F9PmrltAK4JVWFp21yri9K8NsydeaO1zaHpJKAaXEfbvd38DAZmVP0He1ZDdspvEP
obJzBK+hnIMXJ42uNOm+Ncs4oxLC1OVI7P2Lasx/NMSPVIKozf073AwChrqUlWg84N27tBOWXhgc
C3Jf2VYKjYNHj39DZY1nzUnCj1rRv1un/wMScDchFFT59kat8oPsXrI7zbXz4Tp3YThf/9vQAsP/
TOvN7cgK8vH07x8SOZDIK7m7d+AlueGH3Akgvm9ZqYY/oME2v8glJQiS31u6+yqy6TBBX6RcLLub
6/471MLp3w4Xxxl9DeXRaC/RkL4aJqf5JGt0Qk1t/okdDh7f1U5qV26zed7JRt6YysXXEUZG4rsD
1DiDJQu7+aFI7bOMpqwRmdq+Z+2LflyPdf3g+xawc/uM1GBZA2pnRCrD2gCg2s2Wdq0kHjGb4kw1
En4oqkvqfNLC7Let06sH62lQ30Z//kvG+s8LiqdGr5e2IXOKZSpTA2La59BfLV8/2w8zqeKiC5WL
zCggJEeTSps8d/n/28kXFP3Zf/Emgymyzk39k4v+Kt50Gmfe6tQeHEx6+FF6ZipdzDZ6a0bwJyzl
PK1+0EYyA+2a9em5nRggObKBFLwTC7v1rvWm2w4pO6WENDWlDt3I32STlINFXu1h8d1QlagUDikp
0sxB+RzN2a9EA0rANWUy2Bmbv98/ykPFGlM3gm8fE/YF+hGbdEbmlNPvv3mkNsjpFJRneK3EOLeL
yHFnMuk6bMhxHQs09yUEZIt9G0Z6qCwO11tkzFzQh2xXjf42TTTKC2gS9f/miswTp5heAsxZoVxf
ZIaDQP5y7C+JQ6wI5Wi+Vz9Pu5EZXpvdKQlOXal9grGnyTpz1jEMfvPcoj+qleZZDpO4UH+9ZyUu
vsFJUbZUNreDmyBKTqA5o7OLXOzeCCDK1MxG18zOMjVTG5BrFvFFxysydGVTnTpbeS4DluKgXQ1v
+MOF/ex9mBrvMrv0fPuHB6AYxP+LxPcS46SOcQ/oek2x71z2fBhKpv6yj5lGSffX0wJoi/CB2zvL
0VKk1TesAr1lD2zYJ3snY/+1JvZR1h0/3dRDyKM5yB3m/vBXKGi+qVAChkdZLhpQtwVZ7LGBpzvV
6blosTPzvmgdXlMyDWsyznhd19ktipot95Lr+Vm2JtmiJPYaOMgqSrARi0pisLHl70751ZufTtnQ
RgJhYOfH/z+yONrm0P9JNLjc6lV2z9ueK7u6j1ntsE8NBfUMtmVZQp4F5o0KchrzybLRO0l+zof0
MdTAF/EeO8ZgB8XIq9E07034PSqI4vlxd58hm1QMFbKzyiX2wqs9X1QnfZejTTsmbbKlybDNGzKb
Wru21XxyhjN60d9yeMvzmvRom1ruvmvGq2wq5PWvk32Ke+f7/59dSn20Uur7Icl/Jd4C//AX28O9
eNi7j32B5jBrSuINi/hapnSp9EdQZ2vbNR4pDi+iuf2T10gkARbx1Hl3Euv4tvuL1DWqyGDQJb1A
8nIBPgMfmuBqoGZIKWI8yfwvsg4zLptOifWo+pRQp/ZPToSgZZIhdt0n5bOEJxKyyRyw8NIqRiRt
ZBImkf9N5P1t+s8SnMv3MgLA3HUNqVD7itPpWgecQDzm2HotS+VD/ona6xylP1M94DHm4jtArCEv
BQ21yzHOUGIKJ2yzEmfPRvhvU5MHrVy5/RPVjUtNcOMlxtaWfa/wvlFmktkgR6L8nBWOfo5Ij/rG
RBdIT+8HU72WckS6/9s6GzXbOp5+F1rdn8y5IQZa1dbHdCRkQAOSICpeyQVhmP76mYIEjXIJrVXT
EBnZ08krTiA1Pk2JmRySEd1+s5tXyQskVGM9nau6/h68ncSqMqq3x8ieMU/BHoX6DcwdIrfIeq61
b1d2Pnkc5KtrFWNS2So8yuSLBqsdK/2+7aUT0pDJeKgUaiQcd7L/3jLC/8X9OJFmzXC+bVl6hq+0
6DiS3PM0Jd6XSTYj4p2cUhunruDaG8yDZs7OWr7qjfki93zbUkSjFCv4fckzlansRIQxCuuIR66i
qyD5wFAPL16fokLJKkNS+/u2sRHU/rTRUV4gm4WlcIdCCmv1jVxIjaxv2XVw2wE0oL3IepcBvIU7
krRFw4AIpbK9PSmnM3a5bW0lfIJl8pOaq1sExaqN5RC85X8hYDdv+JIYUKJemSYZ3oLVpD+qWf/Z
IRgpMZrMJQmj5Qhv/OZHA3GS1dr9f/uiBg1WVqpM8dvUD+Adokt8uP2PfJ9wIH0y1H2cwILlgMmd
+FeeQlfVH231kZDsyYmUUCsxc/VFFmWk2BfQEqtkQPOOvzcexSBI0AQx7gHkoEApb3HTbSpIZNMO
uLo49iUrvtMm/JIiiOT1chaCm94MyrzDxfSWQXPQyuIfch7KLYRzCtAn06tkypIxqzkuIYhX2e1y
wFdySlkS/BpHrQjYMJSw8tVrmACog559v/3LtAck/H6oxz0Oj24AgoDERJIUJQJVw37Mm2UKjQM6
4aX60IVbGSz5dcgMk1sozWcSsi+ZUrdcSGYdGs7bZkwOLtvbaDsfxfxq0qscy/C59DGikTmFkEtC
LZWJFI/uRp31O3mJPuu3DdHV4hfq9rcvKTdqBwTMcX2YOmV9m67ULj6mFp0t9b1B/Rzs1l785eUw
lEPRxZEpice3/73s9hb4JRt6nAejE+N3JqQyHYspXKpygCIkUPRfOJ5I5r0CwX2vs7H5rX3We/8j
Hs9u3P6gDH+Rl3RBddQKZmZe3aa2LKIsQhBv6u71Mj3bvnaSw3DoDn2WfMpBIW/rvfycIPrLlKyU
6KUm1ZqDGCSsurGzaTmo6lHeRWv/dtVOjLkV62hk1FPYXuTKgQdwTjd28ruB64RldJVOWAKU2hvg
N82nFoGLIK7u0jk6y9tyvQf1Zx1j2EBImQ29+4C74b/8UZJKVzGO/TiseqyutOhHNuuUo++/Agh+
Bou8SZ5kMcklijh6ltRzaDhDDa/7ojUnrzXC/i/s+x9ZbOWo7f0Wrd44XKdYY0T/W4S3xejdu376
ITsCytTnoh9OLjdv6sVr2Rq3tSovM4vqGZNJe/xT6ulq+O5Z7TkCuLncsRZ47T4CaDlbHDQNMa3c
XD6UnCLRcojjnSRukgPLuRChf4Vm/0TdIz/e9hhL715v+0gDw10fprsJeqWqluCOaRFJQckY8vMt
rL7t9BttcC+BgfmkPr4pJscAsbWcEhLWUEb9UvsHw71XC+tTRkLOuNvoFdP5VY6J24NiyLyBuEg5
uKTaDrbcqf+jlMFLmwF50vNfcyYL7j67JvqZAowMZduT+y/LRvLJNn5K3fHzlqve0kZJfDMYA0ga
Su4p2cH/33Id7lz6a11i7yXkl1klW3PPCkC3dI+PEkNSs4jZ32w6gZ6u7DVKQv8lUfJTFjfOQwsI
Z6/yOkm0ODGuXoh4sI0k804OGqkDyZK/HTa4dJk++A5CalrWt9Jyx5ExoXSumpYoOt9L9Rnoq8Sy
+bGuMXJrFigd3JbWyE/07ThSP8dhXajaKTejszxnmVTZZpiG2zqSWS0DHE/uNs+8ncQSUpjIaLmP
ufkkM8VMHNLA+QCC/Cpnc6wGLzJb0m5a4YWOgzS/ZznLCg9Rh6aut5P1CW1aIlqZgq4a7ExIADJF
Ecd+k1FM6/BYldqiVVhBki4Veffa29EGDcR7CZlu6ZMMBljBLT4nd7cviybuBXtu2Onle1MWmzTq
+cPw91/21DjBuRq1zyJ6kWSque9H83wrRKnUWqe2/WuH/gBa4zOpyYt7l6Y1vn1xCYRiclECsCls
mt4EC8FKlmnNr2tEP8o+vuIXtTNy3K6dmv8A/GjAdm2qwH4AdbXyEbGVkF6mZsYQVuP8ntmPMjqK
qWNYCTaVNUfH71sH5GPN4zPw34ucoMOQPcRxdMsp5WlI9CY/b3ESXKaxqxF3ceD+MVSyUuRCshzG
krKX4hxkD5PpIAGwZzQPKkIVt9CXsHfCzk1xDbSK/1XVzAJp3MzD1Gr+TJojy5lOI6cLBNzHHjA7
6JizPtXvRfV9ewLyKKprqJi3Yw6e5hXHb+B6iFKSecknytkII/tT6V7kcUksbcDZdAtIaPrVQqg0
cyw4z0TLvFoWg8TY5bhyTPN8K87L51ttfO+49Odc/R3/GCm5SrQtUbs8yNuJiHotBBURGstJpXMQ
Zhx/cmHFj8/FVeIlOR1k95PQtkHIUO8+auMhmrxPaFInr6+gH1g7H0hvPeQv2ExfFVLLEKQQBh9t
SwXr3BbFS8GI6WicrGO+0srvK7p0GE0FQXfO8EbdGCaOAUZcrjDz9jEfiD5CWPIF/ol6NCD5FQAL
R67puw4naIc4yNguIgcajSO9tz2ko2ZSg/SuV/ALK8Pux69oGBTTfZlC4ecX6E01Hhwm90u3h20f
JPu4tncZEb7v74yuShbaTOaKyQW4bAynLG+ENdZgPpap1crEriSdU/JuvAHK4rNJ5qWCS3xmTJsm
I2qxJxG9Lo18Qd8Ck6HEbXdTpJ5LtO0BZ4EWzLBLQAx/oxe4QZVUQqnP0wlPHWtlhm9uPFiQ/lAp
x0v6pcIlaxCx8zJSFhADnlI1F4clYmJcKXJ72IW5e9IH44H08dtFYDcfs1/cdu+6YiKEosbR9qq2
sHr6ykFbfCMj9ekyrnM/wWdA9uSx60cazDVaTh3+rV5FFtV+hAlt15obtbr4p4nbYI1fAZo2o6av
GjP5DAABUphmtZVBdsHxDLS6HYCHstWvcoBwF1LbHqr6KxgUiCQZog6ULmHWKUfAYkiIUkuJ2zrj
SyZ3o+HvEjf9yTTgWVjVnga8IfGMcu6HGiPWKa8wpm8TAMAEUVlJklFkwiP4MNIi3KjFTOG1eED0
3MT1FJ77UGpb29Ye86Q+g98HGYErRjs6K05hD0f44SF0VXxyFB2xVYLJpRLUT7UTdsgI+unSwTKi
AWu7MxX0fRUTrhm8ymWG6Bm+COEzNrZMMTycML6ZFghqz+Bd8idlAMGvV/UKPW7aGpRdmrB6rG33
pbHaDz9Cqbn8yxtU4TMiZ1jlxcruc23nlVJTmYe3Jif5mI0oPBSDDkTJYqfp23rBXDIWUa0CDIDJ
XdutdlRB+2M34OFPY+MG5+tAn0ZjvJqIwdhg1oFJQJBUpp1wIZyerVR/bmMz29d+iZ1oo/1pCtQY
d97VCT2aSNOYTJOnojtDaxqlQg/0xDru3PvAgkk5h8hLOTkzYogXHlN9MeBQxNP6DDvESxR1pKzW
UfwtYKIVeOkFwGqXoaqdIagHOgrv+MNuGsOEsEJnxU7So1kjXtj6+ZvXlnxrC7A3rnqqhZRjpW3N
GQhioCCpNXrJyixwRzBbS7T63ieLk80BvR4aQA6CgDnat5Cbfa9Ez8hAwSil46UjVlRN/bYoxqfB
iQ5z50PkUkbIbQIj0p0Vnj13SU05vgGI7k7OnxOqmGDk2sr3m3PTKFsXBArdxC4yz7pvXrPG0rdD
FIng9l7rXYRqYcWXgpLxnkGcvTkVIiawHbCQQ7fStBFm9OdaW+fgwy3fAePct++tCRbQMzMcvYGz
32VU/YB9u8kuZb80jxR3MZWqY1IpDfxu3jNd4FcdghjdwnH6MwL0tVF/Xuadus81XmeK35Y/f5AN
wMdq0TGa2uTszu27XqdHJFwU8X/YtGWv76xaXyNRbWDfpGUI19jYeddsyK4GW47Hlpq/HXHC0oPo
OVkeWY8NvBwv6d3gm4dwBCnEEnpoIxauTn9a03/5YuaOVOKA9Oy37ugBYmzw26GAIPfneGyT+UOh
GeMhMNWnwIntFdC0BKUZd0PogjpHO4AlrKhPx/5hgqdFAAMOREU/Tk3fozB4TMvytS5gHQOzQja5
WfPpj/CJ3hMVyYzEFq/YadOGsJAm9S7wm72mZ78KDJeVlyjFMrR3aZneWcPg7OYJjNRsXHpV55Sm
WFhY7BdqLKXFqNzVM/KAjY+6D3j/asDoOXwL2/bUhr2HvB6aBngfPlqWYiyS3oYiWzoAjbJh66jd
1h0tUMiYMLoJpIgxRIbaseEChI+AhoK7MZq2WM+DgQKTSQmL/MY4hHGfb4F/r5KwemJZYOoUKOgI
mM7dkL31k//U0wCcFP2tACy5czpcBVTzr57DQ5DC0CC4fW9G8L/60D0hBn+sAytftxPM4MQ+Zq6+
TUK4yRroeOwjEObFJSReKwFGVpkJSj7r6y1CB999xFg4CazUrrfWbdc8YnlKpxocbYSNBmEJfP90
xJTa7O47DxcY9j64UrAjFkZuIb4V7vxqpktl4dsaMWboZKevfoZjnUVMkzosckubH01EyhbF9IEK
X03pE8h4Cg1Hg7uKyT0uEwZun2ArcbbGNMmGDP6OeWkJAweKERFVz2WomRPVUqryM4Quy8L5zBD+
LAiRNbd40WNqbh0qdVrA2giqFVRbCED2+JzOxHt9DeDEhKA/uJidpUb/EuRau7DrOV8XZvEwLMCz
QCmvYWXns3EuG+29s5wQ5JwgUltIfclbT1l5Vc/9FpPfH9tVlp7qn6Rso3M2S74hWUikla9KXFPn
taGeaE+I55wxxkCUK1pqCsw/LYVirMcv0t3SPIpYSCXAhWPUMTMPRuNZyu2j9GKDitLiqmT6ta73
KAUyCQQl6sSU+EkpwTER5cWOea5NvnVGWc+qn7yyur+FmQCsXkoerYSGNl4mipseaBwdI3aCXep2
OjblXbpN9Wo3VuanPtfJNrFMZ9EMRAR9OxYIkUPvMeo9930fRLBFNfwHTfRqEUZYzAOsvUci6++u
G16GWdU2A/JVU/Dp6/ZzFeKsaOTbcXpznfRDjL7BFoCoYZcGYz9Q64a15AbJ3ex+/B9755EcO7Zl
2anUBBAGLbou6e50Cn/UHRgltNaYU42iJlbrgPEr41uZpWX2sxPxBJ8L4OKKc/Ze2yTAsp5Nhkhm
o/COoW32r4lGpmejI1qD94D/A/YNCvl4E2cUqgoPxwO396yZtoMPHaE22dN8tszBcUDoQVefQxVH
Aw3XbaMHEsxuEQ2UUge2XaRALemrdY2PJ7Dt68Yayey7cDu6jR7MT2bL9bRUUCEAXvOifS48ePxp
rzaYiKhuhXz9TGODV5DvxQF3E86EjzjRfIDC/T7M423Wsm6mGSLKUTHxc5jGY14UIBeJqB1C+y4O
u3Vc02LG7Ie+CmU3m0swoTj6AB5ObPE2epRdGU5DUwr36WTChKC1R99x6tp1i1uUnqAb5dfsaGnP
giP1kDE3N1rW4/DMSIQ31HmnRBXkAMBH6xz1KLLTdRDLngHmHCC+Fe90bTvs5lyYDNtdy33UeofZ
YFT8jbvwdxrStTjDOE2aHgHhCUQh1TYxMoo+mc2zWiWP7aygPPTKYV8NGXqXqr+JVKS2QZZk2ybQ
4DLdGs2k38dBcK4ICdzYTYHUpoXbQQuAHQppk76SsENRyCgm1t2+5yDobbpm8vGBTJdx8h9VK4La
OhOQFnTViU0A0++MTzDo9mrRPbZR/AQ9lMKxTq6x7GtCWDu+lt/Sj/JWrQ+vAzztizeF734K/KM3
1dcsxvHjZnjOw6ngqzdrhWIfCzMlDh/eTKJUl9lBn58OFA0dvUQyXoDlwOVcBvUKUz+hhXhBLIWT
TDIgttRMdJFxZfyJqdPuYScCVOxuSqDUbE3dh1odDQrNZbOz7Vt6IiTryvGAVDtQahG1I+WEz4Mg
D/VYTeZBmWLss7b9DZrth61Wv/2ZGUS2izt8NslGQV9OhBhPRhfk8cZHlhxZ6oerkDrixfZPaUTW
oewKNK1hd6dZdyP1wQ4hPIi2LzMiZbL1an3lKN+ENXF1a/wVVjZdaZF/0br+TQEueWVSqMl0TMKe
1t2Zqe6igQL9NuklujIbJTlaxRz3tjJ428ogyCAw0cMZsPV5CE/NfLFyY3xV9fQqVVVOsCYHntAj
z4Zn8LWoEmR6aX7wdRxNeuaSkneOorDZwBst2VEdey+GZtz/OP1tOULhq72M80RpPyUp+1j8LPi8
+6syfy+NjvywwXPPpfUcEtlNHkIGl8YiRKQ7ZSUpBHZFIgaYW9CjSYISTi1PdcR8NLBtjTTnMrbN
sDPBKq+oGCt5iuRYr1aB1jRklK6tOvC2ZTlhK6wSDxF5U2wdF3cqzZm9NuMVA6yGJO7T6G3zLhlx
XqNLcHehUt8nkX5Pjc/Aj43etQaaE5dS01KDaWW6nG9bnUSLJvFpuRbFwQUjBp3BXKntqO39muJI
isG+9sgGbNtqw6n5mU++njPYduRVHxKvQxHtYWWMo1coG99oiP/MMQyOklP2bgime5tdHLaU+8DK
9mZlaojiNsYY6ZzSiRC3yVYqlenbRx7cpo+eqT7AP/gEZ/mA+ZZmoc62gZQAQlz7ZOuwDbUGcvN8
r7mivE22d76xUg9nIxuXtI0vph2xQ/dkGxO0gJZJj9IhqzQgNWDu+J8jlJimqJSN3mIu83zL3ic2
9bZMMlATYyK46XHwQ/3AqD8pcx+vdaN90loLqeuEGKrwTAlIfjRC9loG4blJT4myxw4FTIqbw7c+
ZNoe+IS2j139RdUonc6G3nwMjXmdatHMI064hhfRXTMTY1PnVv5d9s0T8fb5mxPB0RkKR3tsfdac
GQvefYQ1cxdyRD/PbdNcmUNgHlNIlicP9tdVmTKS4l6fCHbWmt2Irea29tgN9vil7lvO3Vzwnuin
Elg0QCzr0cc7SEKM6j0TbUx6h93Bdsbas3b88E+Qjqw0Kc5Ypbd/iqp5sSInBo/K9I4EnbU2pUNX
2oPrPveBq7Ng01ntGYWbKVShCWW9uyL2YdOryV6tuu9+wHk+B7Tv6N0UJrxHDzIK7ShOdWlHml4V
7cY2M07TfTIyIAlxwMETUdUBZL5WSvKOgpxMV+87CBNImZK36LbJV+jH+ZZL8TpVoCzd7C60xrNu
WRaMevb1yTztqrnaEm101nLvQouIoMfcBHw06hu9SJ1jY9tXvZKkCOF0ZMCky2xNy7wrcsc45iZu
18IpUWq2UY5TUwOEHHQrmLAVhQb/KyEimKoYN9xFVABAEWE3xwtrRt8X4jEjZfcm9ZG7WyAlfC4c
7I7xKZ/YG+eIwYZhyteaBnW0Md9g/zC+02HcQT5fq4Y+bf0zjodpp4363srBcVk6FQSauLlawSvI
mnKHoe61zTTCRjJXwa6eZXuf1m4eRp8WnaIj8KeZ+RZBeRtFOzLGiAKMgX1rowZHZVZpAPfsFTOS
cezYIWtoYs9X81ZxX53buoZ1kXGk5NhaULLye6KSSSIMjMnk6P4S9wa0JYCV+yqpwKeg0C+cLEXl
553KwTpTiuNGuGBtogoaxTwpFD/jk9rQKYUYbR0Ac6zcotM3UOGLTV8QwU55ApydRoHADpxrvJXY
EmeE7VkI+j9o3hq9H/AB5Ci2JyzwBr4SO4+GbQ/Hs3fGF/r8/lVv3NhthdlzQKgI/pNSwHeU1M4x
L5Odqj3maqFc97V1VumcnhuoQZbr5Xu/otSAj8NfUVxKt7Ox7YKiPsZR9JwG+BfhyDqcFeutVnLg
7pN62HImxAXQcpwHeYTB151hUtZkvKoJH5W8+prvhOoFDvkI+D32WNABgdFzDI2tRwA4EgOf0IX2
lp01etd00zbTl4PzGe2OyREcfwFu1hs8Zd2pIVaLkKmaPFh1UMEWWg5zdH7Ue1iIgWqXR2Vgc2g2
+j3XBNSbo5FdC1L1UDcdmyen380WE3866iTopShDPdLZYELjEt2DnFP2jj+8VngnqASow2rIgGvW
XOZSz89t6fqHMjp5/oBUr9g4oB4IXDu2+vBq2PF9yK6VYhj723sKcl9BmH6o7CgZajCPBwytza6n
VCktiqXwLc2gQu9eB+tWdHuaZn5LU2fuz6nSvZkxuyCndj91B5LNDHeJGryV011CY5Lp2jsZMi0f
jj6DhWyFVs7yohiWnybnKAV1aQCSyERBmV/06NeUKrkXUY9oN2AsPsfsBcPOuxf1Uk1LqQgox1fF
A1XLayfjdB4lIT1OHCSDTu5Mw9GSE49UxykZo0YdCK/obidLW8eQbqmYoflC2irNWjIl4XnpFyiZ
MOKT8Nof5k2A4EjenyXwo0OFxakrgN7jxcm30qnvNT1mJblVUMlK2X2phcvrhQosWZhuS2VdNFyi
Kk4K9yVUb6Wqjg5bXB+gjn4lVaKDiKkM6f777IlkIss+8velp15V7Y905TkITqPzPscoAP1bKsqv
Il/M/PGPhmF1nIfriYBzDK9URkWgJko1H1SSXsQbAih+DHQb8n8dLzrVJqaC7LbO57WIAIJ4ZucX
o4Olk5AMTz0dehEIIIF7VIZ3qf8v30QkPLPyTNP0yewxDiAQMG39Ss1RNtsctuXiy9bGxCxHGD2C
LwT/ImKm08rmZlGzOdaOp+V1mFTI6vNXglGjtJQ3Ekz7lbBzlXa8N7GAst2JvjoaVwSZrDg0/JGG
lSjCrMr+VpNrPTDJy2VFM/qNFShvkchn+2AAn9o6F0d4hT0LNdJpWh/TzeihI6vC+K6hTkgExY9R
G9djE2xFmBBZZJRhOJVfL2pOETDYdfHih49ylUVHKq4ONeBzCYEfQem1rZP4LOoBLnZKa0q+/KIK
166iIvuCeP6+yDObhO57FuMipVGO0Er6bFQ5uWXtQyYNfjpQhT1dZ2a8XbSd0tuUMbf8Rpo9ot0Y
1fbaacA/xNbHOOImGeZFEEG+9Bq22b3ICqTVI/+fDgjH3kUf19o8Hm0j+RmUQos7Q6nggak/ZTx9
iXKldJApS/vc1D6cuXmEAHmw1GwH5vhHmmiJ6j4K2Eaa9dLjFkGC4yBcAB1hImKQhytCFtlE+bMx
vrGP+qw9lJolQJkai7RavLXqWUb57/jhGfm1YQzXCYwVEYYYoX50AIosg9bsp5/Bdj5rIKuNmt/7
dIXzhH0YTMKPuNoTaIrCjs/GDUzIiy8gdmktIy9xm+UOBdmr47XPbsvAcIb5ffITcoHd/VzI8JQh
wmqJ6/zZn8uXZYDIW5TFiPn0piv6G5cNxYhgdZlYTHt8TiwXEIH1+/nkw+cqGe6qcp+wJVy08joN
4rF1blp/oBYw0JtRr5L2RfrG8qyLbMZSW/Ar+sRpsAcditTD0R1EOEleHCAzMKnYxu089sFnWrev
83w7qpa/bx2DDwOv6wxf5S5y0n5ba0nGiDfYUXCUhUKV7yaWKMsKLkZVvMPaW4M7PkFz+mxDlixf
q1CAwXhTTdD8qiRnEkewGWeIfXHab7xm/ggShBT5SG/KxGlaprg2NT3wV5mUs3rFP1mzeVvMqIIQ
K1wmWO7uhI0vBlU2kHAOOYhMTEQrDpSBoMN/DYh9QzbstmGJ9xQL6D3DpDWcpzn7I2NBHqdFKBt6
f+zAWh4jmSSJHf3Em1R24VvEyioGiqXfbBkquw3b+LbRueii2rNQkraNfmrnaDOC0aDpKAIA0dU4
1bfuRwgPmNH5cc1MbmoQBCLii5xj4afvwBJ/TDw37Tz99BbUtMQ/9dKErPSvtBpusdtsPD4xRv6v
UOpsaZh9EjKnWg9BxyEUYSK9TI4Og//gJ4wrxfqgwPvQOPw6DVFBo/HNjf7ez4mfQBWoptNP3fqf
SYluSvlTztqbVd4MbOhlwo3r8jtmsg2V8TCH/UHGmDRoxdUm8lXpQouEJY3saJU2+ns+upeWOnNr
QzbvMWbWg3JbidjcHh8Lxheu65NjUS/Gt5Cazs6fkuOy0kpvnM3ZpzHpDw3HGdHUj130JZMM2MZ9
00TH5SbUM1YFKwG+FL6VCqGk45eb+Q+gM3jSsKj0IFo1CGP7RYokKtmOWa6pS3FZbDmNS8L2R+4y
s8i0HWn9JsD5ISqTRQ2yXLai134WYfnItNsHBtvAc6XzYIfdQ5r0K9NAyPL7k90uSdSPxZDgBO2z
U715dfMoM5lsW2R7EoThdUIop7ydCOIXSUMQG+u+1c8ydYk8wgt/esW7pBiCIy05ypUVpQWkFG4i
ShgOqlTx+oNRascxKjfLZy1wNi069iwMH03D+X9SlgROO80zZtCQEFb76OYzhHL396WW603m4GcU
I9eIrjrXfJXZ00DTVI36fZ87mKm3kap+LG8g2yjRyDR195q2tx7hZr9Ojt/PZJlvGkeodrzOFaKn
5W9FEbT8pTsB3MmyO/GkRIN8WBXzhlOeC+HvjPyoMqXoKZrD8htZU7VGu1QBdmWUEfJkGGzSdHQm
RepRxVOuZ8f4KjPuv+vedvZeLDOGUuwwyh/7ofjunfncovVuyu4tyHdwqH/M3noalT++97dMAAEh
TbHyUrNlkGc7G1H5+gbLtd/hYI03IaeilqeJt18KzssCIT8tgw1gk1fXL9Au2cggqrDGCDtlAQUI
dyD7xOWLAFt6zJLbhIbHarmVkUY5ewSOU99OhNHQYTHj/jHQ2E/9PUocBR0ld1y/EqGT+ZHO+zb3
v4vK/hAyTTtuOC2QNRsPiJlnSrEZZGGPpsWJUZG29o1m0QhRR2B/jafR3A2ceper4yfNM3807aNq
pu46JJ8EVHD87AIj3Efgpbj47aFt3XmjuMqhKAriLy31FFfQ69yyuGqsc6R1T5Y5on6g0cnpI1NP
aPdOilnWm6A0LqNhKluaZIygQT15rnFX92fCr8stb7w22RsSCqo++/SUdqNKf8Oong2c6rsSANe+
dZW7etaFLtDt2qH5qjQdx0ebmvvIPMSU3fRWj0/U2+BreyZn4nSmhB6zuaqTapv0fsqUMnK8aIuM
arCyJ/HOOpARx5Q/ekfbpeLVSWAuZ7JNkdX6sRqebNMfrgipnBBvbHotfv6fZMf/SrKjpxn6f5bs
iFG9rYkT/l+776/v+j39Z8jj77/9O+TRdP4y8GdT/bUcS/Ms4x8hj+5fOvEL/A3QP9uwHd7xXyGP
mvWXpcJw8Rx6JTaOeOsfIY/2X6qp84+gd6uOprvefyfkUbd5qX9mPJqqa9iG6gF20k2N07P57xmP
UVrNiqNTqejdvtkYtKQRrMF1V+q3XhQxw6hRvDFPCiXxbaxXXx2pzrTp4IsN9ySIuxuLhGRItdM7
eNZrP6cwZGjPRER2dPzw4HMweMgCjak4bYEZVfGG5rKJVCFD3mJtAzKqqOG424gGw1qtSlgmdgfa
xeYZcYaDj8pkTWjEVtVz+DPdtBsbgMzyOs1c3CCX9sHtQTuXVuCcQ0dMyunB6MFKBE09b4b+U7G7
YjuF+hubEVqNMf1o+DthwhfSUmxNScAG0esmugvRoYdzvokL9xsnOuWkYd71fa1dkct2DgLzPaNs
vHViSJCa4h6ZKtKtPc/EYtoUOgpXUDTDc0gzo6G0fNunTn5SDfc4TrmxcXoFC0GTYLeJXhEEAyUR
e5mTTvrRsIiMq4fsVW2bA6YvFlr+eNeVHKw4y1Q0Vw453DLSDbRXvjTGEUd7tmY8vzmnq+t5th7c
cAwPbocKoKqVM+64tzFv8RpLlZeIw0e3yD9nx3IggbTjqorqkk9rIaYnzAJQX7KpdSAaRN9Qt4l8
CoWNdQqjBA26ylQM5ghVEVH029mr32yJX6tcbBrjdfOdWuBt+ym8p3h+EzLk6FlkGf1j1karpr1l
6MFTSWKhxGpaq6wg6BOpDuSt5jooR6e9MlVj3bFDDjyHErvtlRsN9zumm7u40Q0sCRodE7O7AZWj
7TuS044dHNq1R4FnVdjpfejFd0PVGhtNq28UtOS25a4nvws2PVjzENLywcqDR2PuJqSUIPOcVINx
RNYYOw7ao8g5S0KdrMKiXk6MSEvve8sUfqsEZzEJZeCnOCVH4xYa6dUwUvSb9VZdC5zBI5n4yred
b/ahM7karOuoPZ7CIXhQqBRRJZxvEyROKKaiDc43bBe1vqeESlEDjtcWVzcgwtKGQkNpXLHsYZvh
NVzNnD5WdgnRvR7mG4V8WsdSAUsFEAKh/ZTUvcjULI8kPJXHFDwVcLZgV6jDtLaDGToVqr7ATe84
ybjcOerQZZevK5ccKseuHqlhokQoM3VT5o/A1JOtO0Sfk+EgcnOGEFXg2hymeJtCx+D8NH8uz2QS
3qqdYzNgchakQn3JmuC6hyCD0uelEJ0T5UWStnTQgNmFxg0kYtH5BO2GIDprPYdkDzD0zr5SItie
zCu0KM160Gg2wsm+WuYZW9NOSohssHcyG3VXsF0+H/6v+0lpjP8JMP4vBRhrqmn+p+sc+8v/87+X
he7Pe94W/1zm/v63/woz9v6yLZvKk+eqLHXqP9c57S+kfo6j8veu6fBj/1jnHP5OY4XTDd0yDSA1
/7HO6dpfuucBI/Fsl5qta/231jnn31c5C66dZvF16eiass7xIf6ZZByUfTe2Km3WssjMlTu5NVCb
CUZrA5tNzeY1+SnF+h97grvfnOR/BiiTnvP/vy06IpKxHFNzNZ3//vvbmuSbOmky0CLNrHFF4bI8
N9FZm+LmVocbXWpVTDVb/4mAIDy73QVSYBQOxcsQ6j8+rDuqECZUfKLgyHzdFW04PAJFeXS7kAKc
R45MiekBhei0R2WlrHHMcLJ2DXqiSCvOcM6ViKQYFr8RIHyh0kCbo+7KMyCIwlpVr0hULjedb36O
gHuoKwAtanX/B6Ctfxgcu9wnBfv9oBgk5Cl59BM1OajIVUfawlTUp72ra8eJIJR2YCrxbYPCVo95
B5GpVV/ZE0jnZIkWMMtkP2k16snWgInvMnEaxKagJrOUGjaP6pMNUxfuxnezH12z6y0wwZcic+lm
OMa9n4IXHAoV6IWHhsId4uvALqc9EZ3dvqhg4tbgsjaZAx/Ym+lFxiQjzsRG1XEXAmtC4xZxIrfs
a7tm9ox7/wE1AxRKxSXFJ5zfpoQTdKu4JAxEnDJjVFLk1IBjcPUzsGZ83IW2q8z03Z9Aqfso/diY
WUgkQBUmJKRMdWtuEmToq9oBbJdr4Q6qj7lyVPsushBCgya+raxe3xb99GQpjkodwJZYCzrfxqtS
aOG2TiN1SzLGnd+Oj0yo+XVNE7EAaHyHonel9R6Bq6ZzNH0n3KlB/267BR1gK/0xBu4JcuX54Gck
J85UDwkQqrQDyhCGXQ75LEbqv9bmsdzG0Lb0trvN8io8Q/C1kJa5DTqV3kTFAh2ca+wC0nObD/Yp
lGIz1zjGWttDG7aPADefXHRnaPtxTsyGv6ZVPV75qGZWHLuRxnALumhk2xMgg0x0jlmBH+0otrwO
lSlyMqBLjh2Yhxl7WaNGZAWVjLvAqW4RnBQns48/rdZwN3YZIIiC7tc0zo81mhyyFDIXiAbQz156
bVWev0WQtDEiaB1z13Vby6R1RkOel0SltGtaKAJlTz+/aSz36Dq0e1Ivmne004gmcM5ebu5qvi1N
YipNNlIAJIcrVGZbCvHNtiuz22mCkl4V2PaVVsdM5hBq4g0AcJwkPBRt/JlPFbF/8iKK71+rQzZc
OXO0D3z7Eka1R/c/+EwyJJ3aCASzNFGfVokDQxOF16oPs5WblvOeCzZu9awvadnn7xqA072d9Bu1
T9u7IpnYAM5bsmA0RkGYyi6YgapOLyUBZ3sLGSed+ixir2tU98EQdLt+LhDc+VD28p4EO9sJ+0um
sQFXUwcj7wi6WIGA5ZWljc0vLPYzyqj98luo/mvfWpFFYx0TR4MRWKNcjMOm3VH7eI5i+PB91veX
nvUZpfLMW7ClI11kqwahdhlAol4sfcVetTWhKNp+nDxWrbZFwWXeq9tumO37sAnjvYsmd02or84k
AUO+0CfMP7ZNNokBxJbkl7JTi5vAZbemp/xUmrWwMQ17X2RUr1S9rI7lAN95CE0UpgHU326Ybpqy
H/ZawL6+IWXgeoZS2gl/sW/6Ccqua5yrmsYHcY47n8jKU8ohejMnRC2oECDOjR1nZxLN74d49MAt
1sS7hP5VYDfXrW+l56Fo4Qf3ziGqphPhsfMuNJofqOzRqZyICu5QjOZOqh6sKKAa4yG6UcxWP6rs
2Te1S1VKaUOgPh6wwCYFFydZt6NOWGQx9UxGozKckCGbAB7ber1kOxMCg1SpiK91Vln0LWgBqQI0
a9/t5l3QuGR8kHZzNAuo2p1pEkTWPFDUoattpRhq2KkGJHDbkf/RuLO9t/0CwHU9OmfUy61PBFqk
DYcu8J5TY7DQeRFY0FsSSUPgOGyGYyYK3BZB3QqE2rRFO4tAgWIDzKqKxvgfR6oQ9fBUSlVCesYo
vlJYZVQsQqldmBQxCqlmTJQ1RqlvQDQd6OlQ82gofsxSBYmkHoKWP2EKpEZiSLUkoWwSm4dIqii1
1FNA735RM+l2DaWWjpILBLthb0oVxqAcM1GWUaQ+41CosaRio1C6GaWG0/Rnn5KOKbWdiSLPJNUe
Yp8vmFzB61IIQiihnhKpDdlLlYhyUWudR6keJZSRQqknlVJY8pRDJ5UmS2pOMcUnT6pQFeUoyc1d
aVKh4n3to6lIpfBzkBoWeOlZaoVMkFLhyih12f3Bl8rXJDUwRaphKWUx1k5ti9Rz01v7UspmlM+y
eW99TBTUMDtTXHMpsvWUZFuKbiHFN0bqo8YxrEpuvNhbcTpFEFmPP7lFN8jB75EYuEfFf07bhQox
qH0GpsYA7Oe9XhPGY/z9h4mQa2Zl+JEmkxoCUQop2JrOU1V1L0vHplP5g2LMPwiheiyafOX06vOU
3IWgGSLhDGkjni43/5xupWUk0KrQrOlGGF+znXGMsh9/24ap8YVI50Vid0LtNA0k3AoOx3ccXp8u
VGvpa44+d7HD6Ys6JbpwPj5WopMOa0id2+cyv48oRruY/QIsRaulBdX0OJLh7DqTvV80t1LZlI64
lKilxFpkzsbC3iHl6p5+5Gqw1SfLuJde6zTdlF35rEy0Mr3G+uwRNgBzrOxwJ9dveRcVbkDMl0UA
iTbYuozqcDU28xVG/KfWe5DrKx9Um70/ZcJztpCJpDm2NGSU7Nv16oe6Aak2wolCl34TzgGSK2cD
uPJGS2E5SImeaxdT89U+GpNOm5BuQig3KrStgodOz+Yfv9mmOaxNITVI00fx3T9CwrGKL01RHias
+6t8JY3WpeNa9dXJUcBRqHzn5bbGanuvEOAt/b7l2i+NwLB/ckbv2fcvaAieeXaYR7GbJgzPep4f
KO9AS4Lw0qnxSxM9Lh3iGY+DYr+I2HqhhEmrfnnTIqb8G70td9xM/ceqpL87KP5dZYZrYbiZf5y5
/Rgs5Y8ZGCjNKjqlh+WWs6n9SsEpqIlLJ8gtP3ptW0/LZ29/hJanNejqI/CJOVrVzKR3yjWbDNpJ
8oWWt7SFF9Ay94etcZERqifltZPXWxnwy7soeU3FQDmRikmPs+zZ0eUPZeu8xh7jPGecu9N0sHzr
MAzJMZpGJniaEtLWlfZuUfIkjV5zqTxm8sI7+wnH+Ub9GVQqzL94imkYfxKtPaoTpWA+A7bSle15
fxxcwfJ76dngHLhVKGcIQ6L1CCMFciwEIWlayN+3xL8NXXxy5OnjuERfwrjyS6o9/Fp+wL8YSvZp
l3w2aWUtHAq0hNrIGEYHjVaTd+uZN9iU5isisggyV7ZiqYx4LpYmU2MDFU6yi++2A1EK/SEgDJqA
EHqnNXC/OH9pXOuAK2Ivj4AHAEtKe/wnNi6dgyRs5sldnkG5ETKJTCV68sjJz1DdEQN615Wrb+l4
f5Zy2XReRZ4qtW8+CudaaVWQf+YtvZ6t3PeW3pE8Z1k5Hia3IBSH7+Zl2rtWIf6ViUYYD/HVYNXo
OOBLmQGYEPY0fVjvA1Nf+G0i+5iwwxaCGYrhZagVe5bcuG9JZcx047QMSNGOiJNUfkAbo51eu+da
qV7i9lr+OC3pmRTgLtX6mq4W4Tg3or1YHjwVZVrUqieNJ2BBT9XQ+JEK69QJVzU9UDcdH3oTDijJ
trEF90R+Sk+iYxIQpiePg7QjySw5aSahrvhQm2hcRAZEqZ1Gtn2FaGKEACetnwkMUVy1G8OZ9tLC
FcHIb2OHV1Gj/L4hYF0erFLzd22v4CVk1hAVh3TJRQ6Q+9NxitE8ufGaluFl0ZUsLyEN3ryJPsuj
zJViaSbtlGevjz7KuLh3Sk6CsXYdNoStLk0vmp216B8Qz62mMH6WLqdNi3kh7VUHFfbMTKaaXNbl
m8oslZfdl6O59+tchEVWzzaIBHiS+LSbYLC2Y1Nfh132javtpwCzZOqvBm3+nn8Jv/WZzdkx5igb
iSeGqBL2XcDQmJGGKHz6pVlhs9fSWx0ldjAyDeTae4VVT/qOC+FO4B+CfsFexi7Eu1seGUVBjlUU
d5mMMXl+unSAgLLGI8dnpH3XOTR9XedPuKxw9Mi8pP8R4ZVZHqiGvUjfN1fpw6rTTWv4G+mTLy01
ITnN/TUd15cFuiELjkhPlidOtE+W2z1kbAOllS74pmXN0sMPv/IfFtyFSKsQrtNjTFekELwl+UTp
1EYCZSBkgNHQz59Vs/mFluk8rXUYn7TI3crPiHFlEJpHb+xrK3gezfx1adwqtn1Dttk6Nrkw04ea
KciA3M9MpCAEoOCWlr67KQ1iFylIMwixR5YyTQb22Ew/y48uF0wmm9JqNjbxqhV0waFzvsXArRpc
zb6r3lhCRJcjq7A0w42wuVEHCvaMMvHTL+QjzOUwWAlZnr4A3EJMbx80c34Ox0s/2yhluW4j4zOG
Nw5y5pGqCv41UT4t45eoQoyiwyHsLjLaUo2lVR40WScChNGO2+7k14IkmxzamZPWnizY9L86Fr6h
nXY/qnw3T6q92mwnv4skRSWRag0/WYR+0XOp2wPokvVcnfMDRpIr1qZVp7Zw7VmXWL4tT7tQtVkD
BefYxkKhsl+hbXpTAgaIzfmnz6ef0g52es7Gv/12teEJnxVmZ17ZU5qruY9OWNngivGHtLEveYf6
XX5Dxpms9XyHW+Qf3B/UPPKTKp4YeSIJHLsZLb4M+o9F2+bE5YHk+f2CBpIusUwHuEV3kVFfiz9K
9dAWNR57vepmSEPUv/3X8pxUKHbcwb/qsoRMCm6wYnwV81dn9A+G8LzkBssDxv7wW+12Q91xxmNC
TjnAV2Ai+fXAM1i53p0sakrBv+njkl2aV306t/LswvBEFBEdrTA66DhSF6nCNBXkKSnnno3jMgax
w+NqPgigZ1n9RA+Qxd196U7rzFbesUQK7uFfgkdnLp6t6Gv5UeHiTX6wQXN/L9+Hl2LfyyIofIqg
V+5jwmeXyZ9ZdJGSSYtehQCtZ9lNJ1uf5SMss9RCAHEiYERIt5qCMWqxAyMqYaGgiulfVzQe/kA0
8HxXm4yK5n0ZoiJY5CCww5sN0me4YFtZLf8AOZmmsh2A1v2o6W+Qxvl8sgGuCxILqvJscYOXBy1X
m8tAwHTKxmVRU8iiT5Nwz5x/aPlK0LQvU1GtZVciD+Qs2yYCyhE6SEynzLVWeRWR2CeMEvnXyy2R
tr4Co34e38awvUwe9BbILGjrFvno4Lu7oBtOMt1VHEbku1Mbu3UHgHIhUjIe6XSGLx+8JWGzD9sc
YRYMJ9CRMsvJ055q7YMo5WSCk+moJtW+7uuNIK9Kv72kYbieZIGSNXWZ6P5j5YFxpXUvy+Q9Num+
IDhCtEXyoZcZQV4T17jsEb6CLnrysaq5LbdmLEttk+fkWjfvIv9bdKV2NmwVkxM862ZI2pFd9vcL
V6GF5TCtZCkVeYSIMbHtI3nIooPHotznycaAeyxavGV6NheGGaz9RD3+iiajL/m/N1cYn/Sr/G2R
Btb9H40iQ0R9FH/cOjXCi5CQFs2FUB/G1Hw21LcF7GErjyD3MBzO10jed8tcAv9XdJQyM+mYw1co
Kt7d4jFBhdL49ENpdJlcDUiYp9RIrypZUGOnu1VtKBxOevHIV3NaYijrviTbbxHpONQfRt+9nefq
j0sGpmb+3uhfvUe587roQy6v3Oi69v64TXB282krc0dYIf+VPf6ymyrZKGlTdp3iMO3jAHcol4+N
h1xGmYNjS91YoXcXxvmfHGeW5cXIfqrjxALs6/leRdVW6djV+/FqDrmhMEKiif1QMocb8tCuUZhQ
n0cc2qKAAblz3QZsKYUYLWwrebtu0zrB/dw6Kyvko7FGfC2gaLmLLvGyXaTcyYUOPegGUXeRpXRB
kOkAhTEMbmc9PctYlTHr9c390OMWj6cFYiiSt4D4xzywb38PkgKfEh3zYNtk9uo3HNLvNUhXyzK9
jFx3BvUya/eyopX2gAkwCD44I+sK67P+YiTGI9UwapomrwQ4jHb0TnZd8l5xw0KThDea22E+YQYR
cha10vP0f9k7k+3GmS07v4pXjY0y+sbL5QEJdiIliuqlCRaVSqEHAk2gexs/i1/MX/BWLVctT+y5
B3lv/kpKYgNEnDhn729nc6h+7e2ZKyHx7T2wdWLl7BdFVk3FhPopP6gyXS0riYbmmgSu3Lri3rkV
Y+qDaWhRrVoAYlUjXw29XVuKJutDQcRnxUkUK13sTA9qm7xd/upDvLGMP4u0xFSub26LmXpDb9Xc
bU8RQr6LfB8VEJrro/rtSoenyqER8Z3nvxK2Sq3VHGrUmMk8PRYBFqvgWMQ42c+pEe3Uy7y9v7rd
kAHjH9Xh8XaKJMKY03lSvdrAKG4XoFq2tfqLQ7BaUk27OcxEFCumkELO3Sy7eundpWa3uxVYt1vf
rZ8rVf2bM1vzv9FdG7zmk/50+9TUZeGL5bc2EX7F6cMYlG8O947SCKpXZDXiVWd6q27efzwntYDw
XChE6OZUT83cntyp2gw2H6FbsHR4cfZd4oKk5lZVOpYZlhOmnG7cihCX0rrVu2FTL/Mz2UcOjcAm
YUaNiPL25Sm91DmUkMSOX/3Rv1okpgSmK+AERPeZl4t1nmQzRE+SzGwsRnnt3TW+j1zBHOjwxsZd
ak2kUqnQAV3VuXlRrQMSfhAK9BuGJNu4XXwwIJ7G8KF9vD3aogvKlVyHsErJSRizS8Xpc59jY6ff
Q4YNKQNYeRWydfwm8wdUROp9dW6dr405OuVe+t563YMptepgGo91zWSKxglPU3rXubNKAhaKY9Hr
U9jrjBcWqBualkH+oksq6eusqT31lYP2eltG32Juv5xYYIYgPo6C10o/i6r0mYHNTHXYJ9uODa6K
WPNcIR+T1v2la36tIpzIFVU/+amusR47c95q9VQfmXmjK15gAu/o2svdBKbpXI+TGgiUmywVT0Xr
PIpOcJSjoKsrtQG42qkf8tcaUlRY+j3zBeejRbd55FUe2riWG7g0Lcyy/iQr81sK+Ce+8xOPDC0i
76E26SAbufmSBO4DqcnJysrBKkQtXbnpJUgJ4ml1im8sPOhSst9q6e7wiidM9cl1KwSIZX9TRu4u
lkzvstREPsPExw+MB3rL/b5pJoueYaS4b2mxlRHh6pR4phkOdnaINcH5AE6J2+GulktymlobUX3j
0T1GpzCPjLVoqcMsGaAQGR8GKRos5cbdmPT04ACP7BfbJ3aU3lwzRMzJEi6DJH3O6I77wnqUpoE5
tY8/mqnaa3G9NYT5WekScU/auKtBTIDXNZN220IYr2Gehes9klvZHIZgOE8lTmcdlhsp5GxudXE0
QeOunDyLaBH1NpbprsDSXuhsh+aDa58E8wNbQ1iJx6uzEAhH2QH02FfUQcP3ABjkaWjYphWaiYz3
ZinWYB73TjoMKE40gAA+CBq9sx4TTf41czYl3WMsUqYYDKOXsQ5WlUSzqcn+L/EN6U60TBirLNg6
FtbV0cvjUO+qq86oI/R0P7Ti5TgwPthibCbHkGsGZxNpWkFsvTe+9yPN4EtgUjCCc+yRZGVZINgB
1ei19csgfW81OvZmYioJFzSZKhJNG8CGq+bsd64eEFnjH631fj3YghS7yi3WtU9oT0emvEkUHigk
AtayaJMQLAbPJwBn48dHL6Hv7PckTWsZc+2JSjRzuLNSoJs2B5uHLm0eRZ2957bsN0Nehe4Yv1WF
fREFNP6yEBs1MVzLfW6Ry0tOGhDAjvS6/iuzOAQ1PoyQOn8huwZzTgWGqFmUL7INTpZFBorEQIhh
Tbwzkf4wRpJqys586/AArmTZ3fuOfFtKLwOHn+1yCVWo1CKw2Ezkm9FN75jt4jfSP6KSyYTXfSAT
ITS+EbhIY3OtCyy8RJc9dHGH98RVkOH4GZFJqDc7oQV/ba31OEnNYm1Yj5mfYJUwCQiW3U/ptOx/
fcVYigEpwSwxsKJkBh8xldskI1bHnhfAJnELX7zvj3GOy86R5RymeTFcppF+GkI336ZEc/FWNPUA
4lZLNLywdoTXJvm1K+EdMI4W7BVOdYoMYdy3XnVRfY/cIrraOOlHuy9p0xM51BEB3A/jYUglEUg9
2TKx9V0j19tlXAFjjgm36qYXK6Dkdl9mhi5zuxTQBvJk+/91nv83Ok9smT6Sk//y3//bn+m/xn/r
8Npf/9M/pDMP1/Lvv/wTfpf/+T+6/6B7+ce3/Ju+0/nngB9iAdCxPf0/6F4c659NQBeIQlwaHYbj
Wv9O92L+s63rNqIUBJe+S4z7/9a9GME/M7wz3cB0XFoFXuD9v+g7Hd/6PwSeKOYMy3UttDcoakz1
73+uT6R1dP/yT8Z/TrTZB+4Yu2u76mh2W3IMPbatTWw3+1SRpePJ/tACE3uMO303g7NOFAdyFhqi
ElQdixfqfpI/DXk0HpmRAWYp9jbSTs7UnTxa1UJGheiRnCzDAe5EsZEUYKFVg7bpkHOERjRfpNkF
h06HH+CmVsNT6T+zJB5Inlg4cGnmqcmoKJjk750Owtcci2gzZNoFf2UTTtxb4TwghghGp8dNuzCr
jdyXDMHf1knEl90tZJC64WBRyifkgKVkjZtNARGnegTGgZatqd7KlMbH0k5/Ck191SCcWR8+ude+
siQ5sjYdpg4PDwSsgX1reRi89i8ihhlja01FFGH5FeVX7cSApDULKgbYGNFaRBQn6AzYSuY1wpoJ
H+5mwuaymjvG0gIj+VEA5jjmSwPLtjQ8TO75G3Zv7BzOsR5EfBKKc4Ht9+owxX4jiebDoHdaxC3D
Mb1p4IsBH2sam26MVxyXwURrUWfgPJLh6rfUlp4zJE+Z7Z3rvl+2MH6MbUcy68LqdK6gCDOMACQI
ZOuuLlh4jflo+5DHCsYUdO0mlqC8XbeGa4SEXD/Nk/ErRPYUG4QHUeVIMMp2+mDRhlcFWvCWx/2p
GZVK2PMAf1QvsnHaO2B81KwknqxLrSBYpD7VSbunZZqsDZ1PkP7ep2Vb5JLiYcfmi2l2JqWzVKHa
gbNjxvHRdO5ydrNxV5kukLmejUyl1JvlBJkgNsNATH+iW1aZkz2PmbD3RZGepk+nKbeek2ylqrwA
PlnrlBgxPx2BxcXMm4vBO/pId0LbRNVIasbOt+TV0/Rqner9H6dz9t1sHZQpxolbzmSkhKtleoAK
oacNuXf2V1kXbz5atrXwmFK1HSiTIrqIBkPfVOX7gXCf0aUV2Ol/zHTGRNbbr8fWwRMt09Qgl9xs
iDpEqkTutTFCOgG6HxZq9jl7dB88kmp9bjpgeBPQgPItdScl+4gP7ty5m8X7NuNErgqOgzurHA8E
QGek+OU7zdVChCP3jpnpa01rPxdftqux9IOVjxxlVdg/9eh7q8WNDo1B0KM3TauurVbTYMxbQDdg
mIo/7mB90jJ6zgVE+GGwNwsF6MpMK50MtpyJSi6q1bBMaEKXQ1PkGQExZAK42UlLgDi5E524YPqs
TXFHVPsq4oi4cqxcotB1P4thdgGAP0DUcLe6Gy2MzB/n2riQvXMeXfKSEYqcR1yKITjdD3C98doY
QGelOOxKt6FKb4S/kbTvSk/G67oyviNS+oBL6F9FC2vE0zeIampAPpFctdljOqL6Rc6KZ31p761s
psy1rgCbrsYwPGi605wq7zGNFf1rau+Zju0qR9/bfQ4TqtSyXXIfF/jH25koxbaKjnbeX1KH/HTw
NPog35tKo4ldppsuB6s4khDB6YcKz13r0yi2XkBd1oILJAc1HsIyydtVnwlayBH7PPrJBB169V2I
rMHJP4iVlkzGXh9ONtGT2FG/DN2gpd0SDB3nAB773hlDP9qk/aCjlukOiO2Crd5Nl8rSSWBKQkS+
cdhmydFt5Tv2wmVf1SNMg+zVj/Wr6etYEDWC9CpmmEbihZMrp71l53cO0kOdSG7EFyiNC4cehjXj
QxsNmnkLYNNgAUOY94A2oJKm3RyvmyLtzz2o2ZRklUAb96QviN1ClW9V7mkMm5Zqd26ck68Vb0vG
RSAkbuHI3k6Wca9paonwpiebOR5Oz0vbZc3WWqICzuEdLpb7PK6SB8su33pjfM9IWSXcdJWWS7VL
FpzVsK+LIUE+pGBGuXhd/HxnjKJ6kDm6KN/y3/36rxsBVZqxYSYJCZ0mffXCaV8m2lHrui1xz7Lf
NKOpb6K23jNfEXfghbnRnY41z25ooUmiXF3bCnNsVqtitCmhR5rwJFR/G3JTQj9djwEhPS4RfE3X
A+JG3ucsjFErj9OGscgT+rl6U5nBLyHthVpJzp3NPMTujpMexJxzcSgzhzNMWZ5MG7ZiLTub81L1
7sqR+3LuLjVR9usAomRueqeGH7oeDJPNpYXt0XjuSROc2rA65jCLxk9AB4nLdBZKmcYfEBaPfj/h
LPBhbbBxeruqP0/ZEOyx1IdS6+4DM4fpwamv1pJlm7roHXxvW1faCGGdAbMR+xt7dL5BBu3rRXyb
JVtTqYLbZzsDE6zNNLOLeCEer3khyrXZLgaYLYLmcwOl7TKmoZZxaU6++Wj25CVo5xHe/0rTyGbQ
fO8KZv/JQoQID8t/7Abn3R3sz4AmMpYZtO75o8REJkv3kdiDOiLuNYBEi7eDHmJl12QkUPusYQZs
ylzm68oYX908f7P87pyz16bV+Fd9M1oMsnFta1XHFhhUG1eDlnYMF72tEeRHoDPFkdmSjoiKcLuE
QFJ8CqiaFw64LPe+C1zDb2DeZVjt8pSlj0jBjVvc6Yt+gNoWxuo7I+mAcJb2ubcfW8c5ZCMqLBGw
LWAJoxhA0Ru0AGdoZ7LSoZLVwQPl1aUV81cWOyMZVvMfwZmIBMznxa7/MHB47yVnI4Ykz16CRJ8B
2xD4U9gC31gPkjaFnCAiDTbthcFrJHsCGevTkL2k8pQt3VUDODS23y2hStLRIeJa1psX0Hw1iMH2
jRacVS6use/RGXbHH3OgjtHOpHzbFaWHPbM4JSMdsShhJMqOHGQpKk5ml+u6hpmgiwQRqgn5aET4
FLZWJ9e6Y+3mEoA1MIVzVJRf+axEpmWgbaoRtmBSvBPrM25du+3DcmxDunzeWpvLN/Ak9VxcNAzu
a3/iI0icCKoKGX25aUHb1QB3aWcna8oNBruw1HnpIuv+kiSv7WcCurUJwW9bgi5wtFc9HcKmYRYI
HQu/ROwhe5v3cYU0SAzQGHU0irqIgY2WzRpnJ2HgdF+o888FuACmK0ttVjCYEgI2jORxHL3XeeJl
9QBI4O8wiNUCCqdZz9/8JL339fpezLUbqqmWTstVgofx+O8sZ2Vt2OvKElJc55brZOIkTbZVu+pg
JKAycu+shH53YEbPNvIMWHbLgxUAHRrYL5wW2YGUOHRE1j91TUTQV7RtS2DMNd1vc+JsHSAQj+kE
bGw8XqvJi8/Nsp+IftiXpovvGamfhhaussQWLTkmRBM1aOGiukl5Jfsg086IkA5e6iP40J1HrZ2u
UW6/p+ko6Z5TXwXjtzOhtfGHDO+hhiVE5bbKkrCRpti7JDtqMjhy/E5a/y2I23eZ05Qxqnqri79U
KootuKD7qCBOe0wsPRFlF5frLGbKnGTpIS/RfycpDNjivDjVHX0exHhwzXokq3HwMSXzQ1QXj1Xp
ytADU7pBno18tXJXY8xNg83lybLKR6av9zBLj46VvDVpiVw07EYulKipx7VoeEM7w77TCdzWslLb
uGN/ru2+WA+nqEnPRb+8OnX+GSfmy0wrb22h9KIZ9thxvtoVXV/tYlY3u6j0tQnrasVmrocp5ya7
dHghRVxCYK7OZtlge+Hy8Hpk7jBYmDUO8VfmKNl+QTBiVYS0nfolv5s9s15Jlt5tKusMUVhfPsfS
o4BgYhxl077WacSkHHtmWvapi/1fOs61xdawTrNBhE0HtUCdguJJ/PWpb8EK9MianSGkutx4yexv
kuac8e6GaHuF0MxtPnjTvgrcjRFjUaOQAxnH/LD9MGT9JXJzO+pGsYZCZ+zKoXy2p5KQKbPFfU53
cOmQvVU16g3bmAAu5gKQd5/k1zEXd8us//EJL3tiwruaazuGBRNX9/pUu4/kESctqi0WEXOfmK92
XKZnERn7ahrS/aItp5oT9aNZ1JCVxkfpN8Od4fZbV4tyGGwhu0JysmuEsr7YpkIGpwIP1I4jl98Y
L6JIfg0o1Rtd39IFxhrGRMUH38FEtf2ugTkR6LKvYtlvmeo928hiHWse19kw0ekr9yylbwiG7wYy
X1cSf3Ng9XeMnC6VRLxo5okNRdQ7L7IDTsdD/Ka4H/yMd8KMtuYoTjT49VWfaoAS6U8h2r3UCZIj
l2RhxYCe7obSfpliMr+SmjIB7K9TPSJq+NGq7hFVtcdYT2tXSXUFBAuVbhw+x8W6H+1kCuV6YQ/u
O/vJadEXjF7/aM39tQrKi2HaTwD7j17mkygu9vlsPNVlBl0qRhG/cMlTu8BLx9z4kFXDJSi+Kkrr
ODfOcJk+lpEDrtbnR7PwAnYRjyYeF78G0WM0jA0r170uAwGQq2ey5HIjWdvZmXfIPzhADvdL+mSY
vC25BhGT7cyQBgCNSNvWWbGXWv23wQXX6cYGj9Cg3rS3Rjjc4ugDupldlkV3Mos/CD++aQPI9XRK
FwnuIb8kNvi43J53Yhz1UCu8S8U5mtX4gjvjkkbgn5oe3nyeb0nqem1q82506c0lDo3IKEHaDFyW
8nIDN/ov3RhuRMd6hzxVrXMJDbofsVK0HEimnHsaYwf8hSR5z6t2bw/+K7eSRdiM9ipL2qiFRhMY
5YfUrY0D4WXP9OU89OW7Ped77Ih/RKL/loMzrt2ivwTe/DuV3KF5Ki46rNmlaI6TFbxyViv9ul7F
AnC8Tcy80NqXMcvXHHwjkLgeEMGu2swcVwUCvr722DfKEUKic5ZLcZUBnY7Z3eitfMlYbCrLkrSH
i4vteEloGxot9SrYeUAFa7Y9exFnWccHVvh358NODH/lVyXqThq72RwFDF/oLlv2o4MibcDNwfa9
ZGu7ViAU8ySl91ply3nx1u003JuuBtc1Dct2ee+KFOJmZWxbvKyMRK1yvbigdFNGIATRDK1HwzZ4
8jpxX5sslATTwudqlm2k+RyVggf8vbu55dSqBg5tEL+NIvV2k/7HAsOnN3gIARlAXrXGg+d2yZ1b
r8e63rCY96RbQU0e2d1pkh6zkZRtt9fvhImcgnia+8WJaK/CJUr0FVgFrrBABUxBckc0u7Ui7hkl
BEarsnJm3o1s+G3L5mdws3tdU2KneriAYE90ujRcPY7269NWb6ahWZuCwCj3tzEVFi73tmmzrBGT
nqUWPPid3Ndm8KpjidCk2FrGsO8979SL6YGl9E8uRXCXD/iBugnMXgMuyyrEmoyhg1vaj7kTuAyN
refAvwTp8ISSGIq1zielSeqbcnRWs8r+KZJdmt41CztQ1V1iWI1rIxIXrzfLdWMVJ2EBUeBN9tkO
V3OurRdmXhzwsueEI7BmIpfqFYSlF7tGkS+jxpvWco7uyIh4A8D3hcP4TboQoyrO5LFOl5AtUcPA
ihHMYa7IKO3Dz94yOyONplye0rb7LkcZrGkCbEUaEKnW7JLOfq1g1ocjq/cqisxnFBKbHGIgWd1k
GDDjvNSedrJ6ppXf7uz+MkTig40ORF32Kz3LuL6bSyTrYG1p8fsAP3SpnuZxOMWL8arZ/gPV072X
EwY3B869KcACx+WzE4lyFczYyyJKvUi8lmUCYFWifYD+Oq6xE2xqcxnOlmtztmlZ9yPA9EX1qlVj
fwTKdl+1gtkc3t+6SgjbjubjrIGo71IHiAprLJhqeOaClJGhPmGVeuiY3jz7AxLeEdsZCO23bnK6
LZjZJMzIlTSrZBeMRnc3djhmNNQJvuevcifa5llGhUtjbB2QDh/p9WfAAZEtw3tFi/CSYzMbJ1xS
M1TgbYADkNkNl4OLfWnITxMZUukkx7WRxMGqJHCF4U2+tlwY3tlAE+B5cns4exo/0te9akXkbRiU
XLZxVlxzKOGrxmJA5kzlVZR+vBXNMIEvxMBT9+LRGuJ79hfaM9xAdv4nh/FbLhwCGHebqQjWHJeD
FfO2bVFRekK5y4yDFWO+B+q31zUWk75WqY9XDdM3TPOJbRQ59Tp3ObOYm9bt1tiH/npBrYe5u4+U
C7/LEWMnUIrgneHRD6ZVQgkYon8STC2XL83Q6w3A0kT5+zON6UmB5V+LRLbR5wVzGTQAew5wnznl
w6hIAd7Sro10BHKTL6uhJkNDUQVQ+hycQeQbCXBgzhiSG6KY1/3ibWSvx5u2sjatXYSu7XEWVz+n
Bj3gV9BW5aDDFsPCaSrOgW28cyxG0Z5bkOrnq6uICH01+uH4yKfGwxupSrLqJ1YvqBuOdEAtTj3w
FaQUXwFPJ1wEYHMDKeeiHM5Iny+33wRIfMOu42Kcpj8ASJTBFD9D+N0+FnEPzhBdgYeN+vZD0gWm
Z0BLodYjImkyOjKwUqfRIWcEOzbSNBMBIZaPsdm748eofNsVBm7TnT48jYGiobzds/lw+90Jpm/C
6UCbJRVcBRYZD194M6l719e+b49pqlePDhNdzWKkcVS/3p6eTnoHySoJa8forxJM6K5yo7ulvhU6
/vRm0PDCAXqTOZgsjgImQhVt7Q3mQfPwtDHd+9Nhek81m/D0qq/wOYIUXdx42gBX2qGUKzd9FzPH
8zSxwf9IjLaNqz7CXl/2SdgZNIoExvt4ovZIseJD23jTCiD2hnLpa9j1GU6UewYBWMlw8k/K099Q
pXVtPW04YvCUUPy4+r3QvfM0gLn1IkpCf+wdFpNmqwEN4GDpv89DdtBac7tkNVwB35wP/ZC+BlrS
YRTqQzJiYtLE4BHEzLhRbU0NnIIUYAGW/0ukCAZRhG3T1LT5btJaY2cu44ODlCuERAUQU2aoqKzH
jqm62t5t9AHw/wEm4FX1+/0CcRmOwgSMI1m5iq9QK9JC30evLPKwMhSFwaaE4FwHmUFntCFBNeSK
2dD+nSd45dGbo3gOM2AHoQgPQrEeSNRaaIPQKdEt6wgdC2+Tw15iGbQAMcgS5EYPmmhtZy8US0Ib
Ba5KOXs7D9BEBnCC40KMzGQO2Kbkl5snGvZna+8pTsXQWS9ePWinAinfKhnQ+gIXhg48f3o2dVpT
5yPKRnrgpXYfdLy9tB/lptOaQwMmI49EgTsPcoZX+r+6gmmAdfgcFF7DhbNBl4LsKlC2XjZXR85j
1lmyBUroHCRIQ2JTwA7wGSdTITzYKxmnA/VAQmBuNM265pa4lwr8QeUF2dsBalKiR84tM4wzbQyT
qdlCr/qUpq4dItR19jDQUPMwBJNT49DYgUWK1Y3DNlEnhksOvEjsV2tuz5iGDRD1Lba89A1jo2IN
ovVYELVA2ETBGDwYWs8hUn50gUcyLlE4d0weIg5nct8L/gk6Z32Y++F9aiIUJhaRkfYMvciTv1My
4njWDHdrTZjUiGYKHQPCXjl/unZdEmDdPOa20x/86L1qvHIN3vk3ThzjWHYL1fzUlitv0rf+TKdG
Wll+MD2DGppfP2WZ+1BKmWxcd7SRmib5gz4PHzZsUsgxoF4HWvne6Cd3wjPJbszZm0a5ckwhHscu
CgNZ4yGt7pIo8iDMMHKvjBZctoZLFA9ZxYi7QWc8KaE4f2TrvqbugzJ5xRqx2yoXceweaQivfFO/
aoJ5gIdwy06au2AyN7E5vxooeDsAViMhq6bSe6ZfglhuevlhIfKTVH6FuLd2UZ7d6UD9cjBqOdIw
wJJHt4thC7I/8j9Xx4PtxQZrkEcq+c1ORQBNsSlBsfXI+5reAze23HGq2VnoQduWLuFoVp8lJ3Uy
UesC/h0xaMiutsJK7hChfFk8N1jKIefENq8OEr5YXww/2maUEu2k9ep3iBuwtbiInRcV6td7SCjq
vd9bPzcvU+zM17KqH26mvTT9gQ/4XSCjt1XmY8Ui011tLCQOT6j2s9cpumTzfIE1SCqd/+n+Ijz2
Jsw83nQnp3p9e9IlWe+5dH7yOeTG/KNeoObYn5kTfKbLrsP9YI4I3cXnhCNkRNmH+X+fjdpe9zXw
qDWRaRtc0Vcl5+5UXm1G7WAU7aP6giycO0oPYijIyVYq37wB5KmAfMZjZ/WvSW8+p8xRc/ie7iL+
xsjqTPmUDNV7yZcMZgySbzXd5MGr620coNPyST5ChKhognXA71MowXy2Xiaqhr6Yv9Sbod4YvYFx
36yU7yvC/aQhQ88CDhyyPSgX5Rx4x7I2Q3V5LTNy9AE2b+meptwJ1ePVe61sizGp5mnePLd49sC4
fTtN/TNu43S6usjstZifLup3N/7xUqI8O/mndDHpetm9X5KaekfGxK/6TLrZ2BPRs7MZzNM/z4D9
8xdp529Ddz/1y+/tazwwTv23DM00ijrgd4zHpfFIssB6MfpD4WQcZsq/BnJH9UE6XQVyh3/DeaNe
Q2uZPymnC1MmF9ny8wMTGuRiveBVXc0gft3J+RnhHo4E0aWki2tiOiaduW2wDwW0QlcG0STqgwtM
Y11oy1mvoqsKUwrmX9JKvi0fOSfR9I100bl7D+5Ufy9Kk5tV5nWUM52Haj/pQFiVzbAL5jed0Ztw
SNWt3Gc5VXTqqGKt+hRYgXKqPlk2r1Ph58uo/YANQ1oFYYFKe4/DDNeLPz8P1VWF199ggT3045sU
35SPvieOw1CSs+V83yKZpY9CUyVFLGSnsUHdq7hfZUVQf4woCO1SIzVlOzbdl/qS5k0/HvcWhI6n
mkFtOWBHw796SwtXTqGu2RXrwGWuorSyASTTwUmvQXK8vQcTF988B9+RcbEy562gxzraxvl2EwT9
dDVj81c5l1KTCMC3mcmhEydndT1r0vlMFdDX4/PxR/3SgWLuA/FHh8EnSLJU9t6MSWwatPdL5O2V
rkDnzgxwrWbT1o37Nxsxqz6Ib81iEJhA75DLr4adxmTxYgxxMtr3SufwTNapPQJ35TYYsXLFo/6b
5zXoDHNPT5JWnll+twOC/cDZira+u3mrLC4D5dHgUT8ivWb1cmniS79wO3rpt3p2up2/iOp+wp6t
91eXZaLQ8u8B7bi6cZpYvJSzTtmxXNWTUs97Bk9f1E5YIV8YlaFnmPwDqW/bEaGtlSVnUrpJi8Cg
gjWAdN4fW4q/XjS8Cu06eM7nkjPPKJnm/GNd+IcHrO5eCvtNPVW/0E/OXID4pfHOYwLlGeuCB3BO
Ye6wqLFeZLRjlri9aAmzy4R7rSgf63jGBpX8xPUBl9JVuVVMbJdm+WEl06v6a9F773F2vrkoVMa8
8o/ZTY4ZoH7SDdXHY++xzaO6pNS/3/LiZeeulqR8Vl+4XbkqcbVw3M9hOHhW8Hf0lpVhYNoo1PXK
zA5n5X2p8kr46bdfpZ5UHjTvOvMQ2JleKsJg8s+mhzGSf1J4byXVz/ujnpof6q+CtniufymAo/oO
9Il/q9eSC0A9dobeOHTeJl2SO+WYQZfe1sWXcmHpbEw1u2T37yI+bzm6fHpJ5u7GJtsrMqQiRCqv
XNykL+ppzoLlMGIzJDrSGNw7deNbFghZq/jKtK0Ko2QJ4NXI3yZpIarrp9uNpO47c7YfVF4KOQVv
S/IDYJ4OAJ4jDK0JcevKu5MxbZV58aICLNWaJFL4sUiq0aS2fIAk/XwDPvx1I/uC4YIBMX0Oqmrj
0BbZr4ew3dAFCLRT4+G25T//sW7wgXp+DYSG9v8QPZt2+qMuB8w3f0gXUOufdJrfex8sT+0Qq8ou
B0LyL5wPIqI1zFikwymPQ6LvulIcajDgMaSY2SHAJule5Fh/i8KBEZEcZJLh/nK2SeOGeuYQYoBo
dJrhDfT8Tz+Xeza4n2qZdsIZzTDKg3wdczhhFEvCTVMe6HyZoeYFGi84ROAwMeZpEdwT8I6RS13V
t8XGK7zv/EFd9DEuh8B612V22zdV7KeXL7/OOB5oPW0do33N0b6PmA68goqlG8oDEfU7tYcmymWY
C+dHM+rTEmWgJcZntStKlV7bCmNVtsn9rRqb4xflZnM44wfE3iZUBgsFG3LqbGrUlbZfMurof73x
OyCoPSG62OTDhZ03J1w3YAlRy0hTzEdkq6Hu+H9mwnirieKBxyyE9NaE9eaE9vZc2uqxt7qQUN9q
qyopgR+pJvBXLZeg9L3uvRftiyoA1GITkL9N0pZWqLGMuL+9WLU7JguqBMsNG9SVTNSeVJVhGuCE
cZn2IFVrP3pSb4b6owoSVV/2h57gIge8jlqp1DoS8NVlMp9ncgPUaqWWSfUd6v8dAvcAMR0Zq61u
j2NvtireayvCiCiHrfIAqndR1QsDUruA6OUu2Tv4sm5F3qAWCiKaQSFiKkWePf3crBo3OEPpT++c
B7XmuV/km85NqDzUt2JxIAp6eHdULrRy7EuCouMmBoEfffnkR1vpB0Z3VRilhEtH1McNTq8Xs56/
GxYM9UX1Rhu18277J2N4UMAJ5p9Ukjh2/rUgQtL+UjNktlznD6XIvz1ltcE4Kgnbb+Mn3a/uF0Z6
UIkOPZHZtnJru6bEIclfIre6H4nXzpSIn/4mIAHWXn/64XSBRI3EcIK51abVq3KKbSU2YSgT4F17
DkQX0LR89jYB37GKhMA+r4Wgji6q3lf/siTu9ziXdBq7lbpEOVnfKuSAEHE/OKkrVQEj1MPF8r9o
Oo/lxpEsin4RIuDNlgQ95SXKbBCqKjU8kMiE//o5qYjZzPT0iDIkgHzm3nPdK8cOl2nPTMM663/f
J+pr5rvqd4L1nUtg+ayTy/W7g1kbJjmOW365VpVYHFYWD1zafG2NaVj/cgWR6IzU1nWMEWXf6f9L
v/QXhDgTpd7OkBj5G22PkTiwSK7qmuD1jAB2YmIP+uxOJrLYiWfvx4ccQr+uuvUpuhDjjpHp4ECK
1y/T/87XU3Zi33ULUBADr6+q2TTvAkbEiph4kCon/bWS+Hh3yf/47mai3/ntrXQzRdj8PFx+r0Ui
6PV37hknNkTT61Net2ILhmHCzuKRCHv9sv/fWslApFJy03e4/lIVKAiUNT0d3x3RNhteC08VG3LC
cpa7PtSPoQz3OkDJEVaLpf1N9ZvheTecN6/hzESVyrTiNbMs9nVXnBX7GNU4NICvbhnefl/SLel+
stVlwdps4xvStx6hDJvSrZ514ZAAFNe1dghyV5dFVs5t1+b6GNHFcG9ieAPlr79kMl76KrnpvoPd
6QXU0+8z8Lco14U7H9ZHVDz/3tz8lJWoP11gD+1hLu37SkAs5FDQ/7pb5Ueg7nRVrUuw0mLC+OhX
9gN2Vyyd9/plSvEdG21niohr9j6nlqRI/WJdk7Pcex7wI3YIEVzrS/9rA6u/Gs2XERqN/hVa3Sv4
nDr6Ga9J5GhbXYYTPSNm6I//SjgH+uCpVfZR258jTjj9PzX3u5mp6rsOa58EpkrEnqiRrWO3VcaM
HI3j1KmWe4LhYn206qIJH9kzKFEEYBwvnGCzc+s7SXnLH0fn9uvHF+N+EDZuFeou3q3fo8NsU5a3
3c79Ncrx8cw+Hw9ByjV5CyyG/jXSutqkM+qbTN9s+mbUN5Nud0cWFQTlvcvFfmiWdattgjXV+1jz
IJwGLCaEQ/PEYM9Fk0KPrB97tRujpf4KRm5I3zuEg3P8fcYMQCqKaYKDqg8uvlA/qPSt6s7Wc4nl
Rd8wurHXF2a4Ont/UhfdKunfVBe5nX3HVuPrtwcTpfz8vZBmculpcZ71H6wbsN9rKlE3Q003/Y30
N1TzeJ6JN/ntrPVcoOht5KWxfg0AXT7EpcB8ehB98+3s9SWkjw39EeuDJvLkDnMNksr6T52uf4Ta
6Q9EfxD6Q/+tf/gUfFSdyr/gbrv8NhFLS5q0z5TV5APVXXggrvNQ7FTq/YsWmrOx+LIKVqf6UnAT
wnXJ7Cxd95+u8juuKv3z1/7U+f2nvpv12awfkIF6cW1k1jwP9RuYu+Ctne++nb57ZX3nXqw5Hbqt
1qeDbrNr5F2RH1zrGYXW0Mu7uXAIFWz+5FR0iN5PvckDjGd+xBH3+0nNLgeAXV1X7y4hw2nysMtz
pumv0ceO/u9lPjht9BlQHCZIxlQ2npE1/2UE8J3+6MsEMTuqEmzhGhkDV4u8hZ7Fv72FOn5shvHf
by2hufEr6TpmXn2ZyU0/rDth3ErvRf+jY03GyVLhu/RYR1rR36Ex2ZZDVLWLjw6J9TYU8k34SN9a
rJbTiHxo5WPoJpLsQvR4Is0IKBfJx9yLd+TejDytsSfLpn50JIP7KpotPPq/KhG0bkY6XchRtXdz
th67mudfNggdPVadA2k8B8mMf8dJP6ckxV7C69k6PWYjqeppS3ZoVJ6Ym384C0l/E4k0KPQPq/Cf
13GlE7eQK0mv0rl8e4dp3CHrgtc+5FyiBm23RG+/lTPJOmZK0kDopTF7fChWsyXOdXCEsRW9ZNEk
90Uyv3mmzSSyJaKEGb26CkSel6xlfMYQLmUyGM9d9Y4MdjGq9WtaUhZMgMpyio99arVd7BULgTyD
JLMgLWISwgUqYigi6L92jeNPfG/CViK5ZMd2Kd2z9Nx/qJhe/ZqA2VRW1QHFVgAq7DxN2bfoGbKS
bHdaxIK6LlMEcHg2k05vIffSegsbCVdinf/Inoe+5+FN7lHYE/IEldo3J9YhK9IQq+F9C3LezczE
rEPgU3WwHQNLrGMPGzcnTXqu4RAJNM+pWTCpJfGO1ZW4FCtOL8SUd4XfpbHfxVD0GRqirDIHzHpp
QmYK2C0MDBggIK/BKUFpIOfLEnod2kPeHzI+OBU7CJF1vTBlR7LZBx8YWMedrYr3jv3I1o2Z0N/c
FrXVr/nL9Lv3dWSH5dbodGvrOHawNWZcbtiKHtHofc6pS+RQNR3WwQH7oY7KCQ6lQELTWNFTSUFA
gMRPNRIcagYMWRA0gf3tb3lg0k2F6a5wWyT6ff2D1ujRTOy95eX3fMMC/G75WpaPYdY+sdjjrvFw
e4ZqFxLT++wHiU9QGS5cL3RjGp3gZNn9m9O5ybaa1c1Eu+6uJIG1Y/BvGjNYhIPHxqwd5oujAq0o
YtuT6jyw/C/OxjsmtuZpRtO1R/53zrXgbMrk36V4m1bzdYYOuWHHzFYdsRwUyT2K/rvc7+ANYjLd
phmY5h7T52CEHz3+L/aQ01nVDm7V0NvL1B934XIocSlu8kVdyDYAFmlCyRwZ04de8YbtLN8WK7oA
picnp8/e+0qR6WWTQ5u0M3AqhysfBk6UrDvk2+NZrZ8N5IHXilVKKQ30ak5AhjEjDrTB6m8Jqqzu
tEFyJErT6uFbSGbhaMGFxQSoc0mkZd14sQb+NG7HDksqeuOV7LsSs/Aww/lC17PBnnOXYI9oFdxv
Vk64ZaJ1ay5JsrGVcUQIKqT9QHhixWS+PWRF+d48zZ6lTjIzScZjGpMsEVvrwQ8xiAZnwFRxJ1oK
jzoc4MCVJ3RhzXlxGo4RcsMh5JLzGfbBYbTUsUyK8BChWN6Wph1AP8F1kg9BbAXyLm1KdO8tlLCh
+CqH+laqleujRmnvzs1+UuwgQTdtR1sEZ6eDyxAlybGz9rMV0CfYi9j7bNXjQQjkHAs0QeFGL+Py
7HeRdw4lDX8LMpyI5OSPb5rLUXLRBUP9OotyOLtpdBxkD8Ui7UbUdsWlxQu6uiPtNpYI5EYfCN4/
qhfGeiC2S+wcQcieJkEEJOrhVT/uR4ZGxPFd1EhOOTc6IVeGf12QOexHEPpoMtjlAviiD6+K7fDD
730wBQBhw5Ho5QWCSjI5X9m7RdtKom6dx1gaYcjCyYZm0xb+VUAKLOmTkY0c3D7ifQyzPSqQGSEP
+YghA6gV0MTUPafSkkDNfWS2GRZzAgJPKlE/tUCA5E/d365DTJW+LI13X4ZEVTCf1/UIMnVNrjHe
0fGwDqGxYLrnkGWtp8uh87rshrm86bHxbzmj68yxMo9RWp3GMfijCxE99NDzZQONLQXwsLA0sA+6
bx769taZZyVslkvBRTc2ix995ct4q5i7FEVwb5mvgwyv85Q8u6j/gI4O17X+L1JFcTc64wumF+xf
RQbGEUmBZ9fn1Xe4s0Z3vCwIchL2yTyBWSOvYDkO0jx5ACVh8XtPvoVclk/Pinv/UrlZe4cA/bzI
KNNS9JthN0cUCuRdJSnuT6tkuzRf2qQV+9VXT+jqzFMwfY0rC5sOjUVAQnGRqKsTROXB6/K7KCn7
3aSWH2TjaVyNhBB0pSLcG0O/W9UDCEULohsYj93kzu+rn+Mumd1kX7DDgrLKAGXI8X636Nz5mJ3V
KU+5sz6tpkSbbozOlufWPvXQCGBLXnfFvLLr7w/d4vMPjKLYYIPwXQKe7ta07qbImQCSUPRjm85A
sJzmvij2duF9SmTKychAaQIg4RbdgfRSzBVaHkcLtek7nO4hHw/FDq7vMUVWlhfAaDzeK9G8JNBN
DIEeMS3U+5KhDlRamdsWYpunEWRBtnt5RMKnaxUfdlZnmG3mY25E5zUVF5PnUF686ccVGV4f+qMO
Somkjyk8pN7XsehQgOfD1gq7BsWpfG1m4msDJnm7uo1ODk8qQC8PvRJIl8A9G5bzK1ap45wf1Yng
WObZgIEEQsbQOyQy9EG2s/zuVHWhijFuJ3B2rXfsV+RILMt7BVl64xl2EK/mtWfYesiEexe5zNT6
cXxGjvJfaK7UQX2HpCZRG39FMia8aDs7qFOWoJniVa3Pw5yhlkQx2Y7Si5XqODHECDhmBVkqYOY5
efqJM+GpA9q6yy9BiMVlfGxU9jKE2nvuo9a1X3B0K8Z9BZ4WovYKlFsxvsitnQU5IRc4D/jDsZ+n
5GRM/gF3yKEwx/WqZhjSClOmP5sUYmt2MBwv2RXgeNzUQm5guvVmGrIGbQ1/aQQWe+jhiwRRAohW
pUgCjGOz6ISLftyVjjHurEDvyfq12mSrdNH4G/gfpu3gjpKfGYgdNxrRF8W92/nqoNmh1uRbx9ZI
DCYcA2Lq9dI44c1IvMdgGst4MlmbR7xdQ2A/J3Dy4nIY/vhF9wz4WGIu0qo2W32z7azISGvITCz5
/HRWKu6cZDcZGEU7zq2cyWjVOzu3Nd8CskoR+aVtDFP6Z4KLZ2j1nW0DPw7S+THwnfciJaWN3xam
uI/mXyZQTeD72gTYbgrIy1uCpT8gpBh7R3gXglvyrU/kBDJEsU1sBqh+2N2vIvyMbH46xatrV2pf
Du2ZTxchfL0GJ9c2z1NKdmeKIjwWPKOxPXXhHiFrCLpwi9SmRMvYv6CwmlFhzeuzTMyTU1mPTe+P
z8hB/65ojE8j+M1quGYGosC0S9YDD3Vvk6ZAC6UTnesMf14aVEc5G0uMIjCmWpjERWEl5as3Nayd
MA8oJMYGWmSzk6ld7ydYTXvTxPsy5253is4ts0dhV+JYLVMbJ9z8G6sxyPnujRPX/xbtZoW7B/tZ
P2avpecdJ4qlmFB0qn5S2pIkvP4+RIJh+jBGcVpzSpFChjy7tFqQiJJcBHE5M1wR+RzP83JL++NS
BJgf1pTkXTylVUKua5J47xVPd+Q75aPiHYyBeNJZIEIgGWRpeuuQCnQIob7uTBolp2GzGEFxs2ZM
hqL+zxmRQoSZmwH5OXnGjISM+MNhNxS13JpQ7g4CDEGp7HW/FAYPron+yZwoMKS8ZMVYnUF8ycCv
DiHlA6qVy2gQ1NlMtyTLRGw+BkrKXZlThRVDt5s67u8JREHCrmrfz/lr02i9OeTIZa6uc01+sp2J
Q8+OY2Rmasiij9Mok3uCDGAEVJXcLT3abPZlbH/HdCcU/s26g/BH5BtMMviQjVLrfWcmaIggujLr
VIAF2oC8rE7rZoYMQ2vOcbFHBUsHHdyTInCraafhqlmX3sdNlQb+NvKykje9RYJmWEXsoGCMIThU
984QvcjW0mTkv5MPCS3sx9viFLShM8ozbHNwaPLmEBWkgTqjLXeyJhrFpPLJ98DXsa8auxq5R+Ko
N8/1btMSfei6XJVmu49gexRW9l541l4UzleZ+yQAmyFxK/4hW3y1m9vyUBQT9oCROGYD9E7bx1aB
8URYjOOC6XnJgj+y5H0s87+55dsI3s+BTSNUKOsFI9CVY+UNqdEjCB5mmM5bAtZikz8RmFKj/XP+
S7KZCHmPc6O8D4LA4fQ1bnU3gyEa02eS9wRwhuQlIW3EQjTJCd1W6GidJ2eOFlZyCq1widqwggkG
c/6fxes3nVnyXpU711guoccKwE+8H5MkAtALrF2iBJv1oIo4yedb3jsvBQxCVPxGXLgEHHTKYMeT
JCgbJA17yOg0Gu991DeLdP4zFL6oAPxM0tOxDhO0mLiMzHvT8Hb8bfe5Q+4wYeGnoMoKLERzFzvR
/ANT8HlIBsgqaoTtb/HFjbO3/zhZumuRK2SF+o46AimLZL2g+mNy7hKeY4a5sZVpj4LOwKBdBDbC
fVQYrtUfHdN8cIyGH925L4UgW9mOjlM235vOQ19vhW9/e6CjzYmPtU0MrqTumDh/K2EySp7G01DV
cod7DatBcowiA85vySSkZ9lF7OfZNEzGFsLfyNKlLWGNQdo3XHBwADb38B+Yxl9hMcY+z8LYhSt1
LhB3LbREHe4n344KgNodwgw5fJEgzkFregtXZKRnGLe5C+7D0d8lCHR3Yux0otqdW15pP7aIujYJ
T5/E52OBV3dOmuK5juDiuWhJh67mfbWSH1HZuCOGNzdsntXYcg1Y47u1smRxn5ehWk7EAv11rPoh
tCs6KHO+o9g/TjWSLorf86gnhEaYWIexyD7MNF69dj5nnfnigCUbPavFapPh6HAe3aAFTMDStiyT
F6hZoHGKH+EPMq4s90XaiNcHUvSQJi7XRTTPufXjBMuICoYRFYwbPGBWP26crLka6/y4dEEFeDoC
UeQhup/5wkoRFp3yQVnAbVJlHwdQKRv6p8cp8045Qx8o1C5XQeO9LSZVI1EfJCX9VSEIwgHUb8a4
w2Z/ONDVunwI5FjLrYtcYhOgTUzxy+2H1P3KrToBb1Aiv1yeGz98mVMhmVzYLzLM7iC8flW9HPYF
QvpGuOGuaQ+RSRlJ5gXuk/JbKFzPQlsbePY4iX/FAU2L5drlFtH8q9kFf5fYt2fvkiBiwcnHWSas
i2322EoMHqzACWqkkhNloZg2luzqYzay+R5Mnqbm3lWzgaGfVM4EFzza6nLfgW3YrN5+Xfy7QcKq
twLKzyDrn6RBWxO41v2SS7bVoJ42WQdeb5ymJwHidpOni9r71lhs+yk/BgwDRhwv54Ciph2KCfY+
JUc4ebdajo8jjQmxWzTbTknQqyLRlFQUSD4abuXnTzXzlD6yP92WWBOGBvhyFzoxwxfPfloeu2F9
dMfkUZBXEbfC3wYlYuqwkHymff6JuYbZ2thwUjTYXBWRIM7ZXoc79ilcHghzMPUXtzQ09pVFdv1U
cNbSus39skfnLCNM7vgnpr2SBlDSVn5DtMDIGlIpywZ/+kRMNjlszJxyrjQcoLvJ5GjvQAKVaBtR
6GJmLABbt/LHqXC+mmlF59B0m46kEuZMW1OQIibV+JGEwrsbehSFFVJPcs+4Tav601PrO0YruZkl
d1ldIZTOPEqt3mUCxi3MGnYa5NO8jhenhVBLqEHzFKUkGLhljbu01DVzEm6mxV9iYq7E1YB2BWeB
TzolwFVkAqrRmO3WcnlrOMn2USdOjlcISu35aZgT6zxqNc3SJf/5ohowgGbQ0hr2Lmmm8Ydkw/sN
lhdo3yieT06OjlvYISm0Su3UQrdUK6YhY1BRulrzyPshx11C1TYkkXeoW++tnptHp3ISZNAjzYNn
FrvATD7GEReR8CSwMwy1HH1BvV/2zeSa26Rs3sEV3eHJorZJJWTn/Ny7hIvZM8NNRHob223mww73
2SOZKufIiDYGDQDzGAPnVvjS251kKFLswcV6ccCzGf4BWQZZisOtGYptzoaB1D1j4/nshcz1abJx
s68lrqgB4UAr97Y511uDcBGXPCG4dB0Gp6Te0L09JYxwjQoXTGjX94bTkhZDclmjc3Eyk5NQdgaV
q9MAGnMK2A0+A1lG4jGekhd/5vAfDDM4VO36UnVWuLVLfv1p3E7omHZNNHE/ZilXpJo/pnqAqVp2
l9K25CVsjEcM/a+db0lQAqh0oAi4pjvQktAFuYO/tR88Bqvo0J2HJgiw9ohq18/ZQJNZEH4x80dE
wwg3zf1CY6FNjj0xPT0OhKSwN1CY9fyneMhzjhFmoannfQa8E3Eqgz9z7bnXwb3m+ZjDPGnso0N4
S88mMCY4kRpaeSX90IyvtmdIN1Wi28n8P1ky7GIcaW4c08ekbBAEnR4Sm0cNW42P0e0kyyn6PVnM
15DR7CFp5nc6aZOiimRFmSHcXkgJOOfYmHx8G0ecog/EtN85tGc5Luiwg2c1+dk59LCqLHMRbcOw
O1th8e2TAh0HbvndRbWKZ7to+GHk0fBwwX29uO0hYLiCZXW8wJ3eLrXK4wVI8q4EaphVJ3zFH0hd
zbvBB8/Xmc/2ivOLlh4qQN68TSo80eV4ZbAck0xehIlE1krKb2NJ1a5Y+NsS14ptnymja6AcynuX
Vzr8R52GBzwCHIGrR5g27p0DzLb/ijndjS2C7c5y92U2Ppqtesigw2zymc1ukbkDfRgO8YmkOsTp
tOPcihTd7B37U0Mc1cYzMVut2cxJMTFWc/Pwa07lf+Uw/W1V/pYlLYYCFbFot1Qc2CErWRzDWOjX
bev0W5bgCeOvYN35RQQTbjwsnYk+X7nvZDs8RZ67ySJm3g7wwTg0Ud4Y4RfSXXwzwJY5B2hXSkyK
C31uOcWRyQMGEqAT16cVqz50RlYHYQb5iFKDVCeiGZPcOMrFP/UuLlB7ch8aTGYbr/J6Jg72ug38
5mua5+gobffaQdLZFqq/YwS96yNpbKrAvNJgX7KaA2ctsUuObz5OkW1tp82x4aimPMuRyJlvKzPr
2MlYYyST3KVTwse90Ln3LVEiY0+WYuTVLAOJDUdoSXuHjpxdb//i+x0AkeRBCUc9oOo9h0u0oL9U
48GBcgjr1xR+Tr7K+riS32IsYHJG39ksUPD3lV/CFQLtt2ZDFxdFlOwTfNtztVBaG1jJLZH8W0vR
7hGsHle7/QfCz4q7xcl32cjHYRpY1lBV3amsWnZoO88ZvFGccvUOrtqDW40mpsrsTnA6A/OIh6G8
9NawmVR1ZtDK5l+15zChlslrFFSpRZhbbzGO6NJiF+KDp30FX18E3KAUyWEicX3jtOYY6bZi6Q89
x/u+XsPqOiz9yedbkJlMWxDd96nxIVKT48IQD1HPWWmYlG/dhHM6Uv8ipnSHjFAo/CLflGaxuwCi
sWT26viio21zur0luKZ8g8eDKPuzW+tHyHpx5PC3isrsyIRjV/gEHTGWvoBOOLcLJ280cT7aIZFA
HBU8xwAF9Q9Fs7bnJiUPyOLNGBDTjKaB4yqbxtj1INx3LOX86LuewgdPNlRcXn/EVnLvL63m6Dlw
o6I3pU41e4wgATOYDh3DQZfNC/uQHIf9flQ6n7okW7Mvk2u0RneOSqc4N9i4eE33is2sPZeTfKuz
3Pq0eNLFeGBHbXSZJwf3fz/cEzdGlALAoggEKENkl/oHSLVRcnn7YxWHA5ObrlhfmHM/MW9yYhaf
L5mdRART1jcr5+lrG0wbiZgCjTHyqOw/UJVte29t4qyd7+tpdrDkMnryZBTEE3ykpXsOPFYknlHd
pW5uQ1qqd1EIYNlytplvRqwQimsFwHIj/ATa2eL+cZcAH6NiTrXmyok9FCPAxEqHXpmTuBz7c+SF
j0PvgV3kGV6v3luFD/LE3J/nfWdfRi+6C1X9RoHPszBP+ZVpfhpvnLaJAoQYqgKkuPZz5fO8zefx
5k4IiiOvJIVUEiEP7ClLm5fVyiFhiOl1aIFp1RbdYt0w0ny06nAn18xjZmvd6tFmdjJ+5kOHdgW0
sTP/eNPiIdxk0YNBIzCaq+q9gwcoa+OKakaa1hCnF+5lYLW7rm44xMUybL2Zy6v0y4fZnqJdUlYr
2wj50RgIjsVKl9ALbPJeKbv9YHNnhwE2U9qIjiJiVkSBYv2xKRpppuV0gdXyuVj/8Xg7R9GAoan2
XvMO83he5fkey+0TlDYHLE7DfQIwB+sqxXqb/uPJnB5cDsLYi7DYYQLpj4PtXBiGwz7kKkEAzUSp
ZqIEcik2M+7KDDHnEQ0iOUXm+DGtYRLPOWG/BAASr7RsBWUbBtdu5zXiR2XyT9nXR88fvj3Joi2N
wLMkiB8gbl5FNF1Be0LaiVzKtQqaKuCDKWiekbPesgw2PINS5gAVwCSUvlwcTtKch8T4MOY23wI/
eVFduFDpYUhCkIkn0ycUfEoLUtCTlzE3rh5EASrzI7wnKsPBPadF9lMw2wHsgENdOkcL+DK120HQ
LtN4V592Ft27bXeYSoC1keAMCkPkHQgekpHouya4IcguzlO/XKelfUj7/kUUk9iQlhbBC57+W6gG
DsmHaqIWww4EMTvM7zOHlRPmOvhHiUVuRRa+uim++zx1uRlIHaB1rncZcoulzR8BdaErjhDhz9A3
l3Z9Xs0Re3B1C8L1o0yH7K7JedOY1O5Wh0JA+dwW3npmJoAdrVIkacru70qxMDYEACchGFVWzgyF
33LPPLtedqU+VnvDbS/cjg8TcDUn7cANYqOajOLYwmqX1bANgW60NhofOWcWnhjjwZyG45iO751b
PDd9gCjAXShEdv2AK457hE1velIl5RO0ovwrLEH3T+lyBhlK1S1fsjI9V+bMMMMv3+pgjO10eR9x
REcDT1f6mAxI71LcwZ448Vn+BOvy6qHPnmV5aCePVsBmf5jUn+D42AEq5NUec6dATZwoxny2qsLa
CTgrBnUD0xyOsqIuAG1NzYvTLA+2ym6sWGyY7kyrkuCl8Bkz2Yt5TqLgD0E1dbxY6FbyFnAEwsol
aeKyIAmlt17XKulQ+9ItuFXxhSPpRErwbRwFhvUIoAvFARPpwCfS1CBEcLlWrn1lG2xvQ1pwtC/m
IcBG13QtS8P5Fo3uEf/mkFwrGob9Oho/WFxPGVOkYAVlDYqf9VKNNOLFD/LD4E83P6NYS+13xmtf
q0haJlDWZa17cvBUeIX48z2oaN+DKyAyjn6XfcQyTK/CWl4tE96Z5CJpzHrHm3PTfyKOR54rfv9R
hZ0dW18y6B+Qfy2brMbkmSsW8NHXzABsLmhbiyc1YfsujQ3IM3Cv5sNMI8AkqzskOS5WjFebQkCX
Shzmn6ZRPAmPSDPQaufGmw4ykZfRD8AxbBXUK5PVC5vqfVb5b2VvvjeNeM0y9SkK76EYID9AI6LN
xp7irDiUWfEzjm9A35nvk2/zkXvyblhqqkj5mJoSaBz7bwYL58phAAEEXozsjVmMhg767NF7qE0H
pQ1DiA2ZK6zK6/oaEKyJj2xYToFdv3Z11G8Ch7MbPAwkL/m8qvrVZ94wmXRqmQC0MgCOYZFWgPqG
/aMDnt0s+jLkQC8/H6cq/EZNOW9gHxGfZeL2meXJs6lNRe8IQC+nLKKgSQxeaJvC3Iwebd3y6qPv
7cL5gCSK0J1Pw7rjXgKl3gIhGpkXR3V9Qsm8gSODVHWWbyGQy6F06fPIYhqYmsBFe4ZLcV1lfkfX
yNYDcn4PBmkW/y3BVwZeRuADKM3k6JsNCW8sN+dy2FuO+2B03SeElGrTOlDh8uQTZmFOJPmIcTMj
tLbCjsawW3SYhcoVZYYoqx9qzUdztF6WieJTJjxAxHfEqmcjZU7cql42JRllFlgNemJUbm7rbW2a
1SpgZIvTHg/ux4g2oxOfaa++Q2v4XHuGLhkXRWkMT4O1fKRZjSk9y55CZ8HLCH3TtrculwzIJhzl
BSWcBjnZDSZlH5SQDRKHls67FeJQdUwgcdIvtNbOtUuI904lPmCuRtE/GqV4mgXUs65mnZstzj2d
Xq0PMD84Fl31aHjLJ5U1dxExpPTgbLsd9M6Byt2NpWASGsuftfIwcfX5GaMRtIY5pdwP1NG2//p4
lyTnEKoMm0TX1XkeO/chEeMft7rzEvvdaMtwI5b8p42Gz8QoDxJrK3Zk2gPL+Ifh+ZhLfxeM8oNm
iKXLja4M5n4qYx9svHARBAsQljmdguPChAMsyHjwyaHWpwaqYRN5d2qQ37Vp/U25TbJuD8Xsc2mb
+9XGB1zm3yKR9zk+o23H1yJIvvimEVc+dklZG2+gCv5kKKnaZGL1MpQ/oBROJTDCc1myToymt3Wp
v4wVlpBHoETeID1QcV3i8+cSa7tb7Vc/fsjK248ehBWih0weCsh5gSseVM9NMy1vRdtBcAg+CkRU
qDpRaaexFVZxVzsUBdJipw3jzspfp5qNfdCZVypasCgU6Sz+s9x81PxtyYtdNmRTS/udE/5qDMFK
GPydZSQfbOhrCrbopxgHlPcpZavBDKdghHxfrj8UmmwRWYG2yY1h7HVe29PsNC+DmTx5FUM88BR4
TCcs95T2ORFJS0M0On/Hui671myTI+PVrlP+tm6ZgkjGZLPBB28xNt8ssEWCbuJBHhIyG1C0ce6e
BjvpGb5UJ8uqDk1aXx0z/Qj8oIpdJpIHKztmFuLbSP8VmbPgrC6e1wlpCw2CQbeOGojaUYusV/ug
fGpTnHswQMQ573iottZbO7uHoVuYKrmsgWRG+WHUFB4LUBF7jPgVK4Tbs2nznM66yzQjoXFsXXib
w7tlmCffpktMp5AVPcMHavskHkf3vVq9S1XBPElXIBOFw90i1+YKmOdrqhx1KFW2BwJZkubkdI8Z
Yv0L2p6ohbYKNf6BEZS4DOhXClx19yK/86Pe4A3izo7QxiFC9m0zuZ9n5jJTmz6GKKB8O+es1bUa
NsEqI10krYpzTR0YiXIfEtqAAjv4ExQ7UBBfGVktj0yzXa8ZH8zOeXY846gMRtq5HWX7/J3AWkyH
xXroESptFSrsrk2+PW+s7woUoS++Kt9UeTZbyzhEpOYFqxR7O5Lh3q7zDyFD0vXm9mhP+PbXhcSV
rlHOzi85n4gJ7Y5aJWLguAQDNxw8LgbEeyJe8sm+KruMgdiTAGlSFw4TJ/Sq9ozISZRzFJRCt/0T
ikyemwjkpKlYrZiu6l/SAqwdTql3L+NxU+dJRhqhmM+iApSXpumBRIr6rUndg8tq6VjSBm5nN/Qu
oBo/l5KJqaVmOu/Q3EcpeH2BvrRY2p8h5GlPb8ts7X/snUdy7EqapbdSlnOkAQ49yEloyYhgUF1O
YLwkH7R0CAd2U2upjdUHZpX1q2dtWdbznoSRV5IMwPGLc75THSIjeI4iv3nMAo34YB/pl1Y6eInk
qe76VRnxCQrkT9Ola+0DwkqKst+mVnUlC1msJi/63QMh8OpNo8Ruiqe9rTN8B6P4IZu7Geu3QsBP
6ykxWSzQMyfS3jiyG8Arga90Qy5RkhBItkBj2CXWp2j5ZymLvyNtwzhUf5xCfiAOuLW1cOI1cwlG
C1avb7VupH+OEFyTSLQGpKQtuXbBTdX04IZGSALtiT0gdjO68Y2/R2gD4I8FJi+x0CMPZZ8tu0VQ
REvolfjAZyxersjNIJbDg5cG/4qRFHQLKhkkBKGrbfKugcLLUw1VJENGkziUKdH3VtKyGM7mVAJL
tBuWH+9+LdsZYjKdItNDQZGZ1K+2fXcBaKSy/k3h9ey2/iOtP104Y4VwDC5jlO/jsZ3dey+d8ViU
hsfmsTymWX6ucppymz0LQsg1yOH19OamWGFGij7UePPAB5q313/YEeoeg5uLzo4mWKdLQa3983yN
1uYc89fL4SkoKbG6sf8YY+onoU8PTpI99W2PhTxA+yfRSmh5kt6YvaxUHj9T3jzlUfTmWPm2Liux
dC9ZAEgGwDeUGkIZZYllWKLENtIH5EzyTUpj2dFOlRlbTfK8OxKJSabytbvT1wY6iMpHtzsBmCFW
GTEB6+5SUiRebDotgOy/PA3Fkt8Vv3HWUAqWNQhQmzemGmjz20DtainU0iytw2CPr6U3SZR86IaM
7F3UPbwzXxw1zJDoC7aRh4FDzyyJlNk5QFuRi9I19lUIXXwKrjxPwW6uPRu0iu+oe15qNb27+2AG
oB57/5H+UrBKTM6+bvyi8cI9NJKWzZvFPIOBiUlOA4izF7iwy9Dwd3iZRTl9e4DeyYq7Bt+2waKy
QlddJkyDMFk+EAu0rLtvZVbedgxVt4isiVVNyVsX2O47Yr4XNdn52s1xyRUC7VkLO6nRSIy0UyjL
9L9h5dxIMzkHWr8jb75kklLsmWwNC2b8SLre+uyBs0YDyLxEQYkokSUPtiZfIcgbGyovYVe3frzV
mfPp2Dpie55lIs5tllDsRe3mhg7TWyX1c4qHmqvpAxhag3sxvJpO82nY6iksiQ7XktOkKwNSeMPg
wXqzK3NfZpci0Y6qp0cIS05LK++SR8uLMQZz8YVJZQKop5sZyujZyoCDV05VMeFPPkpARCjkwbFM
Ownxb9EE2SYBhwp/HW2CG2P2syRgJPTfZmfvElU8+a78rox5m9uz6pMczHq9TfOSeD/szJswZbdg
FYjQ2gARIEDFoTX2noMSI3bIgzUHb4uJIuvcz8p99Ml9ER2Oami2dYmANXS7tV4nMM0tdnIj+9Nl
BEmKH7h/Unoi8BJ6XJ65OmS8BWUHOlDlxhVnyoMawjcmD9ORn9YKojY83gB2mhPEa8aty4YSvZAt
iKZ2XQQ68m1OFS8VW5yKDThdhRnlYSR4uuUhaydBvTUq7xyO4UuvEKLbJntCEFNOx9AS/U6bZIeW
5MyF1ZJO2k54CbPyhtym571nsPykIaYKKpYmislIB4TUlq5C+C5f0gnhIody1Idvia7tXMV+0Ru/
R2Ah5FneU5FzNcrm6DJZ8rv0sep4DwSXNwMLFBd+f9Oc4hZO7pOayDmyPARsgfPa6dwTIOtXxKyF
5oH7Dga5ReqSDU98YAiPGerZYgQ8BeN3p3JJY05CnA6jqyntflnURbwNIsx/lmNsSd7oeKqBX/Zk
qpZGzhTEiUOoqJVYtwBj4mB68vx0HeNZuIFpXRBYOx6MVj7HmgRgrGts6rX6ZKBYuXtBBiUht2F5
8iNn/1M7gGWEZuqryWiR5elkFkgbpmkj3QI4F+0VN3Vwg6GYsQ5d5rHZ3ZE7bRmabKdQNrtAEjOZ
xRWLzUCnkNIYjUDLVv8/KuSfgR9PY0Xgx8dXHherWNI6frZ/zv0QtuHr/yoq5PrR/Me//1/+xn8n
hTh/11EnCh8/hWfotuX+7d+Gb9n+42+a7f3dd4VheKbrOjyN598qSpKV//E38Xfed8v1kVIgrzK4
q/5PUIj/d0C+lunbumObDHqM/6egEEMnc4R9JuiBYv/1j78hnZwVEbrh6ZZuO7brWPz+n3JCcifS
816b8L8IByFNHGvcmEl1HXMSbHA3BiBJeOqronpF1UwvH0T5MujzS2zp0d2wwvjuTFAsFalVyzRl
F8BwQzCLa/tT4Qmww2CMH4cOSqTl2MYZOxmrSzADqGHq8T7EJFfUQ5Af82Bq1sKDOKZU8WhPef+k
2GWejKp4bQtvH4ha/iFQ7CRg2j/4P5mtafyfZJmoTQmwigEnzfoxsJ3wGDoQ8FoRnwctUw8G5b3j
IaNIMeDtCTM1oZCl+OzTFH0fEfBrD6HsanJAt6E1Ma+F72cEcfgeSzl6C7tsmn0YIxg022E3xn5x
EE3wHObCvvy8lI7fnKQsiPZrxXOZFu6mm6RaA4pvT0ls2ytI9mUH7hsfXrb1w2ra6iognwyNF6Sn
ljQLK4lPSLzWEf61/c9n1fTc9UP06IUGmXXyXDoVK4UosC8NOYAT5TeS1KCLlnFsTzC9FcJVJhgZ
z/wXGQ1qWaGuOtI15gsn7Lq9qPSY5IzS3LpDE78IO7moIJt+cyQBpeipHP90J1z/eRH9W9HBypir
O1JluIL/em15XMbYSl3Bm+s7//PaavS8Zp9vMr6wjzLVBvrIyGD04FgXlx3KUgtEv9KYCOxdVbS0
tGW41Z3JWRF70AA/KZEihc01cNPfygure5cS8/C/fY3czn/6Ih3Tw/fvcjehuWSRbf/1BqB2S0Re
w7/vSu8gWtFcIJoz/PCDezO/lJl4BKwSkUxgOQ9I/Nl45clO68nR1I1E3spONCvQmw4NeIZA0P10
88Z6K5PpoAolv/QUvXTb58/O6Kw6YeN8HEBUORTnQTn2R93Qu4Pm6gdVuZthENohGVz3nDbmS9Fb
bMnqhstPd6o95Vr3qLuDf27H7JcWp9aDH9XRrvHjZN06yU4mXfRpDpNNWnivX5lLnXym5xi6Tl1U
f3g4DlBelA/xGJUPLlKhTEO568bD1p3DGEoGAW8OropoKtZFbWM1bBvYloVh3ngOLTHFUQvp0HSK
MawPTP9C7AO72JLFtXUC9+o3hncNC/fVny0/bAq8a9ll+4nm+Vr0jIzLsOL7FLr9LD0D1UfVaMBH
LYZQPsujsjb8g1XHr6Pf4kaTYXnB+YVt1wPYZqt7mbvRHiemtSD0SD6WoRZA/idOh2BUb964emtp
hvZ90N/8NO+vRPHkt14ymZpSSrOfT39eAhQA66zN4nVihiHCsWUtumbjRm77xs3wjQztFfl0iz4J
Z1sOy+6oOVq8U35kngfev02h2ug6mi+IoXT8lUlx++d/RvzzDgzxHL7237+Wh32zR5GEIHGOnktt
QM9mli/HVEekIDVx+HmJLEIWdd3h+5DJLrNSdP4Iyi6J6eYPOejbZtKCtaGG9mM4Stk/ZTRmu0JZ
DpI498ULw+FY5NVw/PmoosZCq9o3a183x4NZ0gmCyDnYEyIB3e5PbZEMp8zN+zUrI0p9TJ30P7jZ
nkSi8qe4D7KbXtbZy7++39y/5FLNt5tv+b5lEErFUvavtxtp1xlPDu4TKymtLdyo6Ew+C6GsZZgt
M8sHPBp1xs7sjYfchHjiNONw7JU7HNv55eejnxdnhmGXElE4fd3N1QZt9fNRa30XKQHGY9AVEKG5
ov1y+Dw3nQ5ALa0ZCc0fWXH2AfguP2M1Sx6ruP9t2B56sylLH0MoK5eoQYCRP3IN66em8IZzOIh2
a00Ma38+deDZn/NK31QjZ0NpCTwiOmFvgU1w68+n0nPkqg4xKOQg+4cu6T+qhPvN6QxxtFudIGoX
2Gk3/wYc7GGRZGTpxnF2cSoEoXVNS1faazvxqk8Q1ofJ1ts9tbT7mPm0WkktT8rLvcefXxIxVP4c
e+qWULLkfzskqTf+ckbahi50gRGWhEPPmYuIPxUJbl9JSbIB9rQRU6ydHGuV4Rngp4G4Uve3Jjad
o+3AR8vKnpm8SQSG1O441x2yfH/960vIsey/XkS+JVwcfw5XEq5DCqL/+fVEbOEKU+oR0Na7MYn+
3uXkENQV0sm+yX+ZlR/uadm0Qy6aezWO4hqXKA3qGiEn0qnqofbyg2Xa61iWKMu11F8L3/M4hdu3
wErI4klTi/a3rW9lbJabfsIPEhW4mHFNEL7yBthVvyUZmTVZnR/j+WVIMSkoGePhQTSe4hCcPWTj
hhizmcPcHjzi1Ah/yPQrazLyYYjL3QXV19TVBMWXNZq6OBtXMimZjQNnOCiPTNUmHCjvhxdl9/Yt
D/NVpZp6RwT1h7RbG7wQfXhVu96y6uwHPc2bbYhB47kKLPRlL6p0zKeorblv8nJcmG9KkPwMb7Fx
52DWbgYGsIk3faeG7TyUW70R4rXtmJxYNFk1ivCzYcp4z9QIiM8Q49ydndeTXd2TUeVkb2B4UUUQ
zjMc99BN9rSrPMyUkUjRWKWl2uKcjdeeiXAyM8iyhFhAJHZ5KYYqWTkeBzgChGvldoe2YL5qVriV
EFvIRe/XziFkvb6oStlcsmY8KS36wMObbNmSlucmTtn7QgpbcXToC32O6LBHn4NCqxoCydPknAl1
LpgwLNsm8E+9h06s6jCg0lsnhIKVv+bb7R4hO4UdV3UH4O1YhJqvVrHUwoFGmV4diVurMe9CdE77
0dj7OLdWjbLEecKOix7MuWPaQmeFuPKxCsnR87NfBKzkD7F046Wb9NzDk+GsJkuE6Lac/ARLFq/T
HPjdzGpY4RtPlBrPrUL24bpRflHKS7YiTJwDkPpt3DdyJdlbvdgTdH3pocQP8uFBWjiP6p4MFURH
1SbTPHHJwtkxOeE7YGR0+XnxWvL6cqmfcuMSETB0p10xnmhK1vzItKPn9sdIaf6JeUgAH4vli8ER
5oXpcMxs97ekfJkocDdJ6z8PrZuv0x6NOKDcP3oPr2cj+J77LpHrUJ3V6JHVETjLuGKCEybATXBY
mzjZPPE8wUKI/H5cDU2TrTA2rNC2yX06pYgTOgT/DGeZXCfOt57zZGXhcOBoJ4KVgpZMAUNt9gE7
mv2Q47eM9PiM6CVZa4K1iD4jUI2k2/Rpp23iIRCr2rKyTVVb5KtR+4GIty3S3lzvNNQyIg8pYn0V
DmdRpBj7MpRG9SCqtQp8gkbwSxNRJ93g2g0MVXVyO+qO/mKsmq0nyMN1uciPxCa3i5h16UaliCMn
r0cnRxbPGfPvWuuj4Ull0YXRNVZh0TLjblwLqx9h7/WgyyMeLX0zTVyAuQptCEk0p7kHQ9ao3Oem
kN+tan53M3Avb0keCitOsAHJzqbzyu49aLOlJsrVgKrxVHB7L2UBFzsjaASt2GyFztn6QyTnxWPn
VkYNWapVVp6ieo9CoT/8vPxY2Wvqx4VH7baJHYbSSaWYcSscTz3SL8+d7H1YgqmoIWwccQAb/eQ8
tqFBwBt70tF7D/PwlcxyeecBsjdzaRzwsG5UjVrT4lYUFqERYxDfax8ZmKl77nFonHjlYdJ/z6Pw
Wdhtdo8TfMu16rINvt1sNcRI60rbE1i3qEjbuKVsKj1kjr2zd5NZ+OKzeek5A0Sq6xjN3XStGl8s
HQ78h5jFxb6G0qhyUV8waxz8y6QN1i9EnVvfr8cNbeLvLsQ9GlfL0o/6k0PWWkbc1nPbeJwaTves
teWbXaLEpAwEtjgHyozgIEPtMZc+o2T2eySaZdXBtqPvyi/bQxtF/TaP7IuX2eKKrryGfCmyfdXy
BrHTdDcMbH7xzoTvUcWKOmT5hZ2+25fwIR5Q7Q44Ub2VQe7NuzUnK4RWfshCtzwNAnwGNRNIDaf7
Hosp2vkqcC5kg4chYnQBSof+Sr2wuKhOra4jDS2RGOQZ8Ze6m2MVbDv+Ds+wzpz8taGl8/dVhWu/
zb78/FJ2drXuZ3/r1M3wujKksLXw0FmO2ATRaJwSP6OTLNMrZCa1yu26X3bBuAMaba/GAvfNqAuI
Eu0Ea3/KTAKCXsqJbAszyvUDV5OMqYPAlhSrJrX9FfToX7EtYSv4aL+BF82mdLrCzM7ME6NahB6W
bW48EmQKa6mpvt5iZ8bJqMPfkwpTkekaxUa2OvudRCeIvTCNZT4Il5BBGz4LhPrE69aAg4211atX
ZNgk0LRIl6qiYogBHoPsJAbKQrPOkW4eB6lYJLJP2GQhyeUtTe2C8gvcELvLU8QUUWQJ+Yrcwmc9
ijEjVRp2reE3D4h2YC0jjZr85DKHKsWAjvRM9aUrKJKN3z64XvplMHgmrFD5q/E5LFgO53pPmHvi
rLUps1bws5CChmvZUEYYDPrR7a9idxL7Hi8QC2KiJ+qB3XlOx8q/U7z5U5lte4qbJfoqlAiG3+7K
ANLIFPCjM2qunkGrHlsS8nBWpoz2ma/ubCxcRDiRKM/RxiAZNKSvtTuR2vACU92DUBSw+7FVsmE1
0R8DLCZtZWuHqtSKTVVFgj11Tvgyh9ey8xzMU1H6aadCJ6Ecbq50M1a5BiUPPmscdWxc6tC4jKry
HvLMXkde3p6nqrv62VOlZxS0dQdo1OZoz1oxq8krnPw4tKexOaYmvr6iAeQiQLX4hQt8hLFoHDq7
Kj1XrtPsuRwfwhph5ZS03SZwtHOSBN5TZb85FXgAMhZdxBWtzhyiQ86bMvSNmJRuh1HBbECzP0aY
+xJ/ndaEytV6DIctx1WfOaaxsmNiFjuva0FpWaQdpnIXXPOBWDoYiNnVnkiuRrnF6ZSztc8M+2uM
nKfWHG5DCQ+pVelve621zR9mBWbWGwA0TbJi+pt9umXsr8hAGcJaPUDkDHHltPFTxcHJxnsZIh7/
QtFM8I3gcAXzDHsyNfK9yBvt6rlODFBoqr+Mt3j+k33FkMkh4u6W+a6/K9lBbCdskY9CoaX++SM1
cz6UDs1vxyfGEBfWcOnqoj6kwuIet5Lw2Y2i758/WnVq21SB9yvM6VlG0lAZOpjOUQckv+5BSL0W
iqzY+T/WiNs1S2981QLJs7QoktNoeh1sNI2ErCkffk2jvVOymL44t34PKLCeUwPplZfI8SBSmV9k
aXKUsjr5cE3mWfO/KpyB0QdAoHtbFoIkIABMbedEN1mRHtaLtvsq9oA0AYkBhkKwqlc3y5pAotiR
u40MFd7LBvPKzx/BHErYqAT6jXd5GtgXiPauJoZMesja3mxy0h/DJ9ePn+LGMLERMwsN9OE0qOGA
sfa3aLWPyu5gO8YQaPr0UTQnS3NTDo8c1aAZL2U/HPogvXtuhmVdVbtEq0hrk9kXwe/rLsL5MAw5
khst0Xbk+r00hACRMpk9xp6HEMNy5WoIxt/IcE8Dy8HxiMTGZImuoLhEJEu4g9pFg/G7daisjDik
fXSakzGxiQ98xFlJnx88WDsbAAsJHdJm0uhh4zp6h0wLAZ6hBLrLcI/KCGUF+fJRWK1yzbjQC79a
yIcjA3E8HqBkIXvoTOx32acZ5Ypgt32Pc3PsrGvdGv2qcxhO9MEWLu1bpyq18o2JJjDHs+b9DsZW
fTpbsAQf3rTLh+ihNXsWZRYA+1HiwrPLHyXQM6vKP/DhkQQfABWrs3ZXRRN7uZI1rt2UF1Jm2VxP
96KDG41z4BmP8La2g/4aqHinCdh55Gb+EhoyMCSjy07Ih8bH0WbzmJqc8VubxDrpI2MnEvJOfVRj
koOMc+zRLDn//ai6M/3ZBgPxW1PwwJ1crxBz0zp0T6nDBksjrUOj1tTCexKP3yIKmrU+/qqM4pW0
6OQhs+ZC1zvmesepiPGiTMRO6qTk2lW9oZUG0mDt6iAlHFp9mteg7l/HlAuoKXEwVEByF0VfrBP7
bmOnKvxoFUhrXxTydUDcg4xiWWGqmP+tMeZ26QX3LD7zhT/2RBF0xXX+LVmJ22jiWo20delK1qMa
Ub4hwuzO8tjEW+06bMxfWRsBEk/Kp1D3SY8et6qUr/jguUGoOp2zRt1c0sJZ4/Cgld3KKYvpeWDO
oEtj69baOppLGNQ2RBq2KTbeBH2JPSHajybzWFTvPNoU+Bp+9rmVflN27TPszTDtMLXx/Fm5Ro7c
0zBP85/PhmpXkoBY9tRRTro3POHvnTHk3lLjrW8nMkRHdbFrsY/G1Fj5GYlW+nsnaIeToXjN2vJS
uTwAxF4fnHdRTUv8hwMzNWQfcTp/IZTUpYc0yvHWiBi3giSSZZkPeBtAkw+5j/AnfJ6sGFs4rKYN
CMiNn3D9adzALHxRfWdAW5aRB6ELcQ9mT2/oNs7kEYdh/mGX1AZRaZ+I6PMD7bcUKDLdun9BxDIn
GcabXkNTr9f9KhpRxpQR5AqZJ3d36A5Oj+nU/yyi/oX+LlwUnkv2UfluR2u9+ZjqZGMCzK5buDAh
38NSGSB4zPZahS7XT3tNeGKi7lwBiUkpKF0SoeFksB42j9Tb5EKbARWMiFdyoCcWvnghbOPa9vIP
OQ7mhgzbRR2jaZLdK158vm4VFaw7mDukvKk4YX5JS7yarflYkprIvJmO7ahZM7G9rg8TeJdAbrq4
hNstoXzgqEP+yMY06t4Qf8x+ZYWDxT4nln8kTxhxZlKRTV0C/I+I76iccTs1BMxrOLnACq2Nsfi2
2o8R8VCkk5hhoY/XggOUge+4Mm6JJA0+l22Ggf+ah/YtK9vvAtCZ3TVXd+oOCeiEhbKBpXhe9ToM
rKqS7tJM8TbXMZ7SDv1OJPZaG1tMkjXHyub0A82zbCZud3MGLbnmvkFxS7ABcYe2Q89XfI+Jfxvd
CELK+KZnNEcRoTw6Kh8IpcxPAr/9QJeMXK+jdQ16Y+cUwRncy3tPSAsS8hBQ9sJJEvblWgsuHnFM
n0Aubq11AjsCsc12ovpYtmnzSnzHs9lMN57PVlUfevPKD7LiF0gSv3fFo5uQR8IldRow4uHpkt9G
j62H4+NamyO9VJiByPN00E8mg5IYig/WtGQMv+JSwjDS6LYtZb7Qh+PUAT5QxMQ56RLKRrXWsxeE
49fe11nZUTbbgErXhkDWbon3PMiXdm+++QUYPWYkcZU6m4FLZ04HzbqK/3FMt0GLqFADh2ui4F/4
Hjatvi62bIWIiMLGFuVDu7IlauQRZRgtMTCYgMA0i/6+qU10TxMr+d4roRhlr6NV3xNEprHIrrlj
sf0u8nrVxbMhyuK5a87XWvPI5pLxBZ84nfYgUMYuRFW/J4o8jQTjbd4N73RT4QKV7ldcOcYGq9hb
Pv9KnYKtxceuecixcXo/optoeOpPKz3FdY+7mizxhFYui1H4qVscB3T16rFVaqHJLNjKwLtNxmxy
K7d4TWOUXpG5ULilXMckr5Vbvu3yWzaJ+0SgFGfmeJxcLO756CD2Mdg3wUCAjcI+srZIn+gOSvbP
DBu3DN0eezzAux5NWzd8D1RzK5cYgPVYkRKtd8TGtyT9BBOLEGyR+8QUKA1ScEB4AUkEB5SdjVh3
pL3uaVKMJlaYmhnYtgh/cVqAh2mGs215T2IIlmWLAHX2pnqq3MtOT5Bs+xCD9ZqO1SQttjYnErZU
BYQLXClQATmOEM5Mwb6XBpMNcMU61b3QwLs7Le7Oc9s5+ShX7HKT1iH0xEMrEnMz6TMeJiZpwhyK
ncB1n7OXpMGpaN8pNReNkAu7HlK+2xG4Q6rjvID5jCWvXXZD9iASNqlYeCB+QEiZl3orGTBbEJ5J
LfLqau5HF0uxjbDm+VDsYEmwDhWAtiHVhCrkXbJNhH9Mgb0salZMiFbJ0Hk7zYABJC2eIgWRXKnm
3YogeS8HjCVxfGdYwg0mg3bVCzlzA+MR+0GCW8Jm2jCHuFpZ+ocOOPuctOcyLZETT/Lsxv1WEHai
uGDwwDIcwlwQoH7FISZTME+F914K54UwiKPP/QvCs85WUdtWKJXQbTLKpBkGPrgK0ElFLOkXkzU9
o0jZlYKMZpcmvEvnpr1ZpTr0NxlS2plGX+zmvE3dCZhpYdpAeggdxuNS5tLFxD4UuY5QBJ1kHf2a
SIqKgUrh8e64OMx+69F8JbrhriOdOEb6mC8naB/Jub7JqdgZnYs6rtBOUDacbVdtkfxZS4dIg7Uz
WSvDqPfJbF2AlJdffM84OZBNwUC1nNtbObDtdhX+77zpnGNdhR32C3ENDcARoAN4fPf3akrDZa+Z
8TF2FcnS7EdASY4vGmtKRHWY6sFqqS0dzH1yMXpOQHj3oo2eijApTgKeg2mL6lVIhKtaJQlmqgLa
Ax9rmW3BPNLRU99kIw54ZLpNC6LDSgmvm8IdEyzWOZN6h3cwHjujuhaBgIMwJ9nUiAFWQ5LdRn7a
UKX0LUjfvTS8baBVi/mYyGT+ykIH3o6KXu2yQIcTALVRvfZBiGKyUY6PrpLnISbRrKOp1UqjW9lm
ZSzcZkmOLXFYk/9Lj72rmEJzH7Tmb04BlBRIqfVMEP7LrrXtxmmXfjRI9Dxi3TYZzSy6p6bYh7ba
x2mgHsZm3Pd+12F/wiIkcc16EU/BEppZ72s2aXimtXKa/K1qpz002uwgQ5dpqDkTNoAHbkz+NXeI
rIewsCjtdTTdQqG59egMUM2CRQd5tYwkgSQdPZppDZ/Flc1zcR6oGnG0yWYzdJ/dADUwSArEX+B3
wrLkvSpVuss09Y50igo2aXIyLc0WG2BwioBGLWoClIjB7XAVMihe9ONR+OWr5k7A8ZR3qNisMrjI
9zUDnI3Qybm3fOxRmf3iIgoMWqYFtXXNGRZvXHt6BhZxCXsrQi5mqOWIpnPKg3uUuAabBY2dNbsW
vMpUyW7+6MzWsq790u3orcy6jXRKZx8xJndYRW31tmPT1r4llOIofTUSsqMQNmhkrwyimqUeqCcu
rWFF5umDbOPhHmwxdfkv1UywR4MTI9ceR8zSBob5FMP5ZtMHvX1UKnaOFTbDVUmTtfNKrOcuE5IV
JJVhU7lNv4kiK1hx/TdHdNmY9FKHmFy6yIx79hoDlFYjF4HIioegirYU+vbVQo9nzpsxipZxzRSx
hGfTe2dMWA5GQD/cOA02UL32n4OUKlvPgR0DjSifBjk7U/uRdmmeZYc+/DGe/ePRIm5vkbK/PZnk
R9zgpxlL08S4UYaB9uLiX2KQEX82Hg+wRV0F0A0LH4AToZ40n6G8CSQGkUsPlfEAOEfQVM4/H7GT
hjeGWHEbAyDmah16PDXOJzI2CFluQlZwCOVpghG7q3DsHB05s7w1NH5OU547kTvnvDxmha2/lKU9
LHqIpkfXtZkFJam4RFjE/vmiRi5PA7YPIl/vojecDhLs44kqAY99259tnobrUCf1lmawZQtGtl6c
tMyT5xdG7WKnD/ualm7lu651jNDS3rskvjeFoSOwMfv14MzCzU6r9h17BjyU/7V2tt2vWo35a2Ap
BygxWCe/DOUhhp6GNdV2GMpzApoZkDRvCoeX1tb3qaaSXznF+VRpAScXQ4nClg2VB7oTU2nPDbrf
e9oqj8rXSW+hHjybOlRSzD4MF2f7Se9bzinMiDwjvboAlHsqSaM7h5RC3SpHoN2abvvdJA1Ij0q8
d2q0ly6DJF9c/REA08/LoAUbXxYtyF3ex6LtXSqFMWWhig5cdV5xKeMv3fksJ/tBIg3+mj9IVFZ9
+ab5EAKp+HL5IAuQ6DIw8Pd2LK5RpGG+0sJDkwbW5edFhpV9KcS1KAIYO+ssAHbpVD7ketrYBUyI
6FSHE4+1sUgfEETKh26WPrpFkaNdR6ePWNTdhcAyl9Cno/uE0nkXYIWlYkIATbKPte5FYFx+Xqhg
2n05sOhsrC5/Fj2eY8cOg28/Wuq5Z67Yen428TgeQ68cj+OUOBswTobO9Mh3N5Y74h1KCNmwJ3du
dIFPZM64Uzg9X3iuzj1BiloooCOM25Y+0ZFqWVcI1vA5GsxTgrbZeUYI1VvW+gXjJUzpUTPXhHvS
zbUdxklrjIJ1TWLPpve6ZDfCoXvgAWatU1Omj1mB/oEN6NMYjOdIS73tz1eajLa+7f28CBbKyON9
b0xTu9L86TWNza8p17xtYfWHyiT0rs01dZ0KhseYGbpVlLUWDZzv7JSV9q+YD9k0EYSpjUjjKJkK
vyowqeLcZq36iFczf8oy7I6eN3Ig92XF5mp8HIDmvnYzkkpnn5A0U3Kjmcay5zbGS2TD1x4M77HX
RPMUSe3bzafxFkdufdbN72CQRO4olTFtyP2bM+XmKbAfG4SKN+k6fB8Eyj1l7GeWYjLUy/SfRJ3Z
cpxMmESfiAgotuK291Xd2pcbwrb8s0MVOzz9HOSJmZuObsmWZYkuqr7MPKnR18ahrj5Da+EvtUPz
4snsxj5xAH0c67tHi9c1ksuF3Q7DL/Lo2PqM6E1ErX8wqYUk8Om1X/Abfz5vm8cZLtRjG2T+oyI8
SPnkUig6+I+m29gPY5Ptfj5nZRK8Qc7oKYct+wKDbDfbdFeYtVueh57SaZdQLKdP3rUIBWehRXQ2
YxcTFR5esvJ5hZFoHpgFmeVwHMaoO9sZhmSGzG9TRShipKv21RDEXVlJ5ePkpkwSETPnXF1swx12
Nf6SF7ujFyKE6fy3IwoL2KP6HJP8wLu/uyo3Hs7IrOmuU7F+5Tr8L4ut7jEs2Z/PgWkYwOpJuvdh
dJOVYqio63yLW54geBxVf0Ai9d638hufBD4WBFb+7mCbQXeYJrbfdkAWiVOdd/l5CHKbHZ5ll90h
bUsmtXxiTIkLcU5chWqK7m0ZJ/sqjZColOHTA+YkR5PR0NVdsC1UQO0r4K3cSTpKVYNCWAg2MIrw
W9BEywoNmmT0Hl2F4mWrh7gM3T8e3IF1h036hvdanNrAj3fapAtiWKguBuexW9e7eCZcB2eYSM7I
Zk+0XrhsVxD+qzHq9z8vPWAZV+fnQZk1NK7hXVvpQXaN+fhj7Iyj/N8rcpbj2feYibZAgx/r5YE1
wCshM9BhivbyqwX2DPqBkpFgynJ4K+Qq0ozRBBvII8YY8ZS3BtDHUqExJ9i8oLtuTZL7LzKlwht6
yTpe5Pm+iIIXIx7m1dDyxRwQrE+e256dHBuG3+cvpXjUXZxduxLu52gF9S+ZWagrpnoNYNId7VER
szEbMFCGLdfYRuFEkZOAtjlaBwayr4r900EGHtOjKXD+PaMA6n8/lpO32Fpxi63fdK4EB8wt6Onu
OecduSbOnH3NbbKJAVlrGr1XoKgU7BJSGx5Z5KaOt047fWQD0m0HoOMZehsVyNKFHzc36HIDFC/G
iyybubROYT1bJ69kftJVMSXZNefD0k7g5GVzf+8kRQeqL+fjGNMWjEcMXg4g9RUkwTNycP2HyjKk
IXuXzRV+uaG9mLwPr8zDvpzWiI6DJQYkVdPZ6VaWD85U4Uft8g7DPlAaazYzc6/M5t/Lf5/9+YO0
BWJr4o6/cuYWD047j+8JXgrqT4U+hmEevHF7qdPIW7utpppIh9PGDIqYWFyLy8eBICM40nV9HxMI
jZrbUs4L2p8m7y6qruHonQyXjhSsPuXqksgRfGXt2kevc+K76yPDm43bHYa5dVelR6GWB+2UQ0nV
vjN7P1tav85JaT76ZjCDSZM4c2i2PucmkGg5zNY5jBlgFaP8cusRfspQ5ldB/opaRHpaC1KqZRft
cAUDeQ5ptI78+lOP7UczNeheqoQ+m81/bMMBeZW2j9OUcRgvtqVVRB917s/7eTXNZvNNBuFxGpz6
IhPrvQlAlSTuRPiNMvrPaayhpjiueQG/VEYzffXIIIdG4Mk2GFBuhs4BdQ9BKk+MTTKBXJgk1UE6
1eKJCeKrTjz3hYZm/MFUMm/ziGntSFnCpe3KYmUkzUtMIvP3rK/xAFx8HgJunT5biZJsyBSDLbLq
LD8MQHhR3sfqQRfhR0TejBSSbyt8LWZ2LhGOtlg/iGxFzCXKDnTRj823aBAIY8PG1jTiI3KGQryl
eROuhQDLM5KOJhVl4D/H0+dm5GRr4LWrNkiN51zV4TMD+zw7DW3JxL0L03vQmdld+MYDt5j2PAcV
mzhbRs4hEmRykvaBxDSsiX6xyMeXuhcxDWZzBrehF/gQBo8VtE+5VNOXYKYLJJd+8drXDlJnn3h3
iufO7tBDUsODF08qpJWlCb2VoDAB/mJ8rRoWxn9/Iqrfwqgorkl2sIs8fHYa33oJGvNtkdoe8GZZ
L2VOkhU+r7MF7E4nlJ7u3bJzQA6Y81Rd9WKRtBdP5M8zd3kGyOspS4zs4rWW8xSYU3yWLTKMYmTw
VGA6Dn1Fp2zRGKy1YUU9A4BAy+lpDDBd9VK1WI+Z51zSZRGRQFO85UHkglNUx6l4pWHSMevggxlM
iI3Dm3E/99wknGx0biOuhx2LwJ8uGDEUYGiln6OLP924AYjdwfwbRCEOomeEWxU0YeVp/tw4nK38
iRNRmuPLGzy7/RW/dExN95yE0t0QWfnVMC0iiTopNlTSw1JjQsnAOyHG5TGGffS6i4mv4Glu2YlE
eiDcSvQco7nxCbP6rWaT+xrU/R9p2tGL5Hx/8jmFQM3hpZmQPGCrrsnxMz2e2Du/ZgaDcj1Gw0MM
6+YYg1arJMYBWY7uKYKvf/x5lpkHJg7Bhbbv6ipwQx/JJDFwTc3iUNJFAMZA+nfDH/y758I5xAt1
BjRXM+206Nr+vwefYgFUturQxQ2WyCyVp59nw/Ly5xm0ywdRmeO278prmVpqXxbE9eGmpiA2omvP
+GjXk4c/S8VxuvUB2kePZpDtLKWmRysYIyJ+3pfZY7xwqjx6bZNg60v4Mb1g+xjb2UbLuj1h0K2J
DooO3MQFWpne+lObYUhnUm2w4FyCGF/qKiocuffK5D2sWF/l8vDzLOsT4odecwcuCZZdGQIFIc7P
fa3f6YNg+2RwM8zrVG39EdyHNRdqY1uiJqFR69OYEAUIviTjjgudatBalmc/L/22BT6X4hAf69A6
4P0BilxDaqtwaZ2Au2PhYdNYjIG7VtGQXeaKrGaYNZe43aVZCz+Y8g5RWuRagjY+JGUa3Gou2ANf
+aHq5C30JaM5fIsYDjMK0p1cE3WJjyBMp4trzmw3u/FOw8jqx8HcGhOwjhourAQ9S5iGit5/T73l
9c8Hc4pR9uUM0C6LPUI4IszOJAqsF69FicbecrXgJ5Azncenn4eRWnIP9tzjz6vcnM4JjQwnyitg
205FtO0oWLz6ga/+Pfy8BKn57lNyse/GrD93znxw0SvPo5TjrULNvkmn8jgAwcf/efn/nwiqLttA
gYDgNstfvC97b0ezD7W7EVUMxKGuXs3UyIzLe091OxyuiR8q+zve5qYf3S3Sj11w7peHVoky2fw8
NaLonLT5eOAtH5x/HlTbGDtLRi1Y2cp7dYJkj9c8esL+LHYVM+Wd4RpYZ1p2nbmhUZ0aA7xWO0Qw
1vvqZVnxKz+vDkDOoNzm3QuzriuoPoix+C7PpZeFHO8SJNXBZZPQd89mGYQvY/m3iJAXm57zURbA
DzE4cxsG+wZwNM454h5WO+QVCEbEX2Xq/moRUh9NT2QPWdOTKTW66Ksj9LrqsKU+DHlSP1ZF/f3z
cT3GSH5e9Cz8QtxEz5zcqYelNciOn2MtuAXIhhFRHT+D37bxE7nl1io4t5IaJNEie/cJEbe9R561
loRmniojdZ+aEthWKsG9ESUtyjUgIdQXCnSoaZlfrPRYwMy/ZHHDsrTwnGwcTz+v/BGoPkpmc8Ot
1dxEMYCaHKxNA+D64utBnzwcwYfce/qXc6mV6C7U2mfrOCmtnV32u7x1UQ/HPnhMbLwi7JhnoiLF
uKZoWe05rhnXn4ewTNZxKvWeORvlgh5WOXb53xYLf51ygAFcsdZQhLlrF2/4CcqHQDjfP68qHSSX
rkRB/Hlp+Co7Zdit+Y1QfxXnHHDs2nydBqneEm2B5QeeegrmOLsxi2H23fntb4dwOpaT+pusEfPc
ie1Hy5qA2dyc8E8UzTtcp88SPvl/Wf6Oly1dpwxscQLX2c1z1QWDjfFcwLR9br3ikcpp8jlT/+n0
mGlaO9b433zxyplCrTPR/e+zoTqnve3djbRnHDT0n2bvx+emcpljQLY/Eq32QbqjoIxzCKxjdrtj
CtFz3RbYOmDo5M84nqpN0EbFA6McyHXLyOhneDSrZjjhvD9LbzROueNfqaWA5bnMxjDHlzunNMRt
rGOyq65jE56zJKmXVLPjsNiFQ55yDj4FKseI8eDKVMl/kadZ83lCPeu/JxZcs/00Ekqu7ZDQErGk
NQnJ+CDw/l/qxbxqcyw+WnV//XmVVu3vRrF3brGvMXavu3vOduxW4DyC/uMan9JMNQCU4LOsQKNi
3D+KwOvuPw/U03CIyKNvfl3y38dnEBlkduN2P3teeStSF2a9bRwgKzbbnvspvm7cU8IGcZP42V4I
lX8i79dbRZrxjCYeYjqBX/fzJ8RH2PnRKe7Z4Qpf5+TlczzPUdsd6n7A/o0DckAvroOdreIRlwpI
L4YlG+kPv2Wf/JdScrWkWtZ5j3fcUeoAV5AClLi2NqaRs5xgZo+z6TYFCJdeQM0FeETElGoj6MfZ
DNy7M0MBQVpeWUTAq2VXADioQmTZGEwSBH7pvVeEE9tQwBrwizEKPY/dAAmgif82WeJuI4uVX87M
bjqBKE991ZsNBLTN0QTrrMTQXsCjNlOIVYg4JbFsRr7OgCvFDxqCDvWC77BuMmO2P3aiOoae2iM4
Zmt6uHqwqnFJxY9VOQdb9IBevHbdBohp9qiHjWHmV50PGLZcwNDM4w7eyBUUxWG5hrmLkw3HgmEf
E3QgLBf8DZo+prWNT9ec+2ZtMEAPAeYe5wz2r5s/l/otQQnk6ItVyeoNujbdvz1oUtmhpA8P1uKZ
yCx+lnP7WzHSZfpH5LWE8PHvUyLdmd7y5e3qw0v6cSNj0gCefuH8SPEQSvu6qfiwyvlmwLFwv28U
+Yfc0/zaFGeEjC29owykGNvZyZI/q1tSEsyDt5nHP9x6AdwjhAKQLzgvdf0x+nzzcxLnG347lbn8
o8HeCUFZa+ioFVOgFVTvkR84FF1zDnZcS/HaGePdUEB0lfPzZCF8jjPfkjI7lhsL9FMC7tp03+KJ
n04q00NBTvA05hmbTjH4/enn9f8/NFrByeq5Doq6rjZ+R+BgyriyXCsMaDQI9v08ASR3jXDvJz51
eszDt0r66o18BydggoejLoDgq+jUcy1dzTkKSHgR9S0Gh9xtO+t95dgDHqV469acuHQ8vNVK6b25
YPGjoPY2sBwxhIcVchKCX9jCfqj7Qq+HttZbssRw/0kZsOYRDKhVgjI2TyeHOAQCtiJzWUzuyisa
JvJT+jLUudzqhC9tj/Z2srVEAp8Y3gSmXhWBP96F3OKVprW1EXjcGt7qYiqvEfNzz6n8q9nk3ARV
0HGHoq+K5osp6v3DkJrTIQ2au5IpiEGRIHfFMwIrtQAVNGrfIi0pgsh+7ahKqfMAhl3aVS9NguSu
AJyRGm6efRTk2DQ+ytqOGIxhMsog4x5qq/tTm/oXjRgtdAnn22bmcIQMIJeIYBkZxsMLfZHGJSl9
CkQAslrufCw6WCiWPhMs8nFj8pbDA/zXFMBYzOBKEmHY9KmkIMiak7swhk93iuWfvvIeFxB71IAd
8Dh7Tva3xy7hsUlH78lHkNtXUx0C2HOuvLnjo6Ctiawc+dCGsnGY83CPIyBBtSxfpBs7m8ZJT4TL
oKopphZGYlx7R12tNmNW4YxAZJQDcASJKu0hWnIDdtZjYo97Ln+EaVFbjz0z5o2XqZeJgcq6meqR
kR3m6Civ3V1kIn8NqcGmKDbCcxBQgWQHn/7omQcaLxe2Lq3vEe6oIDb/xp3/JaYGQk7e/o2Zvj6Q
phI4QsZg5/XzA56pA0Z8qEd5TEBW4XBrDMnmp0j3iWqDc8qWPClHUEv4UfJGgw2lDfF7lLzjsVh/
dqb9WSUat8zIOHYYPH3REySZuqr8rW3O+rW3ao6TNfCeXNd7qyqDY5KX46rTzXY2RuNZlO7XkEE9
q8ssfi6T/skno4bNJXPuJrMOr4w4dxdd9VZiUlijOx1FN/foPNiZRmgycdoU17bQv5kXLigiECih
hVneyrA2LpaKRf1Dleu6VU6OH4Gv4CYfNR9Tl13Z7vjXHgPnvgzj/djP0VMxR0yFXO5HUW5ECKHp
vGug0607ZvU5yjh8203tgFbvaEyEKZZehVl/wBDOL1OM9cgKu9vSb53g7TvrymOAtYXvq77TIXky
Uu/MJmi4sawTYYkstckJ0V/K5cErcW/3Qxtu6mrqWIgFfqpisk4zSOCVdOLieeJEss7rutuOJqnI
OU4f2OchT2XYBhGS1TZhM7V2enu+pnFIUVI0ONCu4LNXxI1BfEbZubfwdkSh/ANVDNMAUcijdBJ+
Y9Ec7vzUPsWZZ2yYKXerYi7lSQv6igvQ8KBCfdi0dUQr6SK7lSZ9Qbqen1wWW4ZDI5ZDeaoZI7/i
jt/XiwEQu9UhqciQr4xSsERa4hI6rb618L2e3bxJ9/lnI2qDSDJvgcZVWNPMmEh1VZ2VUfNj9ukX
IZ41UQ1hbgzpJnxD75FW/bmSsrv0BirDzOj85FSRJkpb7eIS/BgHPM5q4FEc7R3cgvGdnIdtQpfo
TmqHJZ7KhcS/Nu5DhaCIK3S8RD25YzuoUNd6Z2+Jsn/Kzea5TT4rr5re/ZB6ogxMmlMN1NO5Glbz
UIG1x7slZPfcwbrHMUzG2goNEG02eHdy4i+eNYUnJyjflJupbWqItSmnZCcy6jI8b3wq4+At7s4T
qyIwqypbatFAJc+U1FvG7yFHKoDiv/Nayq0ce57Xvd2F25ICtrNF11Ovq2U7Oz39XINl/JBrWzxU
gXMDq4aPpMRfrX3af2yos7qtAK4SrBgs9ZVQ7otd6XEMgXESaCXmTxrlooXBUZzone0Rw0isfjyH
owy3uAonApvdkgn3SLu5NqSd+bGI6Y9ULXs+eykRa/wswdkLT8whebsZq/Ir7YeRtRO9ugjNEhfc
1sGY6TkUAaa981+fjhOMvuTV5Tpd6VG8hAZLaFBeQwvlh4qVHIp0vAX3DA+vUV+ZseiFFQbPwCvy
Y9WUNEgkzjocaXhiekSPAQ7EnPRrEqfq6KPxTkF0qlggusjrb4bQLJLAH+3EJqTpGwUue++Lu+o3
E7RpG04Ic10ZtOua9WfFMeNzrIZ0k4Aol40PkHsKGeklDGzze9b3kPpGNne5PxwMuznKjmoxr0fD
dPW9YClhzNsc0xg3TI3lbvJyjmfx4iGH5Tj7WAJYCVdqbM5pHe5YhjlxDE9s0N+C0gBK3w/XpGsu
QyAe+Jm0fttvECF/GbI+YjRQO1UyI9LeLe+owgDnR3NPR6VjzyaZ+s+1NSHYAPl9TAx9JmE0b8uZ
6UzBt4KJ+c+o7IeJTfZqSpJiT4n7GyLFJyITGyVCiZCQ3jCunPzOu5Xh3RUp9WkKh1ZSpUhI1sLk
GG5WGu8hi5yfajGc58oNH1LX2ZVE6/ZFCoIv6r9x+hE2TOPgP0uXHz7tlAkhyHVawsZjCkk3bXWK
GgI2Hj5BjuCEnr+6EtW9RQYzlgErSYaVbC2IxnoPCI4YaJieWsc5tpDYFlq2t+pLWjkc29iljX5i
Ns1/0ZovRLPwnvrywZ7RiQP1x/GgkmXR+DQXZJmhuMBJ8u51Q80WQ5pnwWhg49Ax2Fn66gQx/oZt
QnHnaUyftWHMO8pCPyJT7M2IyUPU6jPwhOfEoBIYzvjW6jvmF3qgLMeqTxQpvkmi9UtVLjNTNrPA
G/q6/CCAZl6DIHg2lH5UI+U4c/kcgImjThIjD5gdxONWgepKmxNVhObG56zSg3g0MEHvAyN/HF5r
2/wTYUG1VfjSVBmc6fIx8NpTBJd8Cm3gwkF7avwPZKQ7v6iL2Xpvgw90UBnw1Qzg6MeGKcOqp1ZL
GulHSLAspRF1FoAuYW5BpewPlgzAPTvgOCvQUD2gPwK+RInEW17jl+AUPpBFJCxquQp4WXVuBoFD
jIZqy+bwWrIu7LGNcImZ5XeVRU8h8QQG08SYfGdPmIclyeOqT8wvimV/twP7iFr8iuXajI0b8Vxc
lgWtUpR+xCux+Hd9LHygY0s84VgeZDtswVFjqEn4OGvrhfXqcamfLXVwU8z3SerPv1iG6bYe2A/j
qgNFjVOLPokKwlyDiieo5Wx7AYSc9qLRVOd2hteaOvMvJz7Dnk0OtkP2wArubH+9XVhMHyWeUXuC
miDDP6Hs7w01w1bD35IxbWEF+ZTWkAdssKvM4Z8Nc+TnpLt4mHAOfToQiaVJu+4ElUmWOhtyoF0s
2JYR5X4YY9a9Nn3Gh9l8CLX+JESgz4HbfLYulimloCBPnXnOmWaSaKVrJ+NWu5rK8hzNI4OdrLrX
5CL3RPCvc7cYESKbbhed//KqAKKjcwRQ/mvuI80+1YXTP86XKbTkwVtPgQlGpXruu6HZNXmEgGdb
zb3oqKJrDMWbjzUYEPrRKrpNPqVbNc6PxtwApe5fMiAvK9Yoe51M0GCdLCP+ZGJzY02bPNw1ymH6
Oj3WCgXcKV8DrrAdm1tJ1VJzMjH5r5jmEDmpxbOxRMfi5p0auvk4mO2r9KpXo/fp4PwOIuPZXQ7u
FtvIMGSv1LNBtFVdE9+61GH0Vpfxa57VixEK+P2YlM0KJPiwKru7zXvLA7nJ/oozSYpaiXHFuquA
utAa6qstFELaFDGqP5JiYpnyo/5BVfLKHQzfMBXhfr/YmUoxHmkEuMxkNV76wf6YISFsc5fGMnJi
e8PNbnRozAffrl99SfvrMLGyNOG5kAicXc2uhvjXvYDOfjRHHa0zs/6CzxkfZtwEgYqb0zD0X7JP
g10eeDCFCus76hXRQw3weH5LsHtuaKzxN38JQLE1nUK9tVt0CNtbDybEOpKhHJVzKM/onM+tZjaB
q+91IYqsqpmuxDTK9kHBdEi74rcbuCNvGyi8WfUUAuXNKiJQiZ++ZjORT2W4f2i2CtdxOwbXKDbv
TRantBH56j4TJdiwf9mnk+U8DIPep+x4EL6njt0SLQMqglaOMDZvKrf6zKkLGUzH+dBOQIC583ez
8oD0hNV3nMlfFDh8MYP/Hefxay3t9gYp9k71Ku1PaX+RlnUJK2gQUeqChVnGMJN47SZmF603PNgY
kFcR1ve1byC/5V4hVvRdlGtGQhgJmfuwwoaz3d0wjTHaIRmN85BpTQ5VtvXam5wh5ZhQEdkZFwx8
ENTKeONyqtwauUWx9+C8Fe5D4b536fjpZuFjKk1BSoFslIa2Y4fvtJwzSS/8RyuM8MsIqh0qy2q3
BdQQqC8QZZuR+15V2I+lT2tM3c03gnGixP/vWSDVBW9VfJ34m7kVeelSAhISwcwZLOz9mWJxqqPW
rkuhsyJTtq5igjKF0aljNsUN9gS84BlGg6a8yry01gvkcReDIt5qBFTSvxyV2mj4iHrKgmPNoVIH
X0DPngYYlCsgF5vMiRUhOvFSSrhPmXfmuuPAiop+Rhs9R6xSG03ladHaEUPphgCXwAGaWqyuDAsi
BPEzOwdzpp41Itgd1b8l3YMHqx6nnR1SUaJBc5zslLSXHKlvzUM6r+wny229h0GIVRDU6GPxjL8i
E3IzakVtba/02XvWmdjFCROhXPLFPGnMh7aAuwRC65nZAf95d2LeKwxGow3TzEXWsCabTW0zH6Si
39KdF7BTZTJULtej3wfXXuiXSAzVITd/u8KTu7Kag22Qk89wwq/QdSrK65Y0sIiKo1PIGqh/86cf
wluCZ5BEkIkFLys3qUcdahe2RyBu72UD4avIl+rG9L0xuXm2OVVvpYO2wL5wI9i8BkGj137fvvde
huiX/BouOEpDwrQ+ozDS53MuvTXviGFN3gGumN0fE6KNAC1fK1db+0LwPo4MQqlGsWW/x9Xg+eJB
EcMqGa4NMw024MZ2mUUwY2jo3KuIo9kIOE0YOcdREtWb42CxbXCV2tYS1WHGbSz9S9L/RRQY2ouj
5LNi5FGG9gNdvcZVI1csqWhvV+mbNesvYXVM56a/I/tWBoV47Il+LE2yzE6q7i+hgD9GqsOX0Ine
Ws3/hiTGgfnHh0eX+UGP8NukZNSaiIZyv7HYBQwLgOozdUFhUehr/F3TXliqqIIUX7q+hKxHR00O
cEQAnRRMRzgkbhHeo2OO/ZMUIYJr1txF11Q7J5D/YUEdVoFfvsXG6O5FmjzSBz5v2zS5lbh81/Dk
ynWS5fu0FbjkmUdgqlZcd7RhMTpWarE/YlNfZ/yGBtsp91i77nYd9ReBZFuH0wx1XVGzTnWaGlL/
5HKacHnLlcpv99JZWN+An3yaiM4inVgpMdBpkR1FMuMVHbe545TrtOWHb8atg72H2pbJSuu1Tefi
thLWSx5QwqIc88GxLELvCBAcH+DTaKjBRTCxkIjuS1vxTaf41C0zrun6sH/hV04vIYFGRMYkPQxY
W3cT9PCVhPYrxPDKdM5cfg/c2Ypa8d4KH+acBXL2ZtSd1n9xq/gJTK0EZwyLXH2UGkNxz736VLg0
+42C4vgueUPN+uO0fbSWZg6a1DXpCwD9l8RcjVF5cy2s60U2bqinM7fKdb5ZrydGuOHiwE7PVufA
hpstiKrOByo1+NZ++uUUfKfDDAasKLzFaU7hJsfkXVp5XwPJBWwowBUjc+00w+86cQ7pJOTOtqPu
YeSYbT2aowesox23EFe5vY3hRvWSEJhBGZus7WcavFkSOITAaMGFC0wFxy2e0FUiaRQgW7VJXQLY
UUiwqzURL6UuloURr3kdbqNqIsCIZ8zwEOWJybthgIE3zC4FzA2306QIchIwDZumtPstEoxdcZY7
R9gch5mtvSgjrPE5mGEjulVWH2zKFLZOHRTrGQvuKh5qYilZcp9DERzKWv3pExoJk8UpZRbVCcig
dzFEvnItdo/cdQjaFGIRFuJ75uvfg8zl3kE2PYUj2KD4VbvLLi3IzrPkCN+1/kkkYwr4qDx3bU/I
aja2KCFrPyM+Z5bMI13sYdwWHqzIyY5xHpxoMX4auximYC8hJAgcoBMpriOGyGM5Oy/MJfpLqN0n
lpx81hYXMz8U1IAT6e8JGDAfpzP9CWZifqaU8FdRdcmpHDDMEZG+EGWCz+cwtO/GxWrPKjdzP1jX
I/kDFl8PCxjs2t5N9mODS8shr1VbHDwoIiB1WVyzUB2Um5fAWAJyKD5t1m5CsqpEM2p71KOKkUKB
eytw8bxpGb53DeEPFYRU2de0WKpa3ySaCKlRIlnjlNFOmcIt2hbdqfWsdpOVC5KwQicPY7o6mlkT
QOjbN9/M/I0SRkMisPvOKPZmE7J0Ow4GDMIu39oJq79P0xzBgUWRScD6G0azJlVjHQncqq3jgLcY
s63r8JEgYd1hIWWQk9OVmEYLcawLSatkgd567lbVqXnG2TH463QiOhnGXnww8WZS9TQx6kAkdGr/
pHI5HabRfMkkFSiRiXSP/4xMwN6YudsSTGhWiqC2vWDy9JASaAndTd166p7QercxQQfsvClNNtkQ
H0B3sY1d7AZ19y3niUBnOF9Lmw7ZxH4D5vCLUkfUcrY8DgQHdipms4ZORg6POwmZk3lLafraYSC0
sFYzfIH0HFIsnm8M6iEDzdzWYrRIJDX+HH0bpZas/YzxdFV4B3h+yFA9K18DJVDudOKMLyqKCVmk
ubXnfmhtCdZTOMt6foE2yOk7S6mssRDXzByliRHNKg0oBQhTejupWK8C6stF2jI4w2M+Sm+fNPlF
qgRMVcn1UgTjrnDqF6XsZFX4+o0xoV5z6Nk7XX3N8FFsaDUoMZTs0pJjRe1wK8uTyt/0v/2WAr+a
VokV9WQXbpTfmDb52dv9f0OpVjoOz9x6G/D/VDfpqFiLBfWhKFZeBzk6rxnwGyEeualD9RrJYMNA
MjmMVccWLHa39Si6k1kzq1a+ehCN/27kJM8X1dVUvbfO8/zAka7atJPL7ZliW4Q2I+if3cL8qzMH
zTLLKW6hekflNXXbc7ZFb8F3Un0Kr38x2DtzPmmS3dBWsNDT6quZvXwjWuQrIoDMyskFJBmzL6CT
xaT/0OzOtxaUOK8a0ilBDgfF/xrJtxvODM9wmu+ir9+T0WMjr91PL61fJde1XyPsNyPdOIakMcpO
/itT22LDDlGSkQL9oJSAJIKUU+DKW5wRMaIrwNwW+lRJYkRRO1cb7WnUfFalJOvOdRrjW6j4SUoi
21mAXjgNKNvi4it1FZjcCvPBGIaHiiavMCAO5jX1qxdVaqmbgb8o4Qd0E+QKcoIloU9xxfR27itS
8l3iEL3rfiVeg0LNNGk1D/HJNLrnpkHZmAcKZKoqevKL6rsHUBkF65w4884hp1ERVA2KfaFRKmQ8
9ptRzUxb+a/gnl/HQh3rdjgZqBJIctSqh1b1H/OUXWUPwOFmcQud4k9sOqTifHH0qvoiA7DFSUuw
hcHmX9GfMChZRfBuWkV2SIcnHMT0TSYdkeXoYWIAxJSiLbdhgiHYhWKSdvahiHBYd6mLawfMzs9+
EUDM76rCAWYSoID596Ty8iuZMSMYQfg7Bt2z9XR2CDo0ED14WNUEIHjDKDfgSpAUrdfZYn3W9bbm
176VQ+jwxuN+bxNt6wx63mOr+Sid+hV/Qb+ZCevZuEwszaR4kvXZabsZchiRp8DiMqta2qpDGmR6
jwtL2tcRvRJjkzpwEv0fxs5rOXYky7K/MtbvqIF0AG3d9RBaMhjU5AuM5L2EBhxa/M58yvxYL4BV
xcwcm54xy+QNgVAID8D9nL3X3qh8wcusRFzdj8pDPUBLrLzhhFFkPZShtyIRgCQkff5rt3qPkqTM
6JpUxL32ZUUUAP7mpeiCDomCVI8d1Wg9xnenkxJEqCVwrsjvqoWj+PGJbBLK1lAPaE+FVKHREBAY
BCN4VTuhffKkXbWoOLhYJS5168oAfiTtEAd6H57UVoidTdN4vlaDJVtznldxJfF6P386rPenPKQC
qgX0znzLVo/zn/BflzItP3a5nZMGzJ0t4UffWyTIBzc2eVLzi3bTK89/8GglWyUznhlkmsc0tRAd
9lsJOg58HEVOR1RHT82r42hSm8Y9FWwDI3oK0bScYrXQTphj0sKg/hWNlFJ0nQEt1exzRNLkCjC1
PaKSVOIirDvrqCljtKQTndLPvA37MESxQfvT0MJ1gR2nQDM6yClZOynuQjP8ckQtloFmXaNI/jLT
FrCbMaIhIddo0DP4TvWvwSIFuA3Ulvwkm/gDX19GBjsfCg25ruu+HsRSZvQ2WTg1S1Ug6IlsZlcK
DgXFLYsVNm1WvjDjsHSKVRE/qFlG9Usv17ZVaRs4sle0NdmqeUZIAUdSz54a4r1oqNPqJkxmwFTn
H+20haphUE91hxfTxQo7Vpm2GlWTulFVnqUcYZuY97Xh1Rw/U2KAYXLSfV0PaXtVFFjFHK+B0Chb
Py5v7C/LNT9sfRvG6J+znCGnOu3e6Xn7YizJJvCfrahSVnVZl5QKzE3vgdtrLQMbjVadhUZPSiPg
alnkdUcjfGwXIzGLi5AcjAJN4oYOZpizFB7bdhdEYUBnZ3Lzxv4awmuyAxa+GGLzCVY6tsXkWJYW
YVTgThADo0MhjSWhemfj1LaYK3SQItu+v0Sq85n53k0mxMENwnczM19TmX+IMjGWVoXIifWyHL23
4l53p+qmVInV7GLO9lV75xHTbXnypUioIhR0Kt2ezZW8fpNuchhU5VOU5qnL9+RbIIlu45UhtPuy
GB+S2uX4DUxrHPmMiUQRDJaN3BvCTIpkm8Tof3wgNwur105oX3B2ooCLNU59afwcXBtVVAtEBgdK
zvSsAv+C7Jom6zmI+31WIMzp0gHelkIlLfKWvs06AXOlsOlmuJxHFUp7S6KoHGo5yEKXRBXTwQso
dST1UebB21AzrzMlYyXo70PZXsIJdkQQRJeM68I0NkQnfQWFi6ADjmNu7r3YfCCI7X3oxbsaG2+l
lZ9o5j4IvhNbIUowM5wDtN5P34SuNZqf5M2CpVdrHLkk+EXJ1isU9mB6GRtzYww5KYhkmaYZVf8a
OxUqZBtAs4UWU40vOdShBRBB+nJ9a9KqCPZW96Cb3XmqU6OBrOAhtAO26gb9Em3FVV4Tvlr372qW
/KpafWfVqx5WkRzLfdZgbrIFMiHd/FBgYvuMV9crk00XOzf4seBA5cWuH+O7gi2F556jHvaAETnk
YxWUMGmLQ1m9UfzK5FjN4i61nzUz+8DQQFUN5nTLihiV+a+8AwCtoF6kcolI18qCtQs0DxBAd+cL
MFUDTjSWdaOJaIhjTY6KpgvOwqiQgrmveSvMXZdmFNjhswzDE0sbWhH2TvernYTVuLDjOLqJZYXn
rg1/tVno3mrAdt3+K3f48BqgUEQ94q4DVa87NmPIZw43kJunJPk+R1uSGdlHZGkghOxoG1fU9FDB
7nwX8fNYmIcRudEq48NTCQOCxwqhapsNHIRTPCKcKQICZJrwrkmiY0eYmD2FtVBq2wRW+KRkxAYn
NgXKttJvynh4mZ9APw1iJIwJwzgIBLHLWqgIuH0iOhAl0CXpvGXJsKnC14Y1NmCXKYZjZJmX++Zj
U3Xv8PZ3IlE+ItstKKhR+pdKsEskdYc0pKckEo4mSgn80tcL4A7Zvk2p2tuqenH4ypivndyoeEkj
461rqZsTav7u9VNcffUZuKGxsFWOZ0ipgOtQVzbS+reU2VdvUm7lPEXyXIhkT1xbMb5ElCZwvC45
pFvUvBZ6Ly5jCYQg9ykBFbaNL1K/6gj1WYPTg42iswh7kkjatQrlYpBIP027ONqFeYskD6KZGSF2
TUZ34RfOmwhYkBsQ8hQ/yzhPscAkFHAlaKwvXYAFTSQok0RrlvFwYh8bxX4wE34DuZgKp5L+JbSK
Ve+YJyczzir9y2UaA4cIcKDGGj3luMh0evW413T2Th3cpJn/SBxNb6H9kdTs1+RDY3PmZ+gZ+y7j
HGU5BnHsSXgEvcnE1Q1yMrW0C/GvaGLsbMeMAc5mBvO7i9/DJnjzkLBhw4MjFNJTIxIzcpYhwPl1
48PUTLAJrqn7dnh1MnpWpU5Bg6CFlQtjAGkhacuYcv1zaJnrPIfIqulk9MqeFXbk2espy5ojGXQc
j7x5DpfEuRhfpWnYe22qMzSdU7OC9sH01P1rACSYSXf/VjbdKq3HV2yPqypEXhZQSFnENCQWorqq
lGq2fe++JExxMb6q16YYVwFyEieyz4jaqDZt8rHfN6ihgshlfiVv28KmsQ8VrqL82kotXPkclGVr
EzxFX2slZHon1jhKhtsujB8VMdZU0Qo0mdkJoRnIZO+SpD3TxYI8xKYtbmO6EHqnr1V0Q4cmZj0D
HGcZ4WJZpnp1UAzlHNbyOYfdtgxl6m8bGe1LcN0kXXG0pbvx3tV8R0mjKhujtJBCUq8iIIdKIX5u
jZlebFKeAU5lrTqRZNu4MT+lim8hQ3LmuBIoYL/1ckj0ZP2tOM7cDthBQ+9aQv/wVHUR1iDEtNuc
hsdehb7DbMfftKSMVTFmtloibPPdFfk5hzBlVxd1+owbubtH1YKK8iB6DoK1yYduspcxra4Y9qA/
p/lbbegv1JfQomjdxTJcePKV9QKo/ZA6Zr13BkrlMeTmqhUUd0rEwpOVAibtHYv7Zmu2mD4AJZCh
jQRvbNJn1S+ekcMw920J7R0tEa/FwITBdOGiFRaqXlSk9aDsibfv17grITiZ1ikBbUFFlqOE0d/0
1G+poWHjSWi2LjqXnh1pe5YT8e9omFsnTL66FDNTGIykkEYplZLiM1Ay3JIkPCsqapgkIh+ZwDhb
vgktuWaNiwg5A0iGLI0b+02ds0mvmRKgg/uIhGRR0kNQBksuZUEtoHBhdzlj8ApcCvIfFLdNUxJK
Hzb6FUluPPnn7pi6XEstshZOFuI14pcyFOUKE4C76HtUr23y6IqSxnctL6yvEzo4Divg4dTEvH2P
YsfCVFiKBo8CZTGYkOA1CabwrX7Rl4q2CYfiA4/10vSqXS7GE2oWxLYp/FbLpFhNeMcNrsLf6Mdx
vqi6erBYYQymfCS78bXQNCjXlJ8L+9L4DcmdJfiLvqaT06JnNXxyXPVWv2qWe5eWarXri+wT+jys
QCrltU/mkhHp2jrUzGXSM4WlY9lWksoJ0Nh1n3vbLLu4wMdLXBrVpEAsM7Yy0btS3OOoEBLuRHV1
vEuR9C37XoOZ28tPZTSLFektmM0m3qmt7jtTPulg9o4+cWNG/FbxrGSOiQlFVxlHJu0MA/1DVSKQ
N0A7ipogLkXK8NhOnbnRVAB0lBlkdKPeaxlLB/i2D+ixWLZv00Gnc2YwxxzBQp390FnatrEEANjd
The6qghX0qHdB1MEdIH7EbZmfaPgRdpXAZA/SXqgpavkQdoMDgK7skOUt2eDhL8tjYGR2pgTrgxm
tyvXKmib1yZzX++pDaN9PrKqScUYolkqtiSjXeH+GCHyKXA5cGXtZtymhgTxbDBvcJ2KIhZxC4ga
LwhBjg2sTngaOIL7TxlRhASvSxi7Gv4qWljKdqpM8jNUWBM4xirtdZ7G8X6qz8ZKuS90OGGVCpU8
qLInwkqwMyIQFqrWTBaf5SCaHmM73MXKPmSESATMmlTmy7QCqjfi7NqlVgjU5aF/K2VEzKVXvahW
Wq5rcA9dKcplIxaKsI1TMgTQtyAPS68n/DLHFR7lKJPpfCylcW/3rTgg74BHBPiGnDmSReDE9bZ1
dV/6Ecx87dPo0C1KRm67kdA1IE8Yq15Dy9zGKi0diTxOKns5KaRLvP4LIFYrN6iJPNexd2RT60Sv
upOTUAS0HjoHPNqY7IoYYhnddfJxy07ssSqdpIdyXxupckER2DB2aDhN3iXdIN5c1VmnYLnSbP2T
5c9Nk3iXOKBOYRviRiFKQ3U8cXCq3TCixkrqaan1VGeug/aI5VsbmilFXS3eFIW1b0G8LlB6lmfv
pTciBRqI/qia9ZdVgJxAHewuEqPcjMgv9xAqElqs1VLnx1/mrfU0llAOBbNbop8LsdRjfBBj0r1V
Q67tG3tq+yS0ODIQHmbn+mALyk0UcbIvGjXYpK30LgWUktqgDx/ZX1H+u7OiDhGRIg+QJPxIgUiW
Q88pVfFWTs2s2gL1PJIA1VbJgpiDmCIyWpAIRqPCj9rk2GtO5S9mDtWWZnF6C9mT80HU3HFsqd+c
sSGaUsgHZF9Wp35ZOjNi1fFxJ2tM3JpOHFRGLULNezHg+Be4RvZ5X9KopS6g6kW5KwrIiqrp2vc9
kSf3hP6ttCwLr/NNo1ZQCTbInJ7vTFWPKhqB8YuaHTZpsc8qfdo7AoIc4jEgLaWOm+znbTmJoA/0
HYwD05M7VeTc0TX7vm/anueawiyC/jDfNnqViyXS4/Wme8Ox8UGOGiy1p1dKdM67ZtYox/nZSqYD
G11M6Khp46AH1anktLznjc3Uekx80Z3nbSOhA7ToFY0JB29Ek1TJuzFkWPzzM7fsC2bIyWV+Mqug
25AXvrGZt6hKKzjlU5Novnd+r+gA1iX16tv5JnzECuI/wjXmO3EJw6KLu/4PD3CN6+ga5t38jEgD
UT/5Wvi9ozylyVFW422d7+W3EtxTNp+fa74F6JIKJzirv2+L/cbfdaVif28fN3VytQCGfX92z6Xd
rVelfeT4bt+PrmNvasfXKR1wFfFWfdHS8SCg5JdLLTGe7KypMEtMX0iaibWWIw2dt6U/g1V+jB6+
t+3S9hQ7pn+Z7+z6ylmlfqh+7yT2aUJAAEu374dOrzVlQ9NdQUw+X+uYh/hOaG7nq/EYGocOOw2W
iOmdJOmzXfbj9w6i9S6ZD8aYV6eHRoFV7l2zjL4/cIkD/B7qwfd7njbIFVWjZt3Iw7x9mhv4kCkb
fW+Pl7O4tgFFxfmVoLsgjgOSBXeY8V7nWPbR4gBlnJ5KWvXWY7l1shz/YE97ZX6Z0Amfewb494gq
61rgJdHH9XynbsQkdPvjw/wMeak7957NSTQ1k++d1dLUAfiXm0SpTUObPBHmCSQRzA+YXyVK2xX6
xuj6fW0QkHxazd/NV31tLA9ubauL+er8qKLdNuTX3c9XBB2RpUyLej9fHWO0ZJIa7vcOGIFj3Zni
13zf/PZ0lSmmV5J9MT+hUbb9lkGcrOZ7Daqxt1bKlDoEp7AMq/KzN43hND8+7aC0aZ4er+dtS2h/
N1rTXH7eWdvI21rtypt5+8Giwh3AgvgeKLbr6SeUwR/znfODohySvaVmt/MT4imYvIJFs53vVFo3
OOoWopqfFyBKhyzkFo1UTFIq6YMEqhvwmUNCbA9m3JwrxG7Hzilew4zGkGnvUQF95RpReOQNPhuO
y6FvAvB28OWpVHHuSMO8fwzSEXlqE95qcdnDc2jWLKvzd0LaMZUIT+4Ng8iykEBdqSmI5dXM9g5J
pb7bTyi98VmOk7rJjk34kqCc3EJBs6gDqzJqjVcOz9LMq7MTu8wKIi0nBbsCQyKWsbQIOUYYg9SG
sgOTyjJy7Meoa7dtXKytZkIEARC5C6gme22kr0xfmkcgaaAbk8HcWwp9QSRrXtQShd66aDBZcaJ/
uJOxf7UQUO+RAbYrTobiucY4twRFddupFs9kUxXL8XdB8gFZmjikv6JYH6ngQvUgDxTwZGtzwOwk
DVbTZ51AdjuxG2mzF9ElV/yvHvo1Xf4K/ZlmoebR8zcSzn9pGKeXDuK6tc5YvxG5OLKEZ5FfV8XB
TyibSKyvZnWPlEi5N81GvdM1cxvFtv7USXFk3ivAhVEwzQxWzKkTDzdtUlF08MS9FqnNohahtYNl
QupNNrh03b36JjMNfO65ex+HHq4AM9ijA1WZbfbVMsfAuzcDfFpGIquLOZbWukohG/UulIeh32s2
ZoSp+D8X6T04t1I1tZuyHOVlDO6LbCxukzyqj/gOn6gruofCGkuMHmH6BNm1k+20kqatmDnWHWW0
BMpvQJ+oPwlH5ju6iazFJSpwHCTudcz8K2cC1Ip52J67vKbcW2NdUlE9AeMZPpwQ/59hZ3fYuTFv
pmKVJhmT1kgMx9ZW1rrun2I3oYIkwnE1MQvKepQsuq1wiW0j0EDuo16rORr6iv5uZNV47ew71pDR
eUCLZhkpyDofrMiwASxW4SswrzWJuPh1s5tObC1FJVMMJPfC8OVHrozGlvl5wRwUpKCMP/OB9tro
ez6R5j6uowJRAtTjkcCIK1zjFfBhzB6t2m+UHC2M16IB6Nq43mXjgYWkvEkc4OGhVW38/piPsuDj
muo6hwHGJK66VQh7WKbARhhU3a4Y+mLF8nGVjqp1RL5wC+MDkaxpn6sUD1sJdXCt857wOeM3I09Q
rhTSyBeeq+s3VXreUSPvLr5JG4M4lJ0CUuhWFVRlEeZtSxTQEKrjS1gRg20jymKJ7PJrIUq4dfpj
WyjVOp/QP3lGNnVYbI0cDvzAImGbu+Uv38KG6gSEtcSm3QJgZZ4/qOssBjdOJXRFXxOptda7h0Fv
nvjCTPpidnaJ6WVRP8a+2CtbneXFmYmSi1CW2zMhd60+ALAOsSSaSrrPkf8fbFN16KijhClpzqzi
MjSOPg5+QBS3vRe2L4av3vaJ9xvdlrWAoTps0Gtrh1bNn1vFZYJo+/Y5UUv9Yt45qUnhrAdXKFrm
cCry6Q6mMYqJsy+LbO/m7X2p9P7WEBxiq8DXd8zrAW3RdaLoBONdq7TsIananaoELSrbSRS0QBxF
f5FMpYVnE6xVlVcRMhVsIBijJziNbgndz8YxoIbI4Dv0gnUAvsvIlPQaewCF6RHdR72F62tEHgkq
LDtKAEGD6R0MQN0eAttkgWBYnNsxe1QKInHGSkn2fqxt64m7E5h3JXlPuAcHWjmUqvaIWe5oH3Un
LSI8SgTDb5+5/q72ladIV3dwHJyVRerPTa44ODt8XDVjSYa2RhVfmg35ZAC5/TqCFuUH1LNQu1NQ
6aFp2M95BGe5Zg+sy+44JGa5l/okBw3UG9JPw5PpcyRXrDTZqFjJz4kHYRaK9XIM6WuTeyZwOiLt
Kh3KIoyZ4piZkUq2WbUtQmht01GVNbYJ2bNr6OWEzofLMRyLQNetXE/SlWTNjDJErNvOLo8Sbylk
65poE3/6EyQKgM4BWdJ82/xn3hDt71TInh7zc48hJVcd9Kzfm9vep4+A+BDTk84pRhXZsa4YeV4b
WNR6x+wYhThMvi+mPxt9b69OG8wPmjedL31v9IeHUpLJKKUeZOkQcFugHCWmh+B3vTkqdkQBmdhr
QbmXyfJxvtWbLoWMlKXTZdSqI0xp8x3zn7TGdXRVg2DvNZwRqGxw9pn+NJSK1sKUPR4lrv7cMV/V
4zI5du7RnmhWsSy070tJOOgYCf51PUCfh2jQJ+r3n5vMl1QTTiNwRdoO1vQMjqOAb51v9fSGgiW0
SmQ4OmI829uWuGCOcSH7Y9bHhB2oHgae+fp8z8/d8x3wdsCmOL1ZYlEdYR1MW/9sM1/6fh5Pz3Ps
+P1h/hq/v+B5EMxf8HzjfBX9WHiMUdhNA6Sbx8HPFj+b/dxGlWP6iU6DY/4zj5qfqzYQODR7o7N0
05MoOvOgkIdDN7wGhV0jb0QFNt2QVzYJX9Ol76u7nnz7488omS8NdhTuFLM8/PX2aTD95Taau5Te
vx823f09uGJLh9Kp+pvCsWJnKezuppCYd1I9sbEbTOPMV5MQ7f/0mCzQEmfJ0a1bguoYl6DaSDGZ
75r/zNuPg+bg0p+216NxJb0223uFSlsU+6oEIuoQ+NpR+vYM0ls29XRj5Lsw4fLeyI/ft84XTRhF
x8QuPzUSGlmuiZc6Mopjk/rlcb7088dRh5L9N939fdHsyOJhfYk7rQFIO/2pwg6+2HzRLdR0SToZ
1umfG9Pp5X82ny/NtzXzNgXaZ2SyebPW/Dw8dgE4nFL1aOHPF+c/7tjQeRq7RQ0S4XsTUHs5iTH2
hL9OA1QASKZy9OAEoC4iYo+OvXY/BDUkSaIzjgSRjEejDp1V69vPsrY3oRPt59TO//nZ/7v/O7/9
ToOu/v4fXP/MJXoRP6j/cvXvZ+i/eZV/1f8xPexfm/35QX9/yFP++283+b8+0Z+el5f/x9tbvdfv
f7qyzmp+HNfmdznc/UZWWM/vgQ8ybfn/e+f/+D0/y/8rQl7VTf0PCafTK/zjkTfvKeHz5/fyPQv+
9//K/xQj//2o3+9zVryp/Y0YbcuwhePqquM6BJ52v7/vcv5mm7pDwLxhCFczVUK2s5wiNxHz2t9U
U5C3CzqDfx1b135y5DX1b5CshKpqhgVZTNeNf/vnPvjTl/nz5f4p6vv/SIh1NQeIthDIWAWdCj7x
HxNiR2HZbqPakwJAka/9oGosPb0Lqi7AiSwLXtuYLhuSex/QhE59UI2uJNXk0Ohd89SgDl7+YR/+
4x3+8R2Zf82InfYUK1WdKaKuGuyYP7+jgRjKlPwINNt68ZnGlXdTRBKPDZafHZG7NPvU+PdgyGfy
qWXXPrtxHG49wtuYJEUP5QgSh+WgRDlQX5UkvpcooMmFpequZAenrpLzUENmxgemb4aGgrAzqVkB
ig23lYeF0g2wwJN8Edl4PiW8sG1FWDNHptE/W3FEzJ4sToAwx4MBUCUB3nQPLnjtjPl9JpRtH8jx
Zug0pppxBlFqoBT53+8hDqpTAPv3L3X/6z//TcxJzIwLBgF7ip7SX/ZRZmBVBUnHqmvSflfknlUW
jFCI5QgFEEeDU0fbgW/hgpFv06P02XSBAKEJBpjq0PAAzT6l5K++GwqQ6gwjU8CcbJkGMJ0aY6kF
ikrfCJ0YLarbOlDuRZdQdM2QUQGir8sXRMhUqGsk8YXXg5WqRqbkWghgt7ghTqVfVML+otCLgFlm
xiqnYIS+s1nWde8cB/RxHbQNBBjNO5YDc2VbRDFNdvvpfzVQ35Pa2XnJM11x50wq6IgiDZopTpBe
eOneQItfSR+bvk//vbGDnYyXogyie5nSn2vRS+aTFHmA7uUFCu3OZqR4ntHFhxLjG1HNGiy5Gu5n
6QuFTO0GtRNOWKdBGUKxyUN8UdLuSCt7aZDw6ij0NCxQFpYT3jh19tmw0MwGEFNlTTKgZYn2UFTj
gd7mc5cMw6pG3ElDUYU0ABxiVdZYEn1rPNc1RU9MvyLyJiBUARxB1NSDjhX9dcQNdkUiWNkHhyBD
KBh6n0nUvraG2S/UGrKx+A0AztwGHimHNs68ouhZsZXXCMnCqtO3NmW6RxBIxNllUDND5C0paYaL
suoPVUmfMrWm0nV7KY1JDK+b5iVGQqaKHLVI4keQYlBx1m1w7pBb9F6zgNPZvDgeuMgwDsmRPhOR
/en0hPwZlNSXgMsVloUwvr0AiN44vnhI7vskfAtSp8Nh4r64wgoJI9Vxc9kSaz35nF2nbQVLxiys
R0yFk7nKPWYeaWOj+KWU1YPa0DCHSgTa6amN4H+05W1mDXS0U6bwsfwYWZiS3tff6ZNWz8qSfaSF
PaiaYxwr4Ga64QmH27RMTHZN96Fqu5jlwJSO2McBTiwMVuQfGFgj+dqXKXL3RqpvoogetXy8kJWJ
Xr8KD54kN09Hm+i6vwFC1ZpAv5eAC8mCd/zl69h0fKLgLHWSE03mBaTfSrfKxh5DR1V8ygq+WO8C
WTXK8gg2cNxFRuCtAGAQGWwmxL16QYs0JSQcxniu+txdilx5ELxvBOQ1XSiXeu6AlnbqIz+QadWD
OrdvUAiqK8d6Rf1ByiIA8nVay6eqR+ecM4Jcwvi8hNHHqumRuFu+1D58hMqydSxtLSFwYBkCWYby
BxzsyvbQE1Bc741dkSnZshDql9ZPkQSDcy6M/BfZycXex2FSYyTwY3lF4PbluNqXIAP0nJEFXKHT
B9eCVlVbW6CTFvxObyvwFetssK8pyE2BnYo+d3bbN85v4rTxFZhEFEhALpT2NnJId7EGCl8xNpQ3
WrJ4bnLUc5rpLgmg4ZfW5pcQbnLHUcsreuguIYYmvh7/XJKxlFoB7baBVUt7V9taRVZHPq37WrkP
hmCg5JqCLmpfprjUrRaqiyKtMX3f6+YNeX7i1gyhuIPHDdzPHH8LDM+gRFXrcCbe0J1nqLfRK+eF
g4K5kGwtcNqZf0soio/YJmeo6kCLa+/DUVpl3TjGHszMrjPvmaRvGCrxojXEr0B3Fb4cotVIjszW
0vdeq8ymqRuFxTJouw9pf5Bb+1KMCL01k/DyhKWka2MZ7MqR3mBKIY1KTptsAlPEq2FiOQ9EqrCE
AFbRk+UFHPEwir4iU7cmMyYHyeIwhBq1GHaxg0cL0h51kmy4eAPmBU0AVR1rjc7Bu+Y3JiZFS+XI
UK4hUQKgGVCU1TuTBgkEC7xsLmq9BQQq1vhJTuoPe5P2H99jyQodYuLVIOl4WSeAn7F+WW2hYqOB
cjPgWh+QvlQieKHe7eKy7InnLABSWJIDQFOEwVa2yN4yTXsXiclJnJp0ESg08eprrzn5IR5REgdm
8UHcq7bIb8Ju/Mi75CX1o72D2sGDE7HlDYbrmEj18sV2sm2VBwE2h/42CP1X39M/w1i3yHrCBtTU
9roWcN2ikdRuM9FelD54rBLov3q29mv1noCsfF3GrD6KIANCYJzJeWIXOdoJjdqpjUWwUnvthd19
m7cxuoRKXbeDfdZziLylLdcTB2ip9sGdSrLWlkbeW6KfzKTcZgFaM52UA0hG6IYAL9SavlaGINyY
QffSZA6xT3l8AdhzmyAn6wEvLGWMdiOxFOKuEdsRi3DiqQnz0NpXBCg0ijDI09n7shXt5JRIR/P6
F8iaYKlVxi2tV2Qbckg2vpFeIELeqTFH+1JDYQfAATPIIL8AflzomWLNyTR+VsEaR9vRSmhFZ9pt
GEHfGUmtoLW/CwPrV9WkFwJV75qBDI28RA4XyZ2a51vUo6DdW0IhVUKt9OJQ1eWbSbmpyo6oWt5Q
T8B9THC5xyOwz/LQqwgsAm1nuRTYOx/bFRSUdZXLPRodqMpRvIzDgDNmve0i6XKyjH5FRYflbgw+
SLrHBEEmUZM9FX18bSKSX7Ogeky06G2sAhLkBDJ/JJORAYEzRD61rIonOMO/0gDJBAEaC8BYLUgD
q1rL1vpqTSPcgQ1c+1morQEXIgxDpDNwLAJbuaA7tXFKExfgUG9ztXhJgvGeTIUQ9gJpOSRwfcj0
NVVpUOcw7PzQBN429ksL/QSQHJTjWqTcMvTClTIB0VuhEEThtOvcKXZe92XSa0BFnWefJc7IBV1w
hxAuwgiz5kGkkbvWy/qpJXSN2C5EBFrtPqSO7u9lxCFXcVamhdqHXzc/+7DNXq36bMNwTnPUgbEu
H8m47pbQaaHmwPE2QuUKqXcCo/LRsGobHFGsmtEX3ThBhySoeSw1xL/oDxaSqB7hcg4ZLHcnK/1+
bNRHopsnTBXMTl07pEl1TAYKam1JmVcEDzU+XBbhTDsIk8xbvqbIJVK0aZuHvHPf46zDveMl+8JA
EGhhpwoiAYGGtKpu1fdznGu/9LTgzrE9bL1O+lhEMKTDpOpWakr50qlXQD/ibTMoC1FK7G5GZfJ+
UDIIKu4ICatVlsqLPnLmJ+5aIYkIao4PRya0kV6OjYtJSdfODcqaNPDezdwcwRZiig71oz0AgvVz
c6VkyYqahL3uG/TRsk4OAEXaczuUH3plvCpZwfiqscv5nbdK2A0bSc3XqUgNCdR6nYUUxTNK3aGn
Y/zvHpso+aLCWC1Kj0EJDv0WXlLlnSXgz003iLORph8oFVC90V3b1UzCFkaVv3DQPzUhUt/SCNFo
f0lN7dYep72DZKbZoMLOpND2MSS5XYnlrjxVPjmZmBGSXe4ODOMY17Shi7VdZe3SH+NkGYvc3Hb6
qxsjH4wctNyuTnfQwHCDPYgWiUVMS/VqToZEESraarCw4qdE1E+irmLcs1c3hJztiHmGmzlBADPK
64WjH5V9GYgnKOQrq7NuDEbv0ZLqHdxWTH9+dMiGJF4n+m3bD8DcMqrbcLYviFRWcXgobf2exhdC
Let3lepHLfUTJBZOg3FMrhrNXDm+DFYDtFONVPYS9EuKfW9BXmq8jIiFtVxMqFYr760mUjaqBzIc
x8wDWCN08gaOPYdVkxad2nwQizTG66ZoCGviEqUCyjZ8mo+DQXPb9x1QhwFnK4V2yIIJ7jsHgfiI
wBRLXSsZRSz3lgoJ2mBDOU+qNQZMnXzhhQDEhhozf1N8ZjgxzkY0dpuhMjgLD+NJU6dSb3XnYpHk
LO1O4FL51vC9jmR8KCWEQ6vfOhr4eSj5EHaQPBW43VVfPaWmj88hRf2simXdeVAAmJEujBb0aOR8
+DmQcP4t+lFdO17+uzfbO82sIpAJYpsKbVfG0RcNJTgJKEYjgiIL8r5pXfD8jZ1jlUAjqT2pPavG
tnFgPekHuE3Zuo+i6VBS71h1vgc+g9iyUY61Q/ZVq6Ld6BgaJb1/Qgap1nZQRcreAZuAexkY3iMh
FeUxz4pL30XQNn1axoEBdVfNA3ZX8JKJDLUNrClm1Pkq7Mf1aPXhRmvbjUmcHtl/z22nfciY77tu
i47zjnaopWou0sgGWBCUvwoZP0bGcK8ZlB/5TKHQIoK/+RBNOmrMcP+LqfNYbhxpl+gTIQK+gC0N
6ESJ8maDkLo1sAVXBfv0/0Hfzd0oQh09PaIIVn0m82Q+rW5uyG8fbYFVpCeBfS/WX7lQ6siqULBv
AdIzlHMSzfh0+OFLInPj13Kww8PkTM+inO9gVvzhA8g4YahRoIWcMMNrrC1obp7x7Yd4RjLUU0LN
29z41a1NulOffC9SY7EoOB7S5MfrrRvJMeax82+Gwull+Z9SzflxGMo7wAdcG8FvP3ZwbR31osXB
nWo/MtLqB8PkW6LZ1Sa43Jr2pSySv57rHZJGb+VcYDG6DiTyoTLL/5aEk/tOMu5GwlClTGE3L6yE
+p5AFoU/Lsvfl4bsnjyFQ7Skf0D6Uv+4YQTJU2ykacrIzw1iGXPybRrXhiSRij/k1YHtnI2vDhXo
DG4MLl5wdCFAHLlMpqUydlWWAoHALXkp42OXX/KwKV8gfQfWhL9QaYO7V2zq9Rll+cgqkkDpuHQ+
Jz0ITOAo8SqO7KZSENF8ej/WnWXBJEPeBinCqzd0733rdefat7o1AYkSWOefTfqdco2iHCSRQ/fB
USu3vTVThgQX9zubDtwLUP1mqyLQOP8ZsyXcITAFoOaIdgttHVeLn/xwk6ErGieS/BLiD12GCh7Z
vJORH/Ouqg+A+xnB01ELPIj7ml5vW6vgLBzaKk1oT0uZSTHVfw119VorC38VgtUwAR4E+3cMoWwK
l3qnAOeEQFNcuWHBc/nIl3g42Sds5BiMQOFIWE5J/UJa82HL4aNL0EhzCX8QMDvh8iC8ok8DyCNL
/kfZ6urkFHFUPfUxsky7R9eLgLnN8kvp4EPVq4CY9SxxqMV/xcII2k0dIloCFsM6DD+JK5KleYtN
41TUBLwX9F9epm9JP50bFw4SJWIUFq82+vZXxjukTHp78GHbBRct8Yab/tVbN5cK++JmSb4yifLB
mtz6POPGItUwX6ubLetXfO9dk+zTWkJGqcydycuy/AZs56ix/+J2BgpNeGaH2j5XTcQEEzElfcKp
XcDWwoneWiyK9vM9tKOL1+Oyw/ayK4kO2ZSdvLquK3Z2U6t9GMZXdOz5sTblX/bQkIJm9SFG0t3q
Dh6xiqaZWUDjkqNJohonp+XN9whDYYW+A7Z4ZxVhb0DC9Ezig2NaM6Ofi+VMJk/Kar6K0pBku2Ey
3jU220CwXc78Q41RFy3Jc1/n+ROuja86oDRuYOYNi2ewe6dr6uMG7O38wigmZmh0IPQD53qBQ7Ro
IycnsJ40Mc4eTNEG40gsYt4RFiici1T/JIGdHRQ28l2SY/pLZmSfVfLjpphR3SU4+02O9Qhf5a6E
E7oRHVTMIE8pknRzeRh0PG4n0oZTPlSbvhZPoqDXtQZaMhGegPtc84oE28ZW/9GDpSBueNLcjgYu
YAl3xpVy46boTizL31qX81kUH3V+0K3/rfzppWVE5gQBWBjroWkZ+7UI0yiSJuip3JL5AiA9J8xJ
/xmt2Tim2fTt2d6ws3kE+DVnJ6NbIQmQATaVS5XvhNw1Q0MKa+YDHzFjaK+06iDkkBRgPTw28cph
nrmLF0EjGkN279ILm0x/ayVpcMZuuhty9SvsRfHJSPe5aMa9NXEWSlbD1EXpxjK7J8dw37KwOoYW
lXPHWG0bo9tjQ65dWlzSrVz7wFqKGiQpdzKVzLt6FuCE0NDZAu7JnenXdnuEHbRqxDtZAl01Egp/
ZaCvJHN7gKfAx5bHHpebQ0mTckMJJoW3ZXQlkQv8nvXa8NIcnNgrmrtO4AWg0CFPxWZwUkwFRqTp
UCvAdl45voXBaF2sdH42nPohbZOrpAfYQh2CDuGMJ+nyRNVOwOK5eJ9tnKVDL68hvT0LVJIB8/W1
YwV9GeoVpLEQr0n2ytEHfbdNHWzKFr0SI1EwY+NAmZLqE2VAtyfWaOMRmb3L3J5SnrqL1Et70lHd
8/1isPVFBuU4qJNhOtFN8dlqiyHeyoF1GI7QbQEe/gKwZR8jzWF1J8LthCg81WaHzAVeUeLXCJ9s
EyYHnR4gHnYI9UEb6MKyCU3KnARvLPtfU59fiYdD03UbfeD+MI35d0rcvQ4eTY+Rqj336bHW+Mnm
VdARg50i11GexoLhazLUN39tMua0Q1xNv5ok053ijiThjCyrKg72gpbdr5xPBDNwOyxKrqKnP5We
y0A6+xzH4tqI8VBgkIcGhMdhYSjYxwCRusQESOr9AriATgoKPcDdbkDyCoy0hh8CQ6TlPc8sUpsb
M+sPo/mFhw22deOFLwM/1pigKUzhdcD3lSBwC9eiDf9Aiwi/UtPOaFL95iRj0x9n//UWOcKiEDeg
biSHpvZdTVQvyQbxX2w68LenDh0Pe+TaYeIRK+u1EQAlx7b+trjxMAzON/Q4G70AoKhnQijMrADP
MeJ5bEg1S4YKjWDTbzJDM+AsFXS82mQ7EE4m3GD7Pog9ARpoitnaWnzOvEdKfXLSzeE22mDIFnzm
UnT3VTlgRGnlGTauyehona9Oa5AYsa6yEimTbvc6FIY+oMXwgMfgIhnlLo9BHijeGx+9DYMudBOL
BrshMx8DUAFXSjxMiP0BAdN2Vdl3YWLJSX3iBCvftNfzwdwBFqDiQ/E9BIMCDhU8k8gx8riIj9ge
rqpnCuHL6qwkvY1DOrNvJ19taDVgVOVXab173LklsUaZWPiJ+y4KygYF6HhyX4uYsfJs0mfbHj43
lnpchdrbp5rlUIp/gNHvN9uRe0rTagP5DQF0/mSHXbBvECex8oeQIDFSyJWuT6PxW2L+TDBAlKY1
7g1j/pqWNmpdqFqz2SEL8ueDHpGhZr2FYYgLQIZDu1vl/WR7io0pwhBaCdiauI1/2H/BXEgBJNnB
exPScOFTN/YziFkuvnKvyQLh84ILHNaeGvKTQVTEiWTPHcL/aiNM942/W2GG3vmp+DLIVjhjj4GQ
7r22vuC8Q1THmfUHoER2BtfwgbBmY7ufWbA4GwbG9U664Z9+ApFo2i/mKF4aIK4EI+4dL4yK0tv7
0Ik5wvSeCv1sEAOwMRZcYZpQPTf3bi1u1L3HeJkpowQlyH8Ud1eRJJ9rbB3bInlxpGvSlmCdtUkL
4iJ54fSxT5JYwA3x1sjMyFSm0MwvTebcavNIyKl3tFG2b0BG2dvEwFAaXOTkP/Wsd08sPSOZwyOk
iyd7oEVFDv+zLjh7g306YYLUWnz7jX9NnbbjNlTDVpv33hJ3WxFiLynbnCJCVZSierhzZMDnoafx
9aOGcS+0PQSKQGz+ykHOW9wrgEEVg7UAqWmh0OuDOXgCwg7mJwcUXVTNb09yBu84+4zU+eOM2U+T
wZXrR/keMhiwFEuE0GZ/Y3XBQ47RgNa0QRhdhyDqh2QfNNgRPB0YXIs0XBghIyGnQ5PRzwB8pZO1
/uDXJR6MkJx2nA/IbogGIUYmQPNHgsXG7GkPzYI3JfPLFUoJ+HoOq90QOr9h490P9XQ2S97zNF/G
Y2UvM8HS5bJ1kfkFFEI6HozjsUz5QVlIYIcdaA/K+ySuyGzZMnxkuJSZv3FFVPo06K++wOlBbAMW
W1IAbdhFBvfLMrtr1AKTvZxxOFQdVWUiKpcmw8oc3Ll5Ve29tiO7rnheUtIe/TXUGSNm5jBcFP2A
SRQtly27eq8nahNCNl/0kDPp8rZ+om8oQv+4pj5wYvz+O3IyUAwMosf92Ipgk2owGpl6WcfzxHrc
w2yFqNXIL20RyxVOxLyyfWntF2kU4OyQqEyxbPfhkxhY2AiQcq5TfZY2vf5g3IN5wDxZXdYR8Ybz
i+tIs+V1SF1JiIUMTUqJoB3sbW2QuTWDpPFCuPQKapCfL8VmasPIMMmm7oTLsASsMtF/zTFWxrDr
6jqSvdmATVq9xqVzS9v016kckkUqcWlMJ98Mz8yp/uiQMI8JSondhu913MPKtIn4qOjUq/rT8HiU
1TrGRwT3REZNvLFCxj9YaoaNKpo3E6+gN7J8ymXwdzaQJgYKD1CXrSDLvL6TifPSScw0cC7rA5Ah
yAJF9t349RdyBecedwCWb04hD6watIKRPfPEqzUYQyvR73nY32kHNo7Or8b694w1IU7j3WGmtpDS
IBHhVqtXsV+Byd3elDk1ho360mVsahaAVNAXn7OqqHd+zS2iy/gWxwN9KrDVZoyPIiEHyjKFsRmd
+XuQ/j4EKQVnhIQAZ3BKwLPwFnKLDahkUDB0ZE1YjOs7r7/3mon2kVG2TNkZrCTkIvb2CCWxNHtb
3bFEA2XaEOG0SQjb5qNNTJWy2gPDuBoPuHxVACG83oCew5scWpqhKmp5mupj4RmvdasRKdbAMkDO
RaNN8VCVk/Uyc02xEK53vdv1Z6ngJ//7Atnr/3/7788CP/31Yt/fBz7tq86h75IjSy29DPZTa2KN
BUr/MVnLJ/lK5o1d4M1uScPliX8k9JRzcEAnH3QIKpqYrX9CAiYD0qRGI8qXLrgPmvKPZhgqBNr9
GZLDy4xK89T4Rb4NKmWc7HjGLS95lroS/4Zblh95kYYn7ngso42CImJ6z4vmpMGWU5IrMPYX8lgz
e1QPgrB3BO8siTCg+9t6nLtHK0k+3MTm0Cx8M7Jq6LLwrpzX4dfi3sLEq19nf3gMkDFyFibegwFK
fjfmANgtA+Bfxw1L5Ht9Grh3t5N2+j3gEcsDgJHQqKVZdgvWIDtAs+LiVwABYE6mBSzp1qipkiFl
7ELTdwAiy4kJUfVfGVsffQP3OXZJMjDWJrsvSTVObcyVlpuDO3SGswWnUNiVe2dSSZLSQ8OO56h9
YGbWr0VmK0kv6OVbXfCxrGOoAkbf3WWFKE4jGctGlU8br5PJFb9b/u4yZxhiI9w3k5ufEOezh8JF
9Wn4/Vsr6+S/sSUeySvvhFWrp5GO4i4TCfE5+UXUlmD2Mxtk5v3UVnaeUtRr/75AJvAi6dArDkOv
X8pZi5MfDOn237fAP3k+zOz077uZigdzeoU6p1T7EmLg44Lr7yUxABQQv5Ld/fu2bLXGHgmm+9+3
6PznvQVsaVG+SXExr56UuObSoxxsZyM//fuzf1+Y3TiDK09NymajWd/7xKvNh5ExVB+HfEcK2Bnz
/bML0f1uWvM4zRg3t/ZEui0F4M9/X/SYr6zv+rtqmt8mK49JIoynds5Z7ybGJSPX8+bPAFMkLEzX
7IilYwZ+NULlUia7nbz5nSceDYDezGbjL6iC5KrVVOx88S7IN06is3gwS1DYNJnXAGre3s1iNCHM
R4H5zeOfLs55InxP4egz5QUD5QFy4XI2M3GexpouYFfY7vCnDaxfLNec5/wq+TyIU/PEYzXcxwXB
sqIPt7NInskIjJ+LYIlMFkTPlRRvjPJKtNAwMzcyoX3zVh1EESTmoS+gA2BWNokZwsrYhfzf/v0y
CfAAf+KMzXaxZohWSIQeGbJBuzPqR9MoJDMqrpGWxK6jnzAA7JtwjJoEQngqzPwIJYbIUqORjPSd
b6bnLgaBdVWni/YYjB2hEpaHDZJBIuuWDKesid3Rmdvq3ATLf//kyHbYwNN25X+BpQk4zXel73+o
cpi/ABducIYUN5EazaPr5esykJiHcWgB0BtW/pA5wZX2u9z4/L/BPyKVYvnIi2bLHE8u+PTYI/Gd
4SjEffnS63Y+ZQ4TetNQ7TUf6r8+kZfP0yjvuqoijw/G5S4j9ufJXHAiNr9EbNbvCGA/wirNIWGP
vBDXJ+elmHmZutYFet1GnMsWvhFN7hMFiHFtQmzzMp/yu35ml0CtVL7Qw7HUDJqDBof2kKeEJFWV
vhuo+955kn89ZZcPDSb8jNP9UJlT9kF40WFUUFb78m1yQzbJwGajcVjKvXIgKcAJxDrPYq2qEeAI
11W7uGyTzzwIcKWs+COOeZRVfwX51Buv7+1Xkmi8zPtxSP64I+fIOuWw7N400i0UvvLes1nRmKim
r7bi2s1dqK0jHqKLmajXoehnhhav9UDQmkP1wGUEiN5Zn4GxBMHLgMQiBPZ5Uip/0E3Tn52eADmc
vAw1XDGeygpvuCHN+UxgQsrLGXHadPUn4pvk3cn53VLrPDBXrO4ylgv3WPE/lalf+Uir16TxZzYS
y5XYa9IEVeg81OpPU1vTfawZ3BvaunoEBcwZCKjRave4G/xXO02OJqMY8quLXeF3411aMnReeUNT
nU13nu2wYktNXBKOBngSBHdJnEMdWaXxzghEayrCFMUUg9tcoWiZsOlDD4nvww5oclOSu9t27OnR
vLyDe5ZH11BwXkJTvtie+ZJlLbEuBCNnE3lnQZukmxokKgHHRnZGqgbdCY/SXUngMejFFa+/5gev
EpMIsB0zIAQW139fnAXIYucWDqmwyjmYZTFFg9cNn9kynRcDyZCXDF9cbRUTJFO/kwL/U3Ei/gcC
vJftrUerdxoMNuNLZw/bPjPEhaDL58UQJLNOk3OfxcEv/kbjbcmK3/974IOC9HC/mK5dIaGCKHVp
eMywtBKkE2T2KxL/llp3Kc5BS3ptaKTXIGFkUvUeaTfmdO9QR0VB2+fX3mmsk/RJ8OTAiyrWNfgh
oMmmlumcGNSipIT0dHSs+ajswTompGEgwhjSiIBO9dJTyoJ/94y//nSxkAzclmSU+7K54SgEt4Qf
23IMtmzWdysc8ZiLerlvSgJ82RmwDHrLRsQ21YBAq+ml9RYzzejIrt8ZSVtj2twY3mQ/ZMJ298KE
60DYsd4OiCJJVzn7iedBOXgWhvaeSVFYVssLo8HOBfCl59cJ6BTICsM6z5V3ywuVnmdP+TerBHgB
4qDKA4/cNZGerADub9gXUYylnd1F0x/KmQ9J6E/WvSaHrJeljfgDoEAzu8wbnWGMNDTQp27VRibE
hq7TKRLZCmBXTa/koS+lEeFOjyPV2RmLTJ0dxTLWUdkn7i0cnccOuzkJH0PybmgHwq9pHrw57Xll
hneHZDzZTuCYT4st+Ie8AA149WmOeY2/C16i9vOEIR2H8TjJ6uQmRvwYVuMbnsbyOOUDtMa2uo2i
3TeF2TzbrcByy9UIswcriJ3N75rfjj0PNuuRMNv3PfPqdsYjWYzza14YXuQVSfpZ+C4jKQ5zNwmn
Ryg5iAFz/ol8jWWKSduUfW/A8S8uyirH81jP5TV3uZW7XJzYLX8p1/QewRkN20IHny5s++2g5A8Y
3/EpeKI9ggKmSU4L18+2sWpqUaZWUWj37RmRySyFuJtenLKzTqNS545p926ozBjVFTrJpkP6Iyxj
uuhCPw+dXV18A6jVXMJvSupgIIB23b9QhuZwVHu8ZluvzR7tIBkZVE7MiO2heRQFDbFXeOpSr3Bp
UVnPS9BPb2QUbLxBZQ9GiW2mTqp3G8jUKW0860FDBGFGNBJeMcHF4YmyT8uECVH4Hw3V/NfS/MXj
x2hFTkE0ugWLUEyg+zjQJAMwcuPpoJToVXBqOp0dIBXBjprL6q5dFKMtNWX3ktlVZTWPiYstBDdk
z/55YSaj4daPCu3BXIQAZs30w+yEYJw6gGBKht+OK/PCDnXeG+78FTM0iyQH7rmtl21oCPNgxKW4
htqgkmft1kxzf6UzKA6lEn+0WwEDY0GRV21UTuR05cSY7lkTcU9bLI2wRYFUMbpI+PAFZZ4cUyO7
z+c4feiQn9Jjral7fqIe4w5zqwq9a+sWDPU5vo59FwLCWXsurL3BwQjc+8XsrGuQBdOT3+/SbHiL
bVRZm8UgbBI3LvUGZMkjqlrQ4L11AjwfPoRjVb0spXn1zTlGR7C4yEfZW0AYZf8yxo8jEVCRtCeB
5Jm70rMUGpfKMfDKZ3DSmImR9j48aEX8ZUas32OlOrVjJgqQ055UZI/9R25MsLfaYY+axLxDotli
FdcPQ5qDOl0yTCXCcW7gITyGLJMNETszNm3NopKVc/GAX/eKCLK+HwesI5r4je2STu9GTmPFBJQF
+cQVEOcHJw7JUPONALoOV7qa5ud2BjGlpzk8S8Mm5r1pIgi23TPlU1T4dNfsAtL3ob70MypF8uAt
dOJZcb/EOErrztP4oJaej0bOn6vmhfjjHZjmSypnyVvdMRGExp8H1ncYz/JCrEUMF1IOOP+Lg6MY
cvWkND1ZcfFtEpyBf7yYDzAWIXbooDimIoUhn0mOxrDCn5A6+sbPDZIWLk/mhathyrktJhpclTB3
lRXURWg5z+XY0f6lTfaxEBzzz/iQuKxqFsS7PBswRNg7Omfl8T6ARF3OVueSFtsUNPdSG/d9XO6U
tMod98wqHVrP+pBFYsr6/r5vV0dFQoRTAn0eqiHJQ8Thjtz7lyEljl611jUFAPAlrWrbrfDAcIzD
25wZz3bgNp8+NLFLh/kry7P6xXTEU9IilE0cpDuqsMynTLN+zHT3BwZ+eNKONI+5j0x8bOp1C8v4
lk0PKpm+/6y6hcTJkEXlytZkFqFMeP05mBpcgHeUSuHV4hPSj8tpMPlJZTk+5+uDyIKbyPJ+HllC
Sr1X4+OIMDdygpF4HxRMPou8rVLeNUWdeM06+51R+29QmqgTRkEmqnN27bx6MTPrAwlFch2YdCqy
XleWqbEnnGGXIv5mmayKpxrz7KZpzPrkV92zbEV9j8H03HvgLbFwr3ateH4LV4E+hg6KR5aZ9PaI
QURQnkcjNSMIH0633kFriw/Hd9UBtfm5c3EBQ5UvHU/8GAPzeFDhzzh8xdMw2k+xn8tHKRKLq9vf
gPuz7hOfw0PN6TeOmTBy3aCm7EvIHEKXQKJ7QpaH4KSCZp4jGMrx6dr4ME4gE1GMLL4+hTQ8kaok
qmXfm/b/ni4Mkt3G4WK4S2ymzzXdEF3HdLFjCxWWoLzA2MV2Q5cPUzb8YOM+9aPQZGUxrETrlT5r
6PU7e1yCyJXTtKsNKFCG65oPZZPJC2/mtfSnGTIbhDAYWkkUBOFPYxEy2fStT2pH8wQ+tCZAdC2u
UhzFDbkPge4wcgpWfZukadZ33YfNO4KQcSEXg34Tj5ml2Je4/l2oGy8SBjsPN1NY+8rk2e/ItEpD
YhkZMr8Yqiv2A3qYsG3lfRwLjzJKbEDPDs3OQpBlu6J6cWN0UcSTTRu7MK1tmJC5EWQoXah3apzG
H9bAULE4Q30VF+01PgRfKollNv6GOWh310tT9qJk82qrTM4wQoO9OSMvTVrrh4HIKlBhgo+VmUrI
HLpHQn0t5mYAk/8dmaIK25M1wn5supi3gcDQh3mQp4JQx1tYmu9ZYq+rnhUfgVGVOVWAHslVUEOD
NH5vS7Znlq0AJXA/EtVnRbZi6OMOFZUOmRvJrMnrKRl0Q/v4TlUzPSWwoqKpEYesTQiV6k75yh02
ePbOvXKP9Nzm1RriSzxkxdNsc6QgIbl3YMLshGMYhFoNweNAlbzpXD99HlmkCq7oPTjNj2AMkmtf
MryvioWEoyohxnZdQiMtp4xFagaOP1R36DTFbSEFb2P3/gsDuvTO9iijrdQ9+K1hH5sEace/46X1
qdxL+zoVJKiNmTCfeFQJCmFsG1nY5w/jKsF22F5FHVnzkZ7j/9TSBGfLRPiSTPSwgOu2RCj14DyR
AiLP/zvq4oXItb9z6ky3sgM3IxjT2kq4D1yBH9XgPQ4e0JuGvmXXizCJahrhPYKAFfENBnkAkBoR
kmEz3xZ29O9xJQh42YNRSK6F6P4GQ/PM3qEhlbMq97B1WPNk2WPVlb9ZaMTnvMycA1hBdgEFk0rL
Yz3k4veJyLTF4NTOrGUn8laMUR2bjHcxK+p5ZxdFjMzECne5DukRM4zhmM3gebskHFIoJnn10M60
XOQSJMTfogphrPVtk+mE/76Ij01aqYOrB7hpukSqoyb2aZbzRKYTD6u9jLxZPo9nmLD2kQO5T55p
Z2dyuL1DTxroVsQdgbdjBerHWR59tsb+2LwRC/sEHs4+WD1LPsVz/WZHRc2EG3TYlQkny9pinl48
hyOqD9xdWwbGtizC9wGQWhRO3UfQqqd50uYhdBh86MRnuaPJpTTeZfzHHzsIkUI+lQo1ALNWwYFj
3JJc0MvI+HniWcLcOG2NnsWS7eUPvre8xiPZ42wxnJvRqsvgXyjP3hJTvjHkKG+Zl8moSEswCKgW
a8M/E8O67K2wfu8w8Co1Q4KtCGXABrYpEZjQ1geQIzkzwwC6oTIcXpUxfc31VByNCsH1WMzbMF/d
ZWNj70bjZ0JiHw0+gAyootW1u+/y/g+pUtRDcoxauNTbuGJ6PQSC+DMSidH+MBIxJKD8MXXv7a46
dYtkst3SruILZ3gK4PWM/eXkx/mHMid31+WeF8HcxUzBw4/jJiROHdJj3++Xbj759jLd1+14WiCs
niY3Rd67pEWELToyPzykTUeJhByciwnJFu24QicfaueHuBPntGTBLVnCT5A7VBJgpZRmtTpRl3qG
mLdUf/qsh0tpGle3LnLmPsZ3wjNCkGiFyXpK3zO8XOwM5XtZZg82NpLOCg6EeZ3IIDYP7apEz/PH
WdP3Kj2raBFzBqKuuonGm0GHTORVKjOyl+ToWgvQ5ekO7xJBvp4JIbeuH0uzak4AjZ1N3vrGZtG0
rDKjG+z6pnmPYe4Am5B3cWU8D5lpn2bBOeCF7bOVCjKiS02mBDc7Jcv4hqqWTRvKOUTBQ8b/ncNj
KobngbUtiR3u3ZJYt9b2dATUy2etC0RJZWBxPd91DwNjlH17aqR55zGcfjBkjgmNn843gamS37C3
xsbdDmTZB5V/gIhxZ/eC8XotkXUSJRp0T1PS/01Mk0+8aYm9QARmoTMxaEfhOlN1GRDT8iD+mAN/
T/KyybnK4lTIMtsU4IA2jUZBYnY+GTnNwKFTV0dF7gfGTBLdOiQ+wFhgI6O/LFF1zWV/nN3lNUHO
Chyc8UDdT7tWUQrEIYMdXGjNnkS/kv0LW0msspfK9t+yKvgKEriWoyrobnzKxqUuSI0BtNYPWL0Q
RSWClE+Ywscqv0ImTq5M6//zrYVCulwjY8cMtUA273obMrBQMQuPdMhod56rEXZ1DoZXhf5j18TU
t6xpE4KD6cWRUNZBsVNJwDSQ9HI4mfbZXUjkQ3nQmI3cWctgsXPJ90nTYmlXNokl3vdUvMvFPhT2
PIN3GfxdjrVicGxGoARG8lPk9zkZKQYWahqkvscRgV5atwzk0GlR5PPnc49Ug7gKvbNxdjB8q9gL
5j8mwPv1H3AiZHiMNi9+HXG/M0NbkH+16jqXsX+0fO9hLIN6X/CnKFSDbWAhA67YJWDx+mua7P4I
bNibLeXXCCqLlGOPmKqetbqHhucECbnSeowsOhNqwRenmq5Wljjs6ki7SCgaUxgj+w4L36C8vU2m
2ZYJFLU2UPsigSJthMshCAgNVgnwGN2gizb521PDcUMAyn7AnL2z+/G37557bbfHQnZPODcOZaFf
9aLOQ+veWdUpryCidIzvOBf9ds/4grA/b7w4Zs52vTefMeQ8hpyLKI7tnWXHuwW3NWoPluBtWx0M
G4Fl4D8m7DkZu48buQxPMzGQBKo8rsdEOlJmBWN2WwqkGHKENE7M3V74/tMy+tigWA+Sxkt3ysYd
0dxH2vgEC7TD32r9kz7UX0NDLEiHJs9q2i/kcAag/vCe3gtdLnwK3TVPdcE3vene6SxFwiBJCLRn
ZOdOfssQe01u+2wiRx5Mu95zKO6oguQ+kCOZUZZ49VOdnnx8dAi9EPnEiPBS05XIOt1oIfOXDrDb
dRNx1kmc/jV0GB/yLj8wxUeJGRJ3nah3vw89/ArqPEG6DVO2c1wsmWt/NYjJS588akntzOuh2W7N
21K+laLeT6o7iI7Fvec/QaxA9TY5b7g/iQgxSbYxRPjHwiMzZvlHl0538ELA1iclcUPOnO3EWN7M
wSUta2l+a82MtDfEnZ/jXdTVk1sVz3jJH7tpNzq3xm2IHiIcanpMRjxpRfdOdnCCVYE3EVS0bp39
mGc/BufaBpjcTztg2F4f3o0DwpSkEKu0vlq803ZOY9jzeHDeZWgB9XdXgdxRyP/QXRMJCgk0SvPx
w0+Te3Q8j5lZ/QIBu0MNCT8G8Vqh7JNr6JNahvCYW5zHOgHNioLfgckGUMk61zhVbC/+z6CmC6R6
SMoKL2v1Pnoul6qHe9vJiIsem1unMR7U+teObZpJps5UaY6EPuRXyyM9yK9DkWYFGFxNdzfboLON
L3uufkkFE/sY42y34u0BXfF5yiN3wWySN6zFLXqkzA0vE5L3WszYz11rp5OPccEWRwvPALczDjrD
X5t7XcSVRCzDmWgRBv0dsBh4/VW+tbXz1Ln2ewsKoUIYw6ZMwIdheZQqRHQ2Tw4z+X28XqYz62I1
qP/yubwhBnwz5dq/otPcyTGMaqs0dhPomrxF3iQ1AapeI8j1NlhhEcTukxrSwuzQjCvCfGFKETRb
AB4+nhEAw20eLd13if2zl18yEKcW+sBGpsOb0//JYvPMLPtMfPBzErb23koRyxJMQdFsiCNtQUaR
UW/9dngDJDttUPj8gMwtMWhhbUKw4zn/eQu442DsoyDGiVwGzrAvbEmIkRsQD+ETZjmFPdkjTHmS
WelodsmBUEX84kpxy8dZbxILNYHbUzMwfCPvllfwP+7OZDdyZM3Sr3LR6+YFJzOSi97I50GDu0sh
KTaEFJI4z8bB+PT9MaoafatQm9oWcG8CmZEZ4XKnm/3DOd8JjuPSCTbMtKTHywHJw32G0o2aDbGc
eVDzXozFo5Plr8qOUM4Uv1GqrILMMNeWZx745B57BceLFMyL0HC+6r5HCoAjaUYHXNOBFWO9t0Lr
1ITWma0bTUhiMChlI4sHhSmBQ1Kbm33XxJ/f4XhDT1Rjb4EhNGNHCSQfasv6cXlY8DKQZMWeLdx0
qbkbrfQh6aV+aVuFoL1/KIV3DHtjGyZMOD7iwugoQOtXDz6XMQcfOBqeRSG6A1bsd2V3mzAWzAVM
D22WySxzpENGcLeZHehZtX0JshoHS/5Uc8agh+b4aLF0Jn01oqTnl7Jya1A9DJCMZ69+NTr3UAXQ
6qr5lolb27PNkIIrZsS+q8mMB0U+vLpPSvFEyHTLmmBvd/Nh+b0ydAzrqkrtfcPytQSt0JjyhLKN
M5MUCAwYr7N+t+Kw3Tg1sggvvDLWTYF6+Zqb3Sy6Z6MP9owvG9jWLLPIoyHceTsFxc2uah4LwX4c
Y91drhIUpcnRoSrctxM8WPIyA8F7X3qLK615MGlBewPVP0zU97kJulXP8BWV6/Dkku1hiuSl6J3q
7DXzjV/5VEPx2FSldRdInj8p2n3RgzFAfYCoKE1+OgMfSyXuZc+l5llILIk4IszKNu6zbj8b84fe
9kM4/kn7z3kgorqEgQu7e1qLVL6lzk5JkhqaxUk79e5T31CreJKJDXrEqO5PXQaPITfpC1QP/NM1
IXI7yWsYm49zgGWjAgm60qC8Dc/AP4Utgdtpn8jwvSTzYOU07rR1QcPCedyaY1Ec8Wyz+6x7WN9T
e47YoAGSA0Hg6U8jG5eAJw7tjh0lUYDO2s+n07gOo+E8NuNnrG08Wa4gSBTypJOFwVq5xgtaqnDv
+mG5772xR0SHc9hKSOWrw62c6j2wE2/VyuSmhvG4cEyVjT8y8pxsVZAmPmRXUl2oHHrQU8r4oN7/
hOhwtMP+3GLtQs48kDnkRM/Ifm8pM7WdNCOS3cg6qXV7s7uuXJn9arSD4lMRBcODP3/BQ6RDwyZz
S5SUu0i0vD9NXV9khJbt77/i7do2VF9mST8lUmwTgTKzQx0a1q5xZHVjxEAcUlfOX0aEa5sx3Ic/
ote1h7h49NtUH3kZI32/2b4wUPzMI1d/Gbm7B/03vI+VJPDLZYOgRZAgzylpxGSvF1/T07j8rvyR
Vzr4/DXTFsTIqpenhvike9fHcuAAK3lX0Kz+voCyCb8KhBHPfvB3fB/WtKnJ+Jg0qNQif24+E7az
f//VPiOCbHDz4DratFiAYoK9bkR7abEa/tu/Uv/y7LT5gp/Fcekb4VMWq+IgptzcSdqim1vPdLHL
SxwIVqW4fHExjjyzNcU9NxtsH34MCxtF2U4ciYD7N0Y5S4xOA17f8LMy053I9QPLe4zrJhsiFD7Y
ThcrB/wRY9vDoY1LhJQ9gzBUUjOFdWUwhCRH8uK7jzNZv2TVeKgL3XdYu3aH9zEJGJr7IctIFXSX
Oi22zLOtQN7ciQcZ4Pu8n5LaB5DCBJBlyt6cu3uB8oMBINtYt+Cb73rDvVdN+5B6at11mD9mmGar
wtPH0QLGkMTPFfj4gy4ywr6n1ymE9t0YBA1aBJvVAaCMsBjQWo3WGnMF2diJ+6fvsg3Lsmo1xMhd
Iu2jean8ihyW9jISbLMyMfO4E2aekQmZZTnsw0E7DxaU1owR+5pd7HBfpUQZTuU1hMK0T6aIdI3Y
SNdRkrubqGEhlyZRfhhJiklrtVWqZRc4aweHVWXuHFdYW+BB8y/dzPOJQnHEreVIpHpSnIBqJjL4
alCYw2pkRUvy71bGPX98yadRtS7FH9nvNppcrL73bBGpOGfmmS4GgofBJQKeYcJeJoGHpgCWz9CX
mFHJNi+rx8Eod5aH4SeviBOm1AasDy8hEDI6WcLTu6lUV7slqaQ18+4Q424eotq+Dj79Ruc8pp1s
kVVLY1uqJYENPSeWbKJA+tBicJtQq5g+TkzSbC9hF/0wGUGfEtCV5Mgcs3TMj61zmxcjlo+6686R
ZCKI0WE2BND6YNnDtkpUsRfTILcEtxDaZRXjzhI+RUUYn5ieDZsCp96dqoOrFJmzbfD+70Bs/oaq
wBY9YfqXjk+9290UGKyTxupw52RztfmhxtX3hsbA0TG2RHpPyWT5IZknkGdV2NurtnNAoswB3xwW
FDurgds0yeDRMyeTsQouvqWqlaLEg4xrK8rtnbLjv5QNvbVxnyPEzOaV5WQPuRo4ZtEiVi5iqYIb
/2XAc+CzZym7yWC7AWEGY/V9IcrHPEh/cDDgLMmqdM108TTiwTxjFH/rq/gXTig2pxnN/GhCeyAB
O6BI7X4q0S1eEyPbeoI+AtsaSgxNbLN+j2Yif8LQL7Y6SDjQs8FYmYIY3Apt3+xk/aYZHJRUc2ZQ
3j/aPLnEZIXBxkcEB/OfwKRm8Qmxqjd8GDVe4L5xpQeHsgPyqhiyrKCzVmv62TBV01pDVFhFNaIJ
YyaRKHj2ffT9oaUySkwFSISYx1WSILSyW9M9FkTF+KbP3Loi1nJqMD7ABT6kA6RO3ZJzkrY/fYBn
F2YYwqVAEK2qK8UmrH0Lsmk4adc8UoapTUqSy1SlxF5iE7JQ37bdsRqA+pp9gHcpT4/kqaOAdudt
1w1PfSJ++N1oS4nCou2dSNCk2JpSQYUmKNNmNtJ3KdsV1u9OgIMBRSfWbewKJHf5FbCrOEb125o7
M+l2tkUlYUGVcRsSbY0Ulj3Cvoy4NjArwmt+pInltRp6Phq2t5vl4oF9RC0/FHdsRodjjKiup71h
qgRrlHWltYOyx0xejs9SI+IbZPJupIw0WlxtLNTIlGj8O5uAKMWEShlmzaiBGD9slcjATBhWpiQ6
RgSbNIJpX/UGYUqKBlZXvMQimt3F/kJPm6dr2QFbmIM62eZmwN004kKkT/eSqPqdNc++HmdQFl12
mKx7h/NGL3s3T+MAMklDdeAF3w0a/bVVtm9APJ7CjPVQp8cD/CS4k2lJ9JNnMD0axruEXMOzGePd
171HPebSRSZoTfZWnD+0vLu2oweUk/3aDyPS1sz+ah9eVYRHri5qZ4M/lsm2xpJrzyQVAOAH+tnc
I73NTm7s7zqLqskYQVrPqEvdqMx2ImAMEg7+PtJnmGMI1oeC+VmTxzv80dCs+wMUz5yaK2V/2Q0l
nRw4MytqMAoyK98GQ1yvcdqmxaZtcbCkyGgmc8pPk6jbPcEjTKtXcK8BLSf+0e2Z95dj+jotbp/M
6ce96StceDg41kSy844w/UbTbTlocPnWqbnYlumXzJwS5NCfxFMOlC9idt7bXnyIJRk1zmIXpnLz
0CBN3Axj+mlzht8x5MaFTTbbusuQwJghK6QqEADG6CTVkBMAzSGxqgtxVVZ/kaIS29C1cC7MQ7Uj
9o+v75i/zzGDokDdc5cnIJjyR1ys72Wl01US1eRxzfdVTIwRgc/fwDVNak3h4/RlR+d64o/OYO+q
ENwQ/WOCAhPfat5WH83MS7NeHJkKUBt0tZWX/TjRi/RqVAt+88SJzUkpjbekUtU2npwbsKsTvttT
zduEVjayd3lgPaapy8jCtHHbivs8HgfEpMRheI29iuuOg6530e+s8rgFwKq4upVGDlhYO2/KnrMp
58dY4v3monl1JeGbYSs/LXe5F75k8hgOrn7oMm5WO3xA8nwNW+wO+ERVgPnPyn9aoGHFSP5upa1t
aePmtjlKdMRxh0jxnfOhYkd/tprgrZHZF2nS3jLNlBukaZfGhMgrtXnMQ+/ZcZ+p7RePC1PAiWkA
5xI9WPqaRrLATE5m9GAdpd38gvC+tB2/ou7ULEaB1LAp4OMMezKyy1D9divKsYTFRZ49KToDnQwr
3/kJelygXia3leZVud5s3HX4ZREgYmGmPcx19RxP4L8Xs9EYEh/k1Nk13nkRs0SoC1oVcjUEb11D
AUNE5NjDfm+S3TQ3N5vWO9M0+LoSZOB01VMctevc8S95DXOkSRtW2pjKJAHb/TMO5nWPQD9WVzE3
yyD6YIj80defisHByiK2jELwbNTqgvT6yWV8sVh2Ucu9cj88uFnz5ETZMz5cLpRwvHVBfajFdPLT
YNmQSGaT+ivPxkubMZXpwdds88DYgHhEkgqEw/L6HwNp0qaAkUwupdduTX6YoKyYR0GS9gwqLBwB
B6/3ENVVhKTYBJYOMd7HyRgPcSnRtfsXbbzYmEK4UvVrZKXVQp8+VMJF3hKQ9ORA9HJr3GXIuJ38
bPr1e8Y2haLXeChY5mL6Z92CiGs6RxoABz6DX6p2L2PiA6Wv7VXXvhZ8dRO/ejPDbDcghoMEV0C5
6nHhxdXbYIffVtng+BlZfshBYbsn6TD3CFmnFw2K6pU4w1XDrU6OUU/T1u8G37mE8xYlakVOFmPV
fBwW0Blr27RNVlHEcMbgKOP8gUtUIltqq9dGNY+sYd7dJNpj7MdTU/Z/yHoy71K07gVkxl7wdNUk
ymK6rI91hoQZEZqJKUYgkZjRC09bsrmpGoP8CwRvtEqakX6PLVygqrO/bGLKFunQot1K+mU4VBdv
ZY2YzawePJ9lmwRnyJPlWv62Eqz4W5dt42SPX8I090mm5zsE8JwqTY3ZyhyhPvTDwXQPve5+wwZp
1l3CICgbxCM79ZpHrllyk9ad4e7NhVo2oZKgBr6aSNLukEzvCDzf2Kkcrm7GUeojhvIY9dWRc8nj
7mPOik1IZHcOXNtgV6LSwN+InJShLmDt0eAfJgswOw6Wq5dJOQseqAAsu9NVHTAtIrdiU9eL52e2
PpXGtYAz7lkQVr1xW/JSNWPaPY6naNMJA9wDCvq0jNQGGIK7l5QjR09DpLMi9azk/Ft4Vg0n+++T
ARSp9v3HKqPisnqWCzNRBC1L7U1iGufUl1fl2fZ6DpuBAZXeZtRKO7OGm4BCJ1+lA4uEqo1vdr3w
R5Avp/d+8U6rxAGgmmJvmdzxJU8LmnV2Vy2lkD126xhT3GaUeN20PQHqHMWOSORjFJifBgGj5yzk
lSwu/r5ntdbgKw+t6QPS6KYfKNzNrrlY3bZolbFfWg6XNdaqMRN7RXwe7c0x0ti/hD8eVAN9KRHk
Wo3NI6LgaIPZKqOgQRIZWAQljIW3y4IwIDKQOx4WO+ep8ali4uz7xN+RVITfuVPOxqVxrDoa1oY5
LxKDcKW1enD5Uym0FJpXhsROyE/Kgg3iifZQo9NoYHPJV6D6MHXDqyzShEwyYwdzZjimDvmQaCY+
xqpkaSv1KxXXpe/0Rjlo8ufmQZF9t87NZyI3QdCAx11zLb5koAi3APHSUbAvCFjCoE1ehWb4JOM2
OrTRsPageyJSIwSS9V1eUfbMdDvY2n+qikGsWIhCdrs3pyInd47Ydsrq705gRktMhat9nKkqAkR1
spLsl0Qxc9QN+wGL56FNGfIKqi6i0e1dOqA/KjJueLZhJu8/2lFmT1RxdG5DG+xLYgFW5HvRZWjk
l96EY5NujlbIvRkueb2JNR2dGEBIhW1nlbXAeFiBt6QJZQFSx0bzT8cR4WAelacPo0aTYWKUBdSP
DCbR3tY2y5FNBGR2H0nX6M2/Uhf0g4mCQbf23qi9iS6qjO+A9S9WUVAEWj2x4tSE0ahmPc3ijRAl
vyxfSdYi+SoAIWQSlpgW2bEmsALoS/o+2/ZLbKlfVsKWxudgk2BQGH8ETxBzL8r0cO2h0UbE2TBU
E/6tcskYth0WQcRf7Vp7ER7n7DgI5uXgtd2Dn/1mEpGtDEWr0MqpPD4UMiFe2N7xNh7Au/Qw6Px5
47J2Mez5NQG7ZPcM9tkj3ZEQw8jR+GYlGdx5OD7QoxLjK637KoekJcz5iZhBrP5K7/00LDZmAEwl
5H6s+mCHe77AvX4H5xtlasj6pJ3btYhcd1UTblq7rGnbmAOWzv3HNj9NgW3DpGuoaz2c+7TmZ0iy
y1Rm6bVVQEI9F7ZnHb2pSmKLWD6R3qEnL0T/4reOebSY82uYf7XWKXob90gbDQOmwrY/03giRHmN
oqfeNOmZW6Caihmup+3kHBNtGVsZsXKhc0cSPfBJF/8ECdCJEUlGwsF9543HkGfljHl23yjHfXS7
GGBMcT+AKD8xeCKjNwIaAtysvKGMfSDAEiagLnFip8y5s8r79kOf6s8Vi0OVF14b3wzvElT2SGso
8mAeQlEYLAo3YZffYVWe8aO7p8i9F3bhgwGBRdBUfo8cgOSUJi1/E9nzjA0mWpUiewus+As+F3UV
BNaz69tHv8v+AKKd1nH7oQo/pBbYhnZynUm22CDHwREMRcJsvBMJF5opZGJuerJdx8aBCdCG+4ED
5M5l1m9YiFNCgVwfWZRLocOKoo/DX8tcKTXQ9ZiWc5hENWzHAF5DH0W7FgvEbDC6IiUBg6Ju/lhI
Ztl+aYhN9bRrg+wVJVtBa2R/4PUHUmNQvA49aitMgqiWGJAuBB+yPMnydZcVNtdOJumTTRE7G4ta
D7H9d5I569aflnI/P+B2ZbMzReZ9D2endPNylasOa3txz3VMSwqEBnzj/KxN/izk0qy7sQoUMKgc
YTIgZyi8S0yB/5cIPOXoiJEGU8UJT0xuX1IK3qekqneSzZZFGuUA5WTbShAcJooYQ2IlD0HXgVBZ
WB7B3D0OQfmpW4jLA99sBq+7jPUjonu2ZOP9SJro1vfiYxjKdj0l7CvrgA8skqnczGl2Ae6G07w+
ueVEWHVFB9P2nbwbW3ZX+OopPvppTwwt0nZm3ogMbU4i0dbr2evdVYLmHL1bPtzdZGhtxgjZcRPU
f3j05cGIFvIPTUTvZ5/ORCJYCwtVjsFrE+BwS1PT3jpMalrhTId6ehuTkAZvCJ6dqviVwP1ekBrR
ynDkKZoQcsyEX94NAvbooL5QPLGInBjKDLbzUaOXrHDYiq6Tz5k8Jllb7mM3O02wTmvSUMpkcO+k
49TIvgF7RyALSZQZ720JednMGmevVfJbtujyQD8cYicvtkEa37cOVlMHAfSOJ5CU83bQuwr3amww
PaZtIKasbQ8NFU6meTDiUdxnHFC9zr4xcJ7YCJbMYVx+j2k3lAX3jOsz6en9f4sW+A/JAv+Kepf/
CT7v+tKxbd/2HWQTizV8wZz/+bgmZdT9n/9l/e+20oY5MhhgsceExSZQGpdpi7Y9BF3JrSW3FuvB
Z1HbmzIK4qMwrecssaEr+Vl7mP2wOHdElnhD8Spn91ZKNz7naDLvhULrLGdE6SycSDnSV8G38+zl
ZBTZnX6sl5I1KhIymzTeYdyn4xO7nNM4j+Ufv3pkFzl+jqq+sakDBQptr3Tekjy1aYfc20Bm5Z2h
dX+ks8YxU3W4LsL6PehZk9Wd2vuuNh6nksER25lCs1O0svgZEMB5UiK6iMQfDv6I9qjKzn0R/1LF
MDxTut5SWUxr03DLV1absFE5/P+y4/9baQ4YdPjf/6CcBhF4/0LQ/y9yGlT1jx0BFl31j6/qH7c+
/4+BDX//838PbBDmPwOeRJ9hmynoK00e2X8PbBD+Py1pe8LzPUeAeBL/Gtjg8WueZdEVBD6TusD/
/4ENtvtP0+cpYYJuS8oR2/7vBDa4jk1mxL/C/13hi7/JEB6JDWQ3/OeAhCmg6vZxC61ncZWDx/Be
zOJVCXmk9YwfJC443MJ1SFmtuIDHdAfG1fwddBs4EGwFLLu8zi7+YsSS/gonpneSfsIA3OF7VUSn
0B3RWBiZcWqm4nfbBfNVCBE/FQ7n7BC7R5ib7y4XAxPpSUCxkQxMISATC16f/aV6UkDX7hgOQN0b
4X0anb79/cahqaoe6vbdG0qL4kJGa4cd2+skQTNUfvLE/yELjPU275D8GnwL14Ucz2iZPbK2RyZR
4yhPdt4zzsmLtSM5K/qQranns/rLxmtsgGjSdlmSwM4kMf4qmeA8V421h7pWHzOTirGOmLfnM5vX
Rp9nrHnnvhMeYwOPGKBEfBRWUb+3PiiXUWgCyWdmWF0bs5WyYrz4ggrOyq9+EKdbpE/hmOAY8jis
U7Ira2QHQEBnylaZLRQBdDqx3X7NpR9fHA/SKfSdcU0M5X3KMAbYge9C24WaQytW7NMvVUIIKWcE
FGyChlMR2C/+0PoHUALhQVb5U+Ra+SHMU4YOjON3fk/nwxxPrJNaT+sBs/XBdjDNOFTAGCFBc4GS
XIiDoTqHmhS2CrMjmFd6AdN5qnrwrl3mvXiFOb4vUYSlP30j3RhfSJ14zTsWtSWD5+UNs892Vv0x
xrk5BWzgTqJCOEL2THboBURmMFHypWatsU+zOl0H1UR4ih6eAhNwYxI2mlwkRW20MEMqOERh3MAt
nGobufdwDXtoKaLIhg2Lc9aXLdZPpHygr4MIv0Kl96SxtrZM7uywyP4Es38lPcd9SWtAWUj+Tl4E
U24uvT86z39YwLRfFUBk9of5O1khIfPf2US0A7lXhni4oEVgHpgQq7h9O+2rRl+zEjkyQ6XklLt9
gF28vyv82niuQltv7BpBjRrVbzyMSIhgZ2BO4EPoJbJkv5q4W5peHJxo47WWz0Smhka//KWr5MGB
FXiK2uoSC0yao9vEp0JEitB4/3fNj3JrchfzvQFK1x5seaMUd+GAq6jz9yazgFczhqOWGZtgon31
KSQc6ttbGILUDAbvjNTW4jDQuFVjnAXxiDsiBPuwLa2QO56i7eAkvH+m6s6VJlCFWx7WS2H6B9Py
S6YwtvvB+bbLc/Uoog4Gu0miSbfJxFy/SKpyg13oY+/j0wynF4/PZBPAbSGxjw7LUhXpy5RX9PQs
pl0/owot8nDlMSY7Ebzy3MU6vRR2NZ7NZtyi9iAbNK+/FGNQZCJ1cDZAVNyhzcJEHBH6kUXyu0e2
+501X+1fLle57KqtVsJVxlAmBus3rrH8wizlRmtMWUb3t9dSBes4CPY2SI272OeTUZ35HHeecRTZ
47i4GDKCuee+nF6aHrDy1Mtm32u1AFH7L0VbbVSh+dmORIWiSniHPvKGx+M+Nrvs2RPNB75YdRwq
i3CUjElKNmi+vj2OVimM73LC34qep75h6P0ACooLgVioO8OU5qNZP6Qw9L7ZCzEZJDVgjRKMeb6y
hqOC9oWmmE7N1kVAExjfcDsE+77u7Gs/gPhvWdbfF6rVi7dmVWLDOSPUIXXPJLUQz+MKo/twE8y3
V1mRreN6frREj10wa/v9XJts48M5foQuch5FjNA2i4rfvkXclVBvLEhWDJoQjcb+WU0wZ22W6VbD
YCXWGj1zGyU725fl1UZnRr96ah2nxTJH0e6gGHGdT89+c2IGm3XSDY+9ncyPE9vpkeHjrOSnSRIA
s4ngJxLBIQ/41CMrmx/dEphNAxOTbpVmkFcP99VDHmTH10oE4bqoaXATOaYbw6S9glS4N6YkWWvr
t8+X9RmDv2vJ+0nMbJ0zZiUlERHD9MpbnGzDjLLNTTVvl139lWz3K2kHHrQoI74zRmb0eIAF0kHt
QYBh30fm6H01NTAip5prTWfxQaQopo0U4ynjjdNcNwAKrKQ/lLOaNiI1XqNillunZVfsDIQIzL5d
rdyu6zalEL8sJ+GHc9aO6idouR2UxjF6HOrS2400kXceh/EO81N4G78TUujATEFU6PzibPUILgs1
/LQDrCTojKS76BFA/VDSyer83UoMuWlGk7UPVj2yQSwDoupjhDJjm5JSBjERXd0SCnHBgjSRXktU
G8Md3zmHHoBs3BbyHBbltMFNZL7MDtRM7TwX4ezv0zAiN1vjto+EmSN/DqctW1pYBxOoIoADHmL8
WxMU45GlEpGkAzj5gtXbZuoNnlUXy9DEpu5opdMRrIQkRXe5qDUaiTaN/5Bn50JjzZij5HBuYq83
HrBysiJOcueA8Y8BdWa8mqP1eyhbnrpwecEuviJ/MJMzqlW9Tb1cQ5nBBdo1ud7mtSyPnedlT0aE
WaaHMPLVfKB6wHpmyfGlA3QmLcf/bCcTyWg+dFeBoDMiD2CVMAn/NACaqqrTzx3UUyaFCMwdRnhg
U63XPgTjOXflx+y0+grVuwyiV+wCISj0ZERU2vp7ZnC/ot7MURDylylv/t9fumymeShvdq/jfV44
xosSDBjB8H+qnCopZ/7xCFdcQd+hXWwHbqjG89SGTC7BoA5+xZTYD3//Ll5ASEVbvwjoB/dmj1Fi
IIPaN9jxjahe2pxwkSVCe8ymbh96+DGG+VcZqmNZNeLSD35xzLNhZAV9s6d7HybvzH57j3b4PQsn
RBQNZo7W4/RM84pLX/XEfKZLmFLi9IdZnRoHF4RfBAdP2Z84de+rzmwYgYcXig6f7B3w8qX7KYUd
bUpOzfveyZl5eQH1DdIMAo2ueM1BZ5RAsfH/JoZRnGqarTMV6Eni99vOwa4BCLeJQEGk5NNeCAlA
BFR2sLpcCijdVdimso6ttREuCxM2uGTV+qseYfNGtxZ4vdzeuhbfFMerndNowmOJpXMNDMXJR95z
3CXmvTvZ9ZruEC+uox67HqkHIOJhGytgH8ykm9rZlfzYt6KO65UFF6Brw4ucQOd0GK3uFGPuu9zM
441pKbiphgOglX53zYyXnHUbkwXWLkyoezscy1tsNOfBNKCmUB7ubNW9VIWAdJKih2jz/ML3YYPy
4Lk3nA8HsNqGKcXGLmjrgw6yVBDOTLjmnJokc3Z9Af+VyNBkN2BvZBTQHh1djBuwLnhQQv0tmJvY
QfMyZuzN63KRQw8bN4Jxb9hH0bzG2q/WXU/G5+S++suWBljaym3Fc+SVF1KGgGgxwOrD5IlbmtSE
qbj6Nv1B19IrRAUmh+TWzPVW+vrbnyg8ClhpXvLmTTnzRuSaU/NLdh5zKofBHivewk2hkU64aSf7
eYSfOXAi5BWDcv1Bxpha1xWqgHhOj4luOKiLe/x2y/BjNRdtu+q95Fc9yvvAsJvdVEXsS+ZdKB7Q
2P94/PxIiEm/EiiouMD33SIwog93cncbwXnwwgSJb1pt3IJzfvLG9YB05AQE+83O6wfmzk91byDf
TorDciED0Z9RFXFBhmNwTmxm2AmPIqUb3j1SpKjshdpUixm6CeON07uHaWaROVyz3vsToz1F7LNL
JRtLHMSrCZqVwOfs01euXKV/YmAJVOhVsEUtHG0X5NuEnE/IfE9yOlmXXvdtNPlzmrj72s/vKXZs
kjnQDCQC7fmwGO5ERg4bIVhFt3dCxfDLtr+7JP1oZF2z5GIlOlXxy5AwY67CxNkkPQZm4ss2oujT
KxWps/FEBHTNjc51/ihr5zD67pt22wvRaLgxzJwZMEBxMT27sv0jrehp1iW2OsLZbP7DrHlRA2Ej
kWwvPs562zfczUB4wR1bxz9tLv+M+mLaor7Mbf8uWM1uk3A8AJyFTwacIsVpU87bEdIj1UPWwN8x
IPylxaGImYIH7D3yJDzjMLmgP0C0zjq4awnzjnuVrip76xcoZvQsik3t+b/4dv6GX70ou+cU0Crc
RAp/f9f23yjMaMWch5rs5EOTuUeL0+5Of3U83gRbratx/JbuHygd+woCQOz2v0LHAAUAbwSnjTr6
3Git5AEITesdXNU9F6GNyCa4tkm2lo14KCujodMbbn4SCUT0coMmdJ59RP5wZjzrkLu8RSRKHCkG
OxbGfIw2Jhza++MQ2CenGcCOkYzjEyVRjbBooZy+otY/tjgPAAhP+2YEsyupIO6cCtvliKiOxKPy
E1urt5gw32WVHtXjRG+AvYg3e8G9oKomjDyog7U30AXjgb1Jv9tVWNOO0P45+1FamwWg085G/pMB
7cWyVoW8g33zk8Y22irmZHfGfQsTnW0DQBkzfPUqRuxF8sJOfTFOZBfF/I4RGKjHDDylDJJnx5wf
ZMRLGPTwEWY8fH03Ps89saiJ18YbIwOtNDD+I3dCUZ+iCFlWOwfhDx92HTYrxdXIFgpKYKY/yl+A
yjczlbqkuWng2q7znDhtNrtVZfmbwbpq0/qV8mFNMZnepv9oaZBtSI9uvgquWWK+5F3zSXYfSyJx
83N8MgkSn7Vd5/M5bDpwPnP5W7eB2tKnR6jFVb42U/OQY4QhFYuxcGb9lH3L/RFBwrEcC4Rpz1no
q55QSj6W3qNQKqYHMp+oJt3qbLBfxCEAxUm6/JyBgiXS0HBlWJvYzam3HO/RClrBvE3lBLAet+cd
mnuSDI1V5xY5IJycybEej647mDuUsFhpJNsRViWbMoUHK6VEqeNurTr9JgnWXtvK+tOS4jIu+2p/
+QCEzZnsdYTRiBR6X84ib0QkwVaGeSWrqotqb12tP1RMF+rM08HIYHhkCFOjlenHiN34bXO3fppA
MLczGl4S2qE7ZPkfumK5b3tiq83uPBj8TTUEag0idZ3EAR42K3xR9REFFeIIny1MpqvvHA/f5BXj
NUMox46HxWhpsakbivc8KeSJcPV+5Qoc2DhRd35ZE5xQYhan2gNapKdjmYQxZzTbuxSTkWuYuMgC
V92yhifV67h+zLBuj+y3PiOOsYMIakJxZqRDTPBNH6Q2HlNucHDmczIygPi/HJ1Xd6vIGkR/EWuR
G16Vs+QcXno5HJOhiQ38+tmal3PHE65tCXX4qmqXKdTKT++3qK7f+sZU7gD70fBW77Th+yQdWSzN
iQYSlnXcIOmIKoZLxSmSdyfEUhdw1d+otP5rvc7YEtdJ8uSlNPT4ZIU8pU0lv4wImSAwuvvcZdsA
ElthHLLDeNMZneK3NXZW7TBnK4crHpKknJqbatvPIF0PdJp8h5yuJTTkUhrvJuvEAdvYA9LUxuPa
tRN28hk22R6sU3SbRkBJtikvuWw/dRMKqLPEcWzjkLfnxFTVZe68rYKmfKTf6Aqm1lrimSZbPRwh
NTe3zKSVPtPJRt+v91VsfNY0qZ2cBkeRnkI8vLPHbU0c5wKLEIdHMKoyjeuDLQZFKqk5G3Y/ohC6
tEObqOo9JyXAKT4eUA2zzh77lRmHiHW8IPwB+ZLq0Ugke9mqPzzW1dZm+h12fr3CJ8p9r+j+NTxD
CzBeZ3BefP4bjGOtAz3OoLcqGptVKcmJ1hQPlYq0fTknHOdppIzabh85hJsn8Qp9ZsPoMlvV47AE
VNl2NVhw6zOEHoF/cj+N/rNKMChZDL2ewo7lRwwrY5iOsyj9g9JYbMSj4YUQeevyMuf4+anALYeP
VlGfE3PvQrdHsrujrRYuZEWXjXOhrbZcwSM8WOBNVxyNb6Ec/nlEzQLdmvtqS5qASSBz4IXlMFLK
+ucB2WQ/mRJjRnYwXQI3I8s023W8ygpopHDXlplGRZ18DfV25NmQFNmKBk94hrGpGGmp07J65kiF
tefkjSCBFWeMdXE/knGk20vKA4q6uvajHz/0rkuvJ1rF5NPX0AeGJvVmvQonfIIo0S3UjLAGC/44
W1AlghlQExSsZkDNA7T707se1gS7N1cIZrDmfeshrdRPrDiG2en4AbimhGXsEKEp8vHDIxldCDi2
nuEvSTc/2SVMBmpDaYD0PPFTUlgKFgfeOucv7E8iHf9grP5YTXhMA04NZGSuaRUeStO86CndFJk8
TqzUiapMyKvij7svJpxEraJBvMEl3gM3/oNG/1VW/TWwh23NXYD9CpEQzXhi7wU7fp83pMk6JsRI
bR06a0TPVcwJrC+dq1FxPJSaWMxMj9toQM8KPXTxpqYplLSW4+O2oqSDK8pqsNNg0fB52nRp9ETH
Z7dwwPat6YU4FRAF9y7uSX72hU2lB/P5hC4A8Y/MFkb5QbxQbfBhDtafZ+pnGWm9AdhBQRpMrMq+
p5ImVwGazqIFctfGbFgrYfASfS3yntLb/Bx0LjQUjNgeXCuQASAjJCOCOATP1ClgT6ayoANVJzaC
m1VwATEUwW438d9d8m+rcCxeOKAz97TwK4c9eU+be8OEPSqhxwVHMNS6NgmZnOJqLJjbxrxho5QE
p3WMC9FkwmWWb6bL/jG01BDdD915YXKfCCAZyPDdZPLfTfm8GJ1UL3sVP6Rj+w8v+cHLsUNkneId
Kf7/c+L7Hv7/A6RJyZDv/jVo7uYgs5R223qy0EmZZM3mHsb8l8rTH1dicOrHBiJG2149Nz1YXnEQ
Ua/WA6D7RZkCEcrgQghtXhTXi0UY320SbRXgDq2utqG7FYaKf2A9kNtH77Vo8VhnhV+uDYa6K8wY
8JhAWUb11cdLvLdZ8a4xtmVtDGvP4P2Xgm0oyYlhA+sNvHuqJ5SPFvbgbQn/k22IUXAzQqXCXbsg
kuZsZ2m8KI70S1P+pY2BwzSlIaFkgLKY7o3V5Epfq4FOSVwoXQrxQOVE79MWGj0AKbTuqlXb1i8o
9Qx5Cpt+WnqqPfrQ5ml4JT7OEeA3fTUgkt2X/GDAZqTcl7zDuZflBiVbOW2tdveG9/hGE92xxtpY
1igucUxdZguv1fZJKxqD5E4UrzXxsYmctpfQzBgGxL6BItEoJdYGkyVauLCg+mG/mSja/v9HdRx+
1NTG5FkzYIJ2CYdm+jcw91249miyiecHxxlqvPR1vnBybL/OnDx3rrd0cP7A7cvblddvtNG+VQnV
BCKvSZZV3UdImdookw+0nZBjGqle7PMvlnLxb3Q6WLui36LeMQYnjSS/MxzDBKO6p9xq2Q5cuofC
nB6sIXzDgLYrM+/QQ0YSdv+RF091P727+TBiEYR/gunskfEFB7z7AjzDXFv11ckid7oarYStL/ur
ooz2hvGU0zdHxKon+ldwYrdYnpFX6GrNhueMJoY0pg8Vh7ExZMepmLaRPJSevxNucq7NHiMSLxfl
hZS2kCYfEsJqkb4ZxoCg4NRrv7ceHUlfXp02WFO9CejtqeDaew8u/ZvvTjm/vg/5qrOCcEbXM6CO
+3KXj8+Z2QlCufRqdtOFoOGa2UnGDbMhRxrrctU3v5Etv+TQ89CMzzJjKAfi7DCKBzNDDir81ITV
7rBvQQJs5UfkyoOvLbqgHLxsE3mOBHaw9Ie1EVIs5XFcwSpG7EaBPMNA7WAq6j2Pe1wbfGJ8Mif8
GyWbioVTsdA+AKseY3RaweecMAf2jUcSwLsS7HyoTY1SNznHxowOaG8WvUUDTSuhs5pG/aIazplh
TfemdLonkAcc4zfAo7dtW28zIzuacXSzKbgY+vwyyQaf+/AMNPHiu8ONKOkhFeojbnJgG48TCUFF
F3VYJsuibWlWAlTTOcPCGcHCFQnFImZrX1qONe1ArUvnnh0THysz7jfH/UDEaI4M0oelLVgDwwMl
HkRGNJ8OiapqBclVjDCFVR1TDuqjwRotlqcaeiNzooYolYdTh1d/IbPpYs58bBS4Mjwu+XM8E32d
QYIRVk2fBtdl2BR95LZ6JQ3OICyyjomUW9ccn0ekSRy7CFp+S7mFXTgEIEIB/S66of+Ah66oSxjG
bZJ/jhVVlmkcb9nFc1ZDFgkMQdmS0YMxw8ua9JIEJlc5rr/2W0AL06pOEfIa5zjzKVsIt/9hlAOP
x+dzNgDX6EuDpIfNodvDjQyvAZ8w2ufaHjcorbhS3G1Q6Z+itX8zq3hLOLMYYw9anHl36iD1RrY5
4uB+VrQwcWmx32aIU0uK2O2BeEQ2ZOcB5WnRWf4V/+69q4epyBg+zuzSsV3cmHPi4qT/cFHYEJSd
zDyrIq+XXteCImz6YHU/FGfpPDyEfrgtBeab+jdPXbVKcFEiLguyzR5KrWPpLTjsc5nk2VMXPMB7
o81synchw2DbITrNfsqyj3ubVuTZOVVW/4fHaNwZBXEzTul3ac5z1E8CPGcRmU25ggfOg89JasA9
nZj9p2V5HXNbb2P7HA+7yT6LgQ1jfh1aYg61MYIS0IDgorresP0xGmOHoWPrQG+Ce0SjLPCfDJsw
5ETikcISjc01ODaPwrLPQdrQu2QztOsqjv/NEncd1dk0PWfPSRzc4sq92Kw5yw7jFk1/b5Ei1zeL
hxD9ARMpgxyX9ZuJwuuguHd84wHDJnu3HWbZdwG7BUUPD2srf6qswjHqqBtXPVIswQQeOeFcLug6
8VKPYZwe2evK5mTN4Z7NGaJj5X5UVFqvzIblzxgBBzQOT2VM50qLDlB+ViSP20IekQOectWdQYev
CPabHOLcQ8/lhU/epVcelWBuSgS4+XJceTHj4SYD3Pb5XUplqhDyiEgSsIuwsp5EF+iNXXGN0vZn
lLa3GiIYeTQFa6Vk7yjdo58QR9GUACtmcIS8vgt8tUDAeeE9j5xJXGzSSOdITSQkyWWHGF/h6sA9
Xc7EZBnoJ9i1MWLPGaI6tb9jmf8rC7+GDZNcWMXPiWVdknDPpw4sHw0UC2W5fGSmmPia8P9JTrRY
IbydY4gP7l/EQxxnZXvRMU59SuJUTKWO31yC/jmyg6+8dDA6efaDPQqmxfFHYQHqgQdMIcedolhw
8JhJAuhC/ut1v08yromwkZ6ESTkmtecUB2SrLg42qUarHyJ3ZxnZ99ARiAuAtvSI69xWGHva4l/E
Kcgx1KVNstuEO40k4MIc9FZ0Be+747DdA4df9lYdbDv6e3c69S8VboqlzanG7eQB/dfceDkUJUKJ
uzSkhqrv426jJYCwtoKsN2cn1+TRdVvztUmsr25g9qH9+CUdc/JSySd600lWMLIGLKg9V+ZFGW4C
TPiLcEu3YbfDZsXFfdmU8zVR0Q0vwi8v8c7o/V9sJOdkTJ+jyPoGb8Htw/dhHnvQaMzXIjD+JnLe
TLUxH2uRr+MNCQhm1S1HSTgOvLMxARxwnOUFC+or5OJy+s5rbr+W9JaAoL5ynX75GzdsyA0weCmD
7uSWj0Xjd7t57H4rkzaCzOaECmTIiAk1Md1neMAD+mXW1uNcQ/aYWkrFoGLB5LzKEkclGNx4MT/Q
WXWy4ETZZG7UKE8hWSPJ7YhhUvodtbs05bnzA0rh0UEXDJK3c2b/9Z5zlLW3k41NAv2pCdWhBI1K
jfz46cr6uwvC30ydfeH+ecMsFrNNo0dMagEe4pfnWJ9jeBvoW7VsQ5Dx5QTpWT3LII2qUdE9Mj6x
XM7VrcPAfFLtyjC6jeM6+2CI2DxbDrldjPga+d0n8cu1vekAMyGUmmKB5ucsIGvunZDLpIMnIPPf
YlXZy9FJroEcrozRmUUn7bkMbeYHxhGKPa++G+foNBBNMmc/hT70zzm+RCPVWSmpQE73kCrYwkX6
T/f5ifK0aG1p79aUFhlp8Rmp+UuaallrZofS+xeoikqO4imdknU+1Tu/C9aZGXE1ltX1/kAmfnV1
5jXL+0bJ4DCg67hGDCWINFY+457swmscWg+IiHcDzUM2cngureQJC9kDCMx+p5m5LDTFQTlS+Qh3
u4pxOnoOszC1wvh10diXl7EHzzaLZqLE/qMF3AQiS/behr8xMHR7CN5x1G4dZmlczXD9ll6EvyJZ
att5F2H/1Hg9KUswOEnDjcVFyIo45RGNMR3k9Z791PfDi9XGz25FH7w2f0EPbEUhng3P/Q7ygSoS
QYylHNDZsIEb1fzYBsODS+1z5xXE+uFfVAZZ8SzjgQynBhogyB+deHdgCMXR6Ge0UfJwpR3MweJP
2dOHVyAKNrrXaw+y5TKgmIdpH+ey8iuYMUMjbkFUGtBhbOelsknxMfKk+C7hG5YwSCO7WyY6eXBI
iC2LMMDNyV1nrsJvmlsORqQINg1UPrfOqTP6P5TlbEN499RxMkB6Ibsoo20X9KQDESoXMSA1a16U
BU8IWZ0YY9rBbaSPqO6f62Ly+LnJjSYOk3G0dLqY3Q9SCRstIklCs933PeOvztuR7CBwwDPDGMR/
cY2IMEQ8MRINRy7yWMUzcscrzEjvrUv4ivaDNSUE1Y7DKccAJg5YIRp8YXyLueAWOnAoTEmu7bzm
18UXu3a61FwU3CmcFrDc/XeLBTVOOVi4JT8dznWK4SEZDl+JVeenosEMUM7Vr26SFwOw5DYfVLTx
4QIQs13+///P7Fhvk6k5eCUSvZjXAYrVIZYMvgZeoAnjYAP/IuNF3HLWSEdO34SJOIW2D3NFPq3C
aXzf2qWxL6FSWDYBRNHpZd5f2jgk1KnE2yQIbdPXyQxvozwTjqFvBUxSiC6Yabx3UsrEixLIiEza
lduxqijuV+PM22t2GOupleCi7745JtRDTHxLQB/typlyxuYzqSd+EKxOci98nOltxhxrtramrq6a
mMc6E/F3jVyu+2UQ27RBDaDxS7PZRkOGutHwPOCDJE6M6lz69d+gtV4HgnN4WxhrnZB/HgpuXpgn
PI6RQOQygyGGyxLgdW5HUNLlEQH1s4iS9FZEJd+ihOrcdhCUlamPncKo51HqucGr+FLM0RNsvvYq
ZsTdqHthTk09B686LV7LAsbg1rXhSAKFhnWqIH5hB8Qs03q/Q00ss4dT5UuqhrP2J2UYub9jC0oY
MdxhC878+hXGRL4VxnxWvXxkD/XucZcvG3oQ9+P0a5bJ2QosvVCCRNF06CdeUQfBbKGccFtx8lz6
yIwg5BnkOEgWTE84+HjjtquKdlt7wTWaDxhFfcaS3Q3KGJFl2s8X5EE2GqiLbGYiZyYPPKfJcxuX
O6+N41XQFSCNWvfdtRPIm4BcELK6HWsWxcuUqDGPX+SujvB4uTDCG4aZXpbVj8YMrrqvqnGVpKZ7
HJy+2I7wEykbEDIqjiU+CcOq0osw47OlauMaOvlEKAhp5D4cMzgEdtGlC9XzYBk+jNSTdsIId38R
cKYuyJFwpSEF2Tb9dq4qrHAKxDczhiQZN0KCQPPNC+i4R3ZLs++Ofp79eqlclcadHNfplzEbKXJw
WB2sW16zCCZQfBGcxcZIZ2fnDNWXsOSrz+o8ObvI1ueym6Mb9hW1pj5kXKAZ3SPPWsV/FeW+69h1
sZvG6UoFa/TGQ40TY9GOcpdZwUjLZnxquCgfVWkTFkJT5FkR57lFKe7K+eT66EidI9plbqN1zDDG
BCoXEnd58k2uBDpOXqlRIcA2SRjZXbnjJvvQZlcWieZlTrqReyG7EEGovaImGpU0jk++tVQzlcjw
nsChOCQ8+g4AREBiaaRtYQka+QECS3ENWQMXkPj2pQUMoK7SKz03yFBhOeypwu6XQkUW6jnlqEAB
rv//0XwyCSeCdA8VcjA/zUMM1Y1Fc+mEyqS8MKrJtMTli8YrRfj+UX75nneE2VMtIXHx0s3Ul8S8
mUVEFNN5auySgAwT2IVk9lqKnLiSOqrsUtdg+KA1WcozljaxkaVFiemBK8Fm1J9R4o6nRpHSyeF4
r3jZtoVZvXt0fJGuZJIxuzSY98KkURVuT5NSusGLu4EG7F1TyE3AaNahxFw9O9OmKc2ngB/BrUzn
EJeIJa5d9jcCqu2ykH0KShqRx5/62/9/X+DcOii7+2hl2N8mDwB07Au9zlm2VvDFwfEYVyP0k9t0
NxXr+x/ctE5x3cwnu/GDS0DnZMlu+UBOi6HDANf9/y/JXSUPNsj9pd+GABEHM1zaU1ht/v+nPaL4
qstVuv7/ywwi+qKQ9H44FCgcWX0fqDYnUMxV2k/OOQI6uR4AG4wFWIBR20MLykDKWWJVzNa+kJQ8
xMNLj1a6JBYDKyaj/4jPxM6eRoPoIvET+j5XqAnsuyQuV0bivMhqVMwS+3plNNFrQ4/nqte+t6Ah
xwyCC9WFu9JM4kP40njE44PUfVeDBuxWYPPAOX+yyFMGWq6lhhjkGUK/EKMtJtd4/v8LzTkIpoCz
bBQdVKlpjS9NQxUF2Zqn/7/Ku2gjaPTYQucvMLgL2EW1C2bU9S7Eh51rPKNHKpeYGirU+f+v5h7I
JuPqmFNY/IhSW73wqTCXiHBghOMU0I/DNDisGLH8/09NbrazicteGBXYDpAkLzwtw7bypEcWTCk6
jYJknyDHLI0QknnuWxX0AMs/EEIVxA8t9VLAyOOpIN47pYLeAcuIXtssrY/MawJ4YcFZcla8zq1v
cEPJLkgaNKreWeUBQ9nMM8fTCKKZhKYF0dLyfnz/QFdTn5cV+Ul5oNhRLbkUULlUznI9UUySua4+
1p2YTnXDUXHsCOq2c/OhYnNfG9RQ4EgEv+cY0W7wJgwxRfdsVLlxq/jAOvzbtTSC1xyVJgAAzWXK
yHY6NiiVshigdJrl1K6np8JxjlAD3hLPKk9xQK15w7PvZA39gUA50oGOipzWKw76P22ue6IEmhJE
wekJWK29VREjiHE00jVjbVyfUV4tbXBDWFDrfRcFwJzw7tbkRSE3R2uU6s9SzCYCwHArVdBtWyeA
CQjML9UXeljebDtzl6IJnnSfEcUsnRbTVwAnoHUqklWgx2ckyC6FhiBsm4W02BUGuS+71sy07v4S
YLYNBqiyi8ng5+WGApCDZgTXoicT439V1O5sPav6kzPXuxwEVY2DqmtByoT3A5z0KugjiJ3kqCAf
j917dh9uKh5u2L9E3NgOBnGRbv2SIG6Y7sDMycYbwchMUn63pBnyJ2P98lw+TaHmhjmRj4MAUGGR
dDw8DS7+cp/WmzCcnlzVrLuRSYmXgfgcWhrhImVfKJkRBz9NId4yv2GSQgOROE9V/BUpowciNWwM
cjOP9ug/WAbmocn3vvE0mOsYR0CazxlmCbwwxKYWcdRZ2/tuCNO92eK1NhwJjcX7kcLmJkPqbMgi
CxgtDKRpbM1jGkHx8RP3Mw5ia43heeOyV24sCqVWyIvx0XLqp6xw14WrhhMFjbu8wrRh3MUvEeLr
wSMK8IL+jjm3bqPJSxeFzUo3WQyrUeBzYWoP3dBe+pn/0DYeM8bMfcaxGiylJvjcSbFWsR4XuRrD
dTtwRPdM4zAxXXTQdSBBTX85aVSgGtdGyEPsAGkUkuqEyB12nlP/1Crl8eUgxg4yGps8M3jeovOQ
4FQRTLVA/7LsM18ZJOqLBP6a5bi5k+k7nv1wbScoP7R47N2quE0dIkJt++yNTMsRoG+khhaxKKv1
VJsRGpD3mCPklz3NPyamkFra7zKim9yAtbKM6BGnkGFeDgUdFPRtTQAoUrRMmjbUHD92jjGvDAvg
4ZB0r2XhwqTt/8xQfreZ8Wthop2ooC1icKaFNZwzbb6nHuenKTJOlrYvfdkUm6AkATyW5a/iFi4T
rXdO4+q1k//QUElQhvMTnfV/8bxOfYTlPD5r3o49PxCVDMWXahPA+cCiqILbBzzv0ZxeAr7Voiu4
uyuGok3y0QzyJQ29lx6Bap2W6jrz7Uc5/qLxNrvGt98cSpETlqH9SNlZUiUWrQ4eU0CTzb1H1Dfh
7Uldr2cb+EYavmP7p+gKFCS1TXTwaGsJSZ3Nxd2yvKBJYb8xxW40xTMQxNakOjlzKuOdaf/TvQWx
lDPp+pzCH/GapSHg6ToDFgHCIIHDQcqV85MxtS+ic2/aC/N9zJDbpPUdj/09EYVcAA1+AnywzBXl
9gIH7q6ce4x8TbVyHUVdHcxk7rjVsjKrgNELE0YkPVV4NwmDDdALNDAQMIxzMAPQxHYMY4DptMKD
tOVUn9DCsJo6bBw41N9mHZMmgmCm6OZY21MzUHgzcQ5LnDsngXboAXMBnwocGCC7P2cqj93CvaYg
eTqz2Ec6HNZTbFiMR8DthQZUUUM960oZSy9Bz/GC+NxWhsKlkO3zWtyDODn+zvRa2S38Mv4rXB27
YICsmQYMQFPaGxfI9LmdscNVFObSSQPPwj4WXM5XYNlcgLTjeboz/FVMX4mF4AIb8h363hUXMu3F
HTc6mb5MEzAtcubvLnvC1M4vKRxjdgMgdsxVmw2slAeYrU9YZ4aFTddHVLhY1UgZs/apY2N3r5ZJ
nq4mqBsnzbisHIuWaK9S+GnRxlXtftGMgibsGdUmLFvGtNFf1ShnM/kYWNTcwgknyI9M3UZ4F7Dk
L2uiT0FsPEE6eRYJUE+fuoZlJ4bDlFg5xsZgnw8EhDQn98KyyETgRmEKI0Dchgubs8GyVTNSumM+
gcZ6zuLxUoSwN8ocVh2MFHQBBE/DfimG+F9uohUvhYORQ3aGvuWh+8AxFGBhRht9Wf6zO5Clzq/I
5Tf4fiSpFrzzjLHNNMJlxTlNGOGn08SUtAwxrF3PIipSO4tuLp9IAFIMmt4p/1cQ0Mc07z6w4aI9
0sLELPCTMQiTZ9deDTQMc2bEv2lxCaUvVOPg9s86BTVSKC+jtag+TfcYl4/Jd60uwueVye+17Yh9
/4Y0u0MpSMZJw2cyz+zKTJj3QodFR2KwZOUgXpKSVaEAWRal8kNQKYN0jt3MjtkHe0Ntwr78oVrr
X2PxOETWm+e0qwLQzyAY+dZOiBIOqH3p6OqzYJKzcsfmKXXp5u5viYkAILGYMv0onruW38Zqo+ep
SHDNuWiqgbUb8pCRAmZx0OWLIDSxpnjHoMm+WXhBvZOkaoPyYDducb8b0YImz1nYjTtF1Lg1+2d/
6BnitRiAHgGMjzghEPlCq+CeWx4i2/smonMc79h0hMJ6iWvxEvv9mRKbaaFzsXKlPHWd8eAyagVO
rXf14B0HKHrs4fijwQwsdNgekdg7Dg2qpaumS7rrwKVpq+kIkSUfzjEBdRt4FM9M/ptdxFDkmFdH
Bq7XOyjJst+63j4FJSRFerSZhKEBI0AA9P+rCD1RjAo0vwKQsGvuPvVZ5stWW6ygKmXxhCNrYZpb
2m6erCtjONJr2wZoH9HPvYpH6y8KeAruebS8VFMTr+Z42o+GfUrGYluk8/cs9ad171Ot5Mm1wy1T
h3VuA/u/z3+5tzJQmyjScC/MTQs63ZMPAKPj0TfCh9LiMyfZJsIwTkDskfKAQ5Jj1/Bj1sLK/Kst
d9jao6ZOJ7mFTvPWeEhA/kiDRhB+dVH4RYeAqR7C+rnzrR85psx9MZ1DUqs9bv+2Y56Mlc1Ml7/8
jHyIKlPBbsxvy5ADArvbcxPOMB3DE4UbL1MGVlhLGvnOWDZZo21wd8N6X3uxSfkSUAVBxHJt1mJP
/PFjtPSw4SLLW9aijodMdIxfmWAmgpG5mqRB+KDtD9P9buSlGEAJGkHKrJ8hz7aLdrC+SNHOqMBh
jddbDT9O1OwJRF0Tm1aSLPnMmW8EfXxJcatu5kw/G+LL6rSxkkPnrQQHqjmxf2CDXcvUNRcANV4r
b/gqJlZsaje4AYA5gDyT0APBVfMtNuXZNYPXROA/LVPrzfaZYZVLy89//bHGQVE33xNpXl7+Esls
xv3vMEarR/pTXZNgrj8Zxxk+al4zffQ8e1kYauvm0zpomh0VSNSxsZ6YzvzR82hHHXrVVPtMkWkK
9MPXIBqefT7FAhjqInR//fiOOpvLB/7XWZhVuleZ93eFJnr2ehu76UihS+5T1T0sDE/i5PHSUzjI
A5cz+CD3ST3Bhh0dwktGmj+WrYDmqPSgoq4/tOLBy5NwVZfGZ0sD6Y5RTzKSNKjbeSkLZFw76mij
Et+QiK6OC9RinpuHyVNniaTMSBRRON7ixn2lTRCtwoQJKexXkXPbgJIX4rNYaNfAggYU1q+DT6uH
vVl3QYwjnvWJjDFbcftpCYgy1Hl+ORFjbYOBLnW9WAuxRJqkfAG5Axzz7NcGUyQJSAU+KaBRwq9J
+OFnW08zppwgabYJaOeFUC66udCfed+A6uV0Esj2w+3ixzl2/iWz/SKi2SdZQD4sdh/bcHq2cBNa
5vBCmVh/TgsJzowe9r6NX9BBDy2zOoTgB69umg0xvr4PAzqrbsUgiHmMOy+hqyOhmW4VUNA3Fl8I
zu+CdX3FJ/9oTYQ101EdOvLsu6bmrtDlEGFp0GP2B5U8QD5O+95ZGFl/BunAR4DAytrHlrRWDTlr
VxFVAEOzDMvrLIcPkcXfPbrycvCo0RKEl7CInUSG98bKsWRDrunxFvup2GXdeM3GeloZE+Zdt3pX
Ped5oZoSQ0yPYhZ9hhxPSM3uwgR23NgSpyroEuR4i/E15iqxcOrmpSuD/TDZ9+hstnVlFiyqtP43
RhjlsRhQo+2uyb0vbVq26y58M3mB2l48dhlqBfgtigATJr71B/XT14YuCGi3Pb/4ss0PWZb/hdGk
tn0mnu0pXffuuG5y8JEwsggRQjoOquZhjqNDbZPyw03qGfSZpzSsQwZh1u75n+Y0IwuXNFRptYUh
92vOWNLaOuYwol5H6uNwV9JtQVYaGI/fcn1ASpfymYM6R1LTUrgRs4Vb7mb4vCuCEsnK0dgu52hG
0O3Kg9e0p8jkQIOXxto6DrNV9sXEHkjK9Ea6aXLr6iQ1yMJefJIojo9BofkJg5Dzgv4X1Oqn9qF1
6ixehaBXFl5nB6uB8B+YFhKYdvOBXJdtG6iiGz8BrVWkLA6pU3KRnUEEKLsBKM7xpE/2hKEZIrbu
SB+efe36vd8SlJb2lSQmpK+ikGvH6c8e4/pC1zRiBlBDx9h/TsyvQDs+/8m01hSHuEx57oKZv60q
2pixIbqroaJRS8zuJX83G4xsLg3F8BUbRnuY0AYnfQhdsO/g3NvQPugCCKxr4cbgEKqybRIXmISb
3DxM4DbpaXe3wsw1NJ0PuzEJPFQjoy/nhblftAbeR9ek27f74K6dqcPYKpy1aT5uCbL3p8E5F4bI
yb4H8BEkg7DZ5MVFfnMD59CPLTfuduULn4Ywsn4AhEnRWkWMrZN7siEnihp6igWEEf/mWJ6Eyty3
tIJhymQVLoX6dbT3yN21vrqDBTrQSJGfCbeJyUj3fkQhZzRhA7JkseyAhNI7TJSGu0y0sow/iUqP
KwWd5s4l453RzXzVYvRXHSmkpMdDxwclmM2jxjSxN/XFpU2EutPpBKjL35SB++TWmJUTehualkmI
F1UocJDgC09sO8IGR+sVPRiFLDUvEtDmKojSNx/2bGXNZKXZJW1C0Rdw7f498Aom381+fUHxTgwF
gG7nAEY9DVbTsckGPDxJh249Oxuy5MbCFd3THPJ4ZLF+NeD5AeWhzagwSIECEra5Ni2oa4N+MP0U
pQtevZrlzk567l71b1vxd9rByVfTTp9wXwPcDGtwn7Tvsjj8oP8DNMIMRXwoWNPGWm+a6Qx6TBxg
NKu92XWgn/tsvbtnFTGQ3yfw0MEZmdcrCDaMFLwfxuFHPf7QTUxYnlMvloD8hXxfds0J20XTT+v3
A7daan8oq9/IKa1OzHO+nHsfUtJiBJWQ3GY9HLm2ssJqAkvafIKxgduz7ycy7A0Ah7B45MKIEm6h
PlNlmC4mSKZM4Z5LgUPBeGjCQlCTlIcIB3gJuMmYZdEydbQPTMVfHSCVdJoE/kryQedFU1vHqNGX
quItbYpoUzMiWEwDF4v2P97OY0lyIDu2v0KbPcagAsLscRapdWm5gVVXVUMDASAgv54H2cPp5nAW
JBdvk5aVujKBEPe6H9f9NxzYt9NgHM023dvpuLZpVa1bMnWpyyLz9+Bq7bW2XtmJw7mLiA/AJPtm
IPn0Rw8jwNlViFptIVHAUjw7GQJi/gR9c9a+OOe6Dx8LhIQ9MqM99RsA7IK2PatGdw1lFwum7+EO
CUa5pEMiRqMmPZbWh3gb4hZpPVC7sftJDM1tNfnMMjM9T6Xpo/JY+8XpPrUrgkpcQLoV/lLdTthB
4ByhrJcGMDP5pY+TaCg5gIEOiGrRmifDtD7rRDvmBVVP176DaGZuEi96UrjJovDdpb7dINbo0oxN
kJ9c+EWPsDOCfV5Joi4QmfVmrK/QGV7IUsjg+sG9rBkAdSLFqF0XKfm59Rezhak7X4MbVevE3Jia
8CCdEWDG+YHXumLosZdmPpyjObh7MsY3S31KRDtH4Uw/4j63WPatDD978Jw0XiYKg3pqPjmdV1PT
ST9FBLCwr2DRWRYnnyMqqtTzry3VK/+0x6hao8nUPSQT5vvkF092/zk140eTZFcP28eAIASdD4s8
sMP4mvNIJ2+Y0bF2vZMORz22UMpog0YCtJZSYB/1r5xQgGVYEhnWYkII4F2+pFAIoPuVl3Z4TrHB
olAplxLx1CpB1r4we7Ldu+SlnSJQbN6Wlt2TxqddkMzjLyeWUPwXwVy6oOetXfQYG7bV4UAj5WWN
ZaREy7WDBjYtEsYHVxlvimIyQwxu0onN+TKlcBq19KadIbtPxgFMLDY3dHXVD3IEhg3Ax1fNcpk9
OsGJ37n4P8GNxSG5UAywOvqOagcXQK4n3SF1xOA9OUtZ1gxHPccN3ZO2edAczouitE9B/wnAPFkn
LEBZ02OqsZNvgJtvUeyg0KzoIchyohld2pQru2lb9SaFEcch8lept0FY5CV1CKItYX4gBwAwR/l0
ok0MDQmEcwnnNKTKI9xbVO9fzAxU0B2OcpJsNw1wzkIv7ocyZ9tASxfIBLqOOPwCGf1VaT1cliFn
gm3EHk8faBEPQY2CvQaHEgWqR5fDkA9eYt7Lyn2BFkFJLU3pP2J65ayZS8JIh5dOHryGJmMa/1ca
1iMr9R5vxm0+IwXyKGCG7NgllVS0Q4JEl6bl7NHvEJOU0nI/I5w1UKyScGLoqQ5trWIsyxOOiJRF
nZoSbiL9QdEi1aPoKbU8Z974Guz5cB7bVgbRGIxiyVITT2h6R0ePrFJWOktloe0h5sJppL5tW/1z
F/p+sXaJmsCoY5xDi6CAsiSUKbOcUwUWcutK5wIWhI5Q0pp76XT8LHoFRb+i+TMU+krGlPakzsJM
88NgB6qEJGhD/9kMjnfTECawiKz7MWP5FFLXnqog3BSF8TxnOSnNfuTwgWdjyi+frg2g3IlltYZc
lXChW5/lBmGQH+mQbuGtPASVsWpRxDNSd0swqhm7DzoZkjOKWh36WGvvjgbR8E7zgJMcZo2+Vv64
GtJfCLn/bzwzWHWfJZk1MdyVv22/y8tH/t38Mxpt/jT/eFTzt+vd4Xc5g8b+yx/rgmLJeNd+g4H4
5hBWf/t/PPPvj/yf3vlv39dXeRzl97//5eMLDfkqblQdf6r/Si1zdP1/CD37F8/7TTszTdoCuukL
24AFCNLs77Qzx/irYwjT40bDclzM7n/5t6KsVfTvf9Hcv1q26Xq+Y/s+Dnyu/aadGd5fdds2HdJG
DNeZaWn/G9oZOA3jn2hntHV9Dyab4du+MBxvpqH9wQjMYvgcPXtqJGz0INI6XpFjdijtocCyhFQq
rIxtRJGU2I2A8Rtn50LRDVmY5vCW4c/Ts68ylZdgtu05935uVzfjbOdLUh3VCKs5bH75g0BGj2qH
rqHzOOIF9PAEEv/+7mnIsiaElcALZuug1lebzseH46H9cnBHzCbDchaB5rPvEP9h4lIzKFGaEwGC
xzQNTPQeRKDheEMVOzs7KKMPOBqBPMS8PTViA/EOordy6+N/1JwYKhMzD77IOAhD6l9YJbvZNBnR
t9sas5GymS2VUmKu9Nibsq4fLjW+S4PuzQECZHVor65MUnUSMpudF8cHgeWX7bF3qNoBmqQ3ziBi
hMPLFFMbGGbOvhFVx1E3WS5nY7jBDIM2Y3SRJ4EjbSKMxKONFLerxhwDgr01S+MpRjTDuEQ2UsM+
Ti9eHEWd0bAnZmIkzhCcyX9kCk4XTZjfq9x4C1qXbBUbG4QZ7URFOKPnuHOlJ3wtw/xkGtm2HfM9
3HRF3pnajy2cOcur0ZD0FKSImENfzIJGgxhEHNiyQDCwqKvGWZp8I3oZkEI0roeZ9Z6VM/ynp1he
sEVckD2QrZ0M1jZqwrvRKh7GiXDPEWzuFL6gVFpkpF9n03eKvPriaCRD5nraLbWhv29d7dvCPAPk
Onqzwgu+QhwVXauQJ2NKFuTAFEi2AUbEsX4blA2fvV8mrnPbReZpIE5rKY34cUQIVNUYMzLMMVLk
q46c89lZbqGjUrH7mpZ0oYT+BID+3bPlDdEtS8raN1mmYe+/rUSLztXJvt2yehZjgFOJGW+FuuE9
K+VDqCOz1mL5Lvwn2n4c0pmYDqlG/ntefGP9k9u4DiG6mD8K33vKHVbgBHsh+MB/5Dpno7MnLP7q
Mprph24OT5lfkYHTvk09JKiclGL7s/HKDxWLMz8vsz22BVuqOy8iklQgBydXFqGesawAV7qxf/TI
GCgz1g1T9IzReSZXvZIvv1Z1uTO1r54cFVaHNNjMIt9Kv32rxvgb9gwF2cB8EdlZk92PvrIpd1r3
TQXruaHfy1YCF2r21brNrlVAb8TAstXxk4PVe81CTMYPQQCwRTN44fQUUycITpOJ5ajuMJ3V0nhD
gnSLwSaTxGaiP1FKXJx5R6xG6IBTVmNgJWeGPAc7lPUeLoeqxCmW0zh3gtDozjLK4NkaSH8O8MSR
m2ztTcZYWGrxLp3VCsQU85GWfR0efIvWzBQldyEDBEUI4zUNh7uMmO0uQYnlG+1bqbUflfXWa4TN
T+Grw9GUI8xjvb4KeyVQ/GVYFn1kRGpKPy0SBdBJJytRtxgq2vwDbTyFLqKQOuNBixFcpNl3k1DM
KytGIc8mvyMjzluUZ0Q5cyLFGG/pkNBeZFEcg0CtVPZmQnD2JUyTlrWjq5Nnoge7yjK+IBVtJvdd
iZ9RkD/3gj2Ki7SFafU8aKyxfec+HqcE48CwzzXjwce52wv15JdUvCMkjLaf5/ta8ipB6RzawNon
4H67t8ILL2xctnEfnJxn9lvkYpWK0CyNjTcGW5btgvIXTVAiJ/iWh3ovQoQVcRU9Gto4UJkLPtJ2
3CVZtywn7d3mNG6JLl2lLXEFSVsjIGNP16cxJstquB2b/DEO1P2QYKLNUcbXM8gd3Myj3dJm6M0P
ueowu/c2vRrH0OyF6bkYWxv3Rk/aF4L3joqyIXvZ5Zh6GyBv1EwY/bWppkSobjtOE0/U5zB15TIm
daKs4AO3yp2p7bOjBiiDz2I+5XP6mXWTjPJtUvVjpvSXOHMgO1EpMkaqKewwOBmxgmqDAhfYbxGX
HpTNUBpo2Z0po2mpISZfpRJ0vl1gkaPcTrS9pH5r3QyVSQqHhqYGMiMp37QWGHTXw2cRCda6OUdq
7lEfKOzuRn5K1vbojvrXyKda41nyBDr8OTFQnDKA6LMZOvP0x8oYH+uYurCkyy3GdNlO6Hlhzgym
6Z0sj+oSrrxR4rQSnfVeNfZLTPVYOf0zQatbMT3kJdIXGeAFUNNPOsVLsDB7clh+ihC1eJSHZ3rz
HeEJ6XNZYc/RWooLs47XBDHmIa9c5rZ58kf8lkxCOnAQydoz3Cnl7RMDhb+W1c8Equ9DEytbyGaK
CGhsNLr1mCXGRY4BRoBiokYpTwNkcEMDI9qOwY8W+0WhXDI5UxIP2ePEZPWdrCZ6Zu91M+kw/cxi
WE4zWi1oRncFgmWn85prLRgOHeXE2eTLT45VA9K+z/mRv8Gigszfgw6vKfF2+DYdnbZ48p0P3R7/
8Dl2L2WokhV9vIOBeSwcX/ilV0ZcPOX6UK9xeR+ssH1w8Sp34XgAi4bd/L3k6VpLjwiTBA4CgFcD
qheN+jttwEn3H0cnu6+b4QWZ/q5voltLh7cqTYB4fpm+NegrpTSAhSa7kFMWk3d909XpWQSUkpvq
CGewgZuUnJzKPIClfEos7c4I2DhMRXLX9cWHX1efImPPXmk+uX0cJApSlRbikrZMe13GtCmysI3O
FCFfUWrpeocyE+PA6MRoMF3iqLMAP1gZ38ZINEc0mwBaS7I9bALSO6I+oc49jgGIGxikzRK8ZIzH
Lb6kLvSOxkrkpv2gRdFs/Wn6qcaWXExwVGwau4ewq27CVD8p5NCHYvSfzYCvCOWy600/h9ZGw5ki
eaN0sW394BKq8s1Q1twKiraiCL8MgBoKOjA+Qv9iO2BVOss+aBEVUtQLPSNvGxOCFQYPFgjQfWmI
pWvgJ1PkL+FxpeblBNFDOBJV00HrCCxatz5nhJbeuJhR0RbgkYmGn3UFMi6Q96VnOuukXps+X1pL
l3tpTOMpr/TTSENlYThxsc4C/5Cp4SOlnJ4aCuZP/U3Zq5qTSZjd/HHpOKT68AIdVOyViHAsN1Tf
DfRDu0ZEZJDPckiYFMvUHmCEseENZgIeHqBjKFBg+y1Wwt6QsGHKKQQZEH95Ucs04NHlg9a+bmf+
l6+Nd06PZjGOGoRryiUeE4cANpUDvEDs/DiBseceg4ZVm81Y0GAcrnL46qbDwJLszb5lkoLqvRlY
BzBdsR23DSCZwlCvxMAyWmgm4ioTBbGmuoVvgrTEmtCwAiaBu+h8gFFyb8mMmYbdCdo1Z9vVsjxV
YN46tcsalxiSXv9us8XYKrpm8z6gM0+qM56riTavTmpAXd3lZN0siDDMvZqwhn58DGIqmXGIHbYm
IRJiIYjaAMEcSRGVOzyreIC6RYsRwkzy02+AMbml3pPMiCmqprNdGHm98PTyKZm0M8eayT/twVHp
x302iSeMr9QyS/ciRHBr9iHNQhoLoig58iTdOJLorBVJs5CfJnJDisL9QYVwWEkVlpx32ckHWI3P
AEmooCneFmtb5cysWnZ2ANwsMF3fUxKwAb5gvfc6PEWUkJBTXBpBs8NGxtFpw2tA0GmHkS0oKRuE
ArVi5OXPbCrIi8nGBxHk1iqdfIAM3fTQsNUY6TXgbG/tU0ntqvJTgeYlPMMqIxSmkHfMJe2FMOyF
0wlzM6ejTwiizLg33oiHezLcujxkbfNYENtB/TdECDb5Z36Z4DSTYtkhhIh+SKgQfn9oiUeP2go4
YCVQR3vlAj0psI6nKhYHMZa4BSpq80Lt7Bq3GsrZm06FP2q+Chais+DS6Ah6gWPgV2jqhvpcMzgs
2OCWh050N2PdLgcIlm2bfkTz8RXGrNPl6B98LzlqXi63AR4bqZpol0TDZ+AdkYu5eIvbQ4yShRoL
yOCaLPaNG1NXHnANlhOcizoi1MQzPqDFkkGkOdvYb75qyAMQsnA/q5iwPE3eVHR3Fyzi3+Jeu0wl
61Og02pUe7fv8lNk6MmG2ONtD/FuCCnDxQVSDUmXcJElqDtSdncm1k2tIghI2PZ9qCpyWhurXjVY
J1DNy8PUBXTB/fwgEDS1UX50hOSzjZupT85hSNBraho3ELjXaCAwybQ6HnrAsv3onD08jktDmWjj
pB+vW0GZZzTLL4ZUZNdduZFR9B2blP0JUiFzkvmnCFNtY+UTDQbJqT2QxBc7JJ52xbzczoaPEUJB
PU23noHtzBTHqbdWJVby7UASCUQ0efDoodyk8tZRiDSnrkHXagaEHxba3u3m5ikbYMinikCckjgp
RA7LsksS5u1mXZNzv9QIxQS7aD6RF0OBmRGjlWWx41xG4e89FYW5zmqMu17RA6HWT41fs7SIUP42
6izFQG3BtE/dMPg7x8FjTMt7aWeC2qeRuwu0xTeyoTdgD/6+D2JtV8IrQs7/7EZSrX3BSNP15Bqa
h5Ki/Ergr0KOIPuVZtEtGvOb3tgWKZ185JAzQglpQINSxUzBhjkQ2iVGyKF17+zMfxkqPVsH5hY3
lb2qyd5adxk/R45vaYj0ZT+grymSSOF3cBs8jezqhzZYhXr6pCfTJzvmn6QLvI8gN5dgd5nwA2g9
2ALpxBq4i2GN9BZ4WmUWSyuf8XsS+3mhgb2aGUFKp7vM+uCGDcot1Z2NW2Tduhii9dhnP+FiB1vG
MnybeRqv88rfol8EntFxUQIkos/tQ+gGgtm5dMnqPm/WA8uFTNOBVtJ7w9zFsgnfkodOrZLgCdt8
ZQ7EJAcK1HFJ4SUY9LPMordM7T0MNONUA02fAwj9EuNTZHZHD5NmoGvlNtaYwVhZhpvepIrrgPdb
WVXx4ZQegXle8uF71QEnKXArcFUY8vANVA6yjhiABJjOvjZpejMtD2O7mxd9E4nMB6r3NnWbriGg
qNcZraYXrzPCrSVGTKOds3IjljmI419bqEy7ptj2tI6WCSlRWc1kCVvEJcjsZw8QDLceejQvYwhh
oMu2hkDvAMY1WbkTmqy+M3djyolLEkXmx+LUa/6PLnKGlV16b4RgNDuQMxzV6Y2jSDMmOJu1LAon
HJLnwPZbvjvnPWhRbFqUQao2ITFwoCI1VvnapRWwILTlxiBwdWXe6T02uYRqV6gH7doo9HvaXl9j
BpKnV+ETgpa7zDTqo5VWxyGniwiY7RVvIl5kH4PNgHeKbOklvi2OxwrvHtSIB+hf7myNn5EeOfL4
jj0p+yuWptmlV8zHBBU57OkyaBkj2e8hjcYFwtG946WXyapdZBTMMZN+lwVIgAqwiHbLXi0hcswi
JmvJ9nujqpZAdXJRTMoGo2HAg8y/Spe+RNJmPwC9JsvGx3bZetXaIyyPWMpQrDqZbFqTKg55YA/Y
vDRK/PPOEkN9CzuqnW7PeYgjIwvzBdM6lk5h4DUccVpZComSTjVgnip6+RJbYPqmDVqUYuNkbH7Q
7GmruiXXnJPxLRucZE1T2l/WnQ+1tZO3+eA+mVXmbGFYg4yA0JWm6HonVv1L0zSGFZFk2C5MhjAq
n0znfbOMtZDVNsATBBb3mt32qwa/IEX7n1ZUkBw3YFqChUABw2CEyevCPGT1dOfKSm4iUe3dRFlE
OutPGv2utaFXR7vpf/oF0NikBmASpoU8hYE2Em2GPZz33vS4nBZSMZ7Aoyjv6gSslCqGY6KJ+k75
TJCycLol2070uCk/LrXiaVUqNoS+jZZLL98cRziz/g5cEfVRM9TFecra1yYdfQRKxNbU43NXVGxu
6NfCT2URWdbf6bCmFdsTQEMYKK1OnaPSg7Th6OuZCR0w5CwV/pBlM2PWXZyU6UgRh4bth6pR+DBl
9JvGRwNjaUuXGGwl8y8WLx3unuzA17adZP6MjRTtA2QskKPtOYzEIdeapWi3VkbdpSYTdmGq+M2f
c728VKBTlahAKUoyiAco7I3bsQbJGrb3Nf7IRamP8RIYh8EyTLxlLgwgN70TBitn258+Gk3fJI2Y
yR8M1QRclZwnwy2y3efCdgEm+sxHhCasWvAJB0enHp3x6oLCCQABYvVm1zCO27s6r/nZS0DNBKex
RndteoqavuvSXD+wClyFEvGsHCJUQmywYacxvGtIP6dCiWPrDTs9x38d9Rh6kNf3tvfiWs9GNSB3
H5rbeqLew5TtLH3pvPuhi7S4Svl8nX5sCh+wXfSUUboyRpMcyhHZPOQZetZIaN0YKIVVwK8owaqW
1iGH6kpGc7WPk+ImyRz63xa6k6oqv4e0stexMa412BDAr+SyIUghGrEsdCXAON3PC6wYnKW5bq0L
SJogDZqfqsNnXdkYGslLYxlkwzEKKqrI3ZhSXWWxPurJs97QFcsdZpLW5HAZbdY6OlZpFgxr9rYa
aO58j1e8Z9RP7rDvTKyMkaob5ToE0+WkZU/Bg8kdaMVaee5JunyujG4HlY5irxBjYtPLJOXa+hWX
wzZNc39X67QjWaseR00jVJQkMbqytY1uqIAwO4svkVXc+FCOo9z0toGb20u9GbdpwS+YY4GyuhJK
WXWp2dXxliSxkaKBrVm0q1ZDXFtbxDxmefQzo2yx6XSHjw0zf5LanlLqSJQTdK4SwYyXN28a9CvI
sKAPmijbAD8hayQx/VUqGITT4M4zg0eylvl4QU07zt01OCUsuEi44uR2nKk4UvOM2eYM1JswvQQN
y44aPzIIf8INlJfU/LMS71edYPspCpwK5o9xyMJTM3rtmiQrfhvjPfVNdQ5zzIZub+IvaduT7nhQ
XHTEaKIrCHWK9x793G0FMpI9J3NKWkX+TiAStfRqwgLvkUZGQYdq+CLpUwZRrKUBsNCiiR/RWxqU
RQu5TU1v76tergrd2fQ5GiJfEQiQWfklS1nr1hXN7J4446UBpplle/GOybZAUU7HA15qtfQYlPd9
V36TtpFvrAJHhSWQ5OW1VW2DCb+EVtdPGekR9xPebbr+Hz7KontFqRXfhNduGo1C92R1q7EeOBX7
3t2FbJaL5snOaXL0BWIBMTion+mDMBFG0YWYsh+hQfC6njMd59q4kwN1TQrb0HENyskypEAbUEnQ
65hsNGgHSjGLMsWh3lRNNqwqUycNt0HJn6F+YRhhHkCRabC+JtBC0aZGdXv2pFoJr+lRO3NW40GU
q8GOlogzzy7VziMQXxQtlaPT4Gou82EQEBpHDOkQbkf4DcuW7NI9rD/aP3r1OqQZWcxu84QebG9n
Vbn2WhZapFThtEk7wrfwhEZ06nEIYO4p2v6p6tqRFg1hJZODKBBDYH8Qlv7J3moxOYQHzREIVc83
B1CuXMXlVlDLQIfkv1AC2BPctWtc9YzdmwwbgUZEp45xTz7WIUDiibQhvwTBCHMqPqNQnu0qFs5l
nB47t/DkTi9/ekkW793KwOhO1jH4zdkj52X3QXZh8TeTODisi2bUiQmA4k3BhS5g7A6XKjRuOrIZ
hE+y8jCwf8REgNarvJEMRQvnZyP9gUXf05S68VlqLhr0atm3XwLNRSXFpzdITrymOxTzwWLFwJcq
AnUfgpLCZRwV5WYqqktr+cl67ASiCa94RJG5JqAPf+eGaGfS3LXuApAPH4KpXrrSGgB3s1Q0gnA6
x/muaoS6MQtWSIOdlQtT697HAraZDl4J/48nlmrUmo0OIhO0OmrHfKgAT4xdgKOJqUnnRKC26dy0
7iUCnER2ZvxCG6VR+bvdo7gIwsRFXR2eoim3tmlnMXObhgPZ0/aZTYgt8TyCocQQkB/AtsaJboeu
FbvCL7pl5eDwHlkcu3q784FpANfQfczu+LdqVsXpbBcDIoVvKcjRqyHZ2RiR+SNAW3WGTyqw43jN
anLMEnzKHFZtOFsLjeh+DIR3TgJTnObWiHBRLSf62O5x6R6EoDhhzzkiCRUm7KmbPnRfbKKJVmgO
pqNuSrI7SKQ8jMZD2o/D0fWg5bDGxD21CQsiPD0XfE9XjPRXhkiLjm1sRkd7otY7tUQ4zjddLxrg
+qCB5r/NsIQnIcp2XXeMfJA1mH6KwSqPedf+efH7NnV9jEsVmhlNJ7N6fuCvG38/J1FpvxG98err
Y40gI7HIW/p99fr39aLLEXRdr1mN84rTfW4Z1Z/CkFjc58+hAdBJN9eraehr4b6dQnkslNlTsZuv
ImRljJEeeT/XG8ldKABxkM4up+Koj4aXbNDlFMfr39eL1huTcF/7Me3P0GQ5ExkZg+38+EjP4nB/
fXxhZq5xWyNN3rpuf6k9gcQ40q+dUndXkJVOSWt+zq/XBFvy99eICTX4dePvu3/fFgrQn24S765P
+337OAMU5Q6lpzpeLyRDyK9rLaEBNOFCBXb+epdb9Tb2uZMHiQogP25zW8r6eL1gKP/7teufpaGY
Iq9XwSTWx2i++P3o623s29myXK8is9OiAWjFPx72+1nT9WHX58b0CzSO7105ALZgtxgOx6ySw/F6
zQjM/uim2Df8wYYTY5Wo/q83/n7M76dc7/j1Or/vTiI32FaVecphY60Ak0JFIn7x6HuUPHCaTcYR
bzapvddbSdsyjt584/VabdJyiGsSFv9xUw7IAgXlP/6+Xht89ol1dswpiv26SP9xzbXpO3bukK+v
917v0Frb2hlRtC/U6Id3KbTg4/WCGPXu6PdEGCfUBhAYk+d4vcOfrxGP4din0Es4ua+39n4o9g6a
8OtxVrIHhouxTGP1n0fUr4PremxcD6HfRwk9dB50/fuPI/CPp2od1WHkch2zEofhr8dHBNAfvODz
+lsm3tyQ+n1EXG+8HjW/fuDr1V+PvB4wIyKuONNY9c5/Xu+orgfVr+cksbOOBBrBICCE3uopjc5M
3Sr2flAnJzK5AdkJ/ZJpEvIIwvdq68JbppjnyiOUg9mBF3rr1mpxAbsGsu0eLlAeYIq2huac4bHd
2CmvbdoyPqX5eDEGhl2mGLSpnLDM/aCKUDZ7yn0hqGBXTzaerJDo0UgRqhqbJK/CCGn3uVHu7an2
thXpz0tWjRv8uuWl74Enpqa+a0PtOSpZArC0+JbMpkuSofpTafv3ZdiHqDhGdLrUC89Zcy/MvKSx
Mm31Rsv2YR3BBJ+KJ1FXznmgQYJ5EKiqNPDcMJP7hpcfbUBkC6yG3oq6/MNcRcJYoBHaHfF7qB60
oKnHLNtp1WoV00WCG578a/Lsw2LpsY0ZrfoGTj2bioHtO5ZpascbWGvdLm86IkGN4pF1elCzOaO8
OtJKwqhn7hKXdk+jsToKyu4hkpB23PxMdQTvoh6NpPk5D6PehSt0ReVa3OeQVQgPDV0ybH3WBnr5
ktiFcQCtN24KTQrW08E3bZjbMYg7wmP7W3YKd1kdW0d4/6BgWx3tQFh7p743pwOx8nsXYR5SXexA
pSN3JZUC6L/04qwc92RVBFsjS/M59nSBQb24cePJRuzQPgtj8A8gIMKlD3gWdBzbVdPQ14a383I6
bI2wxLLMMK6HevvFyhdXVekP66TayoLwDdlXCeV24Em9N7CrBFGTy9yH+UkFh0xBuFawIYjSebcd
M9uC9zhNehzfJq07p9jWKF7pJ+5Vftbo4tBnmytJBq38KcY5bpWjODVehRYkt2me2e65oha5yVsg
YJ4vjmyrob/r1Yx/ZWkJ9SLMaKeGaXNb1ry6Eq6+Lm1IISVgXFrKYgzZvPmevJTTYehStdM6nDy4
pKn8dvTcJfIJNN0+NUKt5JAgZECvfBwg4ZpuXngv6bctq/Szo5NxVPzYrLJdWGw6MQKTJJEk5h0H
Z4vyubi0eb7uB/sus6dmo2KabzT/xsG4qSyoP3gBz33xMNnWdGcP4qPSWKBmJqk0IjIOGy+hLkIH
SZ4mlcIliPE0+5m2tszwRNFjLo2MxyJjf+q7uYMy2125llvc+3G0CuPxB2rq9LFRZKEMpcqOsow7
IGUlPv8ivBv5p+4yEPjrCvIeDTxZEpt2ckVk3oQRlefSE/d+0kkQh115ieo1u4/8mSYuVACBwKoP
jGdeTB1xKFa3evTQ1BOtC509rEaLc5BufAqtNDmZbnqurXHAHTv4C5U/8hJibWcS6HY0kn8dFPG+
8rATt5qnr7oeIy2RLg9JUfpzTDvJSIG66PRol0lfOKuW+M0dKCnWzm3gPPTgxQrCPy6sgr0Fm9GZ
X067b5AOSVO44izD3gq71e/hkmsPonmosBlEWTq+uqqpDhxKgK85OqxoyC8+VCmE9CNaI7Zr86j6
7sy929Ghjt5FxoVaGmyzxEj39cC2xIrpqihQ/XDgi+hVDXQ9qiaujoWMM7BwrLaGaaCDWc3nCwUn
yxLvQjcbtAf+xicx+8aPLfFY+CNqaDhfJ036+2JovK1M2p6iZvjcGBY5UQ5Vq9RKzY3OfvXkR3bP
KkcPd6brEgWl/L3sOVN9zFaXMTG6haNhwG9bD/FZQroMFcFoBXFbHqtxU9Fy0Ao/edAkGzUppv5o
V0gvZuBa1Tfs8WPySS2UWCNbtJqjZydH9BWYSTZkMlJv7coalnywYb3uz/DK5qi3oF+oeFp7kVJ+
CTpqAzZyBERPKVT7HtmRHBNxQ6aqs00GjFgjlQ0d6tlNr8Op1ECJY655wxNFupbFMB1FKLUYhw14
iocOVNQixJ1+SmOQpJj3TQqmu1J1y7rOFRJme9hoKRaKNrb9TaWC2zjp7L1TMFeGYzyc8NDsO5OK
NK78aKX0ncxDZwmHFopPkbElSMzL1Dn1WSOr8qahoNTG1KbaGNN5MBc5QY+2ROQhVCBo5AcBMqvR
8/vbZIwuZUN9WvMcBenIKLeYMduTABlXoNc+JGZwMZFfbSnDH8sBDkZJhMgyIiVJ8V7L2KyeQvsn
tBXqpUHSsHmhDmvYbIV659qypDlJ35POtRUlqOWgsopQ22udBiDfoOud6h0VYgdssRdY6y4NLkzF
1BV7lP+mMp9aJae7Eq2SqJ1wEzhxyxAIfM5RD8TZCUwFmONQ+c5NiKVqWQBqJRVDK/Xv9NyeDq3I
zBUQZ8okTnasJ7CQgdc9TYldnxNd2xIvQq6H5QPDrg+hW4FjcnKHURiNadRbSDylLauDCH0xEX7A
1V+3Xh9AMWHOepwf++tRHd2+/nrjPz/r1wtcU0T+9QP+fFnfpPB3fdnrE67X/niX62f546Wud4Fo
+s8n/fGx/je3/vHv/n7H/+Nr/fG+19eCdifhNxMyCWyDq1FE1i8iqvnW+Uv953/hj8/y3776f/5q
//U398cn+P3bXN/m9xuCa2ec6qv3RBT9Xhv8hv4DMl06Pm4xLU2vgrCUztuTbJfPhNHJAfY4BOkR
6BV+XoW+2tHVxYoLNgQ4a7BSlfta1GCsFQlRY74x+nM7TWrnNNWti7pkQYVNW5V5+Dal3Svj0LBM
at6jCmYgQ662fZP/wE13SPONmyvCLbkNmjgqziJ6w6vmEg/mPlWyu+3AaE1mba6GKmmWDt1yGEj/
Qdl57MYObEv2iwiQTNppeSvvJ8SRo02aJJPu63tRtxsXeKPXE0FHR7aKxczcEbHC3wRh/D019mcw
Thh8AXzDG7yPS0xeVVkdavJLqT/T2Tgn1SYp06tIWaL9CpfWY9ZDqln8PHSbTjvbiZytJwp46xrx
oztXpiu2gcAsS+cdr3TsHhxMN84lKQz0Xg2+qC3VC028hHVzvIHCdkkusx2mVDT3CQ9aSE7NXaIr
a9O5tJ2aw2+jwBezX5pK9+gYeburZPBWoEcisaaktr301ZnFvR7xvcdjN2wc1bwksJkWM5FvZ2dd
i8UbWB9jDxe8qOI92ZSLqBxaSRIr2E3TC9naflcvzu8RRzT1UGEIjT+YUX58igzIv00G1RhD3jBY
rsW1LzFKh4LpK5O9fYkGsPE6oVeNi5vUjCu6ejV3hgAlt0gr6EguU8xm6c2wmZ6w24BzX2f7RqXp
vrDyu4i05GrCM5GQ2YdYwrTTJLzPiGJXmgy/qu7aA8Px7fCCm5K/07TNbYN7YdMh7biefy6bHkq5
Yd12UfWZ2c7nHBtItwxl0NujfS/RpofUuZ0FJwT87NQlx2wExlwCk8XuU5j5vTMEH2GB5QkEwicz
QGxF/KLmHy1fmUviPiRZnjWftCdnEBvic+CE3ZYQBY4QP/+ojIBAI/3fxP8YsuKJJHy6I4E8btrS
gQdRIjZTzDHCI9wO9WEm1LPNJzgbVcelxfQfksRXkZv5FpyVix8cmTDX7lFVFjM25r1RwzU5VZB2
IS0w7BmqrWXNr0OjPwYqljdh6ZNk739LZuog+tWrKoKzoTq1cQ3H3ci4uPjrkhMbRuIdkeY97b7M
bzP90GCg348ZNtUxpFGAmdTjFBIAtEyxCwgdkfdkgK67GKQrKm4/86yoqMGO6TOMhvL0wGT1nV2G
vSoUJyjltM8W6fltYfCKw/6zsX0rg4Xe3nUWpFMKlkEhKPRrZqO7uEAfBcl7bVV8TVpEblN26NTj
jsYbXGkFTAMDtGMJ9yTE6rDVdsCM0zlgn2AlDZacReNWaxSyIQ13rcsr1IBv4roNyDWzZaoayie1
D2nCZmRqd/hQcHZVSUIVMwHqmcSAhZtwTbVssPfCp6RPkq0DSvrv2cB8Xb47Njbxvz8Qy8266Vuy
Zj4onzGk9QhTuReyGfTVwA0CuJ9M9jaBbQjwI9dEwMvSdlPmFBin+XWpc0py0MskcGsfGkViLLU4
c36u6AlZTdOYb+O0ACwHPoA4cLL3lsEsm2VAONUpLJZxo+fdSDbjHMRexyCriPcG39os90Do8k2b
0IrV2Wy08BaI0ll7FCnALRn5NtYM1ye9KUMI9p07vCD+3rZ+xNd4zqaZoUs3mm2YKwT1j3MBJlW8
tfF0BbgGCjjH4xaRrnFaZJeooqaDZo9NutzpU/gCg9JbnbfcDxSeA6pLYsRbffCj6dAFxinKsq1J
DfZaZvW0zlyftjCfn9oF9nq5EMqee0qqaTtHvHHNiacxiIlHWtHGGXhUgPxygs6LY6VSl54dmCOm
I3FUofVT5xHuW3K+WEeB+uSy3xsj46+FP1WzjNCiccpU/TkTgPQtWZ7KwZInJvzyP+/9fey///x7
73983t/HopSv+HvPYM6B5LV8r/9+3f/45//i2/z3a3Vq8g3/v77kf/HjMOGLdT6GtLrEOSYB8Ygl
OKIir7kYo4IjNiPYRkjPoUnVQw6YADcX6JQA1TzymSwVau3auFIVocKAA+c6FzIn+8xYgiKafVsV
4hoq62WG13GAGxqhqoYXmEK4H4Vhbl14bIZkvXHoP6+XU3owiKuuH5l2PfOpb55DSLiRlFDxMt5y
0NriOD/0s/5A43gP2pJSmvkADNKm5jhiY7GUPiU+yKUmeOp4jdQww+SI+YUiCn+l+0W+Hnd2k2br
3LgIg7Mu6igrfaD+1e3JtqNrRrp3ZfkExJGg8ZI7K4gsC+fuLYeat8MunDs2R2Rf/usDDRRBPOmF
JBjhnMN2sg/cCCxn137PhUcQ1hbuVtXGORcLlguOWboUr1Ih/loYzWcdP8DKCsC6yU/INe9S03O5
dHK6bOzLfI/53WQhVvuu9R6pBdhXLSZAE2WZiWSdj88EtQ7m3PK6s803Vud9zvMVFfdLtmYbyehx
Fu69O4h3iB3g2h3vjG8nxSKg3nTJeGWij3sbZ8XnsESzevSXsBE3hSk+wcUdTdO4r21xSUXxTuSM
0ZDCWO1AVDUddQHNcO1tveHfG5aBZmNbkd55+kwPYYTQKName+CQ90Wz73eZxy9Bwq3OdPzDMFGo
rmFKz5n5sTDFMRol/4x22sVtZ55n4m6M5ueC03L5bo9403zPGLcolm91hL8gZGbPvIATMpcfPSTv
vMy/AkpA32hExYo0S+nuJ5i0eBbr4dJmziXDKTB5sOZrFd/jKXj2zCHY0V/HtJPsjVDdHV1BI0VQ
5j9v1MmGp0jAHDFuUWWKVRLg8YwbiiuTlknGJB0yrelN504vZUeWKS/0oWs5rtXFL0LYQKWzvVbW
QtkmsY/vkySRqrel/GJPs+2iMGQslZKkzn6YuYFuC8AssH/gonNuzEVSa/r8rah6UDY0tsmOZY1s
IvvMjZDeW2bvZeon92HpMEjOozsO4MfCQKtqcwtDD011oAJgqVVfJU5iJqR8nWvJfYrfZd0AIkId
3fkM3prEf6OrftrQc/yrK/wt5NrTbEFfevQzTWJ6xrb6Ntj2hz3lFODUMNOT+dZ0PR6CdHzPugBv
JfusFWYoilsTLn/RiKslPR/3a/eNs2dnYslYV8ZwEohBa5/6lY0rutcAvOaapLxjqD07zFennp5q
0R6mSLt7sCE45hTWQTp8DF98j4O6tjTArqde3hjhQMELdk3XcR887hGrFAEZ4Guzd9PxGSQLbQNY
fDeCG1UvMGWEJqIZBMaVUdFE1vo2sXEqDBzjfRhgtyWp7eLXkCtPqPACsHDeNbGHPb+1/cMYLzXf
6ZdkJ72PKyjqMHtuas0u2czu7Kp/mInMxX007aei+HQNyJtxBNXAZ3Szy5lIb2EuWU/YUcQJR71g
tW+spyIt81MokVK95coY+UM7R76Ffu5vY+diFfWLMeGhIZqatQbyeTSc8Jasu9F7iUbiD11SvMLg
ZgioCJryHIA8OoMs6gEArboAl/agEFuzGOuWSegw8DCP6aa9pbl+o5NcM2WHiTYJ2m9bfBS7WYWH
uS6Mc5jGwDIkG5mgb4GAeTSfdVw3tdDYRm13YdzqbD/6mE+S3lsqq5x30rbMOI3kSNZA0wyrt8vr
9sGUIyWmDhF5BoubfmIalcr6xg56tlnD7N8GFNyDHM0gBXQkwIK3culhtjP5LfFa+4n/1I2AK5o+
uM1D96vEHEtIysZVru5IsqY8wiBOGc/i+GqKM2eiXJ0b2bu7ajZeOWARMVDtT11iAi+LQT6XhUTC
9Sjf42TZ0TRdegHbgc7/Jb42rZkPOxeUwXVL/GexlIAJHm2qHaP80rnA7OdaPc4ppYsomM6WFlh6
yMikWS2E7bSNMBfVbMs9XlxXj21+kZcn2Y7TYZaoNWXr4DMKP3QQ/BiJzVBzyv/lTFHZh9IZkQCS
7boREk9Cg00ECD31IuybM5wPD0qyXNqZKVHzV43fxPvBMsGnYG8Lg/E+sYlU8mesMjbj9cEwgnc1
AnT0tffhq0BhsuDSy8L0mInoYxT3FifqQ1RrPK8Ze/j5yTFcGk7jVyjUpNI4KdMkGISIHbEY2Sa1
3pZTUoUfSdsUJekt/VHAatqAiSDsKehRW5njT3T7amvSng5gG8hfYd/lEdZCu40eVV4RbCc+ztpY
jnuxlE8O6eIiTTbKcf+NOvwuHOa9oTSeQ6HxliEAkrn2oaQ60EunawCkchPlID7HxaaIWoVxq46/
RQrIJXOcb56Njl9tsaLPQfrlSQqJVRodUCIPbDg+OVZoVoXo1xYzqSY6AuFmO9e+mFoIu2JfdcHV
ZKHaDwUJGhfm1LZvId566AMr0efhAlLaqql/1OCCSTeKNQIg8jg/MF86IsdswdENJWtBdS7hhYcD
vvSCaMuq80m+uQkz26AmFl1RcBbad6rU5QsQF3MYnlSJZdUixbtS3UBHeIK+YuKaNrp00yjXOGa+
e2s2sCCW+FhobD27+51i+8tIQcHO8xIKx01Ws0UI6oCUuvh2i+jd7TDeZ5Z8j+cvwH7GtxYDrRJJ
v3gOGLYUA0XC6U3oUczCgx1qy9+Uo83Yr7hL3G44d+/9yIQmdBjk+i3TwSC/w/P20OYwTAnlELLI
t6LrOCjjjvcsJtA+A2VwE0fSp88+oC5ImrTVuP0+iXgofK4aTQWsJWdkOn5mw5AZtmHGtJmoMLfp
1Uz6mMMahZ2juqD83NrZLaFT4EtbykmcU4vF1evITkku/MCZHkqrI9uqTGiQP6bPyKINO/QaSMNW
/CRQOLln1EcnwVU7ONeCVkWJKxUDSnOTEx6lXUvdi8Q7Bjz8qafDdcnD32h9A4wLRUnPz2EifyD0
XnGBLhZsfcS9vxHBohld26F8qmL7MybYeRj0jTV4MHSQigzjqgpIMDm7POickKFolqsoCZEw6+j1
Ko82xtI59zZzy0ykTNmj2S61ALWHztUdet8FSWKJYiHeEilqeKZ9y/6ZYEBzhMaVk29Hmb57BS1W
hP5aLz8nFvsknVbYbxR6sYvfuidZNLg0glmsTYpbVDnOYp2k3WtqTpzchXHUPpZs0XGhK3N4KELz
Flj80zgvaRVjvjXMbA/EdoVV/DQUQ4g9djxoHKlFbN/S3IoqEhNsrKNlJOO+jzODBSONIV2zjCmX
DGNsn+gaoLDxEa4eLUQh0yo4Y99YjrvtLNhwty2u5tzrtp050cpbs9teXk8zhoVIxN/MuJL1PLKT
xjxFI7E9MTOw1HjranfdNpw++lEfJ+uuNwD1TD4boglKsIMWh9X9V8wGujFNSRvJHpTjcPmR0ZGI
z/MzUdEzgO1kyB+WP8DJmV0zMqGnFXaOtNiP8AA4yQOEZyI+BviXyBTPU9QfAbT3PB+rYuQVY8zy
A+PzgbAJZxtvdnYNpikIpxiYezNHH9HdVbTctFuvwyvGGsdP2nKbddYhbpEhY5fQcOM0dR0f3IyD
7qCGbS/4qXndknfV8UFrnh2fRuyhjs6DxGJUmm+DRDFMm2zcWyygWQH2UOGFMjkU2Fi4KVBgvN+z
RjXxv0RbBlukngOOJ361Sg7cQ28w2rdUC1Q4goUzrgDc+Hdma5FdTJeNL/AsStjnHW6242DZe5hP
VrE4rQGpcHG72Yp2V1R5aG2k4ZvkXMnyxRpwOEYEn3aVR4Imyxn9zVNbHIzSvxhKUOYVWEByhnG3
ONUnGoM3RY1/bAyBnlJPyYYZI1A0yM9BMemKpc8xhh2GpbhWrTmNEHAYl7SWnLZmXb9VVkN4CXyC
iSbJtLNkaKOJylJnOAtqctq2+kCFso94PZMdmik4urac+o3vYQJNlXcCFdVeO5v4LZnXPZjj9krL
YHeFdcM45+9/qd9kBMVFe+jbtIRc2ZSn/7z3noZGcuqnuQS3wUf/3vCbMDwZBVExo37rohcubMat
WNq2jIHRl4ziXauQrElRGQ9GNLjb3oytq++PJT5flR36BlRT7U1XWkT8bUN/w8MwuA1I5oTu97Z9
iw0R/zoDaKl4xnlg5fm93c6H1GzFJ10V7LOLLucoy1EtC5W+Y7cl6ZYtkbAkVzjLHOUOKmPr7c3j
7ZxaDhiSjpEoOtnWhzRyxkb6f99kRBDPfx+L+3NWucHp7/+yKniEM53v/8en//2nq8vglKjLf79L
YBnjOSxHUJqEQHLYZ9z4EudcerNxTq3Guvz3jaW9C+zz8gA+SZzpsrL/84ZJOx6JAkeqtoGD1k3+
KumO2P19/O9zMZqwHTaC8C3pa3snR30/KbzClFyERhufono6Bp5j7PWf0S+klrNvZzrHW0rFGbdi
+TN87OMy4KUb2wfLTj5TgOenFM/wCfjUZ+hw5aEaVqcEOb2A7dlVp0qFy1LYwPoOSDEi+0WtkEeB
j/w0LBfH33vY5MqTcjjz/2FrDd2eEku0p6mJu9O0/FMqxFgdQeRu4OANy4eakHu3P9PPm/ntyJqc
nCmRy1kuQODQaEqtWBGScPDup4g5VzQWMAp9uz0P7a8aw+g8d93yGso5tPGLhNAf6Ntds1lqMBgX
BBQMese2JCMpy9PaOM1mQk6uaoVx+s+bgBl0ByZuxWQ0OsmhMP7zpolbWNkSmLFvYpRtOQUR9OBT
8uVTTHOOTnSxPYTCVTgsMTe7XYebpVh7lFHsJayFmZjFiUktuileRcKccsI3bpi/tWmpE4L+upk8
/2RYo3+ih4G1t4NNEFmxugAhpdLGKHfkvIqTig6t6YLsq6Z/FGxRQJ4Y0ACg7HjTbJ18RVM5lTGH
VuHZR8RiJcngkpmBu8d9xDoaVsXZGiPc9UBHeKS9M5QnatLNnCJISM2Yc8WmHvIFfm10G9Oan2Za
MFem2/7z6Jm4duUmbCsNhSv54E4RrDl1hueU9ocYFxOHBBCsniDVWqf0amRjus4HGjxxtRnE0FCq
A84TdmtvHVPGm7oA6GbB1qD8FBh35+GMdzEcgUo4w31Jz6bBg5Pc+z0DWRoBWB0bNoVZloOyrNdQ
+LDt6OKR2bcxa4vpCdYXi+PcLGsszW6w8NNgqo4/VRSWR28o4NmVZ8NRjKCq7tn09YX9SEI+xtlE
MSbtBFEa/8EMySx6TkP3HZ7vgXHZWwNSsvTxxOQ7ky0gx1EGZID2diAQVn32k0QeueD2WPqs63ZP
zcrQHLraPY31MDGYXgKjTnSRtsGsOMWxCJGAoUh0rFvqAMqQJs8n7nO9CflHD3da2N+oONTcj+6+
brjY4dporGbts08/Tl8lBb8h2ZaaPCygI+bxVPM2hAGtskw2Q/cYAvCWYweNtElv60Vld+hGTZk2
UzSOry2/zt2wD3OpaWnp9inPOsl0RmuEDZMqPlVdeJOI+JirhaoCRpF2JRsOdwV4raOmJinuCY/d
BL34TbjFuT2LU2umHHCME3uAnXlwmDU28V1QeeWalO4D7m133yEntm760HolG2ny6fQMQtipbaT7
EwvFDWf5R6MKoRC2RORxjE118MJh/RHjcroNAOjPNAeRkH/rewDfLKO3pjIuA7igsJgpifVrOAEG
QLoh+KS/N+1hxNfyFd1B9w7SWmTeJgh50PL7d3OMfilthAUJxN5lV1QEbzVdD6BcXxnVb2NMGLQv
kK4QjzieWOmKr4znkSgWUoGVLMQnNvjEhDEL2b7kOQ7us4FvBmEDX3cPfCRE7N3my6o51vGxEi6V
MlHzCCXqvvb7LzbdxOJfLTw38UilCoH+fJ8j8UTmeJmmjCW2B+HlFF9V7OzonfwdwGQdZYUXy4ie
4ErccorconiMV81RdE3DYNGUB38xOkZwLgFNYOyjNxSLeX8Mhm+dYZsLmZWjatxiVMUHDiFTptF9
GHkNB5XxbgRIknPJlqFxKgI2cDAkdw05jqX5V8mFFtwhYHMo3gvHq5lytwAtuHwToC1j5h26xEDE
qqP3YNwaqn+PJ4drgL4ZqksXcwtemgxz/1BiHPxngodcdaH9laQR04SJvV2dA1avXectLGJEuNDY
TO5kUlBcfTtCG1uTBuza486UV56EjMVQ1dS7KfNOShMt8OX8ZirxIBSwx4Gpqw8uxMu7aQfLGHTB
3H9CTLloN6dtDJ5gZmbNGiqau01Dcp/t6DB3ckFbzQC7Z/NryAomcR1pBhikgH5TdtmgmheRat2i
A6y8nmCqnbQJXv74TZHt06OBTcR27BVu1PeJgZJDVzKHE3kCA5ysw0iyARqgD9Zj4b7Zc/dVVYSI
QFfeqNZh1G0ax0h227aYw23Od6NAef4oR4IJcpbDuWiDe4us01c4YFkD2oGxrvy0WT15GnhAKXqk
SN5ipcjNFy+YU2D61kvStFu8greusZNKOzu8f9M6qSzjtm+za2TRK0htyo23NA1G0T1D9Ge9NBAm
Sxdhx6uflDD9hM7SVBgrUoXd0KdnF5rImY4f3F3Y15aGQ8qlD6ExLJCUlGLD1sGoxhzWWZoRFRWJ
yiXWm1j5TveYAioibDLTOxdfyEp3Qq08t7sTA6wwhoS1C9Rx6WK0llZGzuMrc3LLVd8Xry4TbjBh
dDhWlDmSkKlZXAvIjEerJShnBvQ+4j+9ZhRBQuBASaAacsjATAF+e/QojSyVU+yFObzY1EmSoqNL
BUZdGuN/LamcbJbuyViLB8VdM7VsmM+0Uw41PZV0r9n8eXRXFkuLZUCdZdhZJ8NF9TUIEi19l9PS
fClF+mgU4XM4U+Lkqj6lkzMczkFmXrDEQiBAd1hXcXFX1z5KS2kQDjE9PG+Cwp6AOzcscBSVpY9T
Y2c9xiyupMpQ3B0YC4wZKZSdScPnPp4KmmNnxbpoaKxbmHT3lGPIvZl6MZp0v67TM4Tzz/6vKZRC
ICPY56ZHX4HTG7u8i0/D0i5aO+56nrm9uUvz6Nihhs/VeJ6195olkkYW/AEh6sS6q2kuFeRQMK21
m7bHTp/5BngHlRy7NiPZ4XGeSjw6UOdsR/RtN1KOSvXhq1raUnN9Y3i0p5KxA7kb8co6Vku7ajLy
PC+uOWNoqQzA791jbrEZy7ViPyEdnybIdwHpjmIiyans5WHfgrYZVmkGJnxohn1CppH7Vghd3zq6
bk/ZnV0Pe0jtz36tvqXHFHHKzOKiXGgz7UyeJ4UGPNpwmjvimcQU9W82Td5OstF1li5aR+ag+vzv
fGmp/fv+JWQDZ6RuJmwSboEuw9UACpO2MNjkJc+Qv6iCiXgjNKfwtpv5rkCvGxN6ch2YcGsrC5+7
hASXhfcZer3lHqQ4WWZ3HJe+3ZTi3UJ+RDzYixrBjFoumdHYpbs1Da4x+SxCOafRobevkjT6Rku3
L2djjxNgGwCsicq9srketMS46lELnC39wMvflhOiaxtj52cgS+OsOXG3/0SwaM8RRfIZKhBglew+
iOkfzuL9bMKtBVcs99XAcEiI5xhU7crzSDQHMXsigkb/+tq/I5C1ddKeTyERt7VyxCDQFe+u/ZuJ
We/wH3O5hTTuDVQm98CwCAegy4QTciJGhRXb3Xss6QdXMVWiOfiogv4+quYHtXQyyx4+Gx3NfoHU
obT/WerwqabGeTS/iShR1TdlT64X3nS2/UrsvlhjfdlCPt8NFEI3PSxE9oZsM3HLUxlN4/Yb4M01
Ny28ynRK2zbt0pW09lEYvRWJeVDhtzHmbyZDo104BA8YUS/x0lNdGW6yhhl007eQy1P2aYm9nUxz
LwculYosToN+ISKhDwE12MrNH80CXohZ3CdLT3ZMYTZ6z23YiWptYYgUVGprqrXpRD3hBtn57pY8
yi0P+aX1m9tiaeT22ZWMIZIxG+3EqB5NiJSjCH5q+DDoQWsqq//FVHw3VH33g3eXOXR/95SAj7P8
6bhARtBhc0ZLODHGDdmHmzRmH+lTJG7iAlFzmK9JgTI2pGycOe6a1+eVrERyhyv+1przW1zm1LyN
BK3VBgMMt18jP84RgydVO/4q4eLYRPuIXiOnGT5cD3c0Th1vbWLEXnGuPiosWCkFKMC3EwRcxRox
QDPrHnhQOZw13QEOEARRm751irIBed2HlfNhi/zfwBqMY7q5ev0yPbf933y+krb6gez7aVPoLpdm
91JzqjIetSX2tvAOEUlxETm/lS1YPDiN+FTE5xlEPGc+jJn8DJcOeQgc5B/jq8ibO3oZAGJGF/EY
Zogg4dJB3wNHK5ZW+sjr9qPbM0OwHmJq68U0PRqUDNpUywTU2ic2zFaONH01fBdL770oH2TQXYQy
hlVFxiA9sPn5l3r1v5ry9XXeODdy+iR+6aX1S3aHEoTUMpE950YYgjJfAafmNLPrKTxJuU9zI0CY
LwLjd9L2S8ErTtKbBfSQ+2ZsfSJtP6V5e420911ZzqEvkh+iPXdNOd+O2Ug3xwuOue5QH1sPzr0M
d53MWHXb5BiFeG2ruQXAlH6Uqryp0vzZhT1KUMf6Vwn7heBLtF4uyBLs+aanFRGnbbdLwxlGaTUf
nGKkgXZ0TLB30UnDiosTL1n3mXfDHVYeOqvBFE51HIubYHrLVnYN120PJosZw3ClO+PONuobgvS3
g+3/mASQu4pqpRCeAjuDYmca+Sfr96FE/ljXFf5zI8w3jFuMyrHWTFMeE/pW992gj72MfhACuWcC
EnKi6QVgBoP1CbsAG+N32w/2Epx8Xgr/YFjBP18/ZZ66yWaS2XHmLcay9OzYzkZ64JmgDb2DOkXG
aUJSlN6PMSYY9qwFExD1QOBgDpN5OTWDuLEjHn8jveE7EWgpi59EwS9UhnyNuQhq3+f4Uc+Hppim
NcfJDRod+VXb4ia/7LBxOcmd7brYtcZppYuIurb5M2LyDfqd6hs33WN14kAabIcK6kZqkUY10vbO
G+wPqxIHArnjLqisxzBhJ98IzkEzHZaY18tXjdkS5M1sxrdprP5FDumGnr8vySgLSbq7sXFOU+ib
tIcTY627K4z+x9Y3zpxUqV0vP6JCP6R1iuwg9o6BBWxmIlsqiuHiynmP6xYVKzOOZtheGIB66PY0
aHqNt5uWpb0ivrthMQzXuVvelfT5brC+fUmfRAshJcwtyWeFuWXVjd2TZ3/q+jCE9Us41R5/vH4P
hmnYTv69UWHhAV0I+Y8XLs3bMO4pwqJKxM6fbIboOdNxkSrumNUZAshPawDmI5x3HcvGPHtQMXyX
2DKLwJfv9Lt26OQB/cI52wG3X/xknC3Z+vVqx0LdbDwuGYS7mXbxt37Esjwq52qx8zxSBLxLUtia
wPg/tBdtpAIWO6PQO/ZA9wq8kZUj6i+cdpxn0w+qeR6w1IwH+qJ/E2CrIYYHKqlkxhAiAo4Y0BAb
T5znGemziN9Lak8fmYpfbWvYN5Qzrr3ANw9JSa2WW0IlrJLmWzI78sJ9ls39PRGeG6PRrJ5d22+K
gXyPneNQtfHgxBmbR6z9GE5sqjWNdFuM4YPixSjqHEIqBys9INtj04SSS6LUT2+EXbnrkvX0r2R1
Kp4Ma6nmEJwyxhjC2uwMT1OT8hKQrzpzv1s6P2Jnb8q6O3PGaHRbbzFh0YnHcg7oDiW/RKYOJqpe
Ay/6rCoPrJ+jv0pJcwHHsHPTTwezYQRV9/ZrB3q5GnYVk6qpE/3KZ0EBVSc1e7YixoaqUoCGheO+
N/NH6yzT7R72ErcCen/uBhNivmyVWE9oYwnDd+QITsPCHJ+SKNrjhDhbg/C3uV1TofWuHbQTuEWP
QFfhCtuEF0hyPMElzJAigdogGt3UbuUT+mFziQB1TAf24X6KAtwl6BYd7ClIXTHeE1qJZWI/JLMq
QdwA9xovOoA+NbpI+3zH9uxLBvfla+YFiHGS/g2aZhTw67mlhDYhl5axdYS37NEjS7usDfYAY/C6
0eOR7fg5KTmGFXSO1e8Ns33X6e98ai6k7J+aRD/g9L7R9BsuD0Rm4FZvm33lin2wR5kumLkQ9XOp
ZUAA0yDehmcVopMEs7VuHWwvfZ4SOuXp8Cy1mSEidr6PwOftFwqe0WF87IJOs01k5m8ylpXKOqKD
0LTChC+MPjrXzdYcEJ2VBpfimR9jkvEYgd6JQrw4UcBLeaS3fLl4Zjh7K9LgMH2ikxnEHxViVM6B
DtcZN6MS9X7w7zvlnMIc1KLS41PYY/fIgn8y+IIQU25cSxHjLnEW9gySE1KoN/hpMpNyKSxXTwbj
BstBOKxG4x/ID3RYBvAz/ps0jX8K2cIGqq+mZ95T34f4G7UQlrX1gLW12WJwP9Yxk7nUO8eqvzBn
YFERXQyclQolhzOmDA4xBBA57fEjnE3qaKbEru5aSkPy/okS62Zlkk+k0RQ9VJBfzXlR4B2/QJZr
1gpxfbDSq9kJc9NVFyNyYCMOnK/8iko0y+2hWFFCUQ3miFJtvtXTo2fr967Al2V7J6snUdaHryRm
EXqtEpLhmG8iJH2TfTEzlJguketIN+yQD/vIspk8+Mz/p8l+zixWJAtYFD6/4r3uXJp9QRbn3Iiw
+k+r3mhfHb0DjgOyQLkcI0Hq2HP6ZBdot13B4s22GM5AWJyEPS5lyxDmLT39zAGOYbpiSnQecGk8
XDxpdJ9I5knZAFzTY1qHEXoTYWEawJMBVVTfYSYTgj3FqxNTsINPRZXxFTIGeYN4sAgS4NjBr3We
Iu6WSXxxu/KugiJhgkMkzIy1HrAEeX/neXK4SVRRY62zp/6NWQqeioXn3ALVh/oEH4EluPYkLloy
SBbxvz32OBPPy//7Vd2WjvVl3DvQmyt942XkdMhz4gH7gstHFwllYXP02xVsco0yfZl6DqnmxKBU
LEejGluvH7FgkF3Uexgpj8QwS86ZsMBizhvKoS8dogcUoxFCVrWJRAK+0QvGIxWbt+QLHrvWfPBr
LHx8ZYV9fIRGG/gvFdIwe8XwR5Y2+ohubhtJVc9IwTpYfvbV3mDeMEq8zpEJSmtiK9kHc72tGziV
NeVptb61FytCPAKqK7zia3SoIk5tfPj2rlisp7bF/UDQL8KWwFQnHGOyOfy9+/eGJQskYP73Fr8E
ALIUHcOpf3Rt3HUVrR9JTIAZxjvekTcJ1QxDGlNbpt/4ubFv546O16334lXwGWqAkLvQwpvUEX0w
8d5uqpAVuqdmIJlKJrYJmjkphvUyYTJcdE8npG+86sunpMmfnbHywOuLN1WDxa59RJC67e7cSV7y
kjyrC1mZRFq9aY02W/WcZLtlyGl2dJowwuHyy64iYtGZLNvZBSF3Np+6K1UhTSU1h6thOUi3UZDt
U7Y9rGrDDi3pybSm37Gc3rV0n3PlDWxvfqJlo2dnPGcStB6evFu7g68hbfdiT4O3zSuU9JZ+EWxH
cjdPPP+hCVB7qSf09Jcl21cLOhD1nZgbBlZpaAI42i2x/T/MnceS60qSpl+lrfaogRaLnkVSptZy
AyOJJLTWeKd+inmx+Zynrk1Vm82Y9ay6rM49eTKZJBCI8PBw/4VfKjzHwnikGrZXfDzXRbQ6VEBI
ojAVQ3H1UUucQXiiW+/4074SJIuDx3CCf57f+ge9MM7oGyKs7HyiSI2SCxltNfjnqMKvfkpAZ1oK
iW+KXJWKEYt342TTY6HG8A4a71bPk5OdTGfPhSSC/Hle5/uFB+Yl1ilWdsMEgLpAUCXjqA1ukHox
Xsuo+WbZBNVpfoSJdAveEa0+ksVowKa6Oo229tzEHCapyKjrHvWZq9pfTkBGK7Av2nWLw81gKcCP
S++2XFzsbUadtpfhvTqT9gHifkTNDFRcyXFbOIr3uZvFz3peP4o7QI974XUGrbtE+3GD2hciYr12
J+wCv3zjzALlPmV/twnPsBfVrQ9NY7Klqi0BuHUR9UjyfoOJO80VSsA0JHMgvvnNpHLMMXQdE8Y3
FbHmKwNV6CvFgVZf7JyR9NDsjBfXH34vFif/JTeY+/jUlG157v6zi8s/m7j8z7cy5///z5f8X9/o
v6MdjKWrGLT8j382nPmHkYw42vz7354OzeF//cfx8C9eMH9+6R9eMIb5d8ejL6G6KIqZjm7/Hy8Y
w/27YyK9x/9sTQVAzI/+8oKx/65qLhYyHsm1oaq6Z/zt3+h1Xnxi3L/rrmG5nmEbKuK3pIj/FS8Y
Q7Ws/+QF4+mmp+Hpa0FFMCzT0//VC2YxJrtEy5x6SGyiyAVyziJrSvMlWHwtSBBWbhH8I1YHOXp8
WsgPk6o5urp3GrobL65WUTPfKVF+lNcoHhGqBU+IDmHoLw/ytXxP7+o9MP/9PHvHvtdXFZ0BeX2V
hoHlaoFuLmj3Imhj2UfkVA5KadOlhwaTTzDsUjS7LV85zYl/F9XKWr6OCzW4/GBStSBtliBUygcb
mou3hEE+LkGKULXVNR9oXIlxbaDGPkzC8EZeK5e0WNVuMps9sJDz5fed8thRd3aMOw/Eq2eGwcRh
O50CQH4HYt/GU7S7aNSDHsiV3S9B42dHbanvywVUqhs+Dxi+GD0pFCjtwOujYERUqwkPBf5bcrNF
Poxr3OlQ2DjWZRJ0NQCWxbhVagaOP4YWBkWvB9asvI5VfN8U3qZ2n3ryDfjyR705TC29vMw+dooa
LM0IlX06IzRZluFPCwMfAmQQlQUUU/sBqZezqDxETbobUi0wFi68RQF1BgmYv8IoRNyHmpFNA39A
9Xjmfgo9cBg9PuVIxwSt7u5ZrqminJ/30ZNcY9SBIsv0YHH8z5TGbeP7K6vJ0bpMnrshCsIsXalV
/uKH5tGmtFgb5lqt0JyrlZPlpUfDUYMsRzrcKdca9zqhDi+jP1omWpPZEb6fsbg/ascjR6P0tUyH
T894QqI5iOvpjJrIEeTpQxfmKw5MIZnHcmCp6Gyl/snv1KC2s08/ou1UUimLk6M9lcfYX+5Kdpna
KI91i0tErb9epgE3Es1h0GOGCbf/vkySAKGe3ym+4tTyLVPA9elAdEt+xK8zwA3vqMV4dzD88qem
KmU6P2MdH8FvBQ5kjTr3nqZMXTWu/13ryru8Jff+CAJjZdb8Sjed2zY9YmR5HQGldJLpkC3+q8zi
y2Belt9S0E2TO0Az9mjV/bmK0m1ZJLd++ectYi09phh1O4q7n8rhQQk50nP3l48obDoQ1rWxTEHp
d2+mFwe2nt901kttU1VgScpATCZLrBSrVRbHQC0xBHKQTPXaHTIO9az3IblMy8s6tbIjmG3a2Ud3
VhhoWaZagENbMOrKSR+UUwHriDqRPClEf15a2IZ9zRMClB3oxnAedFGZ+y4i9xrFu93Ag5cJR698
7fU6JGT3m6z4DOgvSCkaV81z6XgM+3Kmi34sUucpNW7kWmYqwF5VPI1aeZTFO7f1i6Fu9cU/ZSae
PPjqFpQ1zZnmPw9p+B2RM4LnCFN3PHQmcDRIkpayBB36ALGXbKEw3Tf6iCch7erJfc68KLAX64hr
3dmjc0RTDCX6+VwxCIulBaBrHgbOJQ3A6Y7cBw0TCmJm0E7eyfxJ9PzQaNOrWRqby5+8O9Wo2qiB
q8c0ldEmqrJ+E0fh7bT056EsjlWG0P+4N3rtvW9etXQOcMw+piwZLyx/EzMKKCm9dhiBxAojCuni
l6QjaOvxCddbemfKawOLEX60EFrVA4p+7772BlFinyn9fjDtb+yF5Ml0ahRc/mapOjzA3psDWSFW
Mx18i3eCfeSrnBDil0lpr3WSOZnoKZegKlOAPOZK9+YH+XeGvWZfJe9u1Z4MnWDMpYbWfJDWz1yA
YR+q4+wuQZlUR6Tr71O8sHPMwmW6Ic5/VL3xIVR01ESMwM9lDpkfWEyArDoWhG+koQOU8Y8IYd62
/bBh3R7z2mVDiO4HK39G2ZeW0xLI7K4U5U5pkfz15mfNZDGVKMvSNjtqj6THKIjM5z4mxlSY2TxL
xIlAh+KKEN6mQ76Rva5YGgxAGxSOwsChUi8he/bsd1f9lg+QJ43Yxa/87hTSs48zHKlI48zuBV8F
gDnye1b9rKCt849ApDMmcWcfWqwAdWVDo+5WgmIfjmc9vo7r6nOKplvbBI9YySglgcxzJV7Osrf0
NG+bQmPUOJGwYHmJzH152VQ274ZzlOkvdyVLoCjnu3mo1pzK1kmf3Mu2Krcgj3bJ2J7bbCPfAzx0
hI5/NlPju033YNQPg6vd5XO6mekiXgJdribB4nrvSfMtjw83i0DWZGY075r1obGN2Gr2ECLJA+Hm
aE79IySh1UIkaMASYZMIfS/fRhij6QuEsPYyJ60AwJruJN+dupzHxj9BTw3kvZAxCuR1OAOsQsV7
TP+6DMPGNmRCg1MkypVmPxpkJJ7OLMW5gPAlo+FV3SuNuzkYZcwJjblGc42qqkxxmd66kf0kCjqu
S5A42THW4kAeC2og4fI75uNB/iV/St8/qX0KlWkQIdljbMfBALMw1WbaolJrYMLkEOEls0AQMyrb
t4rolVXccvkIHODzsjR7s3tH979FPNqmBE10lYca9cojFb1VkbS/su/Y8fRELwScPklAyDtwVq7L
7k6SKnlElznN/S1jtE7r7AFwL5NZwsdlXyyNH/D673LDajqd5UZlAPoYN8qhfMkt/xRSdabF8RZW
5ncREl2SmP/AtKcoykY9EQmIADJMrolUWfUtX85YTV4l9hSMTrWOLAC0vLOrLYdZm0/J3fjXamMi
SRik617l+mfYE2MJYmbh/Lj69V//dIb+rEEk6JyXeTqBRUV5szjKx1wWRtk85sjdyNcAWfFFUU51
gXBVON8u/LvNv8xyeZf4HevT2VXNbz+H2adUW6WZg6acgxm9vBTsX1+l17pP+w796uTNjBHWqXu9
/XEi2nl0S6/1xLJWNOHrp87UTyDwpt1iO+tY7Yu7ASkxPOntaaVZSrFWm/5XVej3UqUqfNw4oH4m
29kZgc/OFJsaEwCgcB7nEEFfSphg5QXMtK3Gsw34ERRGv1YTUHQL7ZI7E3tlYuFnbewcT6txgOqS
694Ln5Yif1dNYNxGt2/jnltHBQMa0XQV4RVS6jWyddksSrZivebcTxV1zg4B4iur0YBQukmxo0QH
5MjBv7ufoR9zNPcqLBsXpHrXXXxoDKPcaejJ05sw/K3pph8ZAt9r4maJwaNrkR3Nx2kcx+u4glGf
JOJnUCDz2zs2BSqwT6gLx7tUyd78HqmLyEZIqUIfqJpwPtLafNl27ku5aMq+KLPrjKZFOSGzBMBS
N0pQBWAwFHQfVnNpPzgNzrlTo24q03Qoduy8HrXolFxkx16xtXPlEzQW/MQGtmMT0XqOZo++BFUc
PV2PM3opQ3o35KPQiOnNdctv4cFDrKfntJykXKDs0rKBobdkX52u3vvtwqMyNVwWkL7wtgUUTMRB
KWh2IGYRD8FJrtqids2HV7ykV22IO23d7ugGf8SxtewTOmQb+xt1tHpl926zR1HS3vfWw+KYDqXZ
YgGsrLkPI2ye+wTqWT8obwP9ht2sOkiim+qn2czU8ks+Uded29wAgcLao9IUgkztFec5zw9kwo99
XT3PCpBN3bG+jMpOwT8odEKS8WOJ8wDfYzi7MLJo7u0HwI1IYokFtEj9pcUpjCJvE7VAzeA30+JT
vJ0FG2wxQ5gIOAd6qWbfTrWa7OPCvQWk0d/ANOkBS+tfitUOW60F2xZ1+Dj7lR8itevSDsGcvZaz
lmmDrQXrn2HRsio11BYsjjFTW00wGn+KNGpWOrgupL9Br8wYWVTldepN6GyIR8LgTS8VmG7Y8LnG
/pSswiTCe496Eg8NKEwFjQOAKBoFYEoNFFc0qrzrIebhRlDiCwe6FBZDQDDIF8awsdf4X6KhHo1A
wPKj29FqGq4ou0CdK7Bc80DgrpUIjZrWSckmklMFNVBKa2snTRiRmBKyykwpCnx/i8hYo7tDlboA
UadxLTEwZgDKHp4nAFlPRmKE64a1us50WCXOtPdMqvVahYZcpKfVhkY1doFZGoQ+/cTa/Mq6+CXS
67ucybHFOklfja1528KgBOiDPERXwVn3rqxUPqyHAjjZwF0Kf4ZbkaMfkfl3Y9ZP61l1ARxG+KIl
uExeObX+Q1NQ2bF2KfoC0ULJGbUWejJq6n01UbO/fCM2cZPzwC9dLeiO4CJQfeSze+D+YX9MVMSN
mr6p7hXJVmvqPV7zB9XGd2vmWUPPo7Wf05unvRRRQwSl6bvug2N7h0phhNkMHhHLQyJCA8LY4bhs
TDEEhAgqoo+3GjoT16oSP40DOUaPATd2GHdoHYMiEBsAvN+3yB5pV3WCnzxHjLHWYOjoCM0gj1l7
zvWAcbKLr+zKzFHCxZZ1FcLYXYGpxl4asUVaGlvwRXdzN5eb2YpVNPQ9b91MU4j0tE6sc4DftplJ
8oRqWz6jHWL5b0PKMVf3fy0FtaJxQifYwfsaAxOMW1VcqcLoBN5gRtIBTQ8oIUBvmZAZxuCDalzp
pu7AnC7p/GYKuBENb/Lu11sw6HRRa7cVeKrTYO6GkFNprpYvQHEQCY6ceqepwCtKZmZm4QruYTVv
4j6ZAFR2s4RVvmz6EfuTxSg2alcA6O624UL5M1nUY1642Xqu0yfbH5tNGHaPGoV0IMJ2sa7wzUlD
0EwK0J/NiMAeRWZ0eGmneg7dZ1OHK70tMB8iRjENmj68Hs1Yv5rqkEesWM7KRKaN/qatUPHBQ8eJ
WlrNNEe2pq2DYXXzdatK9OoA7fnN4NwYZXrkeK+t4V3clP7yUunuU94zVVvQPRY13as4ypV1ZZbf
lQ2pkNrwEUlOn6PYtGdPm7CsN0+j2xxFkAapRKmo08Ys+/atVInN9sAeTIIf0/aDbkzzdVXQtmFj
x6glQcQKqAo9YJ5u3aonFx/TJZxp2ebOFxJ28Evpd7l6qq00xPaReKzekF2J4e5YLQaA1VtXonaD
FIZezcjdj7wG3KNC0xfQsgMYInrMaGzA3KfI1WgHBegssknJZ2FlODTG1V1S9eoVXuEYlUhIaFU4
BgPAFwcUQIJiLF6MTx06Ur01/yQxu/g0ooTkNN0TXUQgWm307JtlSwN0gbEj9IUSCsvlqNMgW1BJ
+/HZb0RySgSqQutdwdlxPcgOpTTOxtDZi5wKEh9aEzvHmAgACBJPY2isAKHkK0DHJXzn+dlvaYF4
oY6ALaeIsAL5lDh4EoDggfCLPgPYlUeMkoFmifJ5Zpuviqga0Z1SCbzalsVlQyec9nPDk3EdHwor
UwdXUYvWBx2eeNChOzerpvemVWEu0xp0x10sELtLNDMd4wkDnuWqpI4No92M2TmW52n0TzTbwNV5
mKCA12GVEqyBJcM5S6Pbavkzcp2F25Mag1q1nOwWKQaUiTRklHJuKRQwa5NkABsaIoSXTBuEmOHy
6KjMR9hXXuVgJVdjbpy0KR7Yp+brCvIxai2AGsOiVdZ5GxKP45WJid+26m98f1A2yKAjdpFtFsXF
PWN5LVJ8AsumfptK91CzlrMBLmmJ3lZhWYRbgmyY05KMExyIUAveIJZJe/+m9QZ7V4M9ihBTXQMj
8bkKGAmsXjpYp7jivLXk5R4NQ3SueqjXPpArUk3mOnaaMLqH66QDIdxFbk9PN31bzO55QHEnq9Gc
URqzXrVJQ8KOqlpjs7siHYwUUhPRPq7ReQeFjqKzgj5Wpaz7kqbvEDUvEx7jOw7Eu0GndaNOCBo4
MOf7BAsuFI0NOEB0O1Ns3xIsd2z3GluWft04yjt2rIxS5O1oeiFfHMo+q7R7M25GRICYY+HQrmpO
2rlSI37FQ20jVAw6E8iIhlROlOAHBk5iBX4mXOtAGMuJC26rGctQ3DQ6vXop+s7CnqvK98IsMhHw
NLES3lx2qrKZYHW6Kjsny272nScyqx64ch+v0S64NkOD6+8RNGbXfaLDQuO4ZyBrxFBh72AtRkDZ
zzVzMQPaEGcMogsIbE7N7aj8JlQ/8QIK3ZUN5hIqpLNWOwwbLevslvXrbINgHHX7lBrDC+G6paHb
QErVY8jUCPatrcnFtUmJruaWMYU4RXtbraxN1hWQdYHCpUtibRT1naOZukL3Ql8VqHAOFJ9Waowj
cg8dleMlxz3LSpeVH0PpsWCxOuEQrqaSxvG2TT1SBQ0O5+I24JJGvLCTGq/FsNtQFUCfmHYdXA73
JjFwXJnHctjClIGdjY0LfXjTHF5hhZG1KD+Vjr3TOLDj99kZaT4kzVPRsNJ2NmoHBjnPxg+tfG/k
xtOAwCrmm5QN4YtXaGSwH1DRcOlBl+2Tqt+bWFGGg6pelZkatAtCLL7Tf9IPVNYJCZrWcZEogT14
TkROlNxdNrze0waAMc66JaSt41bX1wqmEGamXxGhaIED8FiXOF2CAQS15jHhKOJiKklbbyFx0I3k
iFgdzrYebbyytG4UIBA00+ONV0bwoPB8RE6uo6bHr+YVg6BGBgrSm8ugNSFP1L0By6EiVofrG0Qw
eg4l5DnvBjI7xyS5JAYFaxUtfde2qNoTqVyLvEzv8B7CpJoyORhitfuKlR6quU6dGU4GtaHwM8fo
HbM93ljB54zGKSaSlfUcOt7J4si15vzxARkDxRQsSdaWqt4XLlqPHFspnvtUpEp/JRWSwRyOIGko
fLTaGtFRuDfsDDOVROpsHrmw1hAlreQmK1hqU8ZWFi8ZHvSYL1nk28bioQsYzd/6WP4o05/IWtmk
7l6j4I+zdl9Bz3nAt9jWPclSrXBda6R9JT4X5cLeDvWNSTY7j8ay7wY04wdsdNn++FzgL/PoJutR
5ReG5iWa7Bnbo/lhZAP5c2k0WO/KBGxOixUgfAwLAr7nPRVuw+mBDilgZxhBtbqtmDy9h6jU0gDC
iLA0bvG59oYp2nVLbK/rePqN4+5LkhDHh3+YghRbBswUjcpB8bHAxKXguQFUp0NaoT+b5AQf9pne
gZ03OOW8LsqPS2bd5jR5fT0GnC3rgeqAYw8gnm3ii0o0ylJw2plW4CPVI4cOjhmPYG2t6hpKwu43
TlLb0kmoF1s9p1sCYqSx+zkuaWzFlOBIraxHlOHHmvCs5IaIyGuBl5Kux8N4rS7c2QJeHHwe/otO
xFcw/Nj6PbhduJXLq5MYquRSm5/2kjGBDITqYP3swRvQqrD1e9J1glpPXpA6GsDnZWTnTHk7FTBY
jraxXz0WbV4irzTayKBMCBnB2x9qHGcH0tmhIz6oDT7JomvjYGu+1o1A97GZ87CIumjNRTNoMyPX
fi6zLJ9nwInSuUFhkOEwPNgSUZ8czZlWSWuGG8jOQJg5JSad9zxOMGf6ltVXtaSXLkrXYQSZtE/Q
4WTypE57JkV+kAd/eb+kKTd9QlVMrzGTiXKKWDOlM3tbsKJg8JPmx+F0XTn+fdZU38JDW0fm0Kz1
TePG+srncfAfylylNX7bEVg8/zBA61+7hZz7Yx8NqNokQayxRGB6xw0ju9TNtOqMGvvaJzyM4z8C
ey55jxGjznRJS9NwgK2IXDHwV49nqaYcMJGW7LHpcLXO3ikdy5OI/2BWWNjqTpFwwjGfLbXm3ObW
b7Pg4UXjGW5+JykMCgwJUBWjNTYGDDfKHlzhJWHEvukOsffFZwpLqoR9lAnqNN6HY0vSRw4TzpLy
FtqtLaLEQ6P/KGl+VkIOpFqI6FvoKNdhllMEcqen0oVj5C4cjhKGy3dytqcIHAb+ExBmsVN242KP
xhp6q4imM13gTvnrMQarEYcz+HHqz+0k1TA02Zg9NClwSOKIxgIv5mXltpTOcB4NN/XkgPhVdnma
3ToMyqrVcLCkFKFb9cZCQmpVphCf8f9dV4LlLTkrNTMbtUNZBCWEdB1Tj1gZHvpNNZoTztisNSCV
0AQz8vQIESbOFr6lcaJp2us64jWJkgBAyvp7OuWPyAHAn5Sp1S865+ve2CIrhiKrXX2Sp+prqyY+
jHx0Enf4inCKunwQ1k6PqoZQ2uVZ40VLWT9Of2CSzGTuMM0w0EWJZAuuTUfFRCtWGaJ9xoxzkt9F
jybKSH9+ddKpDCp69mI2+ZEgeah8kn9lutdClG5dLIOBnoKUafmuqhBaafQgT9bfT1P0htpVCsaW
HKIGZmzo4QvmU2RZHbQzNR+vFherKpbTGoQIVOYQje8FiOsQjXfdQPUl8xxMW63XS+hNDRtskdQP
wlD7ThQX11sNdc2yrH58R32fOuxKC80PZuuM8uRLIY7lzkxcLy3tAXeNfRRNzy6MBHtxQVSBT1nr
8wTakoSttaE71ab3MTiRnGXvIt0keMYm48oAGx2k1MlMvtO62pM3ggpPVIc0pz+rE9dArYBuCTPB
xWJvJZh+7BV17PdI3qq6vQFb77lQD7NoP/r9Cy231MTGUkX+dI088L1nzXCBaSelTHivpZ1e5Pmr
qzM0pR7dpMqE4o22OEiU2E8mdJGr1qEA5EzXhZe+5bPHkTaEV1yV5T1dRM6TmstMsDrY77AxdYTF
qZH7X7U3zFdepH1Rpqb4IzIIST1/xvqIfC92IORpJC5LShu7YRcJl0S5Gpp2P1sGpMQeliKio1hE
I0tRTP2mRqsD2bDoQ4uxa7MsvGIJ0zsnA09kUm5XKtJKM6opr47Dh2Hw7CaJ7n7JtFlAY7l+wZnV
hqi4RMYmHZ8SqMGUoIqRScLTNDFwyTPZ85FVKugw/Ild+dA8NYrzNofubsQ0dV06ZNZzGD7UGRkN
c+iLejdT3jXUK81UbnS81IBeIgLcmPM3wuUyMyDUNLn2xD4XQBQ7I3hI5MQNDekygzQOCliFPg0e
JNQLpXLnin3zPkzhk5XKKjGBIY5DQjaGx1YHmQHq053hEkeTxcCvmGnR2uCUk6gAvtH8zAWKiw6Y
+vXDADDrT00vtgEyRh06L0q3NYVBV7ruvALItgOICAiiRT1Ln5OHRldg+TYnN57QLI2grLRq+2s6
1lutt1RqCgpK+KE+KEaFMN/ylg1v0kbRUTkyOQ1Ze1epdwJoQfXrFwDgXRObB7NdTTQeuib8MMsp
kC268MdzNNGr9bSrZmifKGDuySF2YU6vnPZsCVCjcKG/uVTP5x6V/ekszaoQ06Ymae+kK1UgVwgU
YEuzf29w9Kk17dapu+2kNEhq0qkKk12horKa9e/SslY5EfXLJ+qbWxS16bglx2GkwzYN2dfoYDat
nKRnounqzsinaz2cn6WdYrblBbEzZtYtiAbOOnFg1WyVVh4fU8s6PfduiCDfgmQByAP5yTJHNLrD
O2mCS09KWp/Sc0sL58Od9603B2pfHgdwC5We3iEhsAFETibp32XRch5oexm087WaPbzRA3fHvrTT
HeOaIsAFEZM68C5ro3+Z/OhKV6tTWuo7ZZiufTy/ZQzZX8Mr0yQPUM0n+z6BV7bMI8g/kmyBjphd
fu1jWSpfC1RDhQV22a68k3Tj1dk8Yb5gx/7JapyjD6tMQBgTnStK5KfOGt91dXwdpopaz3zAZSeQ
znvpciKPj4JoSKA523F2TCr7rg/vQnxWtWg5uDmJb6EXxx5YTVp0cAiAdDbZMUrpFHdzYKgx6k03
ppK9m/lzq6Q0H0F22tF8v/RSySJDz509OilHZxrPeOs95MTCNPa/pbE16s2OksZ1MY7v0rHssUqa
o5AmI+UP+vdWGIx+9gnQ52gIcEDFErGP/Gfp5QuMxjDiz6G9HpskGOb+ZmisXV8vB6OwYAaU98b4
kLjue9pbAd17lJU+BDgity7PHt7/RxEnqDR+edce1ai/Oox20bwq1rFJm3fPPsrnyIyQx4wn3bnz
mOrdqzRp1f4uUeevURtB6/yBANT1g9sunwiphvDv9KD1/AewztKCNMbiKDcNs+QU6mIqfWxb71fW
VdkOLwaUMMriT0pJiCvTrUxm6dVmmXH5u9fKVeYNT7Ptnxq9+PWc8TFHulk6l175XdvKu16EH/kY
vrXyKTy1cKKNwfoIEULw+biq8F+lay3TqC42g3Kvdc3HBY7CjV1mm9zlqGYvhYVKpxIdNGN1Aa0B
L5IPwvXh2k4RA2Qcpf0pFwifGGKes4ETgjGff5LFnCnw0ugghAtf43Rozs7dXz/zlvHdSWgTD1gc
NejsNX+WmwDoas15cxm6YmSSUzIQXJa0li8otzq5ICoGFM/MGF5lvsW17rtKKWHqIC8EfZF30/Pc
kqwRMWShCLBH1arfCGR5PedXWatfF+C85NFIu9pGgPxK4AWJk15ns75byisVOK8sf/kjYAcNRRO3
atjg4guqQP6G7gRa4kmCjcQ27HnwhP0uzeW17g4CARIAzVyVRwV/Nrxxtn/1ugXwMNrl0fOz70V9
anxaOnbxItcr+B/5W3rvlFruchZ8GFbHCZnarIhpZFVICHHtlXNUsq08Ngk/flv9DhzBuhQBQW5L
hg525VWtmq9yi3IbZhi+Q/HkQKqBckgu39NNYDUN6rVF9FJ7HEtz2mT03iWgIIwUWhNWBs53ZyaE
Ju4zFwl/TtJ/RceqVp5bRBGHoXqtaXvIKF7ujvUin9kpyOpV+Ij94/HmgOaTyQLRSJ6Dn1eYtxcU
GgJXRwEpClAmVD6H3P6UAQrneNOqxp2Mho0RdcacJa8M6EGtaxfp3BwpEDYuefo+r5elOes5/qgJ
xAja9qh7kDEJoiSfra8aq3CKKfITMExXpoVHtg/QIYvmg5Qfco5wteUgtWK+6OkEfD8JKH4/y8Pm
uPVcztQ1+JokZIuL4U1UTJfQLqM1GPMPAp8z0b6Nq18Ksu+yKcrGmRrWRxI/j8T4KUvvEV/gUGUG
OP0dKp7F0iYvhfvumC/yfjIpBTMhoEsrdxjxFMeb9LYvlQeVttMwOJcJIJtNZjpHpN/15gJDCQF0
Wvr8M4f3VbQ8X6ATY9d9mO2dwBeSNkIpaLm7fH8G7yHP086Ar7ovf16rLocyrX41JK89Y36SZyHo
nXKWba97Dcf3BEHi4ttQh3eZyhIqfaX5wj6n8PPvWFv1SxooiEIxSukx7izx/s0/lfIgccwHSI8v
1JOEBtnmXG96qindSZ7gdEaA6uglbNT8Slhe419snKoEvBZb0uVN5QsnR8CbHE0tovfK/Kyy5EPX
rKOEIpRCfxXyiAY5oSJWz4K9kHBjD+ox+X2Gyn60Z/IePv6vP3F146j9lyDO6tT8aPwP2RPkp4se
3VqxAPUJRDJa8lBdtd30Wntz2coFdqIZoIAW696Q4qyrBg2gVEx0dohb7AUrmKQg4Q3yGJkGsr3K
Fioxv3hXQi+Q1EVuSn5tr+QIqaEhCsd331rZPk6AubDLLt1yyLL8tsWLrpaJziT/xDbEHywABfl9
PY+ca7RAafoD9OkbhnPb8dh8Q99nhbsdCE2L0n4jaOplybGVpYyZyiEBBobXCtas4XMD3CpVR8A5
43lSyLXh9S439dT9ZAux0SNadM4A9DbeQHG9xcDhxKZ57NiBE/W9y+IvG0xem48BQpjPnEBhwrNa
mcZFlX4kOkpgOQKU5Q3ap1tc9YKFOkqSjufU144RlcI5p9nAy2sDkTorwemNG0VUPrBIZ8xS3fsq
Imt8LQM5ZwBmZrSTvT8JKQ5v733xLLmKhrH0lQyr5DOoSN8rKEz+yV3E1Nu+80bjkutwoIPjUt0L
ukYeitHGQYed2Jxg/sDvXxA3WCMj5Xdle8a726n3Rjev5XHJZh1VAKaWAswrGhuA++oJDDhhW6lv
l0HbyKVHJAcx8iEOhh22WT/UrKeljbczko10ud4Qp3hM0bJBqPVbBUJ9hdzaSQYhpqaVAIPS6+mg
CgA9Rw/RK6trUvbA/kc23uHqggjLtQyGz4YwbTKrPuuu9T1QlkoT5dMNhfAL3pzdJouSV9SEoUzn
x2WKN0tSPfTmdJB8zEvSX8OJvhZ3PUnGYnOUn7h2GORZWB+WOHrukdqSRyVvZxtjUBLa1dK9N4U7
Q9imPPQzfsnsQRTwWHQu63O+k3vRyYdtoHhXpaa+N8oDTjjgsrjeuCQwZiSduFqaSYES5lc9/s7o
y0q6UMfdexQVTwL2G9HkCJmQWpitl75H5dLaOY9/IfAlmF8wZkTU9BO46a/EFsEFN2aOVaTFmQ+o
cYY8xvx5gTn6JqEPEEfvXLlZtxf0t4DSBGooi7xQ6mes0fF6UX7dyT9FHlesIAeSmQgQElMcAKAS
IgR8+6zZugQYMH0krenyMZUIiqPUQ0bkTAFuGZcF3rcgzcw23c1etp8rTNCThuP7qsdLZGxOkZ5v
EGq5vSzvxPZOIy1sD4eiqhjP4lYkj2MwyKlRDqqN6D1l8GQGyuw14t/En94GoopM7olvI2q1S5CG
qRQjgEd2bBawDENastQAzY/zU+vBfQLHnCMYVlBD68iXvam8RURoe3lvZriRL4dYLe46JMRCMGkS
it1COxQRJ0RfWQtUV4aCxtw+ygfAS+WvPNBIm+/jVtiYykmwyXnfPNpACGRVSXSVlVWpCNv0KfIq
/VmyYlsQ7YLfntlSpvJOjacvjxTY9fQbiatyrGxV7/uyvE3E5tBgfha0rAIFjBP6DdTbK5k3coqj
I36UPQUWB28tCaqgBf+J+fJUolFUFv+G+dtTiWBG++9/06CkVH++fR38+99s0+PoBmPOMFSMPl3H
Mf+VRoIGKsu5dc/oD9x3tXMKHRo8A/XcFYf/eaeGCZU4io4o4dFBbzP5vv9JxrgmCr1dLua/RFmC
icT////ISP/Catr9lkL3af/zW/23ZCwx8v/03NaH7vCvjKX/Tdl5LLfNdVn0XXqOv5DDoCeMEkkF
SqYleYJSRI4X+el7Hbq+jqMeuGwrksDFDeesvfd3W74XH/1n9T81S9dv+y/Nkq87vuO7FAlc3bH5
ieO36v7936Dl/mW5YIyBbbkiWXL+m2bJ+5fp+r6HC65u24YfoEv6T81S8C/bd7wg8Piw6XuGHvy/
NEuu9380S4aDAErXbVR/AavN/xpsWmRkWDVhYuHZSGjmiGoTA409WXHqy3uSL3AjMimjQg38ZLmU
W4Pe3w+pGdKFJhqZztPNFG9Q27OVRvsYc2TY54qqp7Oz+gTXSrt7XHw8M4sJjb7flrAYGeGmXX/o
XHKiXN0u9kO1PGa6TtMwBkewvPzNSEhN6lEtgwR6695qUYE6eH3F1slzk33QBTBlHEdgFM4WcuJd
QH93h+0BsuBucvqHcbGdxy6gFOeZRb3HU/QFw2R3xwGNfV42G1hjW36/inyohcXI0TSyE4SDN0lC
TpGX211wbNlnHt35gm2Dd6dTOqQu12815hR8lNsC33lSE7LS/MmnvmBhTYENZrSLY1O9UTjWkSbY
apdUj2XvLYdEDS+hWcTEEC8I8EWNiMUgJ+fM3tpTfulNpnBi5LxVWrQjUEv/oaqmwHlqHNF+YM/l
kauxaXGbXywSwMyiqbZFgrZgbI0tfMw3WaXxOlqqkOZ3D/FU+9OaJQpnb4IMZn3Y9a33u/Y8/zG3
3RXZy092ri+vWF571kLz3U7Kk2H4/k2aKBQIGFYOMw2AcTCSU9Oh/80d2jRUvBcONysDD4Ajtqig
WzqV08B+IvYElAcbt53PhLUi/yw/OC5hsz7m4EX5xRnCvlvAJfBhaOhOIDbOJjkTsKpt/PnO6fH0
U0k3rZs4faOV/7sMXKxyEu2gdb2+i+wy2eE9ftdheGZXw7ZVi72fSk4+ZmIc2A2shgl7ry5r2ptl
xnio7kwqB92ILWU9BIepijeGBG4OuSpoQZKVB9y8GSL244YmcdYhSQN2BBdrjY8F5vps+dhkWWbf
3qrIE1sNEsjFc2EIXlGsrYfJwOlVTzUQFKMjMBvz03G0NnpuPxPxad5Efoz2rZqXk0Z8MdSnsVVl
T8p7CcaUZOO4a6qQlqGOHwy9Yyxyg6kHGp72fd02R7vl+gg0th907S21sHn3Bmu4tejHbdwZe6mp
B6frOxJ/u6SS8rGb3c6RsyHqNMUjzMooj+dYLi3BnRO6vyzSnrdjoUKqXQG9mIRxqLXlTPYwMb0T
nfvQzTQhyTA5Dhs2MQ8Jl3ndNbwrJP6g0f7Bsh5bZUWnsmyibVkHrwj37omRa4+Uf5QDfjiB/cZW
8U58arpfeufO0yj+uy5xhejZj5j4RHeN2emkMkb5beDUr6HlcdibB8QLVF9mvZu3w5S3Wy8fNdzI
MBczVXkMHXJyp+j3WBLYRfpsAIdIgXsiKjdBvg9oSChDiE+tS9hXBKa8avWs2yPbbFc5CcBEo07R
zgwLzr3pq5s75JrVGfTBbNtrTHXzrerv1YAahaCpne72T0VORzk2gmxX1vk+yCfcuyrnCcqbicnG
m7ub3efM7HewIEBfurutlXlkfscarYHjC2328fawCersZ/Eg5Xhud8uA4VFCNscqaPFPz3JaUaNB
v6POgJ1sTU27MSMacQrzaeeYp8bAxKlvB8LTY5Czpkm9PfFX2AMF42eLMRV4SpKfTNNiHqtJ1zGU
tXZVzqNM7MoaBx5iD1LSkPjlzo6ml78yM3WsAyb4sZ1pHeFzaEaOfRtH7Y7gmhiTkcc4OrDvsO60
LgADkMhdD2R4pXtY+aWuc1Ye1oXUuCaSSV7ChcCKivLI7Go1suxsxiPBeAC8n/dRADwYjFq260a/
34b6XKxMZyEUHHyPMI+RNELX6vZMlxsv97P7sQvetCz97ZheAllbDsg7X/McMo06AllhAOY59GTF
DZ9MgqaQ97nNvWy+G2NgQ69lwe2c8lYBYzwLA8CeexgosNDpSQMjAm61HngWcQlk8+iHJnHIYXtj
kEO4LM6xDM1LB1Ua+m6yy0HKdk04/3G15m4mhxAXM+3LaX1rzad+dIqInCzh+PCfwEpTJ0o5jW5S
d0Z7nryOJZKryrfVccFkIwx+FUZZbPXJ6naGX71Ykk+JXQbdTCf5AMWa8MQtaU3p+nMvFGaXt/k2
1rn2Ro5VWRV4RC/nhLopAxihhS3V6s98xpsvTppXp8xf/dR6i+L8ZjAtkq7Tgojkpt+4EyaKKZGT
DoqbGzqx4W3CMWpdZsa47kvali1VdGUP9tYYWIVZSy7mpBDy1Mo/mx5OfIZP+FdY486B1fjFb+Kn
iFrkqtaYHBOaeMc8bYFxBj4/9M0tazFTu9cesKkg8Ch3f6F8gOTKtI3bNTiEt7fWZHwEE220OOzs
FYvgvee4ELphAB97Azg+M0U6Zyyxf6ohJhcCDyo36R79mHZ04+g1FeD2meolHG83JefK4jbHXYcF
cPi+WFG+xm6kwKgwwH2Gk0HTBbSOsz2PGqdrC/LLmUFMnHp672P9HjNYtjPNQvmjmX83C3WZZAJk
SEP6O3GRPrbxRLNsmT+gxqo1Z407PSGBeIL5cGO+KBvKt3DEzrGZekjsoOXEb5MIH7+Ok3nxs8zh
aaNO0UTT1sR0rAkmMPIF0LNR+X1vglgU7xOyF8yhs4kOsOq2af1eOerZEd1lzDeypmE1nEXFOYeR
hIqgkZkfkggdjSKDk37dmEPWYn2FgPci+RqBCcHt9ThLps0pjavmOHT6n0KCIQAfjH2O3ePcevu6
4Kp4YU/SupVAg7Lz8qtRFjRseyz4QH2hPIu5UqYwe1CL9dKwlajcSb+3Cpq9tpuMe3MAIGl6KPYk
YsxiXEt7BrPUAbXJlouSB1G/hxI610xKuN+N2e1IvLcbg3TTNa5rr+KCdazFfXcoFgJm8WXGmQxE
XEUVlSa4HpBPsUjM8lVVGQA4Gj38GC283ZkUnXyamvC4+yYwpFLf9fsyxr/QzftzZZguOdTLgeL3
sgvZBFJvmLZIZS6GGnCEmBAJEVtQdzpqINIEwfmiJ93AyTeJNQyPBn9vsn3fFqFV7vVmecKJgEeK
EipuzL2xjlTd4ZYx4GhoDxdnHD9M5N5BP0YbzzR+qdaH+AMnLSqrhtXUuyOO88je3WYTKiq1U1Mc
Uo6nAIxgb92obwfFMk4E57kjB140Qeu0DabTYj8S5HfPrtm4rY5Isoc95gOnDJcP3NtytQ/HLwXu
sIe+Ikpw0Am8zGi9FWavtrpX3zZDlTwODk5M3X2RuGd3yNS+rrWX0TtOvQ1wYmBqO+M2vtJZtm8T
CtkKu5u2wspZmfYxiJ/6OHBXaRdyDgV3uM2xE5vifh8ZbIudUdE8Smy6SkUdbQOYp5VyA3WDef4O
dtUmPS8ttlMaFPtprJ7sirGLrjHem+oH4URzO6XJ3p3CZusZeM/0RDtSKbR2gT1biMK0EpAyblah
1R3oVSPOGoJTw8k/n8xPx9KqTT33x7JCtZPoxs5W7ns7hMmhB3uhYLOsvYY4U/ZkbDMKQra8EqrN
otWOFGiyo5v41xAXxaFN44ZepUGzGJNZ9tb9uo2IYigrnkwHfiNuSHZXfnTbWGcCd4L9PNUv7eQS
OepUH3YGxKXjjNZj8XVDL+UrmnB8M0b7tjep5mAqi5SICGeDJVz3bKbGkbHvOO5npM2U4wdYlAW/
NpQY3ZpETH/TExtxYxP5O7SsOchy1B2u0E8eqCOABtCOYY0YtNYe7taj8WN6XMERn3onDd7lA3Zj
vhm69oFNcbJz5zFaFxMC3HhYTI5JcNi2/qd12fYvVdvusKoAUsJz7ia3/fzWN93b2OpBvgrok8xU
wb4NbqtobnfQR+fADr01njxkukROjWP5ncEPeSgdZaxmTrS7AY8pEy4HOips1+N7mqKASxvfBJMk
5FrD+6v0KRd2HrkTAx4vjkWOUIMkDD3KgQMlXDU2PNuedSf1bejLKDVXqJqP6VweG/rNv6oY/N1Y
cIvzkzPVn+QhtT6ztihvjFqdakMBzJeJt4pbewsSu+rm7ERvRd9XTYptvnFuzMKgQtpdaKxWo4NR
rM6RqIXwA1HnaunxvVGB9M9xiYCQlbs1SX+j9kmyNIpB4O5Lm8T63h8a+J1W19aDTzoOajlel45R
QWtiaEvELqKnHRZjD8YOYxCGIEWEVZjYv1pf7R0ic7djDpzjvWpWY+F0ZD7rsfrIcv3AyP2QQhav
+iGs3J2Vpwr9Az3TxlVbK6hOlPg50rv5yQGWaZGq3KXmt12aRB5iUraGiHqaeZBudHPARb+2obgK
nH+Voz8ulsJ7r+k23Qy9rBLzkPWJs6l9B5Nkn21ojYo3SKyEbr0YJCPIjvz8pLuxvQpNk8w6QFyt
afV9P5sP0HL+nsNEt8pGtFrkZVznJ/YXPcBwE+NxMWNEmlOPxIltJIbKchHPVcPLlOFp5jY8G80k
Bxl2i6mq4pOnOvM2MQGBqiE8Fn7xjOdesnfINjOLgYwkH2vmONZ/WlxEcLKvbm3fbldGMCDtKbEG
cmsWOBs6LolwxF9CLOcDa8fNYAdSf+Knma9L2iKkycPQMCWsnbBCCFZUFIlJzVma+mfuehRLJZBj
CpbV9/pIOCgiV1MPX3H/cUoOSow4ogxtMllMm4JHpde7sEBsGM2kiCorfpyDlv1R15JQGTafxGKz
gyTAik2EHBQXmgiJsfclechN47Mx+HelwY90VPvpsEyu7Kzj6VOUxAlf0Nbs5ZFLxeo2JKMQdety
doxu2jZ5a2wcxBD7AJ64DmDPo6L+XZAqGU8E1Hk12tsoZH+Bw/1EKOhqROu+KYhy2SxDd1dzNNlm
irTjYgI+0sRnK1fTsS9e9IUXEOvOZnBSyiapz0zJcve3WBk63cUD8TNVlP1qZ127a2z7M/xJKpNw
dRTWrPaAUOUGQRmWgiPLtzLvAjQUW3hBHY9+WQB5v7TFZmoVbnrA0e2OxNHkkUXm2TFA1o3ChDFm
mgICvGE1Kne+Cq0D1NqMdcy4Rczg3laF+ZOQD0JoeDTttZps6Ag/FdUEzrGJf7CLJOAJe/rjgO2z
CdC6cQITI23M5XI//dWnNahPgP98Zap7vUtKflvVsuErdUhntqtONaenPLFu7IYmR5+74V5F/aX3
J9ii/Exnul3ZYGA4AG6wGDbWOf5mqzwEyC7cD1zicA6nBpSrwTmKNm/Eg+Q0BMXv2maGxzoduQBp
epsxj829i/0WJ7ly6wKrbq3ilzYvAUE9w6bO1kaRnQjCqNbXYdGQTwS2VQX7Mu/3+Pc927WZIwZh
3ql6WBd7iOs9NizktvP9UzaSiTw6h5BfMZABe6jz8i4ZJ+02Vy1TVWZbh3LJqNJF/o5IEjRQjXYs
cw/xQy+6CujK2k9v2qrDw37B5MEEDfVFEz6KOjwVnbiOYFyJcrxHQs7Zvnm0RFUeir7cR2jegu7/
cUR7HosK3RI9+oAwPUegjg7zKPBJpOavVgTsCNmpor6lNBE6znEOQveueNVpCffI31tk8AFyeJP/
i68GXiasHu3D1WODdssI95Mip1+mTwNxPapGylY/8tGY0n5g3qI7+PPPf5sCV9P0VXqe0qQEFYMV
GL8Gdt4jnQoa7uDXiWPcTV7NmJ6+FvEACPk1gZgC2Nhr86poG/RYBoRmeg6wEMjES4AYATw2sBdQ
SfYLwotia/iZYD8wYEMw0WCQn2zQvtCwKWDSviAW9me6elgL0qOhWQrEmN5bOqgnfTF5ZTQxPvzI
+2zm9uSh76zpwiagCjVeGG46UGwdv1LseUqvxgk0wCQc+HyY3mlLJAixdjOCoPZybRolqnxpw/t4
5n3j2GDEzS/f/i6c8dqA8wRwcYz0oAasFQZMgjBsYvh+JNg/GNhA1LTJ5XrLnwmbiCheviNMIOhe
gY5ZZfrRtyPw3q4v0z/yRq9XDOMJMJqdvGG5AFU/fWH1wkmP9+diKmKOwUXDnmWMpi+qcDcTqUVx
QDEpo6uG7Ym69gVj/8EqxzWbLCyAlq+Jzqk0eUfD+8Qo7qfo4jfOkybeGcksvVBhNXR15LSw88rw
s4ywY8BgozUwTzfUQ5xnH5WJkN1N7+VnTeo3UV4XO8WIgZ8h7dIyeMXl/ILT0Ze8jGt70mT18nL9
tIQAb6yFhv4mHW+5RTKQWpWhVxsJKgSPo3EuHxvM+M5EHUDi0YY+6knan3KZInw0PEVPsb5EXfQl
V0N69MTVfCp4qn65621MOGmjptgoyE2VL7u28Q13a3QD7pvFi+nemEX3Yyrjw8RKpcdShXyOFIMV
uS0avAOR9jyam9LhcaRzfG0hJ2b7VKA8TLL0sYPr6fhEK03N5e/D4Bdvs25f5C0MY/oh35da9YkT
zTYbOIv0+dZRRNNI11++136IbP+PvKvAHX76wf/j3MGHoHLiC+IFGZg/nlsWt6BExs2YDnnaGuq+
JDacTUc7mTA3XDycxoZtjrVNS9NOhFNihSQ2U1xywnx+E0f16WOME2OQYyB8F+KAbOyvEBrGt+tt
0fR3NqSP3D4vx8wJwx1aIidpKErjUfqx0ozsQPwyjHqE6DAw7gkx8BH2RP4vDUgDg58Ro58hgndq
sEwO/GNhrjqnf5db20MwyPCWGeA6E4Afyt+pczfa7hsmyjcTJkN9/ctS2UUa6Nd+thWXB5zKn3XM
idpmfBTwZxir7+ujScr1Me+CZ/EQEs+gHJujCrsjEwJxaJ9tTJAmDMuZXWQSm7FISrFKarBMcsQ7
SaaPlm52A8oPMliQFs2fYRxQa2bv1avy3E/BPzAfe5wcFPTcaboq68g07mUaFOajZSQTbCe8+f2i
jT8eZk8Fpk8h5k/ZSIqmOYKvtHeIDHa1ntHlxqeqHjbO2N9pmEghI76fMJUav6/zN0ZTnCVWjTR3
6YFbtL7xpV9U8ySPgAx/jMMeZ4eMS8a+6g9L5jzKOHdAuGyYJpoj5yzZyDOJPOyHbtrblBv7ntq1
WCHJqFRlsl8ml9jF+W3ESStQP6xxYB3MqB1WWyOWW3JnKn9bYcRlgXugJfr0LRxmILm0zv0IgIMr
eF8cZuUiyGsRhlhgCfnbN9J7jGg2tpHulsw8yHCT2TXANG8l05eHO82s2Wy3nho20zK6bav9hfKX
FjNpC9iOOdwYeRSj2N7M2JL52JPl2JSl2JW1tKBlaqyxMWMHvXOxNSuxN2tnth/gEe9KjAev8nXh
aKaOh2nq37sKZ/Wguu14aORHyK/IUWq1KniQeSLpgsvw1zuMmC/vUaiTMY2/BkzZlO39wXZABrr8
0ZO/BNHs0ZVnostSj2UAiMaqrDfjJwEwlp+IpcIddBx14ODTgxWRZcfJ9ecGXaJch2jGEgac4/qA
DNHfN0AmQ+vmL//MQ4DX5qYJx/dQljyn4tjkQ5zjXpeKix03KrQe62x4ocj5fF0WKYf/Qb8lvIjQ
JPJLZcIR0mEK8Vge9JPpAYoxX7B/+cR5/buxrQ2FoJ3MiRhSPDHVr+VJxcHpTI11fb2W+nyv9f4L
ARrsDXhDwlKO2kM+YrygBRwc2rMBU5o76QcSq08Zb5E3AuGZT54AMvieyB/TferN6kF4GmF5BBGK
cBZ0zZH0pf7HwXEwwnkwxYFQ6K0SR8KIpBb8CTn4v8vVFxweduNstO9aWH50uBrW/iMKni392zuZ
Lkhtgcz6+xrldRrMFA4nbdkDmF37oZON4FMqkJErM3aLt+I0Y+gcf1kdTzkGOcJur10/fKx0azN5
1Z3GxClLCwQwuxDcsmr9ZC/pVuaquuu/DPc6AhyqpmV/ihP7RZCg69Xn2c2xrRyman9Fs7gj5BXf
Zpq/lWeDRJL3IK1/ZzxPsrHA0POTMb+meEKBi7vHIL46CaQ4VRoVKFMTbhrlE6rIF4rFQIm3JV3g
DXVDSHgGi5HZBCZ5WKxN96ierquqvFny1+4L2PUEyBDN802f1DfykjpuaJTiPY7tpfxbPiZfLzSZ
oY8np0EKnh1kTzUAouLpARQMRCVfk2UgoY7/KPTZdamTpy8mGonEgCfZvshusmE0EULJYxcAkZBK
+RUDldTAJSmQSURrQNYvYNWzA4RiCmzWgaVU4CklB/sAXCWkLmhw6p+rEzlVSEeYtOThkIE6g7vk
FL8aitzXHTL2cTKjeuAxZKs8yIwqK2EKPpOA0eC4/SlLRgJe04HZiPWc/F+B31RgOAE4TgOWE7Oz
7sF0UnAdW7Ad8J0cRKgD5wnBegSHr8B8SnAfmSXpuK9yMCDCJr5GsKCrkxC96I8GYCgDHCJ7ej/z
yRCgaAQsygCM7ORbdvTyPfKzCbG/aOE5lT2ZoOQCJguJPJn6odL67RWyFelCMioWlHJLusVnba1q
VMvATwsQ1EIn3QGKGoSO8hLs68ClIp8NGltrm9pydVlAqmR98QSxArVic8OCw2J/vRRMK3C2xyin
SiCUVgCuNdb+d8YhfQmrs2r+znCysZYHXrlU9+ipV3qzbtiAyEOFocaLERKXBPDW2TSZ8zuZch0g
Mtbf7/xFFlcZ38Jl/TPYtLvctfZaQthLRmYbrsnRYl+pSwOnPIpmFxk3CzBbO35H+qsD4JYBuskN
TQV8g0i/uheSxhLRxbqa0QnkLMx0hnunh0hZGGnh36J3Onl/Qsv4wZFMVBN3oka4UtZIHuhaMkFS
R0vSMxFT7wG98yvZrzO0YJtLYL8qeyUX6VuQ4ZD9uBY095pUawCGiXhjz54/CzQuCgryGT78IX5t
mfx7lhln7n6MnRD0Yo6HHP3WmdVellgy3kB6UzDH5ranF6zkkCGeuSUTQjLVm3/Q+athoFDkmaOv
8yl7CLLx1xw7B2tMd1QxPsgnvh9AQv4hvMW6tZzNrUlilniM6rH+JdL6FmshkEsZgTLCZcQAIAI1
6HfYEl+IUMENzHiXJ0ueqgWUswfptEE7xRFWRq8D8tmCfsp+QQZ3AxI6cKr/K5QgjBxkVD4n3399
vE2g0qE85yCm8jsNa/mRlyIXQy6CoPihVt5EhoFREgc9XrottpTZkt+7Q3s1EhbW3Gi8s9wqgdwF
XRSzYZWDFcz1QaBrLTx4M7UE7v/Al6QdTWlvPIvsCOrzlwKxTRAyoj4Cg/kQb0Ndn49dl25rcepk
qMQ9dztJxj+4vGGPb4QQ3IweYSMH8EbHTM4JTMcVgQRSz2SLLwIFN7m1+uHtSkn2XLHMvloEJ8u8
C5qJaNzxXWh1cWTMrOquwL6n0LbtbPx1AFRWsqvt8uib+rv4xaZgyx348gzGrIMz09h+AMpIrrdL
LmsUB1/VRZQoclMyoGi5kB5bzjIPyGFjB9eCTyswavk2mVepzG3U4tyZ4NYyN+Qipeqz9kD5grpz
wUYb/0chtVGy7nTQbZkiImZXFf5uAbtl7+3rgN719VArn5U/Hjh4Axb+lH0zwXzIKfi6pwQeV0Dk
UaQOqUDl7PAsIPMG2ByFOtZZlwkE3QdRkjEYiW5L/iFTcQG0zrpSEcZVvFwnKqh2H7pdFhU86jhx
TI8yucjnJmh4sZeXUkhUv+Mj+ZIKNC/GwdefOsDTS2oadH06nYDbX6XCIIdSSkeXyXkdvE2VXjw5
RzAE5MAoJyfHHh8nkrKEuo6S6f264Qoq9ykxvytuuVyu68eqZD4xUWM/Jo6cp5HO8PXjeTSdkb4H
OVgv2wM5Z3da9fUOenuVcMkmMvXsD516F92F+9xNjqGV7jqZjATIZb6UraSh9++aemqHy0AfOme6
XYb+XWbUCRHEjBhiEuFbd/Zj/7cMA7F5NYfhIjdVIHVDuojjH/kOmazl54UMSnp3u+t+3MN0N7HO
8m/8eM9Y/MoJdDXp5lMzOlDh0NsUE5x+eE+Fba7IDBPWXCZz2XLRACoy61W2vuy2rDT9lM9MFGAa
N3toOa/0vH+L3LBV63OQIqqyGE6k0mxUMv0n4S2Qsx4YJ3uKwSSKj9S1XsbpRW6FbFF6w7ge8e2u
uVOLgYdZ+oH2Fk6nRBjDumMEn9nU3E0xmUL8X/bDsoeTk9RMtyNty+eMqJeuCs7yedknR76Dn4W1
ltvpBBH7KShyux7echsrI+NLDuk5UoXGWnYInM/KNLlSf6sRphVdixgt7haVE/ySnynHswSHIwS2
14sj0Lij8jWu2/ew999CIss5bdG2i2F/yAAQMDnGYJwD017+bZbDTjdijvzY1LFhlNOe/A2N/FRi
Tj7Uj/WYvskFkncn90xG8sBEk1L0SJAdyTlNjnpu+KeiFMyH3gAZpfwg75Mdi+dOb/98o/ytqwYb
kO4kR0Z5G/JHd7x34sicytgP+E/KVUwkGUfeogzKlC03ZahbNyKACAGlHhTfciiU9ySv1yW4pFDD
WeoNxYijy/XuD/6bpm1HSPyl/HtYxGYAxdDfQ6McKxQghYwe3/pJeueXbFDl5cjdrSzjo6SXTFjp
Q7iMF3n4ZbZxUMSRfEI6NjUHlHIFirl/PmegpBtR1EWTWsvXyv5UZiIP5Z2BAu9vnSL6kI1zTKO0
0/60mbmiyv0EVsAzzlu+Hri5aw77dkDlOd7K+Uoe5woVoAhRtJRtoanvNVpGopMQOjsfo199GLDg
BZfYe5VfVKIxDNEaKjSHC9rDAg0iW+zrC2PKu74ZmcUqNItRrbY4ETzaaBlrNI2ybtIy+ZEpH8+a
GuWjLNE2SkjZFFf2Vo+De7kzjRQE/Wh6SaJ7qfTQ4P6wve5nKMbXLD9JHZHgyeepZ/pDR8q7lEdB
HhdabqVf4eHLJFw/yyuWiTJEz0kQeP5aofDMUXrKkiB1F7mOraVdDPOXz8KToA81x/sWtaiJalRo
eC+2920MWI7ioSWGUUUv8nukQDSgPTWkLi81m4SaDfjXCxNPT7FoQbNKJNQDvcRPKZ1WaFoxRLqd
0LjKm8bW8s1sbQw5KAWzHfMLpH2Lf1NNxe1Q4ZXkLneWwVXoUNE6xZm4+8uMtBaFrUJpm6C4lUW2
RYGbo8SVFVS2LoFIdGWrAna2HqJTxrZGViRZXWU7o1D41gKTcVp1KQ6g/x3RAZPO+9yjC7Y4oXUs
AVJnwBjsobMws1feZ45fhm9cy0tSZqJ66TsdZX9sOhhGPY4qEVig/Ps62sqg+yy99DthgjSvixwZ
8iyGTPGaaJxHgnfQPFton2c00K3VP11X8us2nMm+B/u1x3Cv7wKm5hqtt8hT5DZfdRCmfwJQA8NC
G4ENQ8vWKMPkWFRHWXujfPu3PG4yImRakTpXjZ5bDnGuCLzl3i8ovgeU3085GnCX2tD1M9C+X8rj
XD5ZRzk7ylwjg9mK5rMtqnKeD9m5SEFp8u5mtOdtS/qSxUSnoSf09GYXRq+AZTupnA3deKnQsEdx
upeHeUaT5qNxLzz96IXZjaGXNyktMxC6g0xtCm08UZs0e6brLiGeeyza61s5VUr4gayJcg1J19in
aO4V2vsKDb48V6mNFpl102Yz7uhEJCEIcRR0rv3uouQv2VnK4Vi3SF9K7JsRlEDDcH36IcbMwgsg
sus/A94AfcZ4x1T0HEKYbK2YbX1YEytX4gfiWPGri/1PzxYdHVEMzpNUm4mc1QZ3VNSf+UYQxrbI
3rveyLYok54Hs/uqTRg/4ktHuFDCyhcT4bmbfCyeqje6Vz50CX5y9WjN21YbHwM/FAblO05w74AZ
8CTJbJON+QPmKzdtB1uFJkhTLs/HoXRtNjgTTjiK/mESaY8GnW6Zl+04YQs7+rswHeu1p2HVkcX5
Jp+Deu304y6EsVnhrFWsyBWuNvEQKHw84GgInKEh2/cOaURwfxvfgpWK9RCyzow2mue/GLl5BKrg
qE4k+qaaTOKUPCIzetd4xgT0UA3qAiyDv35P6Bhm5rcFhjOjsh8JJyIo2/o9hUSL0OvHzI7LaTk3
S1yj1TIX3mh/B5V8HxOOZVflMS2PdUgYKb57LYk7kp2lHVoqcCtPz+qb2lHnKKRosixbq4x/cO23
V0mNzYvrdfHW8B4yF1okwsV354FFuWh/b50m+q5BQ9eGlxrbYQpvsuyzUgyNKAuMfddrOyvXaKd6
h8LuQJY1mstgco+tHiwUo8GLNYKWtKeugUt2QbD2Wo+IiqrFbmZf0E5hjb+O12F5+2fMYrK+Wt+9
KeIYX53gt9JiCpptwp3ZjqwRmxJW3qpxyah967e3XKIpO/l5rJAbGj15admLau27MoTYY5Mer1hv
boK6uOR6e0H7fmxCYma91rlljnZWU6bfjApU0tSGbqvX0iwJI1+wEAx/SBIo8D6d72Is1qyWbnDn
ewdviYk1Yz4g8I+RaJKlawzJNkkDuvlVeTNnLRqx0EY27Nf3gxe8aEUY7HXD/jMACI3pI1lMX/rg
jsxYKPkIl8GzrmzWk+tpwK8phlGd+xraYMw6EIVBzio+23gfWlWz9h3RD9TLqdEQnCuneLOxwlzL
AUGrmu9pMHZlW4Tkg2CJFOTOS7bU9sGLP1znTVmLd9Df2rJvThTeHtqxfgt7YAHb7S4qCXH2U6ax
ymyYCV3Xqp3fDlh6agUJ6CNFsdBV4L5ls/J6cTQkB7Ze2n1GEWFfOsbjpNSz5cbp2bT99TJFP02X
b8jAwpm28WgXRA/TYPIImfGP2btUihkPRq9vClfZbCm1U0dwGj7MGARhLFftYxQN+FYfPDPRbtpF
nam+qJsuUruhTvUDdr9B5y+7wsiegSVRo7pEqTq3jrnct7n3s5RLt8oXSgs2ej4Q5Hg9Wt22WIz5
lvBFwDZP5fuhbcV1qvjtMqSnzNi2tTpO6OvJGxlI+DFve9fLb1uj39auvtOn6g8GkcWu6Jq3qUpA
/7x44ztwwPX40XRZhal9Vh2gfYm67iYYhsr/PS3js81gzxf/h5zM1x7fv3tyrm68oTu4RtXtExOV
fqwuvVj0ck4kBbgUjLYnRvTW1cuEZk95jE5JZsUbM8L+bcDKtm9xo9UJkCS7FCfyAMEYQ1ijZo13
T1sgM/C/29bES6imX+WagDtmVf2x+tEHCWazEZu7KVMcfYY0345ajFJXJ9l3pApmDIR3ewR3zHUz
rlSik+3HHg/nsyfKsdnBOMf06Ded2zucXD/R02wJUh5umvjRVfp0cNHjpU+dCRyhKD4kM7KNHlK/
HnKfmbXcALaguu2LSzEQ9bgY06tOvFsfKOyYURpBs//xLHPZxL6xpc1FYPKGo1aKo6A+oygpt577
anvTc7/477ryP1PNeHSL5dnU9W2gkx/anqMJDrBKdGYAXF1dzbHwQj+yHFGmcfYotfOV0XLRISfq
YQ63WsDwL7R6XNnjclvXCnsfgoEp5QIqNAh6sqTbDRnRzmM4UJXkEcvTGLkKLZJwYQkdh+4oNqGr
dAJOLILkibINQGdaHy3oD7dz1KZ1jBBJp8aSQeLJ5OX3NgfZbeNA9KKI4uBid5tF4WvVut5xJsR6
VSDJPmf2dLKW/2DvPJYkR7bt+kNEE4BDOKYhEDp1VooJLCW01vh6Lo++/XjfoxnNOKFxwElXdmVl
ZAjA/fg5e68djtuiLlXaCrO0wmZoaRs8ktMztbR/EQ/dRwkSzQpOwEof3PtkYkw+O0aA1UDbLam1
hj7VKmZRU566qgEDTBsO/MmxR4pMnd3gixl3ZZl9sqx/Tk6ygdji+GZTnEsvmreTcaIAXzYlhHtk
wbCTy4EY+dwi15cUoLDOH+qGyBDNW0MnZCV0zJ5bzU221kws3VgaEkV0/NTlHvuhzoAQTPe0yuf6
T21kP2Vj7qt85EnUe34xBbPlJNs5GoZz1Wvepgzp8QZTlJ1SsRy0Mnbp9j1bM5PuUEIxsuElA4Pi
qa77IPRepkJgMCime0vXKxCsWnGAg5ridc7au7YN0RrmKf/BqrFiPsI4JUxPcb/4c9THPpHDyyQm
v64AqKP1KVaKFQcAnoLBKPRHsIEdmdoTiUxddGzMnk0k2kw1aGgP58Iy4kovrDfNwSs2ioA5OWza
dR66dxg7fymyO5SpzE+jJfBHM7B9T954YzUA4mMnbHQ99tM6Ijgq7ZbjAmy9bc3Ir+N2b4YGiIG+
CLdO15HMmJqP3eIm/sSGG1twRwuSLwjNC0HCLO1FQvFeOXK6TKFSwyIjXeU5sMcQujKMNIrvzsjX
dJsvqSvXaPH4kMgnBK+7IEkq8F5JNAtNDXIyRZ+GsKBcs5ijrDReHLC5B+Sz7/y5W8xikxDMgxAe
OTaUewHqHeuLW7zS3wx/kdJnpF1zC82WQZQ9H+loO3ezOXaHsUKaKtnCNgL5d2+Rp+vkoPU63EUW
ejbwiN4hI/xrFRXhi0U3ZBfG5YMjivxoRtuBAflJj3oeOey3fYkhHuku8VHMZotzRgHYaeMOkPK8
NWr06Ll3GEMzeRg8st87+77C3+4Db692dgltLyBpgaUmYHznvEgHkmQcGtnK0YgB6DX9EpsY9bws
ArhO5efZ+OAMVwK0EVaLxp+ui+NNh87sf9ol6zaGKJ+L2sZiA8FjdGsqhlHcZgkRSWEsSwCOBDG3
jk4WQ+escpQdqDGtYI1q7BBWYUwx4D0OmrjXjU4cO3ACm3lIbOjQhUBBO5SsJeWljJtw47ixmp29
SAx6PupKZ207JljYMZvX1lKdy4w9AsSMCclXPAQ9gE4I219aiJ/DZUxuL8zUEcv9tmN0k2puvzKH
iVTX6nYOKXeqsW3XwgHeasyEeuYlbU1+ZbGxQIqFbFZ0FxFu2Klz1krjZNqK894EIBWaeYPCdPHN
eUD5alF5mHa44zeMPt4bFtNmHNZOzhuxhLiNK4KPiSFOV5GHqLcdhLe2NRI6eoOO5rarJv0U6A9h
Kavz6I0+xSlAL7fGgkjqpBUaOfNwK13TiN7wTIetoZHXIIOAA4lbkV8K9wJ9tLvB/sExxkoulqGf
BqKid1McwJhronYLnhQSnOyC7dKRBioaHLN1PZHbTAioMk+CxiqZT+2sqpXM12KJGF/u7Haq9oYY
fE3y/GM9vnH0ASOAjYAvymMbhaT1WktMCXODKAvC/AAvcHGw1xiMAodIrg2sUvGbEIQoyyT3tnoz
bbuoQU9nAtGm3D0Wa33Km70VupOPM4y5b/aYTMlILUxKWSgfs7g8Q6tnM5XlQRs8oN21Nq5Q5MD1
b7oIUaz+JXLxKakwVvA+Ct8wvVcUuNauaqtjJCjD+2nZyMjmaJVwvpKeQWdXvjneyBkTOW4dWSDn
0mRbZkl3TwyIDX84j85Oj+BknoJno7a7UxPFIUTUTH8bu4V91CydWyvCn+nC/KD96Rz7zv7JVWEy
ueMpt5bG9wb8/mGxTXQ+NtSE9gYux0VPaOpE2jeHJ3qUdbLDh4JwgN6MEyI2rAO2m3rU59X/t8sX
XdzNT3NFTOfHN2p2eM0cpb66f/e9gyqwjf+dXf7xB6lCRV7qz/XhFOjgXz/zj1fe+QvgOUGdwsQu
z394uH955cn3NHHIu54pLcdxPcf7n/me3l+2KWyozkLYuNeFzffaf+V7GsZftsNP6LprCtMhMfSf
/NF/URja//L//05l8Az9P2MZbBDlWPLJjXKkFI6h8wSrr4+HuAgVxOG/FX2vWQmwwZUz64dkIWab
RCPndP3KpImxq9jZWfEiID8NiqoRivS8xEetbS7gYO4n8Sga8S4MSud4zigmHRqCKfnSg+2qkkF/
GazkJaRMHgg+AHgUCk7OYKzRdG9DEzFVSWFGbtCRVHcW4bi4LxS2Uc03a4Gq1kHMW47UIxqS17l1
ToO/2EI/FFUDlF+/y5NU7p1piHZtH70yMtyYmtVctJQtvA04Teg3uV33B/AUeMEL7GQtfYvFSOm1
UD7pPLOJUjtIvbWmua+go2+jANkxTQWCn9/qrros0+tchfBBR6Af8f1kEO9gtx8dEpXtnGDp8Opg
NblIyF1zE41z9RDI9oY1drw4GEHRd7BwtnN9WWQ6MT/pbaYioLHmnOUBnym5FZY8F4sjH6Ku2IlW
p6EVjeGJJBOHGlEw/i9tlsCFwOe+r2mSTFZ7KG5Dk+ND0BJlL2f8DUYHTjjxfmqBIJ+4dNQ5NYDc
hgDXVSLKFrSvie8kn16aVLudPOOxmYBXG7g69ExLHomWWeM+XtaN0caHlini0Rv0kwAKhevdXqDq
QVEw8O2kliku+kyp4FgcNUu3XJBGk22/cAIbZLduRI6kIMc0aU7z3k1ksTMX9sERBYyqDbFRdOG9
Zo7qxK+T09xn7SqoyMuQmoYisXmVXpPtNdMkab2nuHWivrtxKvy2pD9BcXXzLaIhcTBKdN7QrZ/0
upS/TXom5aXkuuNoq+u52NuVfS6boX+jkdgsab+WaeA9zJ2WbCM9OoOezm6CaS4RfZvBNpmwR0Ok
95vUPhiMnvQAcpoW8ubOs7RPFOM47e/1osjfK0Q5uZPae2sqt1PLS9UU9noahuZgTyc6jx/Isu/K
udD30L/8kibOLeePtRCezZMjEqJoPxqXWkAM4uQqGimNpm6rkamre+Nd5Zp3upDdmcAE2+8F0fHW
6D6Nmp1f6MrZK5wstW8ESYSmdSDBJB/bgy1xspWhZDMZH7sQJyPVcLOfMaoySjW7G10zjqbOc1+C
wD4Etkg2RYAgVQP2N5ctHYFyeHdGGTM+a7iP3BQfdNNmvgQZ3dsp4VJz/BmI+dLUErmlGbr7IeAc
MenObS/rDV2XFaDWaM8AFSKNY3GkhBHqajWO7aUBGIDLSdMJgphlNK+bxYFox6dFy993+7ReDdI3
FtyRtVy0XW1w144MAGqMdCj3G7jb5e+CFh9HPbj+Ea79aKdyY2b0nkaGJZs5srxdOGNaxuZKyeDZ
234CQVTCw7WsnmiHAiecJWhC6MmdFsp0bTo1mF0bj67E9uclQq51uOfHvnBevExOB695KLXomI0B
GUMaQ5m2MbdTUUSH0Dx1gRvBrW2iTbYgPabaOJUhEQkZqVhhNSW7lvNzjLEBhs8mzmnluYE8Orzb
66qi5VMsXLIugYl1TFymsxz6OTtzBRPXks/6JiU6+nYR5drKRHYaqvo+jo9Rx3RNL8gBGILqJou9
9rDMm1iIZZs2FeAMIz+JKVkJGy8CaTcBAVsNH04+XLyBl5/Yt2UWCN+FuhA2VXqDpSGnM5Qy01hB
JLlL3EAcsinz7cjJDhyUaF3b7bNno1QhAUgeOfEK6YdpAEIA+welD6zuGDRBqGpoAzsSE+5VWDLC
cq/4D4uWkU288qRA1HN80oSL5AEkobbEN2VQYibtZ/cJBd5LwsQYhbpGeGUsHjuNvDE9izcUeHRR
zKk8TiJPOR+2n7SW3+s6/mkj6LG5fgj6IMJ7KA4qrw72ogFjETew34CaXtVDFuOo5GY2E+eQc52w
Xt7j/YG5QeC6CTKOvld7B8zc2kaTrW3CzAZxb2gfU226SLPKajc44o8zEj2EGXA1VeyI1gwEYupi
uMiWmRATP2s7B8NpMs+GP9lNo4KHdjXWGnq/vbcfmxwhl+k8B7o7HPu8O7hyjvc9YM7VwGiXX03n
cKoSsYErcJlqjpFGNy93gxun+FahYGkcdH0aJfIYDWO3BsKLPRBjuIyjxh+bAhbDSGAEPYSwI7pk
juKjGzsnCpXbzirIlgsxmQLnNzBOhEw58+FFM2PXx7Xy2Fsp/UCjejCgUGNFv7Fjnv28q7q4X3tz
T5HdlPFhWtCNV3iQ6TRCcGvHqtrS7dlAhNu7dDhvHbvM8VPP9aFkasuJf5UwX9kus5buAx5hLTje
bjXz3ei5waU9PkxN/hTHAk14t1zSsnyhTxWvZ2Ppd4aBAicEwzDThDWBnSeeZyGEzL6xEre7hlgI
MmNMj0q7OAx985oiYWcpCG+02GBVtmI/HBAJVRydV81IjNhARgdt0SXaVYN10pAYdlH71kbgAGlH
c0iP/IakacPr32c57HKz6ziLjyfQgt6S1Z8GqULjDNdrbL2T7g23S7J8uZXDdmTsDPxKW/LX/rgV
Vgt7MlYDopNVJucLeJ2JgKDxbjHTbqVpxQ6wErwRhmYN7G+f7mwCYsPph9sqBF5ddEa/E0VtbaIo
6eiOyuXgDqRT1LEtDnZWfDEy2nMmUGJR52vpB+5FHZlaUvMzjXTv7LarcVynD9MQDH49zoFf1ua9
RrBEj17txhgmxiyROJQEda1Ltw3OxIrtKpuVE3j3TZhrKc1prdnQdM+JUsIAmleLL+2SoAi32IXM
cHQW6yByOV17/bznQgN/UNUswt5bNw2d77nEG7i5ft9W+cVQyaVZ4bord5roSo3AS/rlPdNbcZR2
Io4lfHIdfP5hdHsHiTjvj0io21inl01Skr4mK+/H0WTsD26PpmFgkpGOxU0V4N4cBK31ruTQmVgO
+y35Pos5lueuUQlG8Gq5YWGcm4lvV8O4NZOO9VkOdLywh68jqwxWkZ1NRz2gA5lOyy42qmqf0Yu4
beLR1zX87j2i0K1eU7qY5KuE1UJoSfKZJ8VzSzNtnwX6T5WYlEM6jVWYBisof7RKw3E4DB7UocFM
yEMozr3s5l3etjcpXd4EuvmGuRP3BlgClv+UlOs4UZoL02Ie18arZMkuhge3wkna2bfmRy9k94ht
epoCPJEPpiLfmsjDtglEvm3SZfgUvWQ/s2UytNh7RTsdmhK4sT4l2bGXrM+2Q950K7MLxvhH4F8E
ozbakdUyOLTdbqSPhBI2gsFCJ20u1mXRXDBIhhd9hAGURi8RmhgkuVVS0Xeg5XSQhyImZ6UKlq2p
039pFnBBvRnyzGosmnqtt75Z9a86pc3Rpb517GTwTTPmKG6XP6D8it3S9LfRwAQPWRl9dkARtJz6
alst9bKx8Z6i7GzprC7yabTxXdKu2MemedBnFpLAsHbznBgbCKHheu7pUrdNhJLVwTOu4QgUsa5t
UnvqfReuRhC629bD6eaOl9gngbQJ8rslgx6FjPiwaDqTRYb7mod9M7bM8FhJ5AFIxt6K49TGj3Ey
wu3WBAQXCxmoDgnMrq0bu7C3x0RnnGpEnu/pElwWd6I37XmTfge347e2DktDXm6LaICrUabhjel0
x2hkOGWVxmdixdG6kgPsDQIgOzS4nvtoVtvMYR3smyreatMEQUFlxY/2gYI0OATD9FjTDxUz3ac8
JJbQYMlHgQGp+Ciytt2XZUAAAtkHM2badeIW/abWnVdkBHdLyw6lR03EPI5RvkjY6CR5MYkZkvVl
6dkalaTfZOIiJzc50Wl+JBzGWp2zKvSLaKKO6MMvRDyUB9Zgw+IYL90y4xJ3cvq3dljQQ86m9YIe
q2EO4oNAOVg6/WVGHBx5gp4yYrK6rTV+Z9IluW1xwW6I+BLKig6g6O51BVwpHcLSyNPzo4okrhoU
Sja6twZUE64JzPGhUA0bKIlkLtgB8wyWClJdOOHQZifIkvI5RPGJUbwpSVn3FlxK1mfQ4EnvMOZI
fFXlY91x9CDMvsWqax0Fr4P8evmxNMtNxAFlxaWwqlPAaVNrvIeQlFZGGz4tGRbt2HtzgvxQJrVN
HDplbRRFF71k4uAGxW7g95q5tSWyA3Fw0Wy9zvmRBadou/K93HstZHtbGcwhlym6a6U/eeAmeiuc
N3oyvfdM8dBFkBpSveQWB70ORgOeMjb11qJGYGF+rFut2QosD5aVvbpm/yshXWzGGk9IPtzOXBir
KdlUS+n93S+Cehj+QCn5X1mPEAD/nfVIU8HRHUu3HNWigLwl/3NTIc/hiOUgEmirje6qhJSUsmlR
2hAQpf1J7O5PR6cOksYLd8pr5cXnsA1v+jA9a6RfAHgJLhVHZHhY/3cbWf8PIh1pDgnoh//9n6bP
/4J0fCq/PuhOFe1/6lL9/VP/6lJZ9l+uzUfmOrDRSMpWrah/dals/S+XJouLPwuApyssSIqwX7oI
2qP9l2ETd6Xr3HNMIz1aR//RpBJ/CemAcxQmqEc2I+v/pEtlWYZqQ/07PVR3pEuzXDcMkno80/kv
V1Tpjcnccegm3yB87CLxakbmyRme2atWfdGekCgeARjtCcZjJhnnr7AkkK308XbOSAkZMQTrBlyL
me7Uyur7l0R6Myci5E/Lo2OGMQMixi3guNO1xmGuVaQJG4/EltDxFWoPUICmDVexbXZjGZ7Zxp1N
O8aP1MtvYN4SvzQPbeQBMoMdtyo7d+RAZzJAom9sacgzLOLKthVytVVZjLsY3QPn7GVbOhVsQz31
mdEJkv+Iq4zEck/hkB40NXqVHItkHz94ojZ3WEMomKzAB7BN6qdFIyfHPpOnRE+KLO/XscDLWqUt
hokKSIFskSq3848MUtbTOr40Ms3IC+nPZlT2u9jyk9ZcjoX2zpFNP1BJ3Y890SGlc6oKjKipnbor
3LS5HwpIdUXzJ8sRKRq4+yKjKS92cq7n2qBRR+ePnLV7TyfPSxAMWQfLzs2ZJvdNO6xjrbznRDee
igp+S1dA4/PKe4eUzG3kWNW6kROkhi65DDANZpzBc5/7BO4+mHFwriKcCvImzbV1Lac/k+O9K7vY
orknnd+derDqyj/K1jyToTnLN3MRr4lxqzDNslp+/9FeS6R3bTftyUH9spXlQDkBgwIN2KZtnqhI
f5Vi2TR4gcpoGbn0Z7wXQat0ZdfOT1WCwZT6KU7cG9bYx3k+xHn31ZcVAblB+zNp3UHwwbPZBg6x
u0i9iAJ60EALbNxvdgwBsYTtLJGRT4FIppc5R7sk+yyZebVl4pzJ/aKo1ySxOcE0bNLmhbfLWxN1
+GTS+YAJ1BDfTjboqmJOU5IEFWWJSq4DCIlwp7d0uYobB2aQUv7FLYVOWFbQsYLTUlE4kBRR5v1T
Elcq/4dfldYWA7gs21L0oVt1a/YJmeikUXK4LMq10yWnKKyJYW34SoScXKu0Pzp9/lQHzoYG9rxP
ZfBZoPREWERkvA194tjPD6XlPeZzMO67qiILI5DdxjTnyh8Nbq7KYDQUBHuzLo69WblHmYO7ajWG
yxbTU/KHbpJ2oXUkyj9tkL3rYf0TAIRZT0l9kXHvbgzO8pnOgTzIye/MgkTuEtiYbmW4O495jD11
LTg7NA51pRVHgSC1yWW/a4CDrRdyhkfLPca9IzfMbLDA5caqjahsuqVrDxXVXPpipuUuQCWxznPn
FouB0Wp7e8z5rGmXrsluStDqGi+TIW61Wl4qUUh2NNFuG7OiRx59TIPqZEGXmTsjQWtqnmYLYFg2
4jrpKFYE7TQxLoSEhYM8ZjUax6V7ITwUi+VYoDt2Gf80pP2l80SegxM9Ncsb1cRwlFTVsC03MUs3
l0pJEgyMxhbQxsrsopdc58pcgPRkgRWvXTt57knmGlJSfNMwoOsc1MjlIIG5HOnJeWd4bKBywu4W
e+Ox5fpETCtfK/RFoWDgvDDjXceQTFaoU6n7FdWAldSwh/1okQw1OuZTPT5bZvcVz5Qbhu4c8cAx
Ardi/eB6xoXBi6aBRXOQQeyYoK2tXkynWgQ9/Y2CtS8PvsORwazROlsCWv9YNdPfSBueUSnKA11f
zLaAzNEYwT0srfIhRdu4rUP3TPH7Dev0PknvKit9cqOWxFQ7vlkC0ycX6U5mWIWMLiL9ItxGrm6j
HOn+1J2oyafiRoKxD+i7+clyIBpCu5eMVu9YyHe0y/dzL34TkKVdzbmnmfS3Xth3Yx/u+5orwp3N
vT3Xzqqgj0ck5guxYTVjRd6Cbo7+dH6MrYSXlLwYiYdISryNOSywjKtB5zbwaWBEcB9RGNSZBzRD
m0+OjkWWqn+g6Y8QD96UJ2i8mgJokmNDBcZ60hlkuWXhBvvOJV5CBI7LUJ3QpJ4A4jZg41o6Xsjd
RcyhgvoM4psg+BVOA5hP2uwwfqHhVG6GXTQmtdfV6cE3HhKxaZgrMj4QAlatkokUOuPOhhNsbcBM
tGei1Uw/jtqcrtdsE7RoHpD52ZsyTj+GxApQme4NBv47OwdAZaTxsxjd77DrQK5IO9oPi9GsE1Kx
ViagQFq4xlkOiFzVMrahzqAIDvXbEIripkb04Q9eeh5N3p+50pf3oNh6RvFiJRHeUA1bbjbsMiHb
0+BqLchWqMudZRONl+vPRi9gfDlqEUoOJEVWR/QwpK45IFRTZHEyQWlb99ozZKly3SLSJmRMezJH
GRHsVfqdQHiSFoapiIPq4P6QpvuxQD7S5KxVaZK/zk1Ob4JImpZ3k2PFXahzdydpesLW8JbjeduA
qHkI0bJhwIFomk8dJvxlT1SryT0/nkReoV4iMXqdevSHEuTQ61GWdyjAulWjMfHP7OYls8K3bM4W
HBYOHJrR2oYcRsEi0pWv0+zQjUSdzt3z3DEWynlidYtzpKA/xnLPO76u7OAFwrF29ZSl2K9147Vt
widwwBinevxss/tmB/dRjBcGtX1Pu3RV5uE5C5bNMi+/yqKnXIVJ1txjGr+69a6OSSwFCLPWkeve
ekBSwxQ3DvuMckxeA2ZSooeq3H42ynLl4f2ICXrMSujCwaL9KPNmkB2nqf1A1QJ1AQsPDyhd1DeO
fRtb9dYT04Xg5W+DkBolHVf/ZvHqL3lf6jlEh/lMSi/C7OR7lNVPbXTnCikMiycbNq8rHdy3xaE4
nh47S/vqEx0rQHCMAxQPEuIBnAZ3yN+E9qnsvk2DM6BdPigGd0hpd/ON8goYbvbsLl8p7AdlRa3G
+qdwjK2W9OdZo6fQRW9W2z7TVPh2E/qtSikeE3tKjPStTIvP0qKRyMXwhXUTJLZNUg7PTvF4cqE9
6uOR3en6M4qYo1AWSv/OnalHwbty7jaY4JSXBeLQReraVrl4R+uldqtX6uErEiPBy4xWlXGPdVaO
CbxUqCnCB2VzoDy+OjNFk38YjHjFZx6TQowOHhsTgGzcShlGexJtJ/1imkr0r2EyGW9DQwFQl5OS
y6trgGrx1BI8rEgklbn8qj8Tm2kc1/kn1OUYXdq6yuo35XQOcUj3ZXQzinZNZvXv4vBuWyHLe8e7
oQ84OCza67N9zjo4HJP9bVbag81q+B+f3fWL6q1Koq8FB6n6vEiPWNOseuiC9iMw9krA34TpTcQ2
qZ5h21ZcT7y5Szxu2yA/kkBBKineutxT0UEYzoAwWpwV3Ll+i57oD/yokCWVy2Or/pLW3+s4g+im
8ZRK6kDxgnlOKDd8O9ICWvbqQTI7+zYyHG7lGxStV+UAJsLxK2zmldboD+r6V2lULnXnAleqqk0f
msTOdIu9+p5yP6hLWuCSqSgQCAojfeMhrL6DXnI2VxVSieJfhZvU5jUrqUysdVq6N8qHquynKk+p
CrV9r4U7U1FlctabMVqr75tk2AFu4p4nOUU9CH3ij1gRkbBbjbQRY4cfwInHSWRi8JBcI73U6wq8
6knrWGDw7KQYB02xQGwlumzZw96BLPis/jW5ShikBxx0IbE8wabM6ncjcj67ib5FFz8pVIuy0UTI
OGXjXeZFXVLB/KFM+KVlvkAfCWbxrT1E5fB59ZKoC77DVopMYZPL8KL+f4BupRf8qHvjBObnNHyj
c3lRni91L7jqFupMxktheZdNze8cLL9DNT9N7iMRMd+cxq4mztZQLoBir9wpzHvClTJttum0RxTl
6xHOTyd7R7aloApaYG/nprmpBowXlLCRuqkwlSoribKUoIq80VWze6bH2CHqBOGrFhV1uxTLsjf6
aqcsO1crErvT+yBwZ6urkUuz1otHV36RQ3IntHzjYZ1T14JaztS1oiAAuJxXSak/RNAUOxk8Wol8
U5Fh6kNtQ/NhmSegnvOv+ntlTh6z9M8QPzcOpLCkvF409cRHq7ITr1/Yk89O+Xq9WHj9mcXjpMfB
9GDP/30dSa88xZn0ay46rxkPyhat9SjlUbxoXDYd0sw+/1FXuHqmZRtvSju6zMHwi35uXXT2jXom
Lgv7wPfVjpBa1qZPqwujXIw4QDfc6lFvCKa2xWfLLqPeTbU0qSUqcWAc8bk7yhQ2a+QeDU+TtD+V
iWe0WW5rbd2N1o1mIHQITQwt069Zi29lQrp+TXHveNqjqJBvqUtDrZ4ZauaJ65IQX3SOMTcRP6Wu
KIVD0OrHZun/LBl/nwFZia9rbvVe1dkzQYZ4oQHOtIJcJPcJjs/12+rfKcCCehzP3C9T/aK+7Aoe
40o5SwZWtN59vC70VhN9x8ZwbxBQoFZ1lIq/spXfbUw5mX6OJd3jVPEt+FzTbS+LG+WevpIYhpwn
lGyWIPm6Pq4CbDAAfii9eq0XPC9F31CPKZ/maf5RvwlaB6cgAztig/Camad1Uu/D9cf/Zic5G03P
T5W9W3hjl8L9yZPhXV3aamtrI7ruEKHM0OJJuy/Jcl64lQ1u4dI7M/P9E9R8XJ37poOSMWdvq3Xh
iWHFt2IGVCJ+TWJAY+mn1zFHD6Z9lNzmnXt9f9RtivIQ6QcZx3jEXZZiDB281JZpAtJDtrYZjWSX
2Bv18cQsEb2yvvWkl7tsZMo9xuZA3Hpx9niyys6ltpY2SQ467CS1eTfKUqYtzZe5VeWJypNUlUQz
LL95+KRZ9lMttB8iI5v2R2AdxOp/sRkHqcw7lUOp/jHREFAwctcnmWCvwvLyxdkUS3+j6o0KTDol
W322cW2rRbI1Vc/UbPY9Zx+1QqqVEvHBvQMnQG0mI6IU5eBWd2o5gw4w7647ELVOT+6pHILNNS9S
PV/hl4Xzk1b6Rxmyf+a9/hGVrg9J7iQzm48E7BT/zOhfQztEBptu1F/Flf3dBVgs3fjFmp6vD8Rr
U38qXggA4IwZgSrZpo5tuvn2cuOJOKxtJMXRqSPCbEvUM5hu1e9gJyrg+GvdlwPfRhVuvePPefpT
DgxyGKv+8/iKPBZp5Xte36h6K07d83CHNnGjNrSF1vRKtECDY7akbLiucCqWT9V4anVT6I02rw4J
QqO6OxcEFio6glpW1Han4iLx4aySTru9LnjqbY4GoLHRu3rbvZQke7d8Fv/sfvyZugCIF568sWAQ
VaGMWby3LeaFhPIx8PuuG/u1ouGkpaRCO2cnBtXBp4VW6hphSYjTnZI7uZb5aA1od1nIZ2lg7zHv
ObxijoXZB2hfW4qjcoGqC7IrRxAh3GHpH8Pp/yS0KayBRsHf31W1VzcbH4tDOquNqIJHvALbqHFG
HXi3KA8hLowwLC/XnU95au1erV7x8LT03wpadrXIqhXGLZN9LYadKs5V+Ogiubr69jITtKEwJNcl
lzpkzDTcDxYcDjY49SIZs2/UtabeYLVlQ7ldLyDze9zVqhq47g7qp8Fmb9MPuvRHdUOoj8i0iNBU
UBKzLd/00kCIt7exuKh7QRVR6rJxU2rx3P2UbXuCB+I3bXE3pEzUk/iPutTVZ9ryWOpXpW5/aEwC
grWN+ojVR2tx06g/bW+FrfRT1TiKt3F9UnU0P4/GDqn2g9LVqngx9SLUo/4d6WsVh7E2duovApmd
oqxHzczeySWojhfqT7q4a4Qfd6TW++SVH9XTuSJCrPnXK/QTfqbNtbzhiompFaJiPIw51lKYB07R
P6urJ9K7g1mOu16/nafuTb1X6mKOx+hB3djRoP8JipN6FlqPUqb7TC0bIBrGpwCvj6k9J+XbxOFL
vU51+V5fXMt7UcEFG+rqcXI/s1aRZngIlVg59iAgSQZSv6mEB1Or67+bukMN6LyfoxvT5v1t13Gx
zTT5jqz6U4UUK9xNaFXnANSi+rrjNaqHk9hHEFLsAw/Ro9vv1JtIguvfn7x6jthRaRsND+rNU/ef
1G00Q7R2AA14onzn96j3TT099d4lKWsLlpoIFIRXm8zEupWDz1itDWoxKCQ+6PjZ6xd4HbxPTvGI
xHmlc9LodK4s6vsRt9BoNY//fFRqpU0cpdl5KGEmdGbxoL6lfqMqP9RSOlRPMwZ1VQSxNDJK19eG
tO+HCWK+4Ci8DhxUpI2WNLvAqu8Mw15bkYvQngnbqg/2Tjl/GDXKcJD28boT3V1YI1CJTXkwm/5x
QR6MJrI2GFIKPI1FRWcoSWPUETCXJhoVnt4zxbYk3Awa65BdLVT7JLvXqFqT8jTM6U8WyE2MLpvz
OT1s8ANa0zQHjclDrE00l7LuhKdo3tW6wdQB+eiOcIZyjWDvEtOu92XgzAcXC+PSxe9GWou9gIm8
dofxEmnhstFhPq9jOVXbMh4s+iRoYWR5jLFHJmnDicI5OsyPn6ph2BAL8DSa4iOc2RXteopXpVV/
/w+SzqzJTSXdor+IiGROXiVAQ0mqeXC9ELaPi3mGJOHX36W+L47u03HapRJkfsPeaxdD8tUkmsLQ
FFRDhftw7/KIcIBcXhjFh9n4bwj+sbborxGj7cnxUe8WwooHytSdvwSfarCGyNHqoCREvIEdSGYN
u1mb3mkIur86XWtc2mb0xvgYM5GRVAfhz0hz3KEL7dLS+9VnmlSjaqUv4ZolJTPWAx6ucWb3bWOY
QJar+73PS/EA7ReV+3PmFV7UB1KHa+5jNk68Adxedl6YTsRTTk42FgzpZbdus+Vh8z62wdjiBfd+
FmzjI0LMbmfYY7vnrExIoUeH5HUoGbwKoYlv09ColwItV9llXNGVxXM13VRroLJc068k5fsqhPt3
1sT8OK5geVuvxXGeFgqCdHzeBN/uYG9vZeWEbW1q5LHXehpRXjrgtVVbh6ZOxRXgb7d3RvYOEhRa
Ud6Rc/0/a+tfTeQ27PCDNkQoInCyMDuCwBp5Tcf/mY1SSDgRslmTZJ+g3I2SdTqohd/C7Blxtc1n
va4HT2AadXtSpsp2AlKY4IZp5nZvWAVchgyb8jiG06RUHDBIPE0BePcx38+wGRwYKDtYVs6+bswy
9ll0sxejLA887FFIdZntul+1dPczfQmIYoH6wJAPq672onb9UPC7QbuVv2wqnmtJ7MrwG00E6Pqx
/OtKnOW4hi+Fur+BJtAKt/zSakv3RqHehqL5nnLYmwPVPp+7w3Bt1TLKiNGqPLRYbXPxAGcsJqEd
PfmK+5lGmc1lEmO9yaPe+LfdDXVsvuldkrsRvvX/iSJNdv0KCl0FC25QspsInm9eEXjihe4Ndt/Z
ZD9UbX11x+wEVM95VIq2Ht/xhYXdOVmCa2Gk3q3Lvm0HM8eadlUYgOvPzbI9Vv0aNSkghUzgoy8t
hAEQr/fp8DQ7G+XzSGxBOTJWd/Dm+M65Z0eA0qiKrXu0zGCLc+PO74rjiGerYTPWetDnuvRLOjbK
joFUl6YsXuq8fFZFV7K6WNXFHPTOdMkPsgXgkvFnzECo9w7+5961Ii8l3qlF+xZmCXoCMUwAvKyF
6LLQbmcA2RxQJjKloEgI58k0kKlc7DyxPTm0N1gnzWvelEe5ZD65I4K8FONfUmF8bvAEQHmeIcE3
16KwPl22UcGaYy/V9vwyeP3JCA61murHbzV5zXlgIL+TiyhZHn13OnFO05qjhkgGL8bHQxZoNR0M
O6kPS+d9ayN5Tai/d7rlce2G1N2bbfPsN8ZTT2BslPQOeuLF/qoM9aEM5z0wq19AVXGk1+V5o1x2
hsEOp5S0BWJYPhdWQpn8ytAahiI119DV6skrpn0Nzntn4fjHnAmif0P6YTLpt21VHLS/fQSbiube
7CF78I10+erHbUqjpfwi9NeFY5U3u8N93CfX1QRsP0o2HsbgHoINUb80HxeXf+qbQXtc6+3sO9KA
d+m9zmV+NejI96Vw1oh1L0rT1mbCNQRHFqokcxWrc/DH4RlNlWCUW3BgSawWS5VYh7UFI9HYpHwl
sjjZg0Ymy0DcSxIbkc8gd10LGWvFV3WQNNC7qhr/bR0ul3GdKlR4E70MN46DGDehwbEdrHUZ1Dry
2PrIngpKO5sfAZtDzgrhlIj0GXeVvU/WFOBZ4n9tMGa0EeC+Ii8ixYVRyaHbuek7lukgTKbxNtq8
NOMakW/4nDXmp2obbq5F/jakwYyaxLOzctOjz744NGYLsg+hJh7O8I1YBWKY/AezZTNqJSCiUili
kwX/PqWtZGQy3aatS/ZDh2CNReAOhUmoxwm5HRoR5FUB0sTaucty/3jaZ0jflocqADSga/LDzDvM
msd0N9ZtiU8+SQFBj48rYnQ3TfOoyivuOUzhVeqfcbgBLiCnI+3RtvLuJ71pHNE2epnTP9c5Aqdx
uxsqf0+kF+/SQKudYDtaJcTMb51xAYz0x6r68+p5hzyT97QuhHtmTvJzPWNmxseyG9iE7poeSJZG
dDZwYwIuwpooxS8yoK5VcrYorVtVvBpN6cJdaqq92aVEBqwONtNmjUXCFtbtECXZhgRXZFzG3rci
UXuhxa0UdyX69V7KxyIjHtB3yHHwfLOLZm/7ttLpDUgZ+SC6cM9u6zpHyF6EjSzcOy4DqcRHfgoq
oTu6Q8DWt7WXSNb6bV6hgbnktZh56kXrnHGOuD5qMfwa5f360C77nB7ZOY8UOZASbbLpTmFAbBhb
AUtGgMspG6sHo1ruzrgIsPjvIBE88wgZ8V1GTm48192sXiQBXcokB3ae850SzxMlIvotbrTJAMNS
ijD1WAthRDwBG3kcTVeELeE7IUFs3yZwp5nwQGf0d6vC0Vmb73VUlCv3ihBH05gYRdkGxYBg5WHK
eBzbJ59sRtk2WDjqWwHstmWci6auRix4j1Lhraa/JBLXIVExCTbUtMsRODs3GF2VNzOOwSwfI2TH
ykGAQLeJyNx44ea+PVc2K5xkQDBS6yxuSt4M3xVcTsNfY8PgvTjJXUb+y1vaRzG0n61zA4XG8z8O
3s4JRLWb0Tvux3SDONiKuMyRjgZt2oUEPS3SfrY13IRsIrXHRVjH95HU7edc2Ie6wm2O+8dXE3lP
Cy+d1RA2gsH6HxFZXyAL2O7N9dMyeQUvSE13MMBk6HYT53sBa1Tn8oYQ7plcl49sbabdpi9mj1g0
Deu2IDokAd/g8GKZsvsl7epSldw3bHaMqv61qYC1OHF7eBhPmYnhU1TrJ3I/1LbjhzTlc954bE5o
urK7CsHCNoJjAjHv7J+LafZO0uhDmpw4oY7HFES+gOsPcdOl9Z46SCBsnX+I2ZI7F7tKHRgR+j9q
2LE0DnW5PCMy+A/PVFimvHa9qx+moDtlyfLqrAj2HTI73LJ/KvLilmaftteRG9NQwyP5J13k2RXy
Yv3P5bJJhO5/Uq969K3lVJmsJp0XCxgNcg94wm8pajupF15QKAsu9K3a5rOlA3FX7RNeLRHzv3R7
BIPHlWrPRrtK+tQh6z2ToCzMBr/WCqnP6qlYQgbPD05XIlrt2d+S9BVVGInrtX2r8ceqzA9linbX
RUDNwtpud2rwYy3pPu9Tyy1X+5lsxLp8ynN04y0ZL6NavqcULJCoHsg84wSiyNtl44PXjB/93ZBh
9R+jMtlPSPhOkEnSofjExFfsXEcDVvAqCAbrbqjedZW8rdC+O1GrsOjs5150LOnlCnbEK0lLCL4y
crsqfiynzX+xAyfgjYajtajdOvwPtbJK7jKfqzP/sabAP1PhBvQRiyNeanErJ7R+hnLWm58/Uucx
hng1Bo+uuEOEso6fhV9RDmukLlKXbwHxKgezB2Pqq71OMRUwCcpJHs07rFW0sNa+sVdMigMprKt7
TRth0TC6B+3Zj83SWIfAyepd3ciHfmQCjoGxaKc2HjwDURmqDiqpJ0/m+WHy3tI8/+lrJt9+htfj
fqwM20s9tL9X4aO0rFQezowi9lt5b2J892+PmxipF6o0gx3srk7df12myn2xmtcihR4IbQ6R+fZL
yOqxswX2pOkqMtUcJqJhgemUe6zsKE/ISMBzn7uxFuNzX7svrfSwgLfE8wqo2w505pushgnpEu7p
oqgRerHDf0lou/G0wEEcQGzIdbxVAYIN4B4N4lz5mwF/JuI8se1rd5/m2M25LUBV13GXzLiMaubJ
SQpTBmKD3OdbMoSmnARylXk5rjY65HYpPlmprKG1eGcduPK85GLvrHFV5sMx2FosSsJAZbAS4VbC
fdglKsOjxegnttJ+RMldE4A8qiZ0rQLUiJdUMQHEp0VVh62vskOviBKtQTeE2YryRWHvDJoDwuGS
62F6S7XbUOUtWewMwUEtaUVc73jlzdvPFQk5gQpAbmUYCKpB2REOlSqsd8ClxPziQzjiqZxD017V
S9/hbvLr28pPcxT+wpERJGonJ2MLST02LjUmdSTq9zg0Nt++10rgWOvJGj1IIM30lJkTSjO7PWyk
Au5Gny9BFQOeUDNhdR7EpnHtA1GexAh5SVhvdje33x7wY5hUIQgda686rK29pQd+7B4nXiMOiWKN
0reewZnMhnVBrLBXYABOSRqP8/27oAGDYTMRGiltDzEEfJp+EjY9As8klotyXpdwxIhVDmW4ePmv
flgIB8y2N4xb6XVKB/OQVMLeWabbXUxipGZNvdYbVP5dQGSqMlgdY8Z3Zlyq3tS6u8mcfoj6q+LS
3crdVrXiuvT8iHiUfs8bt7lvjYeigbJTaXA+w6R4kFUV43vIspT/UvgBzSlHEQURu2UM8ztzluOO
wRfqGcfVoVF7EG8CLyIi/Gcc9JM1OVsccJZYVXE2Z3rlDhh5NA5QZu0A4u0OkowZ20zpWyAkUd9b
Z05Y9aCS6Uvhd6CbdV2shgVFo7YAEng/5AITIynS8YTy8USmV3d2BzRAnIHmtREQvQbhnLkg8Ok2
CgllNnUhAqIyCiSKyiF4Q+eBsaXqnjYqAtpZzrtW39uoNpypaPft2I2xWPrgRNr5Vxpw75tEWh8G
D/dHXvtHwEqP2VImkZ1XDtr/x2ArkZUpuz8Ku5wjlr1WZHKv2ykKoN5q4L1PRRPDXmpD5s+/DItm
fCDojnuX4Tbxsx3pWewjx5/MQ43S8kax5Siq3WAvkmlE9gGO6kvXRMJV2ntgVlmEymeqXgfFDxno
j0HXF1eXc7odtXGeoMntFmA7WVC9d05Giq3MglM93Zce5W3Q5caNU3JXaJwAs5XxC6msQ9HdESmy
exkom+CXDkAbXXFiTfq4Yri8aoQ9h3YL0nAc7RVEDdlYSK9cvu/kXNvkfU5mhiBxAyyrx3q9QnYr
0cdB48ZTYdrug3LGVzqz5UkacA2r9eKk4tuTmIn7DL3X3AUv+NqDXaGIeoKYCH+DXkPhiz2o1F5C
XOJe3PEIHC2ehhTT28lbuJkcj4TcQNGYC1x54Wi/VsVSnauKBHmRBD17v/rNGNOf0WyexxQVV1fc
NX3uimmhRiWU3bO1i7tuZxOeEZdw09EQPSJLcUJcv9YLA7dwFNVILzez7mymlywvtoNmR/tw7zrG
rp2prxrNdEpu4YIpDPxD+0ipODcOTh2bVUUewFXDfsBoxnh1lwXP5lYyjRRJgmcBzN8g43mt31ti
fXayK4x47blbtRGRhEut6jWZ2DFP+w82mQUGBwKx9nCj4OLBUrNxF07bh+O4vFJbyzm0rfZ+ngYu
jqJjZNdFZY6ENuu1IJQXg+SaIdksdIqJDWXYcW1eugLQHd5qxUgUN+RiguwwDZ5f07YPumoQZkJ9
M/sx1k0e7MU6PG8tQI4USzQqzI7YoqZiQDqAPRrNv70PSIeJL7UQsTeBQDBhZ0Fw9y/scZs0j0bx
yd/Thg627dPC3jxtpy+r02ej34AGZgQn18LC2yzVkTnj1cHttocKSG4eU7do9HtCSk119L3gMWhL
iZ8QhZaTtsOlc5xXae0C3K2zocdnAU/G65Bv10LwOC6vW+r8YgToH4QNZMu53+bBc94a1NcLPWuy
SGSiOXTgJK/CZOHbYHSVwZ7Jh2gZNgYL7cagvV/oGMn5cxMWqSpMCU3d9aIuo5b3jJu8+DsuVccG
l7xUPtlPMg0/Qzzq8o+6r5O1sz7rzHsrTfe/tMabZYwIj50NuZHED/pEjEceBU/rVo5HOYCslDOr
qNzMCPOyTSy/2kVNTD5m0Xse27AuiPCbmMmcHiCYfKaeYTFGrMeddmfvUK9cP6k2ccI6TR1XDWdR
H7xZZEca1jbHTjDgILa3W+t7A7c/uO/UO1LBU6n6L1C4GKs3KA0L3v91g+9vLEu4dE0XKtaWqJjZ
m5X9jL6r8l9kBb9jfkplPRHs4EZad/LWpeZjNqGT9v1m+ZgJmRj8CuZkipXXKS1xm7Py7yS9+rxt
TLiqhXK+ZchL5WU08di5xvnOXmuMXnE6aBYyErJqUQoZm6W70H9MR2fLzmYGf6us025vmuSLYwdr
j9aauKGLVS+CBMiOStWYqeC2LdLke03MCYkgg/CFxHYkbm110Fnz1QBzi1Y78/f88jLUqwJr0DKQ
wiapAbAljWwuD30AzQroJyJNBxU0w++K2Q70wfam31Wmg1Awt4w8WbLmCqbbpv3P0oGoLRl9FC19
3GD283FceLVnglGzP8FGpPyoEsbsy7ZdrdaQu4p4SZ7y/BJslkO9KjyqXY1QsYaeBUuCbaphPsjV
dO5l835WhmZJ3dX7fOJ+0ZjlQlsBG4apFpkFieeTDBjhuVG1WP7T3NjmfunmJpLBwpFChReLsidF
fEladlm8O8Pc9gfi1VE0XRpjtWMqMJPDVFqXbIX9sHHjH42ypzNaSgBSW/vLWDY+/MZsC3MsaLsh
srKaUeqGE78zPpCbgqqcNuibkAhw5FfWXnQJOpSVhb7L1MQuGUq7Ld0RjMAdGDfzYnvoWJkgRmTZ
YZwQg8uykBJsWTfshfKmbbaDCX4rXBgLUKst4IvpdtY0Z0cTCytewLKJt3Zo9xr+ZWghIr+Ui/oA
4lMjzCdnHD1dZ27eY28P2dHLxn9pc3/vM09cukW3RH9V59ZYa3K9V/ntgKUvG1LMuaXcGyS/+VRY
NrmTGEdmRL/fVqB+jZ3nxRNcIyI0p+rE3K/f+ZVrPZEf/9j5Lh5pxjoQVIz/5iZoz+YAZ2ReKDs4
mpIXSbtoAG6dbDfG2IPJLq2R+0/ze7Z6VyS7/rvnqxDp9XzpyIVJuvViNsnvri1XbiXipoPc+ZXd
8gDNkRr6Ry/w/qxlwFcrm/U2WQ7DgzvONrFnEfo21FJhavulMWqqwMY7BaO/z1xmeqjKm6MjcKjC
k4EEPKkK03hbxWuF9yKxs+oVO9LbHcDwvYxmHg795j/kjlCvq5e+zgurDzO/Nxt5+i4KQKpMNGH4
WSc5+MMrvflHy+P57fZ7UGG/tG48+iJEc+VEwnGXcHZs7mlW3s7X1RDlHRHe0Nb0zR+YDWFHw8Jf
oLM3R6Qq//sj7U8MMdoLMjrSbuR9iDeVyaWs5+Riuy1cqwr2nfCrLRya+xdUF+6lICVytkqOAm/6
xnDZx7BGFTVXQDJ9OzKKCIgTUd2/0ZHe+5zxZfky+zs70tkZ2ipfEavA4qPcfegxZl7WynSioSrH
i2CGtjM74zag03xjvRKVMp2vikDJeCnRf2dundNBUQF7nTQefAtfIFiagcYZW2kqqn8EhV/G0U+e
OgwODP2WJAA2j680q6TaY5WaowElIUstgk/7MTsMqy8vrcXw0Pds/Nm9g5ceZ2GcLQmC7BIY7mIW
c7wxoElokPa9b8KtzUR+VTSnbGTU6dgUpo4XXY1o49W6U+scnEspPlT/z7XYgE8aunpBUdOiJ52p
lowVUWTNEgauILe42ClHWe+bzzpocYo0xvxrchm7HmAZeSOLZJ6LMVKG7zCYXOcLq46fsawG2G9m
jWzXf2/GLaA8H/5AMvmDJU496EpztmisuUy8LxOgvUuJ3FVUs/FgO6A9K22+mSIH/d0/WuZ6Gbti
fsi7xnr8/z/8trvR5LP9Wa3HxUJPt4JSAMmTDqd6nG8lqCfAnrYRj2vafKxtDcuXWWddee7Z1GbB
QW9Xj1hnGZQo/729/4W54aCeJaE0lgHVRKbri8FukskyzjOykN2oZ1i+L6esvk1z8ctEBFLAZXyB
/8rDsTqvjWKGac+zdcWHzzK57Mkyn7osNFLVgye2ugdmX6Asyw/p/3W7cYyVSOezif2c3oMHMG3r
X15BWxpYhRlvZscKYBXBZVhoMHSgriM+tCsxxcOxmsTyIBtY0Q5Oml27uirEBFZgLhHtdcTbdQgA
7ruETiEWHR4XwWPqZ7kHgZp5RuEpXgpY6BGAjLOPtOuJkp59QlngpbEbOPo7CLoVI1FVRE255tEQ
pDgzHCPFDQSjmMt8O5bt4p/N2sPxPdTbvjG6+ki68CurGQvNGDClqudXwcuVn/pG9ozeE6S/Nax5
2VqfJTy7w4ZC/RgETHKzqeouzEFCGtaJMezP8EFO3bojz2R5gP1kv20Y4jBCU7fLd5EaMBFX+8Zl
CD0mYIBTdq3LSkb/nmTRHxn1hyTZus+oYz9UMkemY4OqMCScAdrjfWcbbE/93D8YVRlEFiiHAded
5OCJCK/anqRMCqprgFML1Pp24XYeTX7jW4twN8XoeFD8dFnV1w/F/Y+8Khg/WNvz9uE7hkuELqMi
P10RGq9LG9tB1j/zpdg0uQFxhDAzklTApbESkKwduz4svpE3wAigQrvRrxAy7XKCmUNjPVm6I4px
ArLdmSn8kuKX19BxzuvcnfXcq9eueW01aelTUTmXqrZAhvXzaWqq7rjqYNcgICWgnPhn1pf+yWOl
trELJK0G45limsB2j3uZyO7qSl/yp+zIQ3bIrD7Z99tpzPDmG7MXOjx4J47T4JhhnNhP5TQfm3TA
3CYRczE6CaBsHYtKZejV2Bvp5JpIzkQvTUMS6IOzBmQaipod/9RS7MLTf6g5Fw5pgs+rDIrvpjqS
q/OZbgg8Jv+21s6jZJ6KBwzvSm61SVwDM2TxSkySQJnyzKxwRFCIZ34UfCRqO+uQzNN3tTGbs2x2
QStzrEfwmjqw1itrxoBlsI018B55V9LS5dV8M9EehOmg2tg9zMRtr8XSvHkSYS4gs2ht+luWNS3L
5cTa951vvAwZZqABi+6u4nOfJQzQoYPab3SRngmK2U+9ZYRGp/OrVb6Xq9Jf+X9B3xNJnNxS12ME
JcjPdAKm0LyKeMPMR55GfSMb1Qyn0gUgPRJhTSWKx9RjVhRUt9wrXnj8rbtVFKXYuCLLyIPsRJhu
s4nuCCisYNmlmqNB8gNPU3ol3S1cRX0LKoHwRqkzwN/yhVZ9OGEfA+yth48gwzrYEDvaTQH5Qd0/
Buiqq5kALdTCzpKyzsucc4Kww7EFvgysFGzgOCjBn0fYUdezX83vHv3FMaU73MsRMq4xTRcbemwk
e4bj6VACDh3dU5kqQPRtGW5e3X8VmO3rEZg2tUa5b0qdIufL7Edv6Q5IVLhzIeXZM82iyvLlwXGd
q5ll+2xRXZgXjkS9USwPI8oL7IrZ1XY7kgfqGN6N+dtRyU/GvQpglflPv80i6vJUh2TZmdAZMp8B
QjFDEB/yR1oJd19DP6WUNa2od9h4BplzErWxHrfafTSAHpxq3f/pdJbdevOesKE92AaQJBhLpPUL
+YzvRvafoRYfRRi/uNVW4bgp57QKc4aXy7PiOvfqKMBrYC+XjizkF7/oABNhp5qbpT9gbWXSX/Kr
T5KRbYRq/yH0AZ5UpAC81poUdu3WByYj32KU8IsmWOocssOuLLMaUnF90wxkQ1y3Nc24F8tp6cIC
GZa/NeBmRx9YNExkzst/JhKdOzAexAe8hXkF+W8Sn7OWW+Tg6uTXGRyDnv18t9UEX7XGdqhEejIR
AwqsmudRQgiH6XrxFms5pNXdxJaME1qY70T3LJRXehatq/QSuNufPjXqkx4KToA2YeHJU436Dpay
2YHg2WrvKNriWS6QxmieIGpZcwcykMfA8li8qeQdcSYX33SiFHNYqSRvTknAn8trW9xBREFpRxwg
8ZSAlSJYl/usBjDUFlZo9NOnfzeNwH48pb08Dbi+SU+A5wZA9KdnY38g0QT8dQ4mo3Sh37f+9tCb
Xn4RiHA3tmYnfqFF45i3bVwPgV87+8mZJeh4GW8CYUJFHTnZOTOclQCVVY5l3Asmrsrv2MiWPEno
15joYStP2q+FP+BkIKtiPXhyc6bDzCHJRpX+RRDhHbmNv+P1XMIWaxseNHb85ckueepWr3guarnc
ZTL8LrSxM0boZwRgoefGSITQg4kv/d9+G72LFsVHljMn2JDQkZhmsAhi2e+4AEz6An7wqIaUFLTx
p54JHGJwGwGfIXI2ANc0g0HkquPnGiy0BwEBColB9UXsFQBDJ+Jq+OfasCZstt97r64eQWb0pyrv
Yqe1QZbpf4xUQg97GVcVeLKpV/3eKnsDbIz1XLJjWavsvSyMm1NYD6Jg9O2iMMIvKb8Lw6as3e4W
DT0+MdVg4t5/pKP36eUQRDL2IVu94d9AZ8Pt9pAkCYhcHsJqCLaDWbWsi1toeJsbUDDTxIIuftZp
14fWtqLaGuRVpYfeIDFk0m4Z13R/rICDHURdg7myiIveugE9fl545Y422P1dbwLVg6gUij4Zd2LA
Urh25sPd/G1hUNoFXcnAl3UJdgKtUMXTkMAPzHa+KeFCLxDMu6sprS7WbfNbrHcxBzODQR02TRmg
vGxXT8McW2L5NrbiOi7OK7Ko4f5rekt8nN51yaa3TiJLe9+ZAU9HDXM4NXzsrOHVUavTRIrlnWUZ
ZFRY8eLNFPpwIX/qzmToefclz4v/blDQsyHAqpwSY5wGSFIke957ICHlWmil94V1AlAGLRpbKMt/
z+zkkE8AgpKNZUEGpL1AnTEsfsVig801SwjUHeVPPnYvOfG4igN/P1rFutOe96pEx7rWb/+tCbTg
MnndlJFHDjjBPicrhEpqM0AzFm16rZT12mhNnVaFw1J8FWwZD8WCyXUa2/Ni89aSMHwcgZbJlmjJ
YiUIl8kdfMz1JEvvRWwhL8Inl3m9a43uRfvze8+kYjaTf3NHpMmy2ugxUBnUffViwt0Em75h36dw
oCUmA3ffzhdTOtdW9Z+UdCoqNz+q6uCWFJ/jGMiDXWMhGgHf7SZv+C5z6ED8DcVxCbD5VbqO7OrT
aSjO8pHCgM419Dx2Uekf5SQmoac4ZhoPN5TdQBFYss7j41MBBp5BgklzwjzHRDEwvsbRSY6Oe5qq
eoiYeZw68B+ICP+zt+HYJMbrtvBFOYQm0Yz8BhuNQV5nGk2BPNophXZlvW462G4ALx5dZmb+YHyT
4EgJtLIUhmBTAHPODUjuFms8Oa5hnmwPLrXwDjz87w4VrZOlkf2nJMHBWXnnl9o/O0D0KcYc2h/1
byx0zyoNmRhFyymzUXOWTXMzDSZVgbh5DkSNJaKnOtagw9IJWaRTeT8rq6E+n2+BWh40ikoImfLJ
mB3FtJOBlusZWDD4WlARvga5/ujmsQjbjemmcx8WNotGnmb/45up9zAuH2oj7AgA3d/JgDtHKpxp
98XkzPbZZ1lZpKgHh8l8rssWUWUiUBcvkMTn5LXURCT0U/KM/0hEQ218wGghgra8tY3LhGVaj0il
fhJAgrvsORjZwMyz/W6M5VVK96lp9Dsz2Ws+msBNBg2CGl6HZz0U+d++hKcLv/1P4S8vrQmwV/oO
H6mdwkX9+Cq5wrJCGshcMb1LpiRTXyGtPRsgEGar+M7ZDzA//tS9+TSUArM0N5Rag69qtj8Cm0pq
Y6bGjWojRPbymHH5vq/t0FLoiGXhu7HLzu8wTvfDJ9VYOxCT4CP+aKnpsaS3f/vWPFlz8Co2r7pZ
lKKoNKCAivKeqdJ6xXFLfS4mj1iA3n6Yy87YWYbxseXBzZ8wC6Sw7GmLdajAlV6aYawu//tPFlkV
ROyMFcNUYI+L7bkHb0STWvXzVzv6AGFSldJYuj96uqcbVkyHxL2qNCRURbYSExVJ/jX2+VvK1uuw
1OV/lBMXs5pIwGu8p1FTyEBRj1Xl71Q/uGFVMI4t8unTG5k3bk9Bxi68ZnJtqCrCkODDx9gpmdUs
ZCkbVHUmQWJjgRDRrHUQLwxk6jBaYjacBKXZ02Eq6mGvuznqigfH0M9anchey2KLv4+zv/5pTe1Q
ziD8sUysH4BoHCDiRsteScMSPICTIEoD/B5ZGUPaqNDOyic38AhzGuSny8iGwCMG/ve2xbYzPv14
DHzxMVG3l3eQF9Idn3+JebuxLwd5l/pjWCiS/qTkSg9JP1VbuJ3oJad13HapT5NOgNix9au3RIz0
rtVALwzB3xiN0zoweUhKIZBmwfJF29Hx93mv+rJwTZ+kWlGTMCOMiSmv4xy1PrGqB4Hv5jJ3W2QG
zBtIJbRl3j+UVPGGLDc8XDkiu2X6teKuOrftcGhH7nIDIt0BJ/i2d+1LsQz/NXoZTmZS/fWbenkp
KvtJTczmA7m9zK1Dg83YJ52gAvGv1C0e1WTrZQwAK9tX3MrEHzcEflnirLNSnmaTfY8EN+C0fCYA
BZ2FokS5yS+QzLe6sqwwQTQPInHkVKhz9greQ5v9H3Nnkhy5kmXZFWkIAAUUwLBofUcaezonEG/o
6HtAAcVuci25sTzmKVH1IzOqQmpSUhP+7x1pBlNA9b1377mu2EbS+qhKYhfIKUsKyZmnYYhXwFiA
FWv5K+mhy66g0QphrqMgJmMJObBC9ThCqPgicqdeV3Rj7qbZeU2gBJg+O6QtYtWpmH93WMfbAMEu
545k00U0mgZQfytkg9+zAXLigmtp1Sb1E5PLH6VE8VKizklamjgW/UA16Zzzv3dF5vTm5fbJp3KA
VipWFhrifdfmGOYUAoDs3ikA7KWW32yG27KjMe/06MCEYowZDAtqNXoFOC/IJBhpJmxKA/9T7JM+
dvFzRv5hGKbizoRBuiqA2tADKA+t5SJ6R5SPcQFukvSizTwpgN/8qqM70s2I/FNLL5CS6x3AOap3
EZ+7xrrCqZ7XduKnkJZoCGUFzbM8JD6pSR6HSTBJk2R4WvT34et2tXiaHqqFUYA5NH0xbjztPjpp
/G0isffOnhZByrfGmIkgjvaaR9uaBsfM45d1zq5eMc2SJILhrl95PJxWnuFU5gwtAWYEJ/WN+d1r
xI6EnO/ixr30kLV3htHmMDMAQAN2NxvzLnt9Ux8v73aMeRaFBaVk3xwCh0av47LolLZxcZNctoZJ
vW9v3gFPMGS0Id7aNVCbvrFW1fTgOD1nrjo84KbIAatEPjLo7sUK2ooaGZjrmKGpHPWLD4RX5Z3+
fxwc8P8jb41RMAz9/z1v7X+U35t//7d/gK395z/5O2wt/FvgWyFwNAUYwHIkRLW/w9bcv/mgnD0f
wT8EGP77P2Fr7t9cIGph6NuWFUiLe+QvsLW/OUDW/DD0XHTmniu9/xvYWgg97i+oNU/BDnUloz8/
sB3pO57zj/A+U8SWnQHGxETEYRI0Om2DDo0DtOPyNwbiBj46Xs+wr9Ham3IzZIRWDyNd7xYRs/gp
irndsuUEJ89v7/tQfRY+/Pggou9ouQWT2Cp/z3ptmL5Z5S5hre5sJCsXSETGhXszclPAXcZuTm1x
F09Lc/DLEPFsweESlnIypZ+1gwgRBnRDoCZJdzWySgDSIQqSJlhD93HYCaOvGuovmuGSVIyyf0yb
2oaS5AU7QmzmGdCuDVItJj1pRk1/aAsBAJcB4Ih17J4i6BhkwFfr1H3OEM2GDQWl42KyLmZc1+zB
4HMjNuJJHqxlefJm/GcFkrXK7tZEoIFfGvJmm1GE16Z2doNUOzJYPnNbQKPxUdwS4AX6euicHfvc
xumKr1zb4WMoqjflIWEUI2wrf0y9vQW3iRvb1Ptkvl2y9Kg6u3v0VVLfqcwoSFBp/C8gjg7r8L+t
A9dnReGWveVM3JIj/pIMwbMx6ooJMajg6bAzaQzCi1p3g06GAVHYQnatpx9jFoPYQ3NGLe8247KO
abet/PCq5BBuGD8TxAS0yLV9CQqKbVpEKEf72eWq2cM9baoXxL3reXDM6i+33fWfUCj/2RvwuDWU
FbKM3Ru68K9voAeqGol0RGxaOO2GM+ylM+63XKIUEC4JcqZm3o7JLcZnoZnM3KV+/8mkcl9MSLyG
G4f6X7wiOIr/9ZJ6gHppqSgndJmw/JdXVNKGD5MaDheApbWZc7En8jNkwpGnH9B8EI/FA6po9xx5
VEBiHi6NS2ScIlx6VYclibCReug8/AAWTbwF5SEjGxK3woVr+H9+sY78Jy9WSsX1YxEE/+3zxxSq
4qEhMifR7I9DMsn72b15lwrTASypExaB0IfecICF1DM9BDFnZhsG+5ZUx++iMc590faGM1kPCR7P
hyV/sU3CvKuJ1akXSOmtNRI75cXdOcyI5PoX78CVNyzkX7CRMCgDS3qerwIX1xXPzn+84HlQiSIg
d/NuWroAemrxQgeuOejSUBHWWq1jm0lK7vnmSPL1Vt0SpGKabHQUJmflNnNL76mlQTRLezNGAN2i
Gi4sh2BOmR0y81v3QfS0SU1n3mi/YUogn7BycVD4w9IS3eMum0S4VD5uG16WJQ4vyNLjYxGjGOip
HTpoV0VUt29ocGGPZGlJTmElQNXxMQsd7Ya8ig6qogGrGVtSGE2oFV2J3g/pPtIsBtX/6wvALX0k
Jj7kct/+xMqCDD9SdQjKd0bpdJrRda6wBK4Kqlz6wUuJVv7lNoznHoWljRqG5INoi68We16u5rVb
UHkSxHaa8gEAeLF3IwuxZveiMwazRclfydzhgxlswkOecVpDM62v+YakHeG3zZoVU4N53RPx5sJv
WAU2IUjFzLOzmsA3Vkwk4/EM2zMceUnB7e8mgqxYk1FEtfIlECbhmc5vBzmxIA2hfj0ZT000CawX
ECCDMFuFiROvdPCjz/jBf/6IBXVv30TygMTsABl2+p04r3mdVpa96ihVZyakyE7hTlSHzqVHJhai
bYMJNTkeEm3xYtKZl8DfOtzcwkmJtJsk35Wa6eAzONvXBSbdVKI59vvq0uHbRXfOOCZecDVOC5fC
9vY02ciu85ppTbJICKK/xLIcGgZZOYpItAjyIXdoaxENe5yUNa3pFDO+QvF5Zy3Yrm2E99SSZEzO
A9OkTBS4OfUbklB7a4Wsg3qmrdC3TISdPP+iOdRiUHvB7Wdvm6G7pl5CWymz1C4bsvVE62ttj7fd
yrL3iaQDxsrqHaQi3FiHP7+qjCCuGNx3z7UEqMpAKbEeaqeEiYbuZRj52JRkQhfbBBUaka5qvCui
TWEVNsVvOOo/dOr464q+tu/lMy8OLbSyoeHpqpLU29Ia9/pjxHxxbmf5TZT6HFYBYgvbEWcMdY/Y
8cjsS4MXM/ftKZhYLZoEo31zw0zYRVhvcSHEKy+e+qdEd2+W12Avm5Q6OHiYHpBoQMFsxTpSt3ut
Tb5gWWNzHF80FcKzGEKEcuT4Yebt9L2eWG0OFcAhzfeZmLLnEmPhNlzUBoE8PiAx0urwMvs6TPAw
q+ApAFPJOHQ62QZOdm455mxo/pEl5P3Wc8JQcubWJAHsnMp4PRWq+YyVi8kKUtbZdH64Q1uKDpSm
wLrx/PAdV8NbitLjd1z3yLZLlCsBUpYJQzuDWGCDcsTQGqW/fddFovyS+2Xwggc8eYWZ0ZFU+WYF
VQMPNbs9gvGfpzFxfPHcfWbM1QBDz3JVhlX20iOD2/iaI1qc4rwTfuE81B5u0iLsv3xv+jVt6rZR
b5BqIbBXZM3zBAv2bt/bG7p1kMdn680OrZsYcoC5KxQjPmT49hK+9sMQYEjqi4d2cN1dhdKwMpwC
ypiaUZPMEzw5WtPGGLunydRI81FvYAqPuBT4R627pAZZiOauOSxzcG4q6zVL/Oae+CoH61g5gvTD
PDWg+Fn8omTCSaZhPs7pBmwTNoY2XLkp8DJDoszsOcmOWzMkNMHDFDhhOrGcWZ+adH6ZPXlkWEWc
D6Y0YAF1tx5TJzlNoeIbOvJKiIC40EZy11iWy3UHRfvUueYBCod1UbrdKtkyEPPa9NyUqAq004Ky
RD+y7rJ8TQaLOuYeyrY/X6Zk5Gzrx/sh9Ytt08O57CqCZ4N44f+yCvQ+qoC7pvGwFaqHMjU1dImZ
vg3CTPqxtcewyfs21owDtEZq3k/BlQM3Vjf2iaWjbR4GpC2xF47fgxLlYHBGPpdfZeeIlxDfG9O8
ozB1g1anOC8WjBfPLn8Gt7s/HvWzW1g/MyZL+7YZzakrbcFFQfX/HEQbm9PwGXX+wZX2w5gX2XMR
Fw8Tj3660pb3nBf+XlnZeO9FyMfVUpKyXrmHtBH2NsE5slKt8De1vqVd0ZjfJ1g0OC6Q9D77XQ3v
yPJOTJ0TrJ2VOUm4jqtCWz/qqhBXZiDNlXblmYiZdTPav5EBFvuMEzQYXA6b6wAxw8rvzHT684Vr
0m9GNmzqARKDXbkx1u+WBJZ+6e513x4bNwOFG4A4SOYg3yqfSUvuRhzAuynZkI3LU2YYsoNHP40R
wqFF4H1EY3pr4TAPG4CQ1WCcd6PDkJnJHr7zyA44o+tn5nTBmcQRHL6R9O9CQ2chbbp9WwE8NgFC
v5nGwF2BEJFzMmpnHnDVqmnbHg2ovmSpTO6jDpPWkOtw8+fwnFikKbhW/b606pEH3W3Vd92+lxwN
i5k5rTvRcbvFjTRLsSe+fQWjUx+Gsj4GQv+OfF2doH4ia1xMiR+8l1uT5ms1kmQmiYTyWxeuQJHv
8h5hJH6JLV5HoJNdOaNScJp9lchnkk9G0huMvY+0enDbkdSDJENhajHbaV2Eil4/PuVt9ZpgUyfj
q57PaBlwpVvNj9oCTaJuVFKZOP2D2ziwDbQrmGgEZbzxg+IHqmE+g8SiyJlaBCwp9iJ89VV0tvz1
QtDHtg6xM6JQefedarw6HkoAFGSQUSM+27I5DxB1z23fc74LbnNGoGTIhVWwKhx3XDt0P1wL/4jn
oQ5TFXaZnGT4ImnqSxoN1akTHV243ofe8vcvqviF8PaQjAMyxdYDOLJEQC5az8NlTKBn3ifjO28A
g2ZPolk+0K4W8fwm+vGbqPZNOi2Pad9Hx5ESNOGv2Xz0T4WhpcVeztUfmm91NFWHMbVP8Uijzbgk
t8WmUsCJqwHFqZscGzWXd5NGc4udDAEDw6Bj1TV1dohyvDa9TzBxBfkUmQrnAzcr3gRpIj3ZARxQ
/Jk5+B593XzF0KogccQTHTcnXZ71lLYXWI73Yxhz9LRtWBUN9aXHY2sNa67fIse4V0hwkBt07j4u
4kODXfO+3HmKqZoVo5C17MiFV0mMJqkbZ4d3tCUNDNLGMiBDbboNbiwNK+CtqN3otXq20yq9x8jr
F3q8SOMfuBFWPWCA71ZDSyDOxSmO4+Y8u9NR9gH4EfgQDD8bhpeQ2Os2gIIusYB0PVFlXloRVk5Q
yJ0MJWDqDB9MQ0pLLgdsv40HoCcaPyTBy2tyb1vmr4kiwj0g0gYV6TGYmMebduyIDQw/HDwwMj6j
/eweDSNbDHPE4uil3pMYeHJvilSRkzrtWhmv/CsTrbsPs8bhmeDJzdywuQjagW4wekdyaZ6XBkkB
ZqEt0vfwYWEXqK0bls7E6oQ0/IdJm/Dk70lZRNNTzoemGOm82+YbO1m/C/sCtfnk3KUohAhQGh98
yrN90GOWaZCw6Ma5tv7gHWOJCw5pYLXN25srPCuPHgBCe+rGVXKzI+IeYta/RPMp5JSZiQRLu5q2
YT2cFo75d1kK5bhpdzyXwg0BYfR7AmJF+g754jDD1TDdFWKJd7Yj755kPg9xU8AJv+bwQgrjn+uV
d87FGDDaJaFBK94MbOHqWe6zedLP/Y6izNC698l9mMrLOKTuoe2t9TIQPPvnB4VZke0p3TGyIQMp
FObDEKQILXvxxqb0Z3foQYqTbEOLSfQnkiMZxAxE2P75+V4EgqzqydHoaZ2qFv9jLmLM5H51p0yc
r0vgNRyIovhKcZhcwyxoDm5g/YZUwgEvu3Wnc6dkoMTGBSRXnSG741iblfeUA/j947CMSA4C3gLi
iFaVIr4uQQjhTATwpJV7wYn6nidVu5Nko5PNUWJ5bfmOnUqAd/BFDNFb2RPzuySld/yzTLIojvG1
YCEnrb6+iAbqRKTqXW1ZbGCxYzND98eLwvek0oHRha2iY2xgd48orLZ9dCtJ0ym9VqPn4qVbKCOJ
PVHdRCL3EF5Lh+qyC7AMlgbPVjJlZEPzJdFqMxWevYf5zjMw7/xdYddHxG9UgbyCu4Up8pFBirVt
jPgRBZL5UV1fWiLyAD/iB/Vs/x5XTnCfdWgzoH4iXJ3Ok6qjtyj5SorcfNTUYRqWQNbg1xygy7yz
CMkn4sDT2AkUv+GmA2mCi0phkM80oNZxWQyHTIXDYQzH8GzILN/mmIkZ6tb7oVX2sYxZut4w6/vC
ic8k8fkUH0QHDWFhv0eM+UfVLoeSQM+NZ/EuHUvER+0uR6XQQQV044YS+RWS/X3AEbmtahyuwtNP
jpAAtUS5qkYivEGEckSkTNYBIJIcdspYn5EO2kfLDu9SSF5nwySG+5gVz9OW4FBkZH80F/AVVIGo
F1A6omndn33EYufCDNeMYc0U0AEc6WlGhLVZt6w6d7x5IW9q5hm9qfQeU8SkrOdkEzfVayPS4RII
m3GczE83iPDoVgH5R8RPjqRutsn0lniaHsWN6zRVHUIeoqM4RjvtNisHqD+KEw0Tj6AeV87oQ/7P
010apI+5TTo7JYV8idDZgL597ArzkDr0FhbNkyKAVoPFGIXwQNsP28JpqCYSNQkmKoBsbK0ZhE4e
7tnlA35eSPNMjy9proZtQkD5Jo7DT6QnF4sicUGk2Q2oE5BGeHe8//S5jJIDMHt2CPjBd6QLUOhX
YXmIEtLTAxA0lTu+hKnmyQoav8N1hhLXXZZlE+YkI4T2PoynZwY+fC4YE0IMVytgH8VdLzzstwKZ
QCDUqfV5l5XynKMDJZiKUzvADNe+NSXnMIFSIxQex7nLdxS4+1jP+j3mdqvK7sOPcjjmWfcBbwu/
nDUfwQhZVx6z1avS8iN2KcPlxMknyr4CQZO8cV4ibw6wW1sMd3NvFWuSf7SgI2KJ70ijew61gFmW
vIVjUW5LGdWkyGbfxoSbyFuC96KV7IDICUJk33ci4UDdD/5jT+iA63jjBrbUS92E5JwNssFOWT3q
yrtaLvoQNwJSkVPV3ZI/+ttwsS7NQRgqm24emH/ndbiuo3ndYNGXtkS/65QHes9U/Dkh29ZjrZJD
G3LNLKd+GFTRotNzuT+QzL85fYyMCuUv3Fb8tmTOQ/GPDqGS585AMCgtPKxGfoVBRBqei4KjtdG+
LzpibOBVT1HnnuX0UozWb8oj4pnI+i19ynr/IZ9QH/gVXucZ9kpNpyaxiOpGEKas5hkRIw+5uP60
S/Fi2ejriEWMJ2IHXR/YQdxv+kBJekit3Ax98pmh0D+kQYXTO6z2U0KFOzTKWaVQupHi7jOsqvSA
W2QfPmINwtMefLJX1oukZSWcaBuOqHQKVPQ+2QgbNwvpfLqcAgu9z1F109s/c1GvUPYu4ZTu44wA
cL3Q3crsm6za0RdXFs+98V6NxdCXeKhf0g3oXHVE3+KeHlgC70VSDis5B0dwN/mOCDsEvEOabyNH
ppvECWc6wPMv/KjDRmoc8n2kNnZ5dBpdbh2XiAa/R3QsLYRB5fLe9ghLI5V9xoPdnq3uYtScr7Uq
5VYW/IYarUcr9i4E+v0CIknEF4drG0nKXRbnX5ZEO25Ia9a1u85kZSAe5FcfoQE/ZVhXknJTYme0
UkIBu6b6FZj8Vz23b3RyCHyIg7t+REjm3Xp+PTOrldUZgs4nXpNBi5i074XZg0cwd2M4wI84Da53
DkifpPWKYzKfLnFK5R9UXvMyeaiXuG0DOegdUR9ExqB7C2Kn3NhJeFdqnayUTwXDJSIYUv6eTLKL
brhS+aQcwDxBNTL90eOXX5qn2A1+aQcoY0Jrv2mIx2szh1Kj+KoGmgR0k7qVNfMG8Nz3ADT2U0+7
ymt7IoWQ2JcGZReIt0dn1EQ+wtCHUNaslcN+hzMT7acxe0ykSAPj9kiewZmZPrcC4oo7OAgGBcfk
ZdaDzpuveTEvpo2AV0kEaXFzY4+QmUP3z/fd743A2p+jgaJ+JVsoxhPQeg/sYPQKuo/YUEmCgnoW
ZfN0E3HVj2IgorWEi78ojn9oD86liL5FdQNy8Ra1VXU/VFctW0jL38thQ5O9XtV6qNakS365nIlR
raPCD6km6KaWP93Ce5sUCE+SP2MqAdmylr0grO6aoX9mfkmGDK4SPumCNxhTy0aBf6A3/aUKnADs
MtCbCAzbyCDJN/T51tjYn8oZ1WeH+mxjs22r3gdDRbT9OiHryE8UGGDQe9E3tRhr3ZROdfRzdUQt
KwEBxBuCGAGR0W9Dz7o8tz6Ipr5jeVgpYxmODJMFIL/vHHIP5PIp4/LqWjfhgwqw1RALEthohVVw
mzrk5ujIWqxnzuT0SWvS7WoXi3P+FMrRv1N96dEjnWHR5z+UCLt1azCMe/ljx0ax8xLodKi9H/yl
y/c/ETV8T0P9cwwncLpUBBLhU1USshblSb6FSK5XEPWuvg2aQtKwS5rlVIxjThw6FkS2D+yC81tC
GuPRj2+SKsPd2435roMbt7Zq99bjWxckdsclaCwRIfB1Fvpm4XgFfAo+qYjfNd/rUav5QYR0QPTI
ByArfRJWD7ix5qjvlfbGeE25iUcn5TTJPIInXrpikFQdk659SmMRIe735v2NvjS5+lrJLlwhAbSY
KcxrZBH2Q2ZjIgk5tEr89P4svUuIfmzKNCQuF/Y8in0symX0JSZuAdoMm7JF2sqifoQF1cZFiAgi
hdJpxvuqoPvTK+9lSXiuEF5rWTw7rZtMDskfSGTMORmtPdRC1rmH7nicii1y523V2XBb5BhtPbDB
qmb5KVe/eln/kbQYTyCCOaTfaOkN1HgLOdNMe1bz8qlcua7mke0mR+kaZ2IlSx7huSZ1SfbDtgN7
C1mh+FXTKN2iRtRrw6UzE2eBwOhv4ZC/QVaK9+y7SNX6o4Pqk5VPOw4EFP5pIrMz6kqLiYFY+MFy
Ib8z+Q6+m/PbYoU7f6io4eKYZz/Jyw29m3Fi8mXTgJn69Lfq2tMcDJA6+3LtpC6M9Ah6yDBb9x2d
8HXsdS5QL1ZtyCbbQn5G+QlyZoyyR6fmPGVNr7ls043fF0+WO9Kqze1LHZrHCdTOLgrFmTAa79p3
ezhzTFMDEC1D9QaCYDzS++JAof297IJkJR2icH28km6OLUfMMtznTn6xxFuK2LzlEpI2MlRHV/aU
I9p60RowXG8lb5lAmyub3Wih6yTd+EeLQgpKDukZ7tXCq/zQREO0Ywi4lV63CyruxBI9JcS14oA7
t3sHzXDKbB6ChQRCkg/6PvJIkYrH9tPqit8K640NTisEY4WqEAwPILmqbva2qj6ZbJGjrRnNu8gx
Q5vw8DQC+ld/FcVjw5F4m6N6WTmeuRcY/TcjYPbW0dTEDj4ZxkHRXZiKcS38lvkzBijAzHi7JvLQ
6XmdOBKiT6wR4pkqNltaUmty2S+yQIqU4ua88/P5mcizEdBLdAL79+V6zESdwbHvyvqpVeNzRzSZ
KOTvqgrSY/lJwNVrnsTWerLR2QbOfI3c4ap7or6gxR6kYz46f7qYAGmDns3VJMDQ3Qg98dBdyHzm
BMoRKQqfCy2t3ThJZIA4DnmigoJlwwu4iUtFnRJZzt7vm/d8ak8+9zb9xykgDWmfggZwWHTsP+0m
aVEi/op65JUJnLV1bZY3rrOAosEuZ//KQ0QVvs7CrZ70Z9Ak/bFy2/3o9Amx6c1nf6MbFlhxECap
6Tp05lgEAx4g0UenbDJravq91M0rWUFm74fpQ43qCXAxMtI8NpsltT+kk1UveezQYxjmg+hCTm9G
np1oZuGP6gI4cLxnBpAyjjsYspYXheZwSnBsDll6r4blyrAOMl5pQSOpagKwAohu47WHD3Q3gZYB
0YjmLIeWS9GXvBL0+tabs4OZ7DJOYhVGfFxJzzVtEX0h8n8OKxJW3e88m1/rvns1S7UcKqd5z/Ls
J8bz5zYas/s+a+jxFj1h5h7H/kxCqnKrV/rnO05Xj2A/LgabaZiPT7A1t9MUErsMrYlENS05MLKL
tRHQ765jQjw/eowwkmZAlY0tZlYlThrR7AqS6o20+2tXYHkZx6nfMkFJdVecKQDjMdiH83KOqMnX
Rsft1szie+wevDq0105bfGdXxMdi8FkueXdpDRrILK+vbq5yyuL6RMi0hSRvZsPTtydr6pwKD2+y
5ycVW7X+FuumPUVe/42hBumoreXD/UIuW8bFBk/PJgrY3O3m1I74MbSOohVBsFuvBtjEHOYcEpib
uYj5aMyQoSSCfdum2xwzD8NQcpiKaRcG+krb8KfDg58ewMqxrA85emo72uHVce2dB/ZrX5NkDyh8
nvhXSDNOoieTvdfOAwpxzDH9uO3r2lqJajVHzPXUvCO+idkrX4rZ+V7ME+2bWjzckvfCOXj0TXr2
0xGAS2WmlT9MGxTU1LIwLba+YunZrXUtenRFhv4JByCYzfQTrpyg08j9zrif9Tr/IEH4UypSw4ub
39SHrTFayKJEjGksfpqt6ldbcTeW8pZPi2EMfYnKsSc478nQnphY/kQPzpXxYAzknYi2c+K8YU/b
YXm5a+ucgKfK5cQThM8infei4ZgrbqI/jZCT+z7oyw+GE3vuGs5XQ1MdagFPz7VAfy6DwmQzUepS
JQ4fPQfwOZIYcxooAMQLi7x4zCk3O0asroUIEBOdfg1E8RhpPhci4U83QmigFouRVn+MLbgoluXx
Ckqb37/pl0pdPA8NwuWmfSQE9Nm3OusydtWHMwYbkXvomgmz6y1z1sa8dXnLFtJRJWhmCFnHA0gQ
8oZQ7hmiMqFZWIqnUOKtaj/Sm4jE1s+JlJhPDSiU7OAM/cVNZqCazrCGcfBMJxHbugqumee+CsoX
ipr5iQ/E3+B5+IkvEiBXcC81n05lL2e2t+wu7dunxonEdhGo7THYYynJoe+67iEXUXYM2Ksq08KF
ljB5GM9Hun3qZ/U4VBEizlx8Kxtv3gAqFF159L0a7MAIXy7HTkFaxEoQrWm11Qe91d/jgK/+sYz1
r9Lqj2UwFzsJ8kI7Y3TfOtPpkUYDfHC6MmJ+mMg8WeG/uBhilxgf1cSuNY9qVA+xHLBkvzk1huYA
BTVrIPiGoeNNZVx8MyXsY7l3X+v6Z1pivWDLOtsznCwyzk89wZvNSBmBeRK5Z73GfTCuRI4HhnZz
uYpa9cDeeUbvQge/GzDymu+9D4gmqC46dO6TsT/n8MhR0ky3xuub25qnNvS3eUfJnI+nhX6fIEkH
lbl48JISvJ0qWPUdL6XCyDJPA81+yOut21+NyvdWDOwikv0h9ydisKmi0C70O8zK17JJ+H4cnnqG
DwktjYlpELpY/1urIB0OFamZpQ8FqMQKj6C5/uVX4WeS5nC6Uom2TENgzIiZjCqtH2Jayklmx3hp
sFZmDXoLnGIT0i5j++tRkT4YBu7KdVH+4AUvDrIm0AAqOpHvNrlGFD/bEnqOK28UaNubtlyTUKAt
bGbnpfC7W+py/NrBad4Ly/5tHDRxUAvvWmLOIjiAN6DMXaqn+TDV1adEubR2B7NwFA6Sg487a2Uj
O6MDPWFVHubHkbk0Kl21FZ3NxW5RoTg+Ee6p784n38XbiBrM3jSOOCy49c6MJah5Pc3MvLj1Dz0I
qs2nLLGSD3wqseWTAsdUB1wbs1Wbn1LBKcpb6dxn8hIZNz+X0/TUlQjP5t5dL41sThnyS5rEGso0
WQ+0eO0tRnP2NWC7QKKCMxLsDQs/h7VCzz8eT2USvlVKzU92DvUuMOk2FQB1Gd5uZFi9tbj7jkmx
vGgi6rC5CPRHilTBYaL6s4Px2XKzK+y7bl2rUhCKMCg4k0xnI04mFVrM9z79llv9s+VU+klphoxh
be3EKKJNNM7nKlD5pfPuVZL6F+YSrcsqd43e+su0ccsy/kCavldhUK9pUiIzrcoLtMqtBPl7bwbJ
LSxoCVdBMJ5F06AQcN6jwEuPs7bXyESX45iRd1QL5BJZXZ8gfTAs9JpspZKEpeLlYuu9uUWfYSax
7ecxzdqH0CL4gsTIs3EGjNJqTK09w7qjcfBUZGn/GoTqWIpkPrrTTNV9w0oyrglvkybasuDqa3vZ
jkPPYnNuoS5LFRy18aHv59iQVCaPTrxE6GxTH+CKdA6WbKnVw+DnSAL5qunj/MRxLcUFqCmL4wmI
eRK5KwnN5pL4RgOR0cBucjSsukRna5LsfrJa7vauu5lkoWX7blI+Aw6GcMpU40iMm82+ZMbtOA3R
uu1n/y7zVHlObl88H/+zEswQPbb3hyhTJyYUT1kSNL88vcG3s070sJxy2FgSvtRDm5n1nzUIm+xj
8PEWDqSYMsLjsGenWIQRPg44VGwiUGuRLVtxG+20PEr2xRIzZ0ea8UQ3eYdwwNk5neVf5jG/5HH/
QRdQYHhiA8t4BNG3t4J9bqekXnbTS0kdzNpAzFU3IGv6sv0RZ315cWYBxJbGtj0ucNcbeShBLKxM
OdZvXhUjOaC36I25e+UxzQMuhR8J2fdZ5y5Ujsr7NGIWzwMSBNrg8+16ortHyrXD68t5plt2jrW0
r21d+5vGTMSRTao9OzMz/ypFBhDl9jdtyW8AduO1itSvnGxaDP0O5xBOW9NZ2geyC8NTVma7TgTz
Jm8gEoicDSAj1GHbTXLv6eW+oY7b+oiS7uJlKu/9YviyDeEL8eh/4g//mnLvBIE83Wbz7UQ6K4vZ
wbcgxJYxJCI6aeo6/M8GG0OXe+B1iwZBc8fZndPGitv6ZSx8FyhiZz+alFsA6xBHrgWQRIVub+vi
I1nb6Ka3APa+W0POQnabS5SKi6ThtV0QF5Bol0K9CCjTneJlaJN+7+eYYkSHIBRnIfFZJClPsAVh
Z6qLO0wRFpi82VkAIp+MPQ+QhL/SLDuTumdvqoxUg1o9uiYJftpi+raQEHwds6BaeXM4rQcrvBDH
eOd0yRdxHs4au5O6+ElzitKGWd0MhhSoXYWt7D+YO4/lRtLsCr+KYvbZkd4spAUsAdB7cpMBEGR6
7/Od9BR6MX0X3SX1tGIUmp0iurpYYAJI+7t7zncmsvWuEYApyq3Dz3eV/zAPnrvDXXy2HaPdVGp1
rLTuS+2D6KrRsT9ltUFAk6q8Q5y/iWkVn4rBZjjJnMSjOX1GWxWtWtxWyP+MF1uj7JJLumzR1asp
nD88D5KTRuIPc9Huvo/V6Wqkk7yqWB/X83kLFw+uTkOwhGUWzo3ScmX0iUDIpl73je5v1RaooAY2
2HNGnFyqDLdRWY9G5SJzGxFageL/m5gaxHERfBcsCExBkTeXVPmvopzqKAjbv/zz356LjP8u7/mv
bf7+Hf92E33VGKt+2v91q+13cXvMvpu/bvT/1P9BOP0/9n98YpP+l2vw7pRCmuNffSC89ZcPRP3N
03THcF0VB6Tr6miX//CBmJq4PWzLVZnv4OgweFde1G34r39TjN90mKWG51qWB6CNes1/G0Gs34Bk
evRkgGMYi2Nx/2eMIJol6ug/qaehTnmOa7mmbXhIq92/OkFQV89MrsG94lC+xQlAtAM+P4k0KiL1
OIzzTe7MwHH+yIWkunDr/mjZRrO/Bx5QKiQsX6rHkQjEMcm/LxGgl8DRqj42BIURdF29gFY5S2Sk
BGtJZCmVJZQw7sM4VadOolzl8zH9LlstvpVAK78pL+GxvZ6vEcFeN0Z1l4bTKiUebmrRsbD6JvF4
rTedq9r6MHMAN2Vx5wzzkV77G2zix6RsLdK2ZkL2bJ0CUUygaJsqG7szv2GDnTLyXmsteoxSKi7s
3JygukC4Kple0TidXeDsmp/Df4rOSPGpUZFtx+uSn4s94qW0vNtIvWeqvmwnk9DQ+IRs+Yc16Wet
e4zr8jusVPpNUKglKgAm1WfJnjed9qf08FLM8b2k1s8uSaFT9gkGtzNGZu/VvmvGM8sFZ3QwjwRY
LfQODRVNgZ++QmznSBpr3VL091v7FLN3Q83e1/NCbaf7hDMU8po3SBxjhknTvHYn5YuJ3MnI5mMf
/+hx++SQ0kje/EnR8FizImMqDdWFCkgiDvBxOFCtPw1cHbNJmNAkVzAezq6GqR5M7l73Q44nLU6Z
yrVLneHYeRQmE+RzhgphXclOtUQZ/ukR+6Mx+pccLH0R5W3zr38z/ue96oi8H4WLxT3L/coj82ez
x5RCzUcWwWIDvIiwtbbRmO3k1pk4h6oVPJqixremHcyOD4mdHXXlC0YcNJxnyautHKaq43R6NjkR
w1B8q2b+4dNtGETXW2QDm97wU4bGMTXI96mHx0sMsuS7STpbbFbLVnUeLCf7ltfGNDtrxrjPQ/qL
yx0su4EzhFt9WhGYpeENbav62+3zj4ZQogUP5hpx+aGxg3uVJdCR6yZ3V6yIFdO7HnxyeRMSm+U2
8xtrMxWwUDjzcz0c45j9K7ndmdERAACYhoXWajpLkJ08V/IHu9Y6JzCqIaZOnjl5L6UVyIj2YYqK
bYk0Qn4n2/YNMXZAxLSG1G3luebi/wpCNYOn2HefQ+4BO/J2c4Ic2SFfk4dENpFPKDL1foDgItto
MHFa9fMSocrRSI4v7ttzYUYnL9egeVLx5g4kSe4U69pRdhh4ZuKR3dUrl+hiNXhTu2QTsJ7KstqD
09noGdGdSaIsBvrjaKrnoVc3rdru5bH9JvKHhETrZKjll9sa56hQWADr70JyLw2yJlUvXGO9OtSk
7Hlk44AzOkgMZ2uWJ9Mcz57LHdy22lHOhJb6Typ52RxWZxqXk1P2w5Hwz9T4wgab91+95cF0+f3E
KZnyZbE+MZTejYY/vWm69UROMzFHP7IvoPBPqjKeUTWQ2PY2M6hhjzyHDBAbsu68db3yQ54vl6sj
j2RgaxsFZYY8k2juruIA3Ci/71vjS79qZA/D+ShPYM0u1Ir3yBmcyeuUN3v8nEJ9IUP9YIAgrBNi
abRzJ+/nV2Oj3wzTiDGfxM/UPqn8La9PHXNF6lTSnlXFrWVCa+duROCwALS5ks2kJZHdxKmMInYr
+xDxknx6IacnAmFUjXcGr18aIO29JnE8LvTnmimxbCJfKAclnwJbAq8BC4bcBfKa7ESi+Qy9uuVs
Lsw/Nq+5a225z/TknC/lJ/kju5NpBWJ6jTSbzFq4RrKST7GVihjL4Zg000M5uYuw+wRC+CQtm+yn
nJw5m5AX5VdysqqK7FP2VyUdFRmCWxYiSzpBUX2U05xya8VR9Y6ODQTcOc3zj1xNd0pf7ORdsifZ
iD+PDoNwH18l08EZf+bE+ZCrwWCaeC46nYI0x5CZlP0sL8vupX56HVHvyun7KGidLI4yI4NV8etb
z59Y6A1OLOHKOZGbAqz/cRIof2lfy1HKVZL9ZEfuHVTGv86rk6fvLNsQWHj0omAX9cAHOQz55F8f
000h+Yj+5XXDgsDa5Cs5NtNLTnK4CcuQcTFt/vem2nL+3mBqmy7JL9gUTEN3bJ3hj/z+T8bCXItD
JWDNBpazusQ8uiAPYduRQygpixI4WCrVl26UzI/v4SSj6SdwNKPLzEd4IgSbNtO71e4lsVJCA6Go
dWTIk2EJ7PcEa+jcx8MHMgLJeGVstXL9/kYyl2VjLJugF57kV8HIx/K3xjsQJaw9yI6aMx6DEm6I
q6vHGqGFW79Y7rmWpFmy0Bataj8oarhPEfv4IerPGOSAl5+adiJ3d3pumhdp9Vz+KW1sLz+X/qY0
wn3MIyTNnxY2NOxbiZyXLPaJwJK6fGfVY1m0Hj6L6DwP6SkfzE+m4dJRmSoNOa3/1CCPTeN1zY0q
vcNMB+bq6Xbq+ytpQ2VsIvtSKjX32bssqEjMry8Pk+p+FRGxyE53GAgSZPXoSfbzV7MFOO+YRN9a
K3YS9az33Zprsq+LfJnX2b28VuJjy+kqZIgmHyevSSNZhPCYAzBHSCNwALvzu2xBCOlXxxdTgBem
1NbOi2/pHqTzQsd5w3R/eYnKdkYiL1V6aSp9YM6upMcm+eeSi41z7IROGZfMtOlxrSlMwmApjk12
SthMrnQQvqd+9iqd68woszUZmgKLCKrvy6mOrI9q5FjqBHIpz0/EyI29kN5mRlCiFTpr+t4zk/hQ
DVh5xK7GDlYEtBS9crAYWl1y6G1Ne0hUB4SVcbzsNaFc50plKTI+xy5faWbYIvkh4WJKCjjLUi92
faRYfhu2w4vKoy6n2CnbA1R28pE0eoL+XKraUS5Dl5Ll3b8WXXRKAPCM6WVrchyfh4g6Oe+WraR/
lN0zhtvYdV8khV2GnWYeXOseVkGGIQTWnuVOb4IKPzLYuT9u7zCsb1UzWMkTEKT6IYfrKGe6MuKT
vHaJV5Uxvb1X++gqd4hKKr/17Kk0o7feHI+KRVypPDSY8Ezff5cvq8n6xCn2lgWw+IYfVhbOTWKe
DRb5Cje5leE4442TRDsrhvPog2aSMYn02ZmG+5kEl561TiY5Z41WKYwhio31oQr7n3z0PiRKvjRV
OSOyCQr2qlA/lSL9/vOMAWn/rk9LNJMNeLjsNqHdki41VZKTQoq8/OwnJwNRLhOYr6DWSDnaoeH8
CCDFlBx/kX7mhv7CChNxA671kUXDysQAHiXhySGdHVeuWITLNT6ffWsY11qImqBkjKByA0YXtVZw
TuZwzcomZGnaHEbuOgHMRZZexzoGCEpIJYNhln9YgeAXykwlOxqv24lPaRguAhih//JgmDTpQ8dN
rA/ypa76YglWNkhOI2dYvmu469zoLSQIJO0fNAcFk+N9hcQ4u+5wzohP1V3uZ1DwRLlqcPZ0j26V
5N9aZ+Zm9uMx8bXLVKRcJM99iR1dHc6x7X0FEbcvP2eZf7BZxIvL4SfUfDz9M1Rzoq+N4TxyA8gp
QRV9mzjfvnMeQ6GoUC3kvpTeiDL+u9vSSJgfvcR5z0Z4xhd0Cjt1o07tXv4NHu3s+OFq6P27vGDc
V0enkIRLGhTpRRVzOrICtm7m9vbXKKjxMWa3862gBeWrCppAgCHPzRQu6qp4MLJWSHNnn1Rw8FU0
34Fz58CrKxXjMiDBonHGdnKbt+NSzi+arR9Lmc+R89MG2bNN+m+gtD+GRQPBIL0oxzMKZf5gaFCP
s8Z1km2oR62H8+T8PmWCxH2SV2WEI9MoGVGoXboxjWlXlLRDPqPBOCmvpWKVkSctnSs38U1i1+g4
85P82y7thwqPgMdwdiJXXcnHV4dVwpkGnYdeoeFvLO1I8CHP068JnTsxgNKXrYeVrX6R75ffyjiu
T7+GuXiSXWnU/jm40/N3GRLI2Cm6S+zyq8TwmKAuKrXpeLlGFd297ClcoX3HA8ny3Lkx25U/5tdy
/mRw1IXXKalEDXbAIOl+5KjbPMJhae/k2xuTb2bOFKFfG7rTlDJH5ezmSvsSoQpJw8s5k2PxlXrl
JOFtS/cn75RP8v32ZyxLDYi/QMD6h8vIk5OLFPEpSz/meMa33BDrbT95gfNs0CHKHQAA5y1OtzIW
ter+R3Zi1LR9GxsbJXpK6uBJXpLxHiGUSzi+d3JalOjCE0cMREfgZc9eSmGWPZG9KWiQZVzGsrOv
2kdVmiCGZE5uv3j+qwzBrJAZ2Nw/2ybAhZCmbTYm/Xff+j+1tPZ/Wzf7h1v9P104Y63qHy+c3UfH
7j/+/a8LZrzlvxfMTE2zIZ1YvxNQmOL/WjCzfvM8U9dVB2ABeug/gVMU/TfHIj7Icw3bk/+7QBma
orsspmmswakMRoGt8FjrtmX/MwtmJlyJv6yYeRqoRFOXnXFNDXnv3w9tcTe3hNASdq0jxsF33F0h
0SUMB7YI4IvdIAmmtY7F3Gyteo+YXjFKlI/yPz0wnyC5E+gz1+ie622YlsmTCnDBmPxum1TmCWlr
RxyV1LMjbI16h7tVU9NkHYXlDcE3xZ5VH+qJIXTs2SUdXVNsbG1YidzuWewvfcrbghBLvbPUC8x4
s9mnC/oK5rMy6QmyYJOoREejF9BJvkFLb4e4/62wAjuWfFogxByYzkvN7pVtjL07q9GepWP5FE6T
cxcwmzGXeUistwmCuTGSbMew+A5HA0rAaCLJM+6r3UR5B1XeMTSZHscIpjZaq9H/FcM1kUu7DMb4
ds68l7KFd+/l+cadTLEqTl/FiOTEnNhz1wAzCq93RSBughe7fzFmv9mYwESWWfdCXZsYnhrxPX6x
O7PPDhna+3VfOnjqrGZEv0bZP4zIrDWC5GoyPbD4eR7sqC8wBlLOod19gqONDxE8bg+0NU6VOV9q
NSvpfFSyHgiWXpUqRfrRfBy95KmG/r/z+wjcflrsDa+NxRL0MsRQ/DSKIn6ydETjp7hkELHkv06o
IK8y6n5045oBFSYMx7fMLjT2NVBXyIVEK2/cK45nXXk+KWbUG4HEVVRWXMZj6gSzBP0WBLAMRns9
JdXGVNsPImSyFaast1gtIirsqIColzwpcxXt5g613MiN4prJIiZaiLL8ez27FSZ1GKuBmbCgUtyl
OTCzwAzfvWAMDr5aDShrLXy8Eb5CYwqX4AmGTdMbrA4iwLqq6jBF1taHmyaJ7xrEIVrsuffmzzg0
xk1CBWKYrCMQEBJZXKdZ2U2FKzayrBX4teupJ8AzhBaxYOC4YbXyR41GzCuYnnKjAXluxvVVwlrN
3mtBwAaZv5xT3LPQRMMVKCxr2SJfjGwONM2KcMOz9ZwOwfeADj6d/WCfofwgyMsBsd+t/HCDQpiL
T3zratTGm7wbFoGWPnYl5zMAbodfAPKuVVH4dJQh5RTFLylL1YqZuHe2PYQ4vyF9KXb30VmT/RQR
bZy4MbZAPrZQB+2hKWcE5vA9ybK47TT8DqpBrdl5qbv3bLbKtTszJpjVem/jL0GuC/OvhfjaTOkA
WaK/GzxSM9B4IafTCuWqs0t0/ZaFLxrc0JBRfB5Zm19OZvilq2kNqmg7ujpGFvRKcUXB0Z3SaWHG
qCpjNFTrKol3aheGe98nDXQesJqjMmKUpRHlylLpCg9QdkDH+YRQAkGgXWerTUq7uU7RrAILSRrK
3eaABZmZahUVL8AUmWTjGzWsWVn7FGsrf+4IZqPxIBgnd6pbpcCPVtFgbwqzbjZTjNcH0fQdYZbe
oYXjn/U1hqkA7H2F4HbIlOx2IK12pTXhxlbD+o5b9mUmK7pLoU3kmels3Sh4hZ70jsXCAaG2davu
yyd08sq28XD1XAmkn4/qhLpZC4iYcDG4bSYrRFgww02JLCxTg6YvdL1uWcoaPlnVfvBsVYPsnJq7
sbTgI/ZoLiYfo4/S7mPfWyqmhY43Zz3R0oTYgpQdiZhF6CFwABszBr79gmc5JDXZ9GIakGwFWgky
ko7pvFHdm85RG5ZYhdisqRvigJEFY+s0+uxJYUK/5nYtGOK1hGHrlkoAlrMhVdRcNTTbkC8aVkGm
6L52m4L4GPPQmeQ7zUb+nXkqKDetfewCe2F7Oh4ZyDWrgoU7pqdUEoweTJ5ebxSVangdNmfKUTGS
fRP0uQbswHNXKBhyKsw1U8+wecFu+zLpkFL9G61kANz3VMrBRL4ZGL+I2IKijuVrsK2TnQBoDWMa
kpZTsmohx2D6fmVxloBtuMcrRBQHu/hRQSGPTqw/tl6DfwN2Nu3/ck5w1qY1FdrZRwCHMnD2bACq
I5psOlAnZS6TfRd6e66R5CANUx6zMHwd0mQHRK1Yug7BfHFtP0HlrFlin5ylkyhgRvObqakedDut
8bxbGIta/ypvKY23fI3vxJg6GcTpsUrqfYhlwqencNssXLNm/eqao77tYI+6irInh/k1CrUnJ3ax
kXCLct6QgKsrXfD/gQM+nv7mqrBHZZOZ1c04WJ9Vk+ysOHnz0EyDRkPnYtnTU8Jac6OP5iaaopvI
ppDSeIUBdVe3bkw92KhzsysL5ccXFb9SOSuGK+1dQR8aoDRck19VrcfA7A9DVb31Cdp7jA5XSN1g
9zeuho7Jes1Vx6ZkzByrUYVABBQwx37rY/5DbOpoTGB9Oj/DroiltFYQa0jRqZKrJtTrldL0FJVd
5uVGMRFzU6n7oiZuYyL+LASitSvr5k0FAbMx/X7YVGQIWXcVcQzXLUoZJBL5NgXOnlp4ANAoEi40
jZhItfEqgc1Ev9tmCx+Y79JAF7AldQPfuALI3/bPbYDpKy+Z2Tn4XhoMWGQvg5PW8P11FtJhN+7O
fkHER0X1Zxtl6b3pY/MwTDi2PPpXpUsscepHDzp8l9Iuglt3iqGOuzh1ihSye29E9Mf9Om4Q+/dp
aOG0YgqdtDT1QzpAagnrPQdvbMapISAh7lGBBVDK+qOR5W9QeIjkSHgWSJK5h2WKQW9I7KXZ9E9k
/yQ0+wCmisLcZSaiAYJuVnOA9WHK29e2AL9dxe0HtusOXQunoYyI/VQId1spLZe1tbDdtvySZHiX
GDgLjqPTMXOvvzQ9vp2cGfUIi2O+smUuLngQgj3y/IkovnQZqvbX6JQS1Ku8MrsJF+lwA24yX/Pg
3NcgckhJfGOM+FG10Ybci1Uz6QZZ6wuFbhNwBxiPILeokyisk9rRUxMBMrFdpHF9KlZFgiANSHC3
KsDrwGygDXODL0bCtZYj0UAMikKKgjZa2sKLPtymzAlcLz5xG3+2WfClqJxxT8Wn17SMFYIaghTQ
IzLgPYwjBjLJFNsjoQN0E8q0qYipQxwOJ93Q5ru0fi9rx7oBKEMQl2rctNq4qFTTWpmkl5VSMYsr
SBrKCAVkVqwEGqfZ7VI3e2wE9G/ahLq5QzS/lLPBNUc/k7eoi8hpjDdWSRp7m9cfg0tj3lT2U+K9
UZNBbTwlD4hGI0brPMF6CeQzAMME4vlG9Yvvbtawk0UgmoxWR0VpEVxjwHIleQLeiFeb+6JFuhzU
h8yvrmIHrIpusjJCPRSwlhduuTdeO3Vc9tgNPlOo8Et/0K40LAWb2Q27teobt3oUEH5Qc3WGuNq3
OfGhlce5JajAJ7Bcxd0fB/G2wdHEeA7EfxP17VVFzOgaXfPH5JXXEPrD27TRN2Golw8a/uDOeUkD
ixHhFLx0TQD9awD9VENKXbfKCHY93eMyQp5OwBlY13DtTKBUAngFm9GBfD+11l0xDdE6UecjsB1l
YSnVi2pXFEhB0IYxtlOjVR7miJCBUJBQY5aG18VgrkIkhgvavXrbmRAD6Ohp8E08u4w28OZ5b1g1
/G2HgtzTHALjLLtkwgFS0uuch7lvjgGM4kc93aPnZPm6AFY+q9m4Df19klf5dWQ3y2GfNVaBkjnr
1pBwJNAwPxBGV1VDth+S6rGoAZSQS/lWelQ2mtxHn2XMbMwBpGplLwozdCDbylKUtipyG+akZ7a7
wnLvJ5PWajS1m0mlOhD4QXofBz8/ReIgd07bCDxksetIq4xy0FDAI1ZO2WyHuP6soGHszOgdp7+6
zRT8ohN2FBa1BxLk4sgFKU7vOwEyhp91VxcI0WPHBSFf3/StBqlytqLrLKgsxrbTKiMfjrF1UKwm
Ddg8RsbFXHc3npGx/hn26roaVHvZZlCVKLFshtJ8sntK/SiTAsT7ButYbcucACW82up4ldtZ8FgZ
d6MTMeZK1aVldT2g6DuU+zbjGmXjaHmKDwyJM/xsZhwK9KGgh7U0JBnRa0qzqbNPACTJ7aTUKcma
E/6RlaGq7Tpp9HAfaPNpdMWZ1uhPgPkj1LZhzCIrnoyyZNhB5MeIYY4bTEWU1s0beA2Y3lvvDKGg
QIoGYhnDLv/LhubeDFHR20SEcWGsEtnHjDib1p2qhfdWkKjNtCmFTAc0wSEz3lXWhv8SkzF0SDJt
101VChmISa1HLWhFc9Jf4ytIeNIBE7UVD9EARKbWr2oNu+hUvc6pRe+PqHvZZV63qskqGQuNAPqJ
uXngElmFMw5GTpM5i7RXvGVdH8KKeZ3HClFmFoey7zYMAgA1lCOFvD6cuXiHkiTCtVFz7yaRvSFC
Y5UpzYlG7aQa27aHCaKrCOIYFO3DomfG2GtLH0b8IXbVD7J5SRxJw1Aiuf1NHzQw8UbvAUo2wLja
JsuoqpGeuz+FNtz2kV0u65zDGHXcuAVFXRMC+Do1Uc+mufsA1moQnvBBbWZ91des/jWR62yxwFH+
Cl0Ay056CwxxJnB5yXqkj7/NalYma2eod8sDq8fXxAM+orDWMGEw/xv79gBFjccy8TkP4LI1GHem
NpPvJlECTd5tHAA7SN0d/Ncj4V0pzYapqLuukzgrMeaggPbXpH6h22tebBJeFp1jYwhMz5N9sDWf
SZym1cgEtavAKlGo6PWDq64RiqytbH6KFO1+bqhVze7RDNQno/hwyRP2WOZdgQeH6lTl8+onINvF
NvR5pWXVp9Xa09Z36nVDVAU6w3fks+2y0YsX7IwMd3ukjSSsrAyTYQAY7yu3KE6NTkvtJumjTmcl
vIDwXs/r/gqF5xqdQJ4RsmcZIKCs6qYOBoywWsPd7E83pT7/kDRKJjl2fCkhzQzPSWYYFnQ8cPMd
Ma8W3RZLLjUq81ZBqcCcObNXI223p45IxHmMCKVhItbMQKTZ54XbYIpEWtH0eceIiwsPbvJudhlx
1x1LBSJ+9TvlNi15sqLOMFbYy9tOYI9lra0CNVvQewP3dmpol6q3iXVwWtPwY8ewMca5uSNZpWHo
XCsrHMPRYp7rF8YRwbpTK3gu7Q8hh7sLYRL7qbY0PBC5gPXl0L3KdZdm9T2gflrTYI6RkTOJJ/cG
P+ZSJv4tAQSM5V2NMAiiEpqA6aNFGUTT3pQMxBoBh08OpDjiHihHaaWyI+yMTFlKhHNMBoMxlvZK
6T1gh/nW1bZGDZcxTXnnEPPcN0F2wNfO/AiUsTKmGttGWyJlAVCGWIgzxqSe54WLnudjlYz9vlcA
Zyc2Rb7Ii4/wCFZxRjJ0kWOga9P5SovqnnWznpTbWoHhUero9h0AQb7F2kC6RMJV0h7r6oI66EMV
JmQKlhOViu4Rz7GND4XUrMYAV+mNDtxuPYarMbwbNr+LbeusZf1bUjPnsZroNp2MG6PQvjPiydeR
TcwksiLMtFOyjgcWCXIcExNmNFbMDx2Ft5XKOD/kLl01rdkyEk+2neNWNPjIUE0b9XkJB7FHobJk
YKJ4po9MqAAIwU3Ta09aiPwjKIJ5aWclQXe0vV6FKj3K5ucQ3gteKTxXDA/eXAabRRDuKx0AcjPc
WTFMF7TZC7Ozwy0oXp63IRiWBYoOvb6tHTNZtYTsbG0uT62LrRJJI2ROJAemU4BPM9b9vZr4WPBh
Sy3myr4P8+Cp6Cg06BqO0GzcOD7ZwTxqDg1evEHPzKhmCijygK4hsZjpMEttTDPtPRXdfglVBUNV
jQQPtTeRLNSNcCo/XW7rwWB9ktHDZ5dqDCUZPYUe4EXKfdS33PS1QlK/iEu324a5/l54xaMdR3dd
BGxe06NHVfEQX1GW25iMl9vZxMmsfjbwkbcFDUeJ92ntZBk54ynPbKM2K2OmJAskegmNFlEMZRYI
mTpT2eC5CmHPt072M0C4XNdA+VejZ94aqU2ukhncW2O/xsSrGYR4KS3RrEZBaMM4v44NVCnYAdYu
SL6yTHAZrY/agNHEkHjnMp9JhMFipqLOUa3J2npD6+GTgsjAsAeDSuIyh2apduFOMJQYNmHUt2xn
EYA12eplhbd8HkbCKXDS70zFSa7Npu0wyiEGL51+51VpT68YtQeKduG2rNScShLHYHXDB4uCP0Yd
1cuSZfRNTMuzIJy42mWGssaNONPv4mPssESufRuFfFDghsiULVwfJmlYFRZ5MO6Jn8uvxvYZYGJw
h0PuCYJfcYXgBAMJAdsspeAAM/DGDQT/1bQKSPcK0sBUYm2Bs/b1jWB7l11iqQ91Mv+4o/KtjV18
Q6RZjV5cFq2i4Nqg1Mlc1u5XtgcdtR+alQU89FHzWgLZpewjpW0MGIgupSLEooLI13z/1aVeBIP8
JGVthToSqEYp4ku5X4QbogTxeXK4YcDmROemmm+DGDQQ7zapUilSraJq1VK9SqliBeVTR01rktoW
L9nUuqS4nqRblQpYSSVMJCI+lTHTfiqok1GaoGCWfrhSP6OOJqqBbh4fUpAJgFNwh5rDjwgkZG9E
iOJSkVOozImERDQFE8IGuz/N+fAimkWRV4zJeCIRUpSRshPyTpPqX8doTj5J1JEt1cGMKmEfXouI
sqJ2qFBDpNVZgcE/S7G/o8YoGrmamuMgBeKKKmRKNbKiKgkl9YvFYyqVIhc08vfwrqWGKadlpKY5
pF8iK4k5dPn2qX7pqH/S1npUQ+WVROSS/LZhOVg7yrGIbKKmkupWL0Exvs7UV0U2WFNvdai7kiCC
YhiNHI9XTV1W/p1Tp+1Zm02o28qeMs3EpE9FV6OyK7siUhv5NjlqObm/dBhshp9wLS/nUr0XsQiO
HjdQzoRMn5POOhepejZ/nfqseIY2De5MRz06//h1eSqoTltUqUX1UyINkzPoUsWm6HlXSFlbob4t
mh6TdgvT3AMCAhyNwbPcA5eLTH2cET118uZTLoEITVrq6ApTPNFd/NJZRwTuUHUvqL6PVOFhPq86
qvIsEZ41qvQR1XpFlIr8+3KVSur5HuM5qe7/oeJJqPpPVP87NKzVTxPwJQhJREvVoMsKHJRNtcaQ
TqEWO/9UurrKHOWQ1PN5QOmVo1SQn2OSkZtXGuiQmF6E0qJByUdqGyHqDDyJ1xZ07MEuTmrxTVHk
RfTfLgqEtETKNQUooWm8svGhhY6Tp2/9vSheWjJ/RYQLa5mIGuMFSyqzFs5v3OYPJEkvLtJdNytP
oegucmtCwxCvRDzTWeS3OAlqLxojQ0eS62TXv1Q1olWC7X7dzBFKld/FY25qnWtRiJSesiw767rr
XSiA1foiqZFTIhobM1Zvs2CE/OB+BLZk5QTWyzB/ahXioRgdTu5+hM2OFII3uX/k8YyYCZL6a9/E
yAjleRABET6Uuwg2TqzTz8lFh6i1MfzsIL9sx/kldT+LgL5aYZxDsfRyF8lD4AEfWsRqfSeyrdFq
tRW29rs0qVZmNX6ITEceLfmlCasqoQfGOL0QOa3FkyrPRYQ40EQkKNv4iAZ7xIMiPZZbLKedk9fj
nhwbxIYB7eIgltH0crvI3gsANRiKe9kZuVPlNtKRMM5+vfr1MRe1sqw1BzSiE1r7+lY+2aZBkNZU
FFwxQkmMwtfydEiTqiKkDEhDoBZhIq9UkVleXkZ2KedNQYYJG1tU/DniTLn95UyxI7sC4VCGiFOO
bcxuEqSdcrhyGKIWv5w0JKADVVFt/JF3sUx/koeqQzCqIhyVxkAeRmmqfYSlUfcJPWaRityU3XOQ
n8pRAgxluIgjG3lqLjpVETbLnsgfPMiIWeWnX80ey0lH1VzUSF9TJLByTn5J1mIksmgn17Jv8pqc
V/mmhtFDgrS2QWKLVvnSNLO/0sWHCHFlE9lPaRrlOFiX4IS8yadINyK7g7ZmZSPvlbcCWFmyjnQr
V0lHBjwjGWQnZLNLs8zfI6LhqUE8LGeAj5FPZx7/ZLafI1LjDMnxpS/jZMnVsNGiIEwWsaFseblX
Oc3G1YCIeeT9CaJmDXGzHBQSsF2I6PlX83W5EIiiI2xQSKS7Cvwh6kp5m3xYj2yEJKODH/4Uafto
4oNbyHdnbf6VPZgcrmytidAPh4K8w8SxYOFcEH/J5cNxNCQsyBuI3C2cDqnHOqVunOSyyg4ZOCKG
+Ef2R5p6af4loKFlUcVHRyga/ctpxF+h4rP41REp+C/Qslwl+DE6MWZQwH018hsDUaGQwxr8GyIj
FDW8Qh2wC+btYG9iwBoGEjFR8dljet9CwRq04YdC0Smp4jP8dT5KDVca0Iw8br5H+7Hpu2dpQEUY
aWXOKY5ZXVMkLZoaRXEixO5zdslpME+D2qIDtc4XC0/CwCaZ7qRNaur2XiVKMwv0H2leFeZUTq6s
e4RfIqwV5Z/oBTEgPDAbTy2cHbTAosAd6hj5HmIzWn4mTAtDVR6kScvbd/whr5nFKtoUdRsvKN8J
k1iiin6eCmtYRxywSQEN+C/FbstibEL/TPwtDvdBsaHsZ4N5axvBviFF+ycx6UEE9h+7QcjAkCct
wKxyKBRriXeJGq8NHltpgZZbzk09aPNhxEivzcOhZHy4981+W9tpsuoal6DjCdgli8HI7+JTH9vH
ueOFJKmeam5Lsq3KzH3RNGAJdhWMMKJBJXdJS2RfQ20rxsPNDIWmZchgJkcKMFYbeojdHfUxB4oC
kAXOg5Iu5kYZtx4hvxl5J11QRLdxU+2jPPbuurZYsJAQrqt2ZD1LYebZ5Fa67CETkbzYoWJNEBk3
7qNiSUx75u/aAUYSWbLLPnPT/USpyGThmlVg9MOmly/QEhvruAfzl9rRiomBdZiZ46wiPX9tPX/F
xNPYOSWVwhAKz8ob29uMOLONjczXpwBHEsy0Au68gajWXaDMG6gLxRYi6bOHD5FfWYz4aLK5Lau9
AlCN2BfofKTPXKEWR7igUzMv4nQ+GPkrgcfm2sTdSwXGe+lt7woO9RqePxCa4D+ZO5MmO5X1iv4V
h+e8IOkSBp4cDqetXlWqZkKUSiWSvieBX++FniPczDxxePD01Nx7q3SAJHN/e6+95Bgc4sjM5uc6
L1/cmtR2J9pjQ1sMkXyPS2fTRWvJSh1UwqEZEH4dhLmk2m6DT8wMWxl4IryK8Zcd93ctY2imTlRX
j0xvBefzxKG5z5psBioVIVt/492OJWwde/k0TWnsvES7+1rHQLoVBq8pZvoUP7g1TbqKKcRexOUl
zzKICxbAnnIZfpglQqPyGMb1LdeZADRfbT4YBp+bB5hvXTC6yAJVNrPUbaEY7YDsMmnObitODRQn
5TTToe4gG0TZ9s+JrDi142zfBU35wV71Yw2UCFP6VY7s9rDMuuYzwagbkqEwoE0obKlNU5nNdhKu
LsJ/jATnlT+DCX20qR1EE9nGuzkpngi4qH0HXWfnO8V7V1QUpcLGbuLxy26D1yS1NZIkemAvv8Yf
tUkbrlrdq6TeBEQCIkghHtqO9gDL7ZuTnVUHK+M01MZ+fVqK+mAMPHEQ2X2a/PwDog3fSYxk3BXD
YaW+AfMg6DOrJcKOvz6kcCyOHAbfQ0rFAczkXdeMhLPjS5d68S43g7tm0Efbrt49Yr8eAk7oP+m4
JLfkGfEOS28oW+s5AfpfMOZyy+lsutkHV5goW1LdJVNLc2jzvIkozgCctHAmHSni0fCzHYJRwTet
fEddJF9p2j14WJXUlEZwl55nJTVbRKrkDDgttg9zKV2ZOnugdSSnVJOm9V0h0h+B2dw4jaqitZI3
s0ASMjcQd96fTI9hSU+Bn0F/3L6dSRXSd+mB0GPb3s5hudofQdx+lAz8DmM7fwcJe80t3aLKwxQU
ZKGmZ3bhu1Jxnj6P8WScAkAabtYcxcKeTubwIIK206d+nFBR7ekyj/YdzJRv3oDVfjQ1kGJkOR/e
/U56MJI9zVSDUp6Ej5uG+eHcVvOxY0Kxm4fhVoivWnSawy40KyOg8ZcOp2ybAWNvMxAPYbjlk7Fn
7uOhbvK+oDsJLn7n38cWNYXWdvCPTR1NunxtU9h+jk5/Ocr+8lzmzj6mm3wqvyE+sBoOmTq0owbF
i7KW402jMNzeGSZPMBl+KP5WQDgl5cUm1y0ACRC5tdA1JfOEjHaQoXiYTbj/FVXK4VB7XajaO/wS
VFHBMT4s2rmdPeczsMoqmnEqjYb6SZLOUuaupZEaXC+besnscxyFD0zGeeJevTpOJObSCktfip3o
aWvRdF2m4mGeluyqyW7iOoG2M6AJDF1mnasEfkCCQ2gxuL50JO5NCcJM137kJcl7Fne3rBGHrJo3
9pD7uBiLiOrcfmAtorlwLV/pKm6IUiaX2eyHyAV0AXeaUZt/gAgVDXQB9437nLfPJQ4bKAPyy6wp
SvByDQW/fc8C6iZd9WbNU3qp+i/ibwvOePCVk2+9BL4J9NVtL3weH4ITGqH30DOdn0PZwsUyg33X
LOLsq/SsZALRkTXDCzo4lkMRLaI6tyOdD4FLmSTGZPBsy6lOpuw4WvLXIkoB/J1mw0zmLHw2fZTw
M/dSIPCnwfIx5wO8nHmGqEuJCdAFWkFI82eYbNyVJ5GC7RHbUuh39jenNY3S+gdLTLobHPpOLFH4
kW0/6gGlmNaWasd26w5e2ydj37DYzIOTVzLGZVGNqcfdpVqD8ZVAGcjUK01ErrkMROoPQ0q6ZOYF
gvLsVq+5k32k1sLTUELKtH2oleV6kmV1yW2V0epEydbovmncStGIxXjVXR9Wbn83lx6uoclYMUfR
BiVSVCCccHEk1w8JYn0nYPVGprxf+xzwU5l6PCoYdabA+eeK0/1d3haGNZ7GkeecUvRadCdjOHql
c1tUknP30oEPsiy+00TtB7ANIdupSwncmPRsd7f8Bdal+OxW/dAuFQumdB/7VTDoneF/xC6gXgHQ
JZhN/C6me5ixPIbKGNadZ7OBmZKJwbNguDVhTBCVnx0cx7+lh4uxCvwY9oAP5sD8Z2rrT6CL0IR6
8YLvDvw/b7RiRqQYexturpS/Ew87XtHb4qajtbsq3AdeqFMIoOzPnGDqoX3gGSMf31LHTJ8GS90w
25b4igAby+KYuNsCNPAyFX3wzPSR3UL5IUY5HOEvYggb2dwxTLngg+H6QG1lONje1DOuksQHGed+
twmUyhhDVLfqNJSM4qCyJE+11MdJA4Jp0ndVMjpBet4ZteSOTDQsG8d8r0pAq56M1sUpb3o4+Tun
mYhU0ezg8LpywTFBv6sfppzOzsCZy7OOJRaHxHyotjpgarnVaXUrlnn/UScOGanle5QXjCj4/1y4
/dAdubvjZ0+4xCftZt8bOa2nllkfWa6Pw8wKZFJd4fJNx3VO5cNgduB1aGTqZUBnNJKrsHQEiqrf
FpWwmBYPuPMUw98FZD/TwRxZNryPxicwYlwrqHDovsMh1U68Z010+LWzcHB1WW7SDEAEr5Ozq5lN
1CUzJ1pz94mN6c/FmRCOMYUsK/0LYw2Wzhq759TG01W3kzxjEE3oxipvZ2ugprDOXyvb/yqckWBv
M22UunqPwNyHYolvQHneu/70oxGVuDLB/+lUjPaaFsIbndSh61ssvmICHc9/NJlTrCWeIXELdCY9
ZYxa5FDeV3nqPkBxhiTqsvHOiz0GHUUTJH6oZgq+PPGnoUw+FJkG3xQTwLJGQPh2PNKhTk3TQrMJ
7hNIvLFmW2BK/qoDMvsojpnkK6ap8zgCNAztfM1CRYbnmi7lKRPWT7U0Tx0sYyRrPMrxtAm/mY5m
E7BtPjDgJrEvtq4mWFQXiKfMZVzjYvlfhkYyltjj4B3DRcumVZ0kWB+OMEUNXC+AytcfuyQOohWt
YycreoiqkR1apxnG5wj0tsdvCZTOvZjGTwfR+OR+AFrA+M3Y1mVEg8lOzUfPbulmoR2dz/ieXOW+
Yf/WefMzZ4DPCrOxzN8aZzqQovwZ0xx7btv1QYKeuNgdMhk1E5R1CJ/La/V/qOOouZP820kwIViK
HVAizhW1hC+IND34wdcauDq81PbQXLeeHK8DN5QXTD1nnMD7JSc6rSEhJSU7HbL+v5pkwRPLItj5
2MQNaaVHqYZftQ3mnVXAPeHZPRYDG/jaHgFlZt0NRw2Vc0PNzVbws3KZdIzd/ZmRxXKhK9TZ434w
cDNChfetioNe8zFwunzCjQEgnE8o9Y4SLGrDswI/5pUGByhPNKT5Za4gYs0X0SEAVZk8BTVD+tpX
Flvu5TXvX2OmGqmADlptj1aNk2+vF4M5Fwi4Zq7pU9K/eeu8FaBR6C4sf5uBzk5+sPki6x77mcO0
tUM6qnyDh0vunXHwwjrIruLWzJs2EtNqA/QtjuNUqbPtWt4eci3tGh118936srYrUp4exovJLcBq
wm2uKm7UutyrruHWM0q99whhJirJohkLjYk5++I5xACWhNMCWzzHUMCiXwwanZes/kCPhFicsqHA
qD2J6aVxnhscZLUD+lYby0Wo6cHaiLUZtVKByey0MFFNoz4I3kUiEEdHxh5mptGUivQP4uixAVhD
rSkL/jIppEZeRnMwjidaoUdENWvEsBO3t3GcfA3KF6FIuNN4fObT7AZvbcLfiwnmWzL5b27C/LCW
GWYpU5/jMWbOneIOQI+Lhz5yLHlrgsfb4b1JdzVDPKDbWyV4kDx5VGL3gpRmUrw0dvexjC0worX9
U1lbc7rnXZzYIVVak+JcJ/L+lqavoqvogzbTE03ubFzjYZdzu4RKdzhNrTbEefK55spmueTpKsvN
BDQNFFK4ya+FFg8FZeVoa58GPJEd6Yw+KtKhDxwXTpTXqB2zIA8xAbRr8g7zh+ipqekSE7qjXaN5
1aUMblVVsp0s6CCgWharpq4cEHkxry62B8Ncystome/U1p3I6jd7oitm5Algdn1jcLqlGHoKrlRW
F8892lp8MlRQXBkp5iFsUmM/wjmtrH5zmp2WgFF/hcbYq+Bjnev0oHrna5g0BS9t4u7akW2uVYy4
OBWby84CFLWq+oepvnIF/NJWCt1F/Ow2S9mst1WKMj/yDgYhB/qabExjdB++1KhTcvPQ1MNtxUke
dmnoOe5RjcEXIEgjL+0TCZd9GTg/k5TU1Fx7GHxIZPfP8VL0UaDd7wZ7jp6Km6pfMN0Jj0RmGfbe
g7nm5qkY7YdAJb+gxGMmGmizHhOUV6u+y43vxEeFqRoKgmTw3rjGJydRrLEvAyWQjE85zbQC/F4t
5dc06RuxTD/KyQqO6Rq/YB6h7FznJw0B6eDyZ7skhZXk91g5VsPYTVzTaJP0I8N4C0wAXF7GPHkZ
MbY4jKEzT2SREiyeFthOe/mxqPSFvdNvxLMtCAlozc/EZZxaTlY5ZM7OX0CFvurMW/fWNB1M8C2g
t9ZoTjeJgePWCvXhNi2M15422kEUxU6lG514iRP0+fo+6/2WHMoLgVCoYSZdWU6lGfD6G7/WkWHZ
0B6XmLhW3fxPMSQ2tEI29Z7tfxbWcFqyjEU7AJcDwe2ioW+KOWh2XY0e6T2VdXVNLW7dtPLMyG6Y
NEMA3c1O8UGW40/lUe/ue0dWJmjuGM39svxut3u0GphWUjvH/2dN32PEMoEs5Oy4EEm8UFnUW/Ad
5u1yA8YSWTYgo+FCUBSUSMFoRUqTjFm2j3z8Q4flB/a5bYvDpnMymqeZxtFuWW/m3qZBeczjA6XU
UZzwwh7Lj9RAax1b+vH8GbplgTKGQQBHoQ1yO2zrkiNaHTCxtmV2DTZZpSAPQQcKMWZDoD7abb6z
8hcsYVyv3DrIPutYlSou8DjihUzSmyBxGKcVNSU4+RlT83Pvl2B/ZgxXQ0elVSfl3liavTIyMNM9
wSDdcb1ztlkxnLssZ3dv2RgS633esKNhIphf88W8BrAMEp9jgWX+yNJLTJWgkVX3G7J+10lwoqp7
6Dwji6rNuSzlwvq5PElycddB2JxLsGcp72dy6XzrKiqgzenW4wQreOsxPqkpPqQdwSu7P1mTf+NV
5oUXHZZGn2tfj+17SZd3NNY9ul9jfieTa/GCO2H9EReNR2pUzjEZaSqd4nTiaYEoJLgldEeeonAk
CM8Bhrp9mWi76ykmPVEyJc5ltsDRZfUr5HgJzFFH1petOLKPdUKwPr2B81C8zTGCMKQg7mGPwEC3
ksB2nduhBPLer/5tF1YWzYUYyan5ZMOEJvCnc4cXLReLQzQ5LOlch4Vz1+R21AtwgCWndqh1sEex
r/cZ7akhqYh3Gde/Zh3gjfSpCZKTGWKj8DYWwL6bU2dzX+z1aF5rLi7qI6vcKD+nLuUFxPt7DPo9
ZiF26IrTTDBO93VhkfteWWG4ue6pDO5okuUGAwcRFQamFq/HUUY0ZTcEZX6k7ZwcS3nOip53eE4/
gW3mL3I7Y8SrwT6UfTsP5g4EnIlQnArpHnPVh21fnrq4AOfYaaxAwWcMM8pw25K9iztsDMSZhCBZ
9ZnVTz3rTqIYLSNvtxlWc39BbNmGshsquFheisr8sfT+KaXEIhL0WzAHpARG9bzGX3JeEKd5VHft
CAJ+wXEXNhLrHWWwJfG84DEpPHWakeFyy9TU6TUvFYcInCHq6g23lB5U723RkJRy2UAOpUEEKHtg
o0ZfHBUvq0I0pUehpoCq+4lq6Ed45p5t9HQLi/ChD5Jp59fVVxq5WAMM8Er+ZpiG18BRk+TVWh1T
q0vZNAUPjsW+HSZgy6M0zew82BrUwUtZIikMzltug1+BcLQbdJCGpVp/JFX95jDqygONsRjDd8Wt
IuwVRDpf1U84IlepiJAykPKoc2kn949RuH0ExnfaKatGo8aiXwTO7z54WZweTGZMCjGhksGKRTQt
jgXVVH3UZGamTKh9OqePo/fie2wf/+7yE+OTtoB5v9G9kian8nGgtg/XlddloXQ1rRoeiotAhGBB
xmkk1VOhxEmb69NKHLCgW7jABZmYTgrBOPkoXKyr8cX36w+LYFFt0sU7lZsoSogG44XtVCcGEPZu
zNbzPGLHXPJ7j0GNDo6VySlDZbydYNo/iNh6ppmEmtGEYlWAoDGbuE6292Jp/jAvZ6YC+QKA7Whz
9CufHC+/95ulOAiqLHbNIB6WCsudqIfftHjesoowku2wAUBOdpgOreXwnsd0DljqBjgThp+A0Nsg
24nXhGOGrKHs1+eHvs7vBwCu7JuGtw495OCilyVeQYWyRiqx5vFUquoM0Pk49zfmkH30DtB0czIe
N/gm5kfZRIIMxrjI2wL+br0mWHPn/kHM4o2UhiJloSlphbZm85Ams7j1dMGZHQtF5sQwJ+rlR6yi
Dqs8upJ6SZzlrVrZ7bmt/ttXLCNzZMuYWyRzAgtQQvJuVdNDXwVJ6Pu0Q9j1W3+jZhjuwViOR6oU
sFtm50oXb6mvf+mb3CdeljjtL1zICEXKrC/cKx6BM0DaPhv31rorBSwVzgkRVXHJUVQ8UdbE26rY
RHwMUQEEN+M1bauHOMarVVYWJS64tTsoypHyrxl+PjqMH9uFUxM2RjYSUOt3SuY9iQp/YnVHV1Xb
aVLbWOwBL5+caYlGNWOipewL0nc018y5kvdq7e1L09XEpbYDft/q+ySObTB1lnUdZbqcmsGgc7Lm
xNQNBDD8rmfG010GnBt/ucbejAWZO0+FA8CUPYW9mzg/zupm6tZiP9sEXBQTNFUunGPJKocON8DQ
/yrk8MtwKbEitMP2MonfDUzTkcuQbTe4jkGi0vvNCYRTBNPSyfnhd4qSDuuMbG1ErMq/vITWtabW
+8liuNiJe1ob0H0ovAtzLrxO1PuQctYlVWQeiowWj8BGhy+QmL/m/M5O12RvZ7H3IJy7Wf1oShKF
HFGTbmmOVjq8tV1BUyxFTSutPOfGzm3+FkN/wZ/+BCs3LFx132oaeLw+ue07yGTx3GNEj+fPtMme
jQWho2CVDTzWIqc4tBt2lwoIZdgH30zxshenBgNGDbp1CriOzub2F8Kl1qJ4WBrOfhZRYB6Px76b
a16B/oNnNv0ux57Fe/WQY3UPs/zc5ut462frH6t3/uisemxwoNRzsHenqj1Ti/cbbu9ts6a49Dzz
T1PBz4cgm+t558XxfVmRN26nz8byf7RrtuBuEiRhR2LfyYucGT0p3bxYK6BoxT4gAfydmxUAh6z6
KTvSBrNyF9Swd54ck6GRS6FZP+9cRz4vPec+e+QWCiZGCBRUF6Fbw5mbmfBZ4J5Hvhr1Xycb6ATy
125mh2OrGPVSrKfZxmCv6auEO5ry1m2/ypWXIS5TvUc+oBIxwJDngvx3KA3lXonSSn1OBfJqLzzq
7yifDb7pqjavcXJN1j69bDRrs17v3TZ7GRrzAz/xzgrQAizC0nvfZ5Csc978HU4pDgChP/BO+0Xp
zymhBwbBUv/McsNCLrvaqCaXwsvOYqWNwujnp4mNNYLdLwznsPQNKrKbuXnA0XelTvUnh7P9Os7n
tWifq+53t/T0maxXabMAlODWjlsKua7MY+2NL4VsIIVLi4YSD2uq1MFbUvo80UX6EcxwBtb1LYkV
9WiMP401NkJryahcmmfy2w7VKbdQLxChYqY3Gj3kTccIxL13soZJ3U6mRXBCppRs1PamxbATcJz7
1ibf68FThyRN1GthGfSmS1xiYnAX2yEVk6BD80I1Fj6+ejpW7GvRsppHTH0Pdj5HAWCyvRhbhzX1
ex3qx9EmV5Zn0/vC6DFBUG1ndfF6dhpZi/bahct5Ak5DqmmLaHgABwAYNTMqVJ0sNG6yly1GkMnA
h7n7Cu3i1V7ACbnJq+eB1Hb5BtuhLhGMGYoNVfJIHc+X46d3SFfOXhr9fp3kyzBUoNKzkhkgFN3I
XKctqbAcGpd0OtqLcbOOX/WQPTL06FnBxoSw83vJCROnuJEc58a6dUpEhWQL/NR4e91OZT/qPByk
In5MFqI3uCvRCneFTememw6hIEClu81aauX+reX8bBJ5yiHzbETw7X/0nI8HZGwIyxV6YJBkNHvz
Wae1fw3w81emave2h2hRNb2/yxP3j2dRZkiU6s43RvyYklSY7/JbBY0PwZoycjHqt1iADYiLg9TF
CYLGj1nL/MHEHtsM0tzJlYuvvKeEvDTJxXIKLcZ2XjB/OgsufGbFzxoK1M6ZBShWa6oOdHewaauo
1bBjimhke62kSyWysVACz4jXskripsQzGt1QkZjldH9UnFR5pkip2S3Eh3SgcKcbfyhqT0CvN1Fv
Dw8sx/Qkt4wu3Hr5JLxb1imlXy5Gj1l7oWX3IJLZA8Ql5UtW7+lwnKloBpr5WA4PYuvvCNLtHAAS
VlDg6Pn+O17iLBm+ucqCBluOw0FAUCBLqaubKLp2CnWZxse8m5n1u+xR6JzwVr7D1epfhV2QTopP
siPNao6cCTB1WFvUYIykMV/TVn7PMcdY4Sgr4lhBbMzy7lssBrcj1pdwhNod1tJiUKGMOpL0E962
On2AxNPtCEDmVImXtN+pSuHMHe4GYht72Q5Me/vyh2iCT60pxiXE4+/nfiYGewkmCOOxnXuRp7K7
2qhpASnJ+ncbWctVBeEEUbcn4QJETVa2xAbKT5gvuMQzOFxkaLOD7UHaLIrJYa9V3cukjNBAGO4N
ZRcykqzDoflcPWcgYZz+SiACUNYObJ56TxsigyyPRE30LjVzChw1TRdt0r16sL/pxZnfAyDrtAgo
HXYOCt+wYi2X+XC0jcqgjOF3JYjPd8Za75blF0Ee55YDT7mbrJSi8baAa6WMn9rYu9p69tNqiGg2
pJso6Q6KuEEgsj0NhgLBNrKC9EuxLHuBQyA/va8YsB4Wn7sZQyQeE93jhCRc022YkNmkQ5t8FE48
A2g47W8Dp8DCp0bBMtuwWVI0YbZH1GU09/Hi/mhTI43MWX4MNOeob6daq33eTpQJKeKYnsWNN1Ya
eTC/uhvvuy5Watom4hdr46AncFajQ5Kb/zGlEO5f/08R3P9PIUHO30/hnxzy/efw+S/f1cBCsAHC
/+1fCWl+puXn/6QE8e/8ByXI9f8Bz4f1S8LP9gLh/CclyHP+QYYbBhBhLl9YYCf/A6rt/sPyoFIG
4LRdS0Cn5I96dNaNty3+AQreMelAoa6K9jrvf4cI8u3/AdW2Jf85iLiQiEzHs53A+u+IoMFO3SRf
upr3VkqDo0ZWpyt6xLCwZlGNlgvmGtpeGwaVMZ21P3AAnrl/ZcnUzMIMY4mcjXzJu0ldl4maXUW1
mo8ZZiZJ7X6MnOFZVRjvzNOcEeajf5B0gXUSNLXvJt/47bW8kxXddVcxTfvGyygGxT92HG0SizJV
1k1XLXed8EocZfqPn7M9p55ThiCAig08B6hmN6SjsU/iEitQVrySLaY0uEvIK/or0FYLTYp+Fbb8
nfJvy+102VQ1FptCNYeuwvrWdUnDKg/7wLMMdtc+oel50ceyc73Id5LLBPZElq0Mlato9yPbSi1c
b2OIYhtgVGY0mDjLnBHyvzDcr14N5nkKcP0k+HWcmJU8XeZHPePU7SY/pIsQArVEAOsbYCCOad1W
MzYaYyAHHov+dqRs/Cy8rNvS9Ye88dKjUbcxr3Lv04HAEQYB7hF/qTPmmvKNQ4V3MNlgrrptLqnr
HQ3f6SH+UIqWzAp3TX9SXkM0jkhLlOvR4PWawnwSJfwVN6e9ZQbynSOI0i34NcE7pf9ppFt04M0E
1NIidh4gg+RrcAQW8VgFHQCPKcA10bUPXld/VTa7CNzfIpSGnyDeF8MdhfJRZ+GcATXAUb9ZJzqj
lRV2cYm/MMUR4cwfo2i7J3bl57mSFkwUiCReW5hHrG7sYYWeMMNOCbkf3DYcNVJI6teiTMxTXW8w
K1/8YMQ8n9yuu6F2lVmUS72eNSNAs8lrDr6dYhRBAtgVWUGqzLvjoEG008438hrmmdhyH7PAuC00
mVab1hlCfgYuL/4e9vbmMgbwRYjEiSdvCCZRUdgirlpjc8ZUfV1Njhw1N44oWhPlc8UP5AcfwpHG
TWUg2TQ2uJMRw+AqjD6yJvyO49p+x/ZKE1CTEHq2czaUabUbE6q5jEMiNlNtWY6HKskf0URwZTl+
c02dbp8H2Q0FzsNZ280vdsnk6kCEoGv9MlOcwrw7eAfWDNR9t7611uGoaAVI8hoK5PBKxpJhcyKo
P7R/a9P6Dez3ebL1B8PRbmcAjM2tIsM1tyznZujOFXUl13FFG9S11kd1k2t8rkHsUb/ts/HgzLqG
wmb2740z8zxcXV5vu7fzjLmJWNYr5xOLuFX61owmRpPJp+AFCYSpzogrc+ePBg59b/1p+nCV6a+w
D1gkoqLEM0FsI9Rtv+ypNTiITPLfC9iYT/Qoa+V8QKMRtBG36OqFswV5BZ1BTtPsAPNFHW0FiA4w
Z+YkPotmTo594hIZGTl8IYQy1EDjLrvZYXi/PXR2/2paRNYB0tyPQPsPho/PJc8VE+RMRlPe8h5G
AP17gfpB+Hs9VfcT7sYVgVVTsaYHlAybMPYZnx4D67Z+y6k8D5ewNxtzv9TFqzvZj9AyOTTInsEg
aU1Wil0jWHYbJaqwFzWT6cL8w3Bo8z5v/5A/X0VpIU7UbHzAcrwOafJQImBBnGUhI89EZVoCpntl
8OxKi13PH/gzxJhzuIKYl69t65f7LGVnk5UH9F4/qmGERE3iY0tonwPPDQ7QUiy2KftsotNyXhJ2
xmnzbmWOsZ+UfrK3ImFl+B+ZyUWxfdTZZO4v1khFmBJJGomq/zYk1Sgx7IBEVwxCOz5Wxo44Fds/
NSXUt43p3xQO/yo5fprQJbN2921hZdrnFU6FuqHQsnLVd20gIVLOWGpvDR2L4VndPBks9WxjMpr1
BIeetAne8IztdJkkyKDe+jY3/pVb5rO2OJma61vc4TJyYp5Fx8pvRyo/dyUFEaHTcP4m4Laj8Q9r
lB9T1s7chkSYyNWTbOm/Zrs47INqbo8JLVycMNfppmidQ9W+eMA7woZDTUjTCpcHbpAfjh2gsmVk
zAQjfM/bHAyzaZ0t3ZzbzI8qcv0U1zDgNYzgp7RrdroS5NjKFcc9+Sj7xWOaa1MYwweQDwoxma/S
dR60695rQ5lMSLQSOU2ZWEI8YFODERhHkjEYVLcFcxrAPVRzSKEptY6++2aP1TEvm5+ZsoeTPTI7
X3x6lOMVzEc31DdTyao359MR73oXliZ1uNLEk1h13LC6KYng4oznRXvCskD3zULlblDuzaKhjRw3
9Z6cfj4kxzS3YDvN6ikv11+VYZITwb16LqzuRi3bDYAFyQ6lYNqQp7WLpoFPshv5zOLmCeAE4Uf4
EihvLGCkpGg8TaZ9vcowba5NDRtwcfkobOE30cKjGY5B9PffwoRbn/zm5zTgDmxYOHvPQXYFoRvC
ZbmsEElYdrOHts22Pmv3Z4LhLITVvWK2Cg52xVOQZ4E8e4q8xkwJeugl/sUw8H3sal5eGEWXLHLT
pr78/aG2YNT95y///qwooNU1tfwMJqw1bOWTqEpvSI1CSkk5V9ZVBe20XO88h1zT2D+0qmU83mHh
krg3ppQGqiUGzThtPakoJPec+u/cmjmtgtOwtz7Qp719nDgUVNlYJrdf6cGNbEkkxqQOlgnSEuWe
ZPC9mIgOQywY0cCXoNcxovzxpOWMPYmVxibT7WThqK1r649yn60c+Sbl8lSrjHIHawljShtCr4Ye
s2C97TRKByvls+0zPmT6ZOypJgqC/YCJiqvcvxrJQOmW4d5onjuKs8bO4ZvCegnL4zvP+Ktq7Ipl
zm4OL/13qspzka7neonTqIu7e2zMzEmHitkhVVLEUPCLzUuBiCHTm78/rNvP/KT5LJfVPChXmleN
HHD9+7MZABNT+vqfv8q2P/z7+39/sKACcV+w2Mz5mN1A/P2vP6Qa1XtMvTKq/Zmv0CQXMXne6e+v
/n5R3BfE/otA71ivJS1scvsQtp8O7M73nsAZYGPfgg7GEK6pB14WgZHkN0mecL5bBVYP00Ju+fuV
OZzPNXXzUnP8hMJnhNXc9dPBnfpyP0AdQVy25qu9gk3cuX9/XDvo6Faw2ZHWd8sOaNrqPlLYZLK/
iz3kyDZDnhSwNIO0DV14lKECLIjKgu3c90/JGHxXJnfIyDgu5ry4s3sRhCqATxJkzYM53jqrKE5z
235jzsPzWd8N+a0sxvfYFxL4od6epO1YuUk9a/LH8TCqrvONlRPAaBkGspFBOMeXBOjveTIYTQvH
eystM+LrrTzFGGTs+XdD5C2p1uZsbSZIbXOreKW69rb33DC28qv1u8+DDjfRsPLO8x+YqF+aIRBP
jIoxjhC8y8bc5mYKm7YyMXlP7BTofENkd+hQWCMjoP6SkTLItA00cTAadibScb/YM31ZGuaSohQE
SKfYYZdL7mpEX0w7pxgKlHDHPpIEOs8jSWG4esgFPaUlbcfXNuJCX62BzjqRFDgml2Xnucaforx1
u7I+agujV+qZp9Ub88vqs0FEAcZabjcMKvTa3GSUfK6lfWm7JId4Q6Ik0QN9LO4Pie2coVFyx/y2
CcdWQcso63BqpRHRh8uFlAbtDwbbgM2QMJReOOMByKtTRQd3lOPE8RvNq4INclyyj3UnSedyP508
iiiBsf07T+ex3DiyrOEnQgS82YpOFClvqQ2CRoT3Hk9/v2SfuYuZVrMpEihUZWVl/ubd6if9bmhg
TlBWW6p1hWjiAPwByXPMYzG2XJYls1aJj1k4UeWexno1ByChvBA4kE8Qi7Ji68wKlJA+WbJacPSg
ShoEDqBtMErs7Og0aAXQRdjzuymmPef397XdI3U0ZB9O4z9rVnQmiTVpYHoHzls7dZRpa4gxhrvU
Y4hN4FffOKddcDCwlmVKg5ve0qKI7Ue38EKMM+g2sYoWtocNM4qoKzITrKWLZxNia+2hcxWlg7oQ
nKRas64T+h13ae49NElLmx0mRgm/xw/mBzLo+A6EBrqGiv6ZIVeEKqPKV1npqjfcfefiXOim2wm1
I6rZwa6B3Henu2UK6Qr9TIqJn5YeTQtNQyvGEpF+8bNOALa2GUNZR7BMYwc1QBshDB9Qcdz0r7ng
mnOY/aWCJosPNBZ2AlA4fKOoqsVOjvmGhVCDz8XlHbVC/I/XdolZOzQ0Oh8aDy7rw5fQSvO7JG/S
O2+EKOkPf1o2JpytzI9CpbdgI6iByfULxpQ88ziOaPjoYLd7ZYGg4GPvFF9tmlDVQ7qL4361yM36
OmnBk24tEDCpOIXAU/fH52goPkpzAy1iZfVtv0oboa6lnI5owJveH0DrdhMoya+deI8xsc1uok2l
JhYVYecx1hRMAQD95om17JsmXMxmugAxT4mr6EDz4ZFY0ciLKv15jtHW9d0nLQPwhUhT1Fpf8hmW
0332qscDwMq7Tn+RatqgJgwDv7PWauIucd7CPa8RF6fkq0dTGP1UFKp0f8Bv3D17c7dGn/MdRgIy
H+o2N8HhBR19pKSgDRN6GM76UO0ULfoN1aG4PfXR3Ma10dHjmIBcAjNbxnTT7zIgEQHiaaKFw2op
UKvIyv00ajF+js0Piud73zjowFeXg4lrpzEV95kBlVfJn3iaKsf1WLsrwPWuhx42u2FuVBSgAFjR
8Tx0UbWvk/h7VlnyHe3uwRqBtBj9ZQxneAGa5oL6hFePf+rCDUtIMExO1QdoHlEiWmOj+NvNgLta
lXZ/+l15LqGviz2W5FumorrgqqaCjglSWV1mbm1ERIxurPa+0tfwBgcf9Vkf5jBXrqok4J5vFaup
i5uFqKeEJggSDy5BmHpPZh+gsWfl6wGAetujCptrSAazPdg5gsn1DItkAEfbl5BmDAN1Efoj6D4P
ya7UjOIZQO+1+MqN7DMD51REiUi+mI8RrS2onndoKUKXpLayb736FCIEMGIbGumAWqOIJT2l1WoA
StD7zv0wdd+ZiTQfMB/zfpq4+Dnh2Au4khN/doQHBcnaAxfVeECfUwqwXYG6jzLhF51nohet4aLu
8LFor0yLqWj39RA/IYSrognD8sQK3hez2sgFEgRYNsRClIOGhrPF8NKCi1qa3rxH3S9YjFsOgf38
lmYffj+ab51pL2kWgfV0q3GNOfVbh15bBmUuAHqDAWMyL5EH3lagPxdF1j8iQgK8TS7Zjsjkaiff
orG5rMtBgWilc1QO9YfRcWF8Sk89m+tfu3LXYz42eBe0K2d87+jOMFtqgJAWXefW2OBMvO1iAA2T
9deDzQqD6d0s009XLbdBqP4Bg3keKqzDOifh0FhUBsw8c9VY75rjJDvPbp7r4CmP4ppCCp2v2X5U
rOzDbbpdC7zjzsspNoCoeKLSgJguwJrJYm8Aiog836k1zLWlx499P6er2gQYVWa0d+tyQwsv+XUK
DoYaB2g8NfeBRyJmR6hRqWhUgofe6R6x0EbVs87Q9LLziVqXytbTNcgMI2XBiYIsdZwszJdr1F5p
zUBk6EJm7mA/wceAEoJksd/C3BzHsEJ0rfyeYqIkTWu6esZDTqRRchD6JZ0pozERwRrJX9KxWbau
+mhTOlpQeCyXM0ebGRHb0oOvE8XlJ32HC3nbQu3y5xK/cqT2UEkOtJfcA1wAkH5Ju+iKWA+opJo2
IUaiFPDNI3I0qyEARGZBpp5AXnscwhfmVBuk0Ol6clokgGc8XYzyQ1FAsQZ6wnh6r55F8WwG1HNn
2s4X8ibYgOtLxwv1desCOkIQMe7feeyDZAQvqgFu2E+DbVs7P50ba5sxSd9VREytiVtIxmHfY5uz
1Ib2vbfUL+Thi7tsjp7jRLSAXeTXlaZBUJIKFDJt4PCyfGPPqMhREPzUtQpxDnfRe1LZA5MUu2zA
oVtTTAqInZwGbV0oWm65sFW0IDJ/X82AI/wR9kvlzSfDtD6ifq9OEWQ8y+vuhzJGqSBYRyORpFC7
S29WL/0AFDNw7KUpAoKayk5Cz88Jc+q5SLdAKetScHbUjBRX2ytm96K6mr2wXeXDcQS80320MR5Y
nhBtxpgghNKNJ8qCbKJ9rCN32NJeKWJgLIGxs/PyuTNRP4NN+VDBMugdgFcyrkQMG2KXsfay4opy
EdXGev5tdQ/b2fqjor8uiG10GldV+IJ0gk9doXBZis5ja/pPmGeYnAzzZ2TTkQ0nibOpXwYt+DFy
U2NqqQ5j04LFjm3eczA4zsBmVmP2M7bZskdI9WWgsVh11C/rquJK3HlcVar9BvcDWU8s0p2Or0Ol
lMrf2JEkwSUvHYt02VdBzXOsAyH35gZJuQkchGxNjGXBGUOZN4xHpF7SJR5LD72JFrynkwpnuANQ
JvD1pWl30PXt+NjTIF/b7oBt4FS760CdTwDYP4mK6SJr0xL5TvM8z3A4ncI6DRyUAjduFyjhniys
OWjFsUPo/Ts6S9O94/t0uDswrpp36seyxb4jcz8amv1IxzhuthvGiiAf2BRD4/QVtVQqT/ZwagbE
9ga/fkmB/ITA/OMcre3J/8qj8Be81QXFM2NSvTs7BXriBKjDIjEFBnC8Tx3QPCU1VCdjOy1R9rsb
R7RVka+8w6krFTbJpxM9A1227mN6pgCd0TdLnlqzxIJdv4889Bpz+JWare4rEw4mXHmqg0q3jyJ1
Ydg6ESlz7WXk9T7TK/qoPdA9SDPf++70HjX+H2HiOvbeR4TyPMoNqwnNDt1A2Mz9TjW4IA6Ukyhf
hK66zx0UGqMalQKoWiYZy6KF44aqk7KIPRqpehYDldMfsRv9VdEGvk02ZJEXsUPDtWuyamPn/aNf
z3srGqmM6/vRiJ4ds/30nB6wKHCwQUPvIXnzzZdsrjbObKKAm2IfX1ZnDA2WlbRcRANM1fR3urrP
sQVYzwwhuTlw1ba5B+c/taieJ8nFBna0GILmr/TsvZ/bEAKxSwSF3X6Gk/GEtzhaYuikADBqnt3e
PeSAKBfFwKbiJSNSFgD/EUNeBK35YON/4I3wwg27rxY0bF4oQiFr0D7Z6nfgwZmAF7u2aDMg83GP
AFqB5CPvwBD9uaR2BboEiB89HdSm7Nexw666pIK4mPTo1JekCehPwIHDGLrrxBhPZPHLSV+hTn5F
UnDrp2AUS8JDC6owhdBPFQupvg7wftzbKULEGX6V7rxyHwZhPnWByJaj+20JYrWeYGwG4IQowjQb
r9dXTV1Y2zWMfBCVipdTDghA11rdyUVMZ8znV8sDyAHi17knT9s4OL6ZHLrTee8ZZrSF0rQNsFkD
Pwy6QrVheBlVu6Xj9Z5zZsJhUN2UrvdN2SWDWgIDT21pm5nOlzVzbIpiIIU5znSg476rsEsfenRS
QUzDlEq6Ylx1Q0dMGY07yOn6s1EdrAQhPnjs9QptcnOfza+4AMJ4jpm2Lp2cZAR5pnPkL2u0GdPe
R8uib57syuPW4mYHH2UKKBUhxArLvFb2sVpjJZSyfVCQDViTMZPBRg/EsnqE3BQm1ICMVG5+5GPC
5htjduVRm4fwoy/nmfJ8rr8OJC13ALysR5TNv93+QPs8WTncK74j4VebwCED/DusIFk8NF23ioY5
vLNaI/3oMvoars3hoFO9VZj7X2pOfWb0PlEtwJ2HTjlUIRA2CYrYgMPvDAVxZ+ijETWGBZK2COBW
YvpAu2cQTNvwWjnIg2ZB/ALFCwzxtJ5Mm9SXGQwpKuYQBKNxpqsK2a59dyvTW2gsBTdnU23b6jpk
Pku/VF49k/5U0BUK9yiSy8i99ZRMAXEBexujKzagDaTD6Jhqj64DAj6v6fAT6u6oFZ4zs3WX9I+B
RcGlIYpRX2jwEUXgJc+XUTLDfzD8x7Ln+MiWh7SVa6vuT2sg6uxYwOCA7Q2Dg6TpSJm9DIyH1EN1
dApeWrNwBXE1LGhz1pbR0FXlCAxqFmNd3EqSIL56k4tueA8kOKroCbf4fJR0R0gsURLXpofAN/Fu
AbKe9RxVWstoX/EOf45190PJ+xO6xfaaDBSkcIMCXE9XzGmI2ihDLqqBZi4iIK+KAq4+UhHmj4Db
4K10Nw0qXhoktFTzH2nsoR0nmEzb+9Bt46NyumcFDqYRU7ABz3Wxe6SlQhv3OPdefkaq+ix/Wrbx
EoDH6FBfR3cAM9R+7Q7qCUncmwvoGGM+OITUPvAIa2s2XedN7J1yPGLFMgqJAI6v0wu+eD9K2V9d
yzv00bRT2ZsBoJ0mko20Qsmt/lYG59uu7V2DaW6N7o/ulwex/vLchC4rPejJOYgnlFP3v33ZPIDb
XN98N/GcS4se8X6obGP0ourOtqV+Lg5cVZGe5E/xF4sQPZnsL9QnjzVqRqWDslFVfyjhlcOWXXWv
4q4sRlLoFv906lJsxsQRLhQFH0jHKTtLYYeEuflSowum9MMVtcqLbw6nOl/JSwIW9ynYFZLJtyFC
ZKIuZrSwlgrlSazl5JfFhY1YdkZ5noQt5nw7UcTujzErhURuuOhI8hgRSaVlfKToAyEaedHRsFAH
9bOZx+PU4nbWNY8zbf1ozv7k7zTAf6ixtggFyUfESvKNFYyPKefodMcYCqwJ8qBWglcbM7g2UI9D
pj0KZl7c5uS1CDkG8J9PofbPUK6ahguKhqcgkcO1+5LPybcWbdHIPpJNXTpKa26kI4yD4WOACAl/
zl18ygZvrebKVjzpaM2uVcN+0Er8j6bu2E7FKgcBFWdYPvJe8a7TQ2C/ClREP7nXG+3bmZ7bxDjI
WwwDBSgPENRUvxUWVxKNx7TEu8JesTMftMI7R237K/fLol048JjzNlgjkLT7N3wMuNjeIad/rRFV
dJOjVnYXNi1cexPEJOat1aDW5jToYgfvLIij2PQhO3SdFPt9yFBEYgJ0cXgpLZ5mHWGgG5TPN9vu
FjOJ0u6fKO8v5EvcMd+FyE3Iw5O50KXN92wc/nue8sDn2fkqkn1Wi3lGPL42abOQySCTQp6A/Kra
Zth/D9u56BBhhcsk84EhUurumMT1Q9WwRyDUXTEAMgicOk/WfIhD813jRy+NT9TlTjDjzbOMYecz
AyHQXMZsW2flAc/nE1xtJtqQfVba1faVc1VbByfgc7xg48FBUuLi0AzaCZvyz9H6CTz/3fG/J7CS
BvqyuvYsz3YOGFguoPmZO+8k39CINbg3jVdVod7JPk8Hnvyv7f9KookGvDdNTdJXg2Kt/or/z12V
oq0lvyr/DX548in8y7Vi7S5/Jsbwlg8TKUsS3clVyu0FTb5yQvehUxE4DFET65q7tks/Ic9QDzdu
IyMXR0Xy0eoc+F/eKz4oCCJ4Zwh+YMy7q4km4oyVc22+T0X1SZuZUUEYtFW/I5ymw8o4YVh2SZTk
BB4WU5n8wZzDB41Gg/jbTZi8QrTbTW2xNPDKmy1r3Wv2NrG0U8D6kK9HceSEB6hp0H3vl9MMxzbM
TrKoKEDtdMf7qnWssGjDXXDa+ZU7axR8HJB1Vdp/I6I33TVTNHw8muc+5LIyRMthoz12LRIsMtpZ
3l1loCxnXYzJrzzE20JhwUBnuA1Z3Xhnk4c8QBVMC55IZx0mHQ7SFHdL1bV3FWt8mmpQE9lryt6H
995FHrDDZC5idTMMynM5AF1FOVEpoGIMw1V8L+MGa3i/K9ZwDYisOFUgqClWil36bEb5h2wBpWKw
hUSHai2R20Aa8WaOmaXpfnLrlY8TaVBwHxIabezXextIYXOUONokwVM2VUsJYUZTHKqsOXrzVgKc
XCFaa09xQPWJQZWQJLeOFtcJCzLLSI8qDxevp0sZpOTa0btJ17FuTaJTwPpmqpfYoXbDxUlXmV19
JRNe5GJ1D1QfJ2N7BXh5V+P7IgqjlI7ZJPOYEHY/+dm3yqCHupz5p5aCWrgza5xc2UQpOZ1M40l1
w2UlFSgiYm2CAmb0NaX6zYuLmkSfMo9lgtSTf+4fdC28TZeIqQMS9uxzUMLmRqP8a6HQJhFSwoP8
GavxSX4eV7nxamvDx213keDWIwN3229URJ8wSUZQ4SSbAvXRSEPXz0JNlPkl30q/Za1F3sYP1E3T
A7cGvHz7VRkZuTQ/oqBh6a/E4hM6iyd/rN8a57Me2RV64sTUPBUdR3g9OEWJSiCuH2SKxTnSq9l4
zbPtbKpHb/TPpqzuJPLuu9xaRxuMdf69VMdYcJr5X1P2fBT9I3mfrGZfYtVk1C9xAsZHw0yZPcIG
KGqDpiCWxV9glX5kjpY8PhnaqVK/OER5j002XELdwdab55Jq+X2AwYwMgexuzk3UFHtUbtGprF1+
HChoVFim3MWtcbjduTjIZgabCpPE11Bifw9cqq/MtJlHN+TIlXb6Z6/dQpCsMRkrSr3PiLjg0INK
IzevJeO1CKiERdlTMY+4SnNnaTWSR0D80JUXqOPn24uyaD0XrRzSS99HyghbVV6SKccB4kkFIytz
8jaE/0J4mv9oqDAN3dUox6uMX199l7H2rnNW0nL/NUAEFkGhiwTbcqhoad5N43SM5BpkKch3JBRR
4Lstq7KFDTZe//te3f9TXeYNv6qq6kY+BpqBhtq/+hjOxGaejlulm7KKd2qWvNh85y1Ay4ffbkqv
X1u4/zIKXsj20jjz1Wg/jcp/k31aRivpeQRUPFT9qHjpm4hrAST8khihYvaMCsMLbrkLeegyW6sk
uLjOp6rWb/+tVvmUdMweegN37a5/H/LyTp6FvF3tu/t8ijeFp10ckzneQupvf/WKnAFJ11CzH8WL
18In8K4LT0Ptf4n5qAQuyQ6hPyMEfkp7hwsxV+Gg7ShnfGloPxC1/OpgN823hL20js+K+/+JloQq
WZxGmjxYABQkIvv6vyfRRpyrY6BK3dUtMaxHiR34k3POQP5nXUxDPNpK7JC10+m4Fo+sJ6YNQtds
gcmfTb0z4CH99xJNz7oynmQcb3eN9olfvnZpvMx1ey/TH8qoCBh/+8qrEpgnctzbRk7l9nGGHF4r
+gExoYtMa/ELNjPlvil05O+nH8PZUbk8ZyJ/DB/uLW/Gr/4vcx4rmlPz0OOAF33QO0JKEQ1nMz8o
fQmh0QSKzgaoYSYSB3trLv+oAP4YyVaSVkleZhG9HG2iT2bdnm9KO68V82Snvqha9GlXA5Vi8G0z
3yy2vDFG3ONocaL0duDgUDlFCTQL0YZGeJSCfp5m7zVZRMBOXdTOJu6MTR8T+uc7SyN02u3G1G53
MV1mz12kRv0IJWeVaOFDpnuHEVk/akRokKI1avtA483pMXGaX9m84Puc/I6OaIondGufDKRD8alE
k3qKPQDncKxEijWuDnJUiJx8HfHumrPJ7Ts7LfrK7Q9xyJV58+8+UZvJkmwtL5gxNtD9z6i0nygH
PYBbX9+ir4wWqjWnmEwyKegoTfGLDNTNq7oWLa2KMzPBX8mxhBuHrSSx6tReJdQPxDjDip4n3GPw
wTu3K1lDPUY/Tthf9PkHjYp7H8zTLZJ0EZvrFKP5p2xhgGzxEl3ftpj/bS8ymxvDP6DGKTulUT7Z
CK7IJ9biQy2bgGwGyA9xcmzfWn6WPFByNl/7Hpry5xZyJDxMXfOm4UAoP3PCuo6Eklovz+G6I1jJ
3orYxwUOdMMOWzvdm6rQvOJl2Q2wlqa1z7qxaQ9OvsOhkEDK/gwCexPO1QOi6Yebgrufs1mDzIgC
FDQVfRfX3WsB3qDhmCfVbJEFF5leHblgHWu1yXMAx2xFn1h0if8zNndj69crkRRUL6DMt+DJ1hII
oSYgpo5jNuLjIiruGZ+ip6wVDg5m01HUjW1UjgHVsC21j0quAYjTjm6TvMC2lO4ZNV2Oy/XM/QB7
PQlonKuSKxpSivDqWyBq6l3mHLwwpIXUP93+DS++O0AWf51X/irUjXiP51kPjkejUEIJnhYnOIOn
oVhLuiNfKtcr1+gH/tLI7F0+gVGJN2Kofvt9GVu44n89vdDA+g6G5KNwV/JbqZ2cQL5fREdZvr12
kOTyS3xA7OfWFS276Pa6qO4OQp7BWvQ/hV4XpV35nfTZUIKbXPF8nw3F8TYkbPby2DF8WniD/TwG
zDyl2GOte/InIj9XDi/tlrAZWD7kCK0h/XC72phrkp3nNp8C9lXUop4lyctCoGeyWQ16+txRuXOM
e3r/DEmSn/J+vMqbmpqScO+8y5ZZV2xoY31IOQQxi2Q+3rK4bNw7FEs6yaUlChscoVoadH4Xv91m
u++lh9saDHAbm/rNv+2jQW4dHkxs9buocNby89RFD10Z3ssCn8wRr8D04eYMfwuPaPDjMLROfQPF
qJmSQXAZOGm6+L7ntL8MFXWmDuUaDrhM0JMkO02qfZcZ+ExSDfaDrHDf2uoEonyNzeEOA+9/J6fc
8s9dZt/7k7P2nkYl+dMrgyvoruqUoyas/6TtThT75cGG5T1wuG9ZB7Im5E9Nb37lCpj0GUtimL/k
qcjTvD0CkfcOXIUjobPB65AmoP9vJspMknlTJeaPUe9k3zd8gjq67589bnp2x+0yorKf2V52mvL1
7VbYwSUfsEZ1688N+FFOLEQP+dOojVXqF+Td1DBI6dWScz2FhxS10cCyT038L81PfH9L92/VDvoy
6IwdUh8njOCORhNyqh1oP7BNGMkflLTAS3aqoywlH5L5cpv/jM0cIQrSAS9g9sk4OSUlLP6T9+iO
9kibAhQ3QSnSyS6qGJbT+KxgYRFXpM9l+ii7pySFktcX6XhPOe5eU7ujnL1lh5XCSb/ww/Eo8RHO
7KYn6ZbQKgl3H2+NCNV44nmhVOfE107aYKCKoUJEInFGDykDuh0lIenGvzqIfGDTjI8WiKOcSNCo
6kfa/UusEKd5wrhwIUmw0nnvFrMdiPDGtIu9rITbQUg/wj7+LLsWeb4esR/O6+yhEgwksLmJ+ULv
mAUTfzn5j9NVp4LzG+0XYkrzE4wrsUsQWwaRFk+U6bEoo8VA9U9E10VbvKKepoTMkM5/apJhn+XZ
SvFBMqXIGgWluTSpekwV/U2XAp58ioN4d2sjpcNGqrnewaXoF5nNp6afJBaK1LgC/3zUUTom+tiq
8x0nz3JZPVVEn+riP8Xw4H3wvJtCuQQi/KGfJlxKJJgpqr8aLB9Kb3Ia8+oPDNJbCHhYEjRvCK6y
PTaYw3v9Vx8Sp5jPHcCTXtV+guKzA0IYxMlL2hA8+A1J5M0sA7GInRMh7RaWZrY9BQFCLXfe5LAJ
3p/BpE6qIEmtTu+3Y7oc3hUMIj1azJKmkXCcWl5zETDurnLcT7Tx0g/zyp9U+CY0AKhtkCnejjM5
bs1T6m/kRCaPdkqak6bSh+mOUQFMBjkmA/tCI8i2ijt+UaPrakp8bvWbqDZ6l8ZW4sl/cQUi1auC
C6KsOIk3lWYzntpO1dqVzHZ9Ck6hw/CzOvOhfPD06ldScfmTj5ZvAAuz7msblhxEZepSrdq+9ajp
1hlVUXeiejAeY8+4t1NK0JRBnIE6HnMTItcCJ+hd0nt/t2AB1GcfNSGg7O520r6FHMU4tgaFqjH6
rdAEYXrJRj047omkj3Z98ShK8J4UkvX+UprqKUcvxTIP8vTLxN2XmEl2zKWBHJL5taP2/CcK/Skp
nm0053QJ+ax8sDA26hQXt2X2z5KjIxFR3hZR/CmmzVxrxzlVv1XE+9ho55QdV8KHptabLJkeJFTI
KUxOs7LBFZGD4BfkYv5djmKyz8gKS5sG9xPB0P8LQbIg41K5+N1KdiV5oLex6GN09+z0UZ/ss6Ru
8nw8i3ha4EzANoHCwZQySZqL1gBeSsMLXDLSMb/agrDcZMjbB7SQ44CqefiiCCZB8ldJqAf8PxXd
3UjZm47TOR3zE5jYsxbYyPNlj3ThNvo8bVv2Wo+JrjjjBQP0zjfphBlX+Ssc56vvlK8TVTyH6Q3M
9t0HXCC9A9rAlwrwWo7WpnyFFOWlgJ+oewz7viRPDti6Zss9A/7kOIT8DFcmObKdE9XsTdjnh4Ly
PcXPF4BoJ48tyGYLGjMdwqayl8Qf+bFfi8ej4uWHmslLj1GBGnb38o2w9a/SbchCT+r5cl7wUgwm
mDcIChyyooPKfh7anYoBghkd2r/a9d7kOqXaZ2jNlwY6kA9C4P7akRuFCXyq8aCxQfaFh/3j/UBs
kIqhY8TfuvkchdwQf+3D6dYrUfzsgEr8cO8p+lneKx+M9cvBph4qZUQRS539exSY1nJn0pQoONLI
NVhetPUjhNt5fXbYfJnHdJowtmbfm64uLRW5kynkZEJuJ62ZNDUumqzf8Hu0wl1Wpmu96C/hzMgz
RrbaPlnutCgKurT6j91RO+ihzBGWeOxS2USF/ad09xlzvsTFJ8nbnTF5q8Ynvc6Vswy4OUBcwDgz
IXjKr6jjXtWBAkge6rbmk083TmZMwFYi16SSitppdRf6/sft72158Ke3iZKHYoXvBYjghrk/zpQs
yeozZhTEuUVux6/yuvxKLOUEz9G3lo8Ms4d9rWGw/SNWAJ74KO0nFD80z73Ig4EocPIG9xyXxzEc
P2UkVcfZN7G1lAGXW8Ag+wOx7iT79856Ni6NCsAE2qE0nUAE7vWsXMlzAv1/lTuVT1ZzrMyBZXYN
pz5YarxMQ5izO89VManKqPZzDv86dynGuJQpM4/SNhPhf4PbJs2LnVewyhg1LkU1m23eN8jcNL/y
BMFushW2O5irB+lm1fD/8dnwmMFzQ92ho4DTIzfRl3s8Yo86ZhaU5EkDt5phHOQYCQz5yA7zPkQZ
FWTCgKSgt8OmlqjHCRT6g98Yi+jiayEgifhPalxSP6z/V1MEfLFs9uWc7SPO6HKI/C8ntVV/U/S0
v2v//F+uqozZ1vAnNIqGq8xO01VPhlE+xwrevYTOiSXeMaMDf/5yRFGJ88Tcg9EbtEuRr7O6/JWS
ubzuDs0ateStdNek8hONWCWhBFc0/ZssCmnLKTXLLoeYqXNyxEqNZACqxVHeTl30YN43jnoGhnuQ
MBJF8VOZ4GrAh48dK4fIiNClGV0Na2KX738Rs9wairKSUNiTtAG9io6UbTFsu47cpXRvZjt8KUHi
/Jet+z5H66zaN2DbLDRlKPLTAL/GDilux7ZEMeT1to7nPfD0H5lwKQk2otGrutceJJbIa0qvEo3c
Ze1w4iTDGDDwi7ThXtaTROAyZrZ50N2L9hmhocuUkcYWOV5lKHcyoWWWysR2/H4/hQpamtrXmJAh
TxeJd2XrHOAvXkpyOufH7JgnvGpFDCemdUXx2n9K1JCwmXE1SKEqfOEtHPnNWwl8Saa7/N3hLWOA
tGr/IjN0borjcC/frLRMfJnEEldULf9N0Vmu+nsD9okMgFyK1FGk02ogq13G7jvm0KgLakdM5H7r
ht550b/JiJiT8YbrVyJLjb1YVd9QlP6Sb5FPihk/Cf5umT35kBhQA/jfv8gVyTs0TJ3upp3u2z+y
8IckXutGtpN7uL01jB+NyVrIrJCtcLJ1DJxWlqr+ykDd6jW9jlY4qBbpbPuf7AgVAnd3NcAeNME3
t5gR7DW1+ZK6U80OJfO0hVPUWJfJDS6yBbdKcTnKgpPlEBj6JcAeYd7qUXIPyuMsnY56MXbBLxqA
mv8rPexb1wPQ5ZvvxSCzTgixfMm0szMXqbfwNeRntQAdqpDgUtCXf5PXmpCj//XWHamxO1f6T1mm
uWWeINP9VB00q389Zbecr1MZnqYsf41HBxXog5aXX/JuOZHeYgSyj2alHFCwvFjUq5Cbh9Lmb2Rc
ZPh6PzzXn/A1j3lVvYco/bnYiPkUIGleA+6cgTKxYQ3hsrDCx85EHAcAdYlCL+4TCFWoe1zcTY8e
OtnLaGmXMFBeU+uESBWPwj/nATOpUuJ9xCZR5m8s7atADCT4J2wsnvuVkk/piXak14Y7L0mVVmfr
rJu28r6E9Hvwk5UCU2Qy6ENl2CZIuZmMRf590nSMSygMSzFJPlQ+wPGSn75YV1I6IlWpyLY4fr7h
Y3rXz/mnZ9d42cOWDLAsbooTSKpV6Xu7gCTdG8OvOXf/1LI9DzapJYVmHBW/NaRaaajAfgRbUR1g
MLyaiJLYJLlQpU/IyRzr0V51XfwgvwJsljKhc4jxlkGu/pnIRJrhHEaVgiYUzZRQyhnZokLvRMmH
i5+MXHgjB3x5MTNL2h5ftZQoSrs+w0TiDMYpypw+5eHINfgJTP6m397elHD8bcfmzbbQSOd+5U0c
zg4ICaGWlbxrdBVleGTM4FhlDoHaKuLvkOojp5B6Ltbsmw9t4T7bcQUghS+2zOYDqIcYg1+imocz
R/Fbo8lamxBiGq9y94iovToRxCeuUK7UmhmwLqN7G4KvJ+5WdLzUvtlaWXPf9/mf3ZbngrQY0UFx
PF8P3LfsxQChiTlWu4UMjI2GepQ6cmrR/aL12MM6UgPlrqHgIhH+3yJ0fwjot+gsC7ajQAMIYFDm
L8kyJfBTz92bkKrkZ9mLZG07MFY7tcLulzaVfwOXDInznKE/WpTkdnwTSp8f0qL3W2oPfXTPZvAg
PaMA9BVZUHaSlarX2KWhh6b+1vaLgoz2lBCUZgXbSh17msZ+DKweBnGFmT30Zi5BB7mSqLhiwpSu
zEM2xcAXRo5UTmK8qzW6tn7Rgg8evRd7MhBkd+pFb3OTEUTHxC9XSW0/6qlmIwSrOSCH2jPMRfrg
LUYfY8jIeMo+cCZ0mZJq1Yw4MtXavLQSHzauRfozZh3C2iW68dM0LOxMoQrqKAtYe0LQGVfxjA+L
bkPXGSHNagMWJnRR0BPVg5feWY2eMy0Vd8Yr1tE2SmPj7mKAeOwqGPHhnHQr2xwekOfh/jr3SZ2N
eqPEWPLlrgU9xRcYBYxY5PZRKxfiCYq6tdGHC5BPC7dq22XofbmKb98NZfidIki3mCHKLFMcsN26
uDiW/wIuB93xwt+YE6mlmVooT8XzV47OIADE1oEKQIo1JYei7j9geUNO8GIkGuoK2w8fOdsasVFn
gvKnU8rw5gnRuCXAR7Tx5H9h2AKC81G8KaYmWlT0UsN+a0J48RKUI8BFv7ttZa08TMU2iPCsU+Ut
tx24HnEdr5n/L6nqHgNkh0G6G0dfrT4i3UFHsXaROoIfMyTKacA1d+uVJRqHzE0z6HDMZmmL5pyu
YG78f5Sd2W7kSnauX8Xoa7MPxyAJtPsikzlrnqUbokql4kwGg2RweC6/wXmx81Hd9u42YMMH2Chs
lbJSqUwyYsVa///9ZvmRpBplLdrciMTw+6baprKA9Dp4w851LZJlQ8w5NXxcpMqEDOfA8+JYHWoD
b6UXXqUeodkDzRKmHIQOdFPk572I7AD7ozlsvXihZy63maXwLVhGcSAbjHCfcnh1HPOEvQRB5TBM
kXB5ORV23HYaKTkVtGcr7nZz8aMqKysSMm2iwQDLawItVvUhqVIUYcZSIWIqIRYuJE2UnlYIu9PX
uAdh1Mz9tMcJ3miB8wM9dZL6ENO0uiWodX0J5qntfOOw5CWgRE5P5HHnQK4JWLB2Ye2LFeCMd4po
9mY6FYsAwkUOPWztJEK7+UD4UnGY03cjbkCEz/NudElPtbzAQ1W8yS3utnZ5MN0a62WrTqaZ4ukX
AhLn+CQHlJZoarJIMSreA/rYJpYON06iME4IK3Jj8ktai9zIMVMPWs/WdhB9s8vn5tL5HIZLcs1h
VhNKbD2Ei2PD2SNjpyuc42ymJOd6vB+mhSt3YAwqKL0Omq7C1kr7A7Sxq8zDR0j/DgGQoBBzCO2D
0CI3yAX2dmED7K0kl0J2ThocNYp05PClLFEahzBFtv0ojhMWpA1iNJAHpb/Fc77sOpHdeIWrtn1G
pFI8MC+IrZfYQNudmr21Z3z6Uo+YRNzE6HeDU90g8xsx6/LTk8Zj9OsFN9qcXkool21jhog9Ha4y
ME99X2bRZCxv2UK1tHTeQIqJ9RwP6imGrgA5Yj52XgAQZsje3ak4N3FRYvLA/ddk6oeVY0nyDbbI
ZvKc3Wg+NDMidautmbWCfgDmmpFlHRnaJ4WmTQ+eD8Qxdpyz54MqzxL7ZwKJYQcRMt0aRLkJw1si
n+9tiwKzEJBLwsa8qSTxfrKJCgS9QNv2B+jpiBETAavEAqLqlz+0QTlgpTB2XJ84KNciqwRvxmgP
VAme5eFYdR5VS8BYmpABAUD12SXfIY7T7LDisyGMM95J+f5Um3fMuFX0fbX7wZUVKBhvPvIAmXBG
BVoXVsZLPmBNBd/wbnRgwTShCwvOCg50jKK6ZDg3yGY3dh9ww6UefGO1jgIYlnL9BDGSxAKP3WY9
B1L2eDuCbu9gvyuYE9UxyYyBAcJdOol0F6jhPFk29xNDiMWgvMsFrBqbKDTY2xB1cem6vuWAXOMG
ggdCegz7x6yo6Wd4B0OtHmILSwjLOJlLip25L4heMPUU9X56Uyjv1PrxKmX27H2nRy4cgU0N7CaY
i2nB8ihb7HXQxzZVT449WdPPvgHAw4e6g8nyM471k56x5X+vZDGkpe3oG6jslmHHQIOyXWGUc2b3
rOEgyzaY9yQ0jfjWghdrIr/GQaEcpzXeApcDdtBMSIoBgGe6MsBumgejwtemk+zGBd+3cVrM1Lxl
k2ECd/Pe2yzTezfkeKC8+UImGW+MiqNi9dD03QMIdr4t1/z4BpUBfwIgSYSljma13HqTG2/inB3J
r158OZxa0whYiLmdbVNetyEZX9wBGNDxupRXylB5ZFk25Fnl7wGXkeXatS92/m6UZoEkide/oFyX
2q6O37svDj8iH6ZTO5JTUYYBYMYCy3iF3aQMf5vuoLdtjPYXiimqZeNYAtQ+FIX7RGgF8nwXhTNM
a1PzOsqadB+T8iLEbxK583SlCP4ds5vCUrAONdanKit/iRTVfFViO9bxg4yDY15As43deryEpJDD
R8u/RB0y7uCIAc2i6CaW+Kq86RAKLuHwAzgQeM2MYw1onOMiu3pjyupWa3XJnYY9zboDDYw4oMPo
y5kLrISIH3Olz55tfuXNDAa3zRjIZsrYK5HBBOrH+6w03kH53I2MyUla1VeYEne2K/cdiQo3cVec
rdoot3YCIBZs70GOFOf2gBGW/BNuJOK1sjmLcKp04Tljwd/kVX2c7eHTaj3mUU2y7ZpT4jAWVKQp
5BLPZ+s4D0OMdyIwOTDAPiV42Olucm0d7YxoCxPH6tLRrdVuSf5DzT3j16wDCbOIxVjrosCip5Y9
o+0fTHiGbsUAZbSIusRBkk/eQ4ZixaBN3ddvypO/h8yQUZGb+7b2GBn4LOkmhLF5LoB/xOGPLMef
1+RXYUotkJvZJzEaGL3QvLM0Iakl/S5FZzuMvL0u3AwiEPAEWpKqj6sO2R6S445uHsXUua4MxenB
uK8R6l8GxxmPfpLYDEnQhrdOSBmqumfXQJVAphW7UmD/lAxoNqRjo8VPqJUKa5UsTHlx4y/kTvRJ
UEdNsBpVlyW4YlXYeUVFEZDA0YaAcZBkKEWOdQly0z/UYh14DMl50Tja23AcKA2U3mRUlhO8RdZW
ANU+AqSVG4OZvmZ7h7+PR+qVIOtbh+TcvEysK50nL6kUX6RxODexwlPbdmeCSEHyGmgZCSWbaS20
RYaAqFS//JGFF68R2ZR1w6g4VejjXXsAyYAcmNRTl8QuopuSJ9Eb1sUG4sGBpydLAph+GWybWBY7
WiKgZ9tKfLIi3+dAzs6Z+QAsBOQjp4q5z5GcwFAGafaeLjRYfV1SG3TiqsrFLk4dDxaFHPbE1BRH
v4FUpvjI6fc21QlHXkIolLNtUkN9ZhUsLarIL0gb8q7qqhthGMHPYrVluKyv90KHpJMKD4mu0RNg
AxogmrGQUfVl/QHk041Mbe8GO1Z+Wyzly8Twf0EI8qNr3XajfVdea5acrpXDjVPLp7iDJF46xNwM
k0AKNlfVbTIgIKu8BfJ5nuMUyI3w+o8/wO3z+YIs3RdJ5zxMCRZ2Fu+tM87FLredu6UL+hu3D3FT
lXCqwoTwt/UreD1/+6pyY/MOmY6DWnVTI60gxl1Pz2q2QYr00riMjSKjbKpPmoSti8hNgDilOe0l
pi6wMWET2bTWtJ2//v/jGq+zTwWU4nf/l3+CL/71L+AOPxs5o0dJ+78+NRX//Y8P+W+f6J+et/vr
95MkX80KUvynL4jnyPr5fvhS88NXN5T992v4+yP/t9/8O5rxaZagGX8Qd4/VpetV9tn/I6CRktkO
fZiK/+cff8Z/wTrWv/7vv9fZP4Ed//Pf/QfaMfxz4DgudRnWWyA7LtTHkfUMSqMQoB1N4QrT8y07
CE3xn3BHw/9zGFieGYrA8yzhAPj9B7qj82dAFp5DGRG6rgeH/U//8RrvmrVGqHkL+Wx4X/7+9b8Q
tnrXQBzt/u1PPJcPvfFvDzz9+rc/CSfE7+pZdmjy85jyuyv98fPHA04LHm/9K1HcOKMst4ha2/2c
6TXICpL3XBzM3Ll2XP9WsCeec2oXnO1q06tyDeyZb6Rrr1ZGxUnbgQq3rFFc9YsduHdtPH92lnwN
J+3dTAPBuFKQuoLvFQYq0C0FFMOW7W/LpQlsVnYfSbBMgTJJmylYtSvP3tbO9AjXFoRMAZx2ygh/
GQ2g4lVZ7BonhQ9MHskBlPE1qVCwiCy2RW9xr70OXK8gfCYIEzbZ3BuulM/YrQ6OfdvGR+HXn3oq
P0GokC/aUmRhxfd/2dlAOEaS/xoCGmyEdQCNA+pAOaXKaPCW6zln+kFNgVwt38XOgAe2Mp4rN/OO
8xD+qlXwI1QZpwE84/4IKyMeSJVcDMIIqr6OnC5+LGPMp31pIzkAeAGF5K5jHUViMEWLN6hdayWn
Apx4YjpY6HK90/03oAVXojHNYjc2y5kqgxpOb8ADPRsO58zUy17hDD9WC62qZAubgpOh2yfHMn8o
nPgjKcv8FJbYoGELnOsk/NCJHFnqg/fmaFjAnXNwfQLqQdg3830Fo9xwoPL6bYJxjHW0LqHyQmt8
MTFZksqR8Umleb6d/Opm0oQNhdMyEe0Bqz42rAPCxx9K04QbLOOrtY0Pw55oMHjdZii9+egRJOCP
HMfblPCD1ScEP2HCkDyy4K4+I4Wlkiagt9MgiMGd9I+eOfo0rKoruwmynR/EzbYLMLh7RBzELOBX
IsYUVjbx75xDHeD1+mbBKZ8SqqMQ02BAR9LM2ZAs2EJ/6RiQO1E5b6rSHpm/hbrsNc6lCw/YAoUJ
NzF4ir2275gh2vtGIEcrQ+8zaHVwO0zJR5D6T7a9fFai+aWsFFwKo2fbck7SJNCvYASR9bF/azdL
v2m7Ud4od0EtOoAtnZFWmPPMhIEVLuUQWJc0rqB1Eyvmw+A1RvfdmoMH0AQzIb1Wfqgdyq8e2R9Y
wYaNbcoFQ4/h1kUED2W+mnfaGoyLqcJjv9RyT3hDTcNctGeicoZTRbYN0txbE+HOygW5M4hlAERP
VvAQFLSZvul1+mcm9MUOYWhaAx4d3JleV79CjAanNomXkDhEJx7PuuACHK3b3B3b06TVi5tey1zR
FyvlG8OyikNU8zlpBrgsu8V5ClrrCaKqs1lc7ZwRLVlPZW0AbV6P3YjZsq0wQECRc/STAKD5YFY+
YWj6QczlXWnBHJzVdMME9aVOpv4Qd9nnnKyZMPA95opKtWuHBW24FV4RZLPJMnvFbTd+5Bnvg6nx
bwE7TOTg7zT5NRtzPWDyQlZMAqyXeYhcZ1BbkU3PGSneuUewiN8ymhAupQhnAp9GHtD16qa3JQbh
UV0ngcMYgl806Cc42Mtlbm3v0BJalOTj07w03IoKFR8VP5h24fSvQZ6oyE1J0ISXdzYzRYBt6uxB
v66DAh9Unnc9piC+6fFAUrB6KO4jR8A2Yw7vCReLMYVWKjtOgLyjtv1h+Mbb4szPk2CVyEls2gpN
v0M3UTsYv13Rz5FK/beA1W9x6r3Kwii3KEdcz6oO5Yrd8ujaClV+emBnUizRfYFYtTLQkYlCnaA8
3EGLBUTUVdm9Dg8+plCSbUgyEFAxuv3QBuapasDVB9UbwUvx2YCXOnVVs4nd6jYo8hj22JeYMUgP
MQgao0gxTHwOvQLA56MQ4iC1qwfr2ieqRY2rGjFr6F5XjJOHY9PzjvHSXkgkuHHbFjpC2pGhC/+1
7xM/Cs2Uz9pM7wjm5NhOemWkLPtH4nJMXFp9V3LM3rAaXObRCfY+UmvYWvcLwekbRBVwj9wrj6SW
q9ZMxBYvi3cYBAyeqCAU8o0Yo8+yjt/bWMARWWR8KKEaWPb0BRnprQ7KmeoVo3s81e9TspR7p+II
3iy2eUn6eT/1KR6Q3tqaOdO3AcjYNGfXYF6PuAMIvOmzl0R6vzKj+yRNql3jV5MyvvhkMFjxsDdx
jEeeriL6LtGYkOs09FeSbiKNxP6QxjizRdm8l72HJiF98GPgSKbzU4bI47EaT+5CDFuOnALf+E7X
rgC3RURJyGS06wOSQ8kI6BPxXnv+PVCKR1kSsGaU9yWj8zjsDomc38jzGzeeqY8Ql58zuH8m0D7Z
DQfotIe0dh+XWR3SzDP3TXEIPFqUZRsQbeqfRlu/TxqTkZcBSjHvJ9X85NzymmcxGxjJh1TV5CNQ
zjq2A+iRzxc6RIflCY+xUR0Gh6Myl2GO/Nli/ED1LgtcDNDPxERGT1Ls8Si8ybp94aIANEnghc9u
Dw8TqJJNxiXApVbi+nRqKPi0cDtgPHWcAeJwpr2dPcuuYz+bcshorGubwVlf+xPqlyfMumTlhXEA
uK+2rxn7HcOu3idO+T4uw4dVcFYsnN1A55tkDrjwbkW0dRe+ARZ51vIxHJ1ryw9shEnJV1IDYhWj
fRMQ6bHDaB6sD70ip4Kk0N4Kj7GyXvqmdK4JHj/4KeDp0gGxHE5Nv7UJXj0KO9+65RqOQ783E0GJ
w2Rpd1A1Y9PxtwafVwIPd7WItuTxtSTOETUS5M6jTopTOdHuIOSDI9RoVeewwjtiZHF1/uPL7//7
/rvv735/+f3H7Hl/f9wfD/7j38ZMSgqwwzzh//af/PHg//Ljvr9cnEnQ5F5f5v/8k//bp/n+xvdz
TQSSOrH6WTnBGZwoGg0BDhx6TjCMB0sHXWR2YE0Wl5u61th4KWgQ2rn4myeM0+2Mh6vjekqkU7Ct
0hBrQUGjPanhTUMHYGrYrBQFCF+4F3CH9xnBHIXnnxkp0cPOHWtrUBymJI5iqj0G1XgcU3pvYrIR
ahSdXMnmu7Tx9ilgrMjKK7IcUP+Cd8wiorw55VMlt41FhB8V51iKNw4O5ZU1eFezEFjtF7fY96nA
XerHEYOe28EbX5qQFj28lRvD4q43J5PbhX6x4oifFsg+yR07BTMTiZzYyyGA7WbETPVzIv66+bVG
hTIKeNd1uMax4i+wyC0SCdELQ5wekhBsFP0/NjXelYYZOXUvcK/WUNsyJwalcoCApkW5nQKgiCWj
DjwZ9dabRuKMYoukR6axEV1WG69yPYBXnQcHFhM0szLAkmVQyLQNY7eUGNjYtGlT27B3s6F+31fA
23aeRZ+A2L6dHz4tag7Q7IWAoJZ5l5twKxhY8RNhmziG3e+xVsItOUCiBXkHe0kQi0LODzWUxyxo
HLNwbx25i1kscS5vYtET9OoetR10e7yB/IaYYhdiaLZTWe6k7c/bdNpbVQ9FMyX1PMgybKjltVs4
elcpne8HqaMEDCT1rskVJrs7xwd4FZYDaANiZIFhMoJA31shQoKzyS84x827SouHgRp7W8jeIeDC
IWFQpNCq2M+NcLQi/glxRVi6BOVXJOv5MURcT3gmxbCwQTmH5fggCpMwmZXka+aAftKdjGyruurH
2Iv8aWZOWQYX3anXxmGeExT6d1wzg0/nPCJ8/MNL7VeATNDtVrRgJuU9DLImKhG+4vx07jgwgvkE
4+HGjQenlfdn7OrPQjO2kP1jOXv8xi6TtkkeZ3KPIPWEZeTU10URkPJC+Ahd171fw4gSM1c1Qk/K
IMYhnV982B5wztAlubRUyaWhvQz4rP3ZL+h1SsT+IAcV78xMd6ysaJ4N1s+UaSigPONjMivicSba
8wskYkdY28ZUVlTjltgmibjN1zBBVxg00QiBdChwIriZ2EgVSl3n1rW53oTwL6i3OHAAFIFKYYKc
xbMS2OHVGNDncq799VMhWwv8v7kQbLlOylIGSrz5lDTjprKKO8WZ75C0+aElSx5iLIgp0psjii3S
GTN65eFkXssBXo2VNCssg4wYvwci2FSZjIRjHlr/+6CyQJnOvGuwA8wIvDVxaQ6ua6YdGVMuNmex
6VY/dUOLHWQTefN6v8xU4Fawd1fwd126V4bTJIdUyBst5ElLB6S+b+eXNWh9Q2Khal/SqR+jQbN/
NJZ3H5flKzcTc/EOlN9oxm8u1Nl95oiTl3JWASyF+mvw3OKYDfQuJ+uuqYOUTBKAPGnowdtaR+uj
r+ZX0Y9ZREv7xVnZ15gHqu14YxjM8/ya2QSd6tBZxr00GXQ5/SX7BrI55YuDmW5XER5mONyhhU6X
3ZOJHj/Kwb1srRiMo801mQ1Uu1ZhvesAslNT2GACHoaqrTf0X1QkYvzRZv4rdyjZ20A8UNl0cOwn
EDGclFlg7konfJ45Z+2Flb+3ojPp8vaku9T63uz2VHBnrp6fg+LvxIDdTgNfI8t03pqFfpNV8i4D
hjFBaMwbv2vv9LKQqDVeuzTBFR7BzlOsty6Y2LFsbnCCs8ahR2UMxL2c5gFNSUwZIuy3dUvaoB3b
5ZGAZSdo2Yn8egWs4Okr35IZJgqT1/E0jO2HP+6zxtm4XXjsZrCkpbl3TabeKbjrVjkrQJmlHtF6
ux3nFZMz+MMB7dqlseevek5+k2yItqdPTvNAswCQFnjXcHkWBuuwpZ7y5jhQr+2KFbThtzOavKIC
/ZYs70yUn9aMxWPtKYMbhMifX0VcDPjy7XFve96718dhRGbAEYRNvZOiz5nLA4B0Yqh29E13OfTH
Nsm3Ri3HyB3afcN2uw1AhdRJO0d6MdfY6OkMSZ/BVs95OcAP0s3xBbsqmrewADwA++W0qOXM0ehH
UNKFcjUtlqxaUHsT+4QeNAqruDu0xrRLaK5igQCfbI7mgb6B3nq+ZxxQRBiViViyo5xq2gNj6GEz
xeCZgIe7aKEaopBS88kIOJ24bncVBzWUIY3SoOwN8D2RJUEJBpl5z9B52RvkOOEIVSc7pkPjzZx4
qj4HCTty+2d4h4QLQpb+cuEjFqHTg4QETAkEU2AkVbBsOxuK0piG6jgCL4wKZ69H71WgIgzCFd5A
Q0MlVgx5rgUc1niRVaBd6AnaJV8T0ihn3Y22FtLXmcJNDUSNcmoe62Vtlsv5V09O+6au4RnZGRqa
hBBEwodcnMcJ7VCGU1tjYX7kdUD4iZroQHRn5VTsMV57G7NGQ223NecaOR3MlKW4zlOL8NHL6NFg
WRbjAmUy2dr9cLFYiTbTQDZmxR7st6WkBpjKc6PsCIvROgxibuqU6kGQA8Zk6LlYWEnIcaXTjUqD
mwQLV2KUtzN6Iu8nJ34UmgKn8aJ3OOR2vK+kOBaA8azGfms7qn7Qgf2BvKIR6pS4W0z34Fh1SEIZ
oXVDivKkCBaH/tqhG9mbmiIosC681KG8JGkqIjQBercY2THPe0bBcA8i6brHOiOUzgQE13eVJPpN
Xne5+/X9AfsSVlPsLdgNHMD384orM9KXYd6TEcgl7CAGTAGNLdBg55opVC9yyQA831upcBDzoCTo
q56YK5s7SVI62XHKFMp/RSXF4S5DI1GbSAqAU26kw5qZoVAIsVo6ggGW1tBR0hhU91KKbRuCY0SR
dp79ShNTSRbmPPEWyio+JARbSRt7PaFXWYwgJ2vMk9+VtDat/DnpaMWAQX1iPCE/Vl6vM6rblo/r
NMCz2niSKI0Z/PZYdP2x7W3vvpietFW6O3eGZZ23p75NulezUnsbjUGfSXuL/Na9lrL8MuJ2PIc+
O6vRZxuT9OstrNJ54wy/wt57tBT3HiobsWVgqrYG+4zhAEOcq2ZH5aZ3IaoXJoQQ0pJzS9trH6cp
Hszu7GvJEpfOu87WCFZwiSHkyHYYKzNq4nTp7Mu8YAiI6SDGLcT2MAVBLmf0CDkNB6onMi7C3eQM
9mb6kRYTAPHW9XfW+gQZNDKPod5gIbq2MTRlZbexFGNZaRpnx2BhGbuMIN02fSgNbzc76c9ed/1p
1MPbHBpHecwBEaJ9oe08OLdTZ77VHUkD5KP96G39lvYECQZqPDUroLMZ3R296mLPxToD/agotrg/
gmnxt41/nfbGCz2iL49ouwgzyxFP1sThkGbSWMqSodkqKaGxw8gYHQ2K0i52D/mk6ZshJIMX1/BA
b46Csi53xHpZipW3t+geZQSqQEhkmMlvOY3ODFqXe3iZQADUo/M6gXd3GyRPYwBrx3TNp8zSzU6P
IeuDXZPlDB+0s7IrFdLWQTUQxYyrdmhjrnyDCWwp5wddteqMguMpn2CKdTHkkjw92vlg7vosfyyI
s0iVMewmjyfjqH6pFT+9tDl7lw2rBHGTu8yT6MUJ0o0bi1Qiol7yWaJEzpEUj1zn9fWkT9o0602W
ztvEW54yD/J6M3MAlh8AnovI80x7Y/nJqeVXwA6EJiSTDC0QbYBzRAzTkscW1KAvmsa5tCZIV91V
zt4kaZDZOcDAOv7dQLjYo6Q5C6NnhyjYeBIhHgGkn2uS1hiHS0FOLyRQN8uBQCg+RBjSdNlfE5pN
pGm0NNh4h6W5gl2AjgVezLlquJb1obJiTlRVqvcg+fdDTkOSpNQSXmRPvgdHDjCGDr29jViFbciV
NxUWLkjTfJKdrtg6aScbW8GUgLBpJzCdE/nBF+2kd+RzHL5FV+TzXeo1cy9UkMwBWhM3OUVx8AGS
inAljc5HL5zdBmByJllZtLs4JPYuTdIqRpglgV2yqy1gUOhH5jNFgKig2jZNctO2iwfzkKxwRu0K
Ki1M9IZtf2dIuwNiVb2R0GLfz+jobr8fASOxZbHUZE7UXx6To70uZiIO+VRUdhIcbreFxbi0wL2s
x+oiqZG3Rc/lXOTBPXIjDshrKoYrwps6ZQMde86t5RieggKFXgMtR84cgZyGHKZCcYYxplPoo12J
ybrOod1TCrPQJ5KRauM+Nh3Cxo677qwqfJZd/bV4OfCRVEEvERAvuDjqCU2/sbDOBFgyuV9s7Ufk
HJLgBS+X/D7UJZP7Kdhf6BKjVPRlz5H3Br9MeSAOjJ5lYO5lvHLhK362MVPJFzTttsNwPeWEXqSO
H3Kh/BYTW4Kh2LkwfCDwo0m+jl2Otmv7W9N1ySkznEikhkk9/uK1cb/Dh2N7GR64VxX47kEm4sIV
QrHav9OgyiOPRC2UYhkmb91HGLt3rQ/z3FeIRE1O5gwArOChsb0xsp38GGTewWzgIM9OI6Kx8Z5C
b6RZGBfz3puIwxl7iOiG8/otrkprTgXw5Tddou5HIa19LtKPPM8viKTQ5QrqnWDxf81CHfVs+kck
acl6Z+/GrKT4CWrUANOwoyGGqmHdHePusbPcPgpcCtueBnlFlQXDkTwu5t/cAbQI4/ZvYsuDGVM2
sXnjEqz7Y+Jo8iXL8hEK7bPfak5qQR7udBhv02b5aQgIkrafIhJzSTWp1w5OortXlVQPvkXSdFmj
3XDCBRC6k7Mu4BZXvrmVUHZTkir3FbnmO4mfxzbRBRvk0DVVVXIhqGcFyypC2Kj3ZeM/L1m881VF
mhM9+2Ps9B8G/pRNq2mZhMW8mzpQHcpJr4vVYuvbtJGpx2/zZF5Q3NKLHzv3SwMJ7XEanEsGiJsx
wY/VTsV1jqF2F7SAk2sDYiWVcoOWn4mO3vLbXkqpwEnUEGWdMb54OdbQdDB2XWcPaObenJaNluSs
z04Wmv79fMZYTuwBtBfkS0y8JIY3bVQ4McmmpzwqVsFTwl4xPrqG8TP29K2eQUqTf7vF8lpERrjc
uBPJXAErnDICdEYTKQ9kICCkRmcY2cgX3YJerm4ls0d2WgJljEOKGHM7L4lG+vGjyizmE8XEM0yj
eU7Va+cM/qXqiI/xRy/YgccMeSWEwAK0TqH3wxwp29+iMuyzMmCBxksYhS7DSMoJ1HcFbx6BXNWF
qI8gC5H2zu0USehaFp9/IF2OK8vp+zTS6dQmwBkNojfQTMYuvFtiVl1D2UcoWB5tW3FT+x9zQ8HJ
ROwK2Tk47RYhiEzFZSLtJ2oF5c0k+N0VaE/PJNo85l2bjEzuIbBwSHpz0dJIJYeDmiyyfx1CfIaQ
e4ObDH95GJK7ldWMKsoupX8+fvqQ0dPj98vu0OuTPP+YzQC3M0g5wVFJxkdnBn101darkozVTxcp
kHQfR0HgF7cT41vt7pXNT+umFLt0Qe8TzPA2lC7DgRL55dzMV21ISlcTTky8EK9gg/cJfbGIMpQP
NMbIal4Lbt1PHBYuQ0IVzVLbU49nB1ehnxyClCRBYNl+025zSRdQFvfez66fHlY191Z68mTqjHPq
mN9Oi5qiusv7dbhfYItCdiQKQuuCSu4Fc4jIg69TBxvPavCQtRWS3IRQeTc9FpktruuOMR73xsXo
DZzOJj7hxMb6fK+rYICvCipYxlga3IHPJsyrjWvEu7g0LzIB3Z5k9n7KA3p9Xf3EewPN1SWhkUSt
MxsWVYrXF/uOfV+jt/WUimrzXYchlmuXrPjMZSGZqgi6OkODubj6Pg90BQNmyWIRo+Yj90/TQjXE
a2ipMZpV+NAPRY6KMgSoxLcKlba7BqZAlGLIzdl6Bbc/PUtuBJSx7PoAVHaOzJqDNMwPB7dMYC0B
gt+Zdd4sHloRO7sqoU/Tsgl/SzSzgLFTVV/JbkWeDL8Hm+jzFsF/S7DaWHFKEUH9RI7yXuXiy4XY
sq1m0FjNiKHQJEkGPsEuNJq/abgbtPU7wRRFTERKhOsRypzGWynbHzXSN+vazNig+nF5xWvyptyk
ZAonrjnuenvPgY4zpKsmJJy6TUC4/ckrA3BDyanx0VOG+XiaU2osi6zsFZPpsXUewt5dJxdU4T4n
xRCOwLbu6YsPt35gooAdOOmQ8/uz84mAQp18wPBd1Gm1z/ryXenmOlS8sgbLfUqbkMJ3pvnbYnjk
bQVZypGu8M7KyaCcmMVtQCOcjO+vIvCzU06DfjfH1zQkNk6q+6NP6MIpIDpvjfDgXDI7pT5aWD9i
k0qr9u6E1VubZDVeeGrtNNvpvddyZJmky/2WVI/fn1cnqAhVPT4G2ngdZhTrSNBW20S+tbPx2bfo
PS1jhX5djEAK0x3r1bhvFsrY1Jmxzkj3ANH1pqvQiDdF2T/miyfvfeRwCYYFyVndoenelvORdi0h
8xydj1oq83rqg1vgYPFDnR+4dM8Q0e8ano7DURKwKlT4+vGPbCp3P4KooyTmUIQuXGzEQpRiUOX7
yeIUk/bxtvWWLxeX1bGHHaj96YA/4cu1jZc0ZQnudAza2OZe6d3qNR0f+RWgpqsUuHSh+DAxs+h+
+fI9BLStLKNRui+TPShqNfWzTt2LbisInVvX8lMSQab5SMgH7nKsSLxelfuvY37fMACxJWIWTkGd
Zm0NmgXmYWtzAhpahMoPpeZGChUeVZrHv4RBsZMb+UCbGQ0MIrnyhDsHVGFMmiTa0IM1wQWOC04l
BIPe+5rVL5fxe4GmABEEda/TcAA2lvlHzVRhO89Zxse8KSb1AT3KOjdZ8tqEUtCbNxj0IcZJZ6aV
6PdRBE/2OZuNcW/27QMzOMmBXQNGXzVLC97BME8StojkSrjLb0Kjbgp8h5sxZ/9fhmLap3qoIjWR
xI6XiEqvwbFkr/uC92kuPpejFwC/ORgtyzDKHrk3kytZIm+YtH6WznD1/7g7kyTHlTRJnwgpAAyG
YUuCM+n0edpAnO7hmGcYptv0Wfpi9SEyq1KqFi1S2xbJl4t48SLoIGAw01/100SzMIb3Dj5FdsYq
hzyOu5wLi9re49w1RU3LRwwqf0HK1ENxpHAQOr/xrUQgkNDwOiinO7PQs6Vzas0XuqcxssUubo/V
Q2zCt84gOZed8M0+uuEIxC7Uoiqbt9zB8Tn1/MXi7+Q4CVgp7IISNwzdZZfeUR3F0QlkPUZn3J01
kHyPqsWW8w5T8YBOJswiPGuP2gw2y2PSUjbsyCJh/TJDate5wQR+zJn/4EpArqltOEXgbnlxr3oU
QpSi6TKPFnLq+NHn1j1Of2oJ4KpuJbsJi6My/ib7iZPuCdco02CrY2vtsUXs0NctlykFDZPtMH5a
gwMFjlpXJesHzUkxjiQc2F2dwWubMaDrkvJuyMb3oQDjXWQkJUS1sTntbmjhzYkP8HoxK3Fnagbr
jlNcR6E1PsTRof8dSvuBDdwz9RuHOHBeJGCZ3NIvKnOPqamdQlTgrQS1xhaGNzIE6VrjnIasuwLJ
g5KqBIW5/fjttu4xKH5piXuG2v/sqp4fV4RHNacwLceM/6579vruEMI1hitwm12cTkNR3iS4oJwe
UKZrXNO2MV9zg++2TSHrtsrJ9tRMTmQlDAdVP+gbuSUCwRhLeQdnEb3Ng2EiANP1wS1ajXKLcMg3
VS/Ue0mqpIc1v/Sj4zLJz8490KWzkYMcj1k5Vdwku4H+S5obygsXkplmjZrIT2Nh41verOx3A+Ue
q2ng5rO14CijGPKE+Mkifd61ToyI6dg0ZGiPymAIKqikWYcmkq0TLLWaQLS0NNQPtm5i98/UjbaN
5BKUfCIZyLXs5m9zVHQMImYyuwq25jhFG0/KS6CN+j7pFdculcg1k8Xn8TSK2SHBQj9PH9Hp0mcN
LIIzMS0aD8Ogc+ICtHVlvTFb6pLKCpKe6g6xLMjUYShC4ss2WeR92+FnXwtOAexw9OiAo6R6aAd8
cAZ9G7M9/Hr2ti0AqOONOhqLoyib6LpJXb5LquG/4tkLngMs5V043gsjT55EyfgxqHt7PecZX00t
yJkQNt24IPPNaEGQVMXGRLveU4L1FkY4R3SnTXkzW3hIRhw0lEGybcvo15Ock5Fp59/QxiwSQntt
ERl5WZdyqc9paTRpMCiNbvJlZFl0MLKAQQORg3VfOewSh9I8zQOqkrRrsuBB/WQaPORFbp7Komr3
c7GJZremnXtPD+thDtpXr6LOs46wg5gSEX62keAmpwAr/AFENNhovRWiNKBVIJSfhqDT9+ijJxxJ
xcULQmYQpS79QqPBe0hVdYRTgUaNetcJCzYu7xe4uRi48uzdavo3m/pBSnLmAy/HdCkav9GPNTJQ
K7YTMG/kOfo2VCvC3VgtyOTwiNJUXhp0pbSu80MoxW9tUz7IiIwAC22rviMnXsvDu5uztQLfxPi2
qhkm0traW/T6CSNjlai3aJ3FOcIasKevVRbJmQ7rV7dHa3YqRMxowvxqF8m+h5vvd6LQmJHItymk
7pnta8+ytNSjIZjSDEQxawInrmVbbxME22ZtvR/z1HlllrumoSAQesZ+zxloSkeOpJkFDQ+NLMek
Az/mwJ7lsWLTtwlb7PVmHrwZgt6aMEgq/Dc8WHrudqvf2mt4s3FggXvtUaOeSRynHol0noZVHEQH
1bPRoQ+SmGCd4bN19X3bmQyihyg/SMs8tyqiCVaSH51LscN6i7Y8qifVv+ZlGB6nNjwWBfmUlGYp
QlwwYKrZWBkcwNYjozK8PcGH0PAaG5X7EXrC3HU5PrWazkHISvpnVJoW9KTiEjfOybVLezdLojle
k3bPaQgghMPyEFucVZuMA2KJ07Fq1K+pBSNHauayoKGkTjV0/DFFA5XF/UPZizO+g9M8ah99Jm6F
kctt2PFm8pA+lqO58qk/6gnbPjI6GXAjHqwk2mIp/ZgcF+XaDYaNzDRSdlwiEvMgMWZHbcJwepBW
7a6HgvbV0NjXDckwgo6vjRd8zyP7yV5gGnU07KxipqZqpuK6U5hYYNdxZLOXgtN2uOOi0GWBdJxq
3lGYqb0rRrrZwoQOMkSwVZ+apOG0qD+lY/E+wQAz6lY74BQ9Og2Gr75/HnuEhzz17qXLGLjr+nzv
Te2uwGxxzStxacvmPQiW6Uab5kxe5me3CvBSNXJiiAHuSx9HmzAw2wgtqfexpePgbLDSVTupEhel
foSLzWiPgtfw0rd66gtkZ1g96SlX2Q3o4EST0DK/1hqPfRxZTY8pECKkaxK/qfdtE0fnJplOoa2N
R6J63Hoa+heS7t5UI+CFUpNryyMfF3rJiblxe6BgNSaWOKPnE3wKvSK7M1DgjE4+cmR559Ya90Zi
HMPGLHYCZjr74MS4dMxZ6ONAByTAyEOI7tzVapXpgo1DUTwaUNaP8VzRgGqNe68waTgX4ehPjrEX
IdNbL8bsEkxMAqO02yWpY762hfCVxRBu0uN2S/cQWx0vQHTCdhkyoITiI2K/x8IOuSvGNxJSZeBF
LZEl/DY8SOR966Mtmc/PtqGwxBPsrLBPOHAwxKRFRzvLrZM13IbE4IYcCj5waAEwb/cRXnREhYtr
yRSjHlCSVps1eqoIzTn2VO67KBw29UIP8RiFVTVSkBek77k1chuLlMRm3cSUbIHwkfl4zMO+YtdA
uSfUDLebPyppt7u8cyFjFcYa1bHcJoYD/Z/XdRG7zO7ZH+d5vIeIVMUZ3UseXv+ijs4ooq5PqXS6
URWdEQrdcxXRueEn1pxvx5TPKrTMuSuyaG2OSfPQJO1h8A2TiHZPJQCvCgAiiOMP0cI+9jobYERp
nbKGM6tUvNsdRfhbyWyfUt59rJ1EnJLxWUgCY22Xfotkiq6mTfivywfCyeyn/HZi0W4BV+28gigS
jl2F8pbYp2rwCHE6GbXRfXXDqGMB30APtwuDHCcWS+FZLJAt7RNhfGjDLvpObHbiipQRTcxbK/FO
CP64AZxC88sQDTRIuNYm9VVJN/O641bZCfbPm3Aw7S3jMXeJpnEqnzJjo6e8mfR4Uyb1V0cLCICs
9cTekNY4hXWLchevE98Cuw+l5sAK0o/QMD+nXo/YPtU9JQHaQZB20Ob+IU2ybIt88jHptODWAWt6
TtmtZCNIpTpMxXS0PmD34aJwwtcaxA89meqRreuwchle+N0Agy3g+Rp6JESZms982xQCTR4ynba2
ZoSXZuClOoE9VBQRBl6cYKOfE58QPTQrm7omx2PXbbe4VRRvAVPXEo6+4hm5OVrL3hzXOg1K5lSy
42WWstI04+bM9j1lFL9USWlH3ELJmsrhASPQMgTDiXqWhvtpl/G+qfuAhHKylMrAJ1oGKKh6WMrM
Ot/2VXuLJ50BCYffbOBo0cromUIZBVmTMCT7lW3fYp4hcGts+YcsN9pznPIj6oFGaVpNNGGcLbD9
CkB+e8ZJDa2it/Geh2ofjKyOcdWd2taeuY20X9Jal8gZkx00imtYitFXo2ceyyK/d40y3tDvO9NT
h9UTOTVMa4g5Jghfs6m9nRHPT3GDjSDRIkie+k5N+nBNMdPWSYp3YtZvFOvhK6DGgIp2G39Llgi0
PiCqGAAKTalj6qD/0FWJKlX3NyxSUJMscT+5NnMqmLdmwUlZaDx+nBhuAF2OjUE1ka3X+tblQNUG
EYapXuk7M4Rdmpj2SVPAeQLGULmnDkGtwo3rEu8dyOjkAbCy0EZ/AXnMVUyy54paoA3r8ENXalfO
Xky8eEtag6jXox3+MaApEKiIDPkyFKQd7Qixb/Cio5RTiTQYCj/CDozBoZvQCAamf1Z9H+MdRPhm
UZRA0Hoc4cp1dnBEaUglfUKFIGnAaOpx0WPYSx07uwv14VRKQDM2pxbkmY4wvfc2kZY58zMMq9p2
8Zt1fhIL55BMNl9NHEMszi96lqT7yAnvVWDrp9x0X+YCjXy2qCmazJDH+5iW4lxWBHGYLXzWfckI
P6zvSo/u77w6D4ZFvafJbWV16bimqPezotlqVTrMBsgU3kmvZw0kMwPlkHXkU68lZvrOePKS5UgZ
Kv2umkNU6XL4ipsie5WM9UVOOXUXmRPnEeqbXHfZwuMXbiB/buZ6EdPQ7hg4cGb0jBDZw0YBYAgy
6myN2i4A7N2QqY/YoFNTql+rLJhPKSd9OP4hCX7edIhHI1xS930YGXNwnH8IazaSXtA8Io1+cVzO
EX8c9vcVwqXUVlFbPrseczkmTt4UPVFT5QI70rdepwy+3DFfFXZD5ZRYRRTO+5bBF5yr+jozUsAW
5ZYYJ4KnQnd4Ii0Axnm3nV1qYksZpytDTb7tIP/hptgSTjuLhDrWVnSoT+pizP25W5xDRhw+ewaJ
TMN19n2E136Yn/oOgcRAbfG1CIs5jmjEoMbYpjRHp2r8TDiCXBInYWLG/u6gEKzzIb6S8Rw2Q+X6
eUN5VE0nL1P09oxYMWB4I4lRWQnV1tYvXu3nwB4lOkbJEF+G11aXt4ZRlDFlb4NKPxwZ2avonAd8
I64WI9FOjA4YKQ6WdmkiBv3D/OIB0N+O47JBLzWCKdS42qH5aBLqhlhT/VCX6q7GEhqc1tyzK0Gr
10ZE63Y4K5svQI/nN6fmkGsAaVHcDTXjLfdtjHq8aalcTxnq4ehmUMP4ML1LFqWV17gkJKOH6bUu
xFar9EfUrsaefc8ZDiN2BDMBxAZscZ01hDrSzDuN1ScMDrwQQUHbkqYzVi+wUJEQr049aljA17sJ
JMMLz6E5r9P700iiS+95tUeNF61Sk4UDl+1GawA3gE3B2J/4bSrfmhqgJQKB5abUnxWGhu0o5Q5I
2202NxUHDdwNdn5f9dpvBydgM1V6t6dP86WzbXXq0j8RaJ2T5siNFnvw7iZJvK2pH/q622lzo5+z
HZ1mzLeXa8F+3lmaV0OZHmYw6uvczVE14I1NPVuxqWc+WrqHgPfLKsmSCc8hGrciqVtqGZOgCXJL
ojFNC00OHaC/jX7Lk+Ds51h32YDq16ifWcSobN7VTB1c6nIl+McsH/zZRjYL7qQjQPUjOXB0NuZ9
p7WPkgASa2iwlxR++qRAGli4zqEp2DfaJi++sVWnjA5ZMJPtz7CQF+qJvLD5nkYVWriJS0TL7j2Z
3kEAYNrAa4lCuGdc70xL9TuLXPgqBRm2zbwe3QTA39acE5Oab3jnSUUdh6iwIOE9djQ2Y8o+OlFL
oNtjaG9Hvq2ql7Ts37JGzFsSpHtdq14rYBqByD61cVzFVvXWOZIa2pEED8hMrz0hQCPclRUjbnaf
c9K9pYpOCWSOkVZyd7y22XzB6EgmklSQTzMciIwkvk8CAjwqjp5dTLxJml3HHvmCtfQLqY7T+Th2
HN15BxauybyWil7trBSdTh4T5dbLkbBwoDjc8CFzEwSxb9dO2QhTI1cG79AwMBW004FwNXbUAWeL
Ac0JCYkfnC4cy8/18GTbu8koOjBQ0Ya60bdiypINnts3ASijsoOdpphO8VvY0Sp9xRk4oWqOnEtq
E/JIssreeIo3QJBwz2VQsfjY4sQ0S/DbynDbUOnIHXvN2QZ0LkEX79xh2AIuZZw/m5gqb9PtE8Ta
9KVlCrDRCu65QMdrp5fN52KXj6Gbr+2ObCh4+Pu08B7c0dT3RgEielzYhU9Ejy9VhoqfphXcyoQB
d48za6CYHManZP8BXVIVI3sZe3pUgt9YecaWgpQ/5lJKwDSnN3CDBHFc3Q0D37LBiYe+MflrqPAp
SFEXi7ROV44RXgy7LzZF4tzHA0AIBuhHcFGHGnkhQwwWPKBhYU/rZGZ3qydHXF/sIgPriKFjl82T
w4ck/GlmvxTVfrRBcEaL5QQjhoeZAw+DvtXgcjCZAwS2LjgHvMz1dOnD1JubSSoiwPRke0/keqgM
zIuXIYEGI2XB0wbbaAywD6btT2bzkPYmSYe2eiusxzEujxqbDhwsxqcex9ahEalfjCZ6riQxYdWv
bsGMp6UABugHZgX8SEgd5irWTlJo+gpN5a1OcI/VXcGCdWuXcO3QRUQuH/uZ9SM2OPZpJS5h1VOh
igeMW/tDJN2rXdZ+Gc2facGL22FnRw2wsbNiFyG+v2rxycmB9iRqyvalfmFGeo0q+TFO7c2sZeOj
GjyDDbqZuvWlGWzpsoIoS8MObgVShz9Mhc/4YXEJbaOSs0blseaWGUbGttl4Rpw/m319jFpyIMlk
0G7Wh3uncDiWJ5AFRBizDmObKZmP+l0YPkdlzmmXKBvB+WxDNOvZNIhmk29wOQdG19kuXvSwWC7P
u84DdwAqh1g2NzYpK3TxLriUbvrb9Z25oUmZ5gFW1vJNS+xm+7+nFgAj4H//H/EIbJzr4v/FI1j/
+Wr+7//57xCDf/1H/4IRCOcfpuVYpuvyHrJMz/b+C0ZgGf+wdBgFno2diNeF6/4bRmD+g0eaoj5P
LpgAkgvmv2EEzj9cWzjC82xHWAAJDOt/AyMwLet/wAj4u4WuO8KWFs3khimWf//9bxiBoPA7BKZS
rExNQOPEAm1JMH7sFxX+KoyYGGpPkDnfwOOGvjdrfjpjiBwSITAketXaiBUsxjM8sIXP1K1trMY+
eBfCgpJce8e9LR2MTvqSVOm9gQgiBaLUhLpbPS3jbaIdxzo9MeJ66Ntq2Hi9MDeOxGcc4BVzL1nT
v9RdSzVgvmfOeEVSJg0IexTTVkE7R/NntHjZBNN9NnnTJsIsihexuCK/Vz7ul1vjSIzABfSewOZE
uzhmGoolGUQ/ydxJqQLJv9rJ27sWn1CrDFCd7KLLuPQrD39xThyNjTWG8PTdYa5MDzF6YmJlP/kM
zjticmXSRLHDe40X3YR8Fybus972f1pU9rWOQc8f7W8hYvpq2+zOMnCIGo3T4ctNdqGK5nVYoO0z
YdzG1mjBkWK87iYBXbtV5X+CUqJNzyBJOqbqU7OKJdFJQmXknfQXKMP43heJcZ66yGOAypQS54cW
4DLMIcqsy+kTnADiuRWzMTZyIKsdx+SmLHWOcIVYCw5bYUSax2a3kLXU4GXiXoQFKBTgQr4ojI+i
Y1iSo276NDqf4tHB2N5PeI0K8V6bCsKdHd2VFZ/RqviDJg7XImeE0nX3kFb4y2pagZKejerEvy6t
uoLo2W5iE9N/KrDaZcM9uLpNaTuElYOC4J5lbZRDV/ykcKtZwiXqlnevFlk4MtiYbSSAMzfTFqik
2NmSjYkZEzsjt/baNPx8JXY3nrESGwZ/QKTC0ywFAfxFuJsTVGMbh5SK+JbtpZgXhBaH7wErez29
5aG7pO6o2ZW9eI/7mYNEFn0EzeIEFgbu1KKnrwt3XFBhAKrL8qKH0A4LJq+r0lvoqofO4SgoZ2Zs
RWnfd0t0AIukpPs6ouugHXxMbU9B6zKoXwIgXj9ceKXekc65GI1FUzA/KuHj2xioxzyitJyTleSt
B2soqhxrVXa66Zs5OloO3ZwDNexEIlB6zW3Ruoy4eqyMxgSSrDXqfVbkH84s2bs0SD+9B4QOvg8m
n/Ps5IBIkvCNjS2HgFA/553BxDfktp2GKPTbEt9nPD/UU3gYdHHX42NYirrwEAJVmCA/4cX+kzVT
uzFT8WJZzWeslnszxTY/9OKD6TBHpAChyFJ8+6H9lHsoDqonljBEw3kgtLsyGVMswEsSi1wb3dU3
Rs6pomOfbXq4EiiFeWw4gtsF1U0FzlVu4uTZzIbLOM+o/9xkfUQ+zSaW3WKWA8xFOiacLhSFalwn
HY55eWMg9AhOsl79vSsZanCsqpJrOQgm/czuLAMCY9PkJjc0PsThTtg88HDtJp8C3E/bZYv09z91
M8wE1ANch7kefEeUXFNygiWRS45iDCzdwfSbvH2LLMorMgx1+cjuPUqWq9/YiFy2uFoesHwHH5Zd
84d4gGjVJAGcDTxndc0gvQHP0jbRHuvdA4vuAdvHPXw4Grj1oPeBBJpL0E7rSfTKPDgkWkcsrcIg
CAOBKExmPBLsuKkWdkooKxhzmbcukb/W5K2gt4TaPdUM2GhVBT4FY0ZFiUXlVy61n38jFFIdh0Tq
IGM5aNRWe/c3ycJr5MWsJiKeGYH3UbOxKhL7khVH17LADB3mW72vgVcuHk+qtxkh8UN2E3RFFA0K
UslJpmXDksf8KZxYY7RmBj3GDUktz4wD0AcWo9ZLrGgYcGClDl8vFoRQxzdAiDf2UxzahTn/9mlN
vsTsGUrBJggZT/YO9h7DXUy1NdYfrXqeUUZij0U3iviYXYRXs5bRe2U7KHOT43smW9lOgqNrO4s6
xvE1jiFOu1l54+BJslaaVFchCvIwrfkko5827gviBh11ZUenbxwgXXVkI7l+Uxo/OuDobRSy9VC7
/gARi9UYsqyVhjhJYul7yls5I3GfRH4DZeMaLZ8utbBheVVM6Tc3SbvkQsfwNjAh3DAs19eGWUAL
rBbYN5DDGiSldnEsild6trhBuBjVdJTrecKOlHO9ijliGE7qCVgl08PBfLT67J4Ezt6gZYNRCOxI
ztt3nWUDlKvlwQvwJ4Xm8iT1To9NPLoWAgKXrpEstElUe0Z9N+Xk+HSdb9dleNK6WFOb2W3JMrL2
BySgi55JFyYFsraMbmybmWV1zTvwibjqADt4FuydoUIzM/dy4Cc1hxcm1NY6rHHZ8gg/eALUMFsq
ylDj/IORxEU4PIUZfUyEd+2XoJGfHUc9DXoYDkdjGdTUkJn0H0Msjx6MuLBzt2Pp8r07LGNQLT9q
Wucx93OvBaRK4KxPd47ABrRohRHRFWtU17nmB5FWwuKIe1gWjJaVHA9VC6nNMMECxzZWDiMWD1JT
D4nMjJWFrNOlFTYJ65K6PYvV8hLkPQJe3STcnHHDmrjUsaPz00SAWQzc80Ymlwp1fa8Vi0A04aJa
bvCWQ7MLg4+VgqJ3W36EAP7AjWMImcWW4C3naFH3AGZAaWea+8eD0uJHH0Nvh0yQ4kM4ksz8m4BP
BwHipzExhuI8TxCDS6ZRFHV2H7XDB0OspOevStZVydqm03m0GiVpo85kyIrrK85ZqZ1+IjsbsFAt
L/VMA5VS9/nBiXB8Lm91bB+EZnTOJm2J+Xj5pcRT0KHPMwR5onkMG6Pw7u+C6JjCB/DQcjc2wD84
x8Oxp8d9kJw3eSxrgHfraYzZ6SwPfMQZCJ05nha5jJ3M3zvFHZhfFA4r4/JXOaMxYMljAqYTf7XI
U9S08qwZGeOs5T6AucGFm+ydofDRWYPLEj11PM3L3eX1R+Z5nLg8jIdoG+u/KzNp/GgtmnYnImTc
KR7WTsHX1S7fTo+GLXtU3zlGYy+rP4o1gqHDK4qoAfyWvMkUc7gCYC7Hxjdtw/QvQ64BQSrk0WIM
taY9tVnrXO/RBS44xUSdiIH6pam+lJZahy4jzJP2LexJ3ru4R9otW1JG6VZT7alqbR+mWf6xyuhR
tkQLpuVX2pamLdTQP3VLtinUjWBTW2X6UC7/V+Gh5j3aKz9aOEMhC9MB4711z+hNHnSF1pdI67PC
jEvOufU2FfvmyHWQZhN2QMxrYWBRc74xCIXCTsRDMioQ2wbFHfvemChpB446R/Ut0VHQZt3Dew2W
r046ROxp4M+Hv7tpvIxEbeMQh9VJTATOAj4JOfpTs5e0dQMCOGb8RtlRkrqkvCPCtV1ffesGvnSj
JhpTYCxas1MhPZp/CXwq5Ckki1rMjiaBJnuHJ3MAXHynYtK/tUnQvZvc1yH15numBXd0yrd7Y1Lj
Pp4SYz8MabeaMhX7JZyvZy11m3WceN226whp4gPH++hNJtqOIUCzJJjwRke84ImoVwm7bVXb1oX+
jJjgOn8SC+xJ6MN4p6dRckh7UIbN08Sjz/RprQCt+i00GN8dqdg2UnttTnoNFLU+9q360CuQlLEk
tBs6aXd2CpQHF+t3auXaNqusfhfgPTpMgftTVF13APMm1jhejM8R5tgUMWyuXMIoeWH/VmGIPaDv
b9EThEIEz/SxDJ0PhALHH9PeeUj69Fu3cWSY9mA9Bi1KY2BY+ZMWfTjMQ9bM8rXHgbPDpqXN6tpZ
+6Qjg22EaXzzSsaq4LMzm3m8YUbxadST05AyBAqqJng2LCyyuHDS54Im1ywDMF5JJ7hly7yhyZJT
zQgQeC50htQIjUuNC2RjOfKgubP5OBojXAKDUBqu4GuZJsnLmGot3bWrQWCbVhOeLbfGdkH5ee2L
zorfLZ4pV5rnMlP6E8Vf3VbBoj/ooXGdIl1/oH2S+W8Tvri2y3pRgrTKvXPTZOkTcFwcN/hoxkZl
m5CtF2EWKLkpyCg9vMK+iY9jK3j2GxwOBlJ1taz7sBCK5oGb8F4DL7IzwVuN+iauDXlKSsLlAQmA
XUBA6agLZFar6Pc6mPa9NQTGQU8x+llCZ0DS1MdQozfQ1cvnCEf6undj9yrj8aksS3vtkZfZRGZj
HmcCGwBDxZaVWzs0TghcwSI06tpGtUtty9vUEuI8WDncOA6zykHBf4oUHIna68MDxO9d70wm0KFU
40iTmfg/UmPdqlTu8iR4ZFiJR8ONFS99bdiDySSJoUUner2q84zXeSuZpOlVZR0dYNe0VxZXzc0E
JDqIGEP5g7co3NOWdkDejmkrzV7RB77yvCheZy5yEaG1zZEcn7zGgRroDUdyue3bCHKBfIn8LgAv
7qkZjreAYXCFdN4lLPkqp8ENDgD5rXWZT9tBNPPznEcvqWeBwnBq9xQZSIM9Jwe9bDd942Ixj+Wj
pYUDI9a44yHtyafr1bsIq03SDcW5HD2aqMZ+67rpvAM+slOC6VPizdQHYD8g91lrO7PLeF3X9imK
QmCJYfgeGT0umsF7w1neHcDdwbSZzhHFfzPAkUPKo0zWrDvazkbXpmLPWIbfUQZ7w2OlSkrd3KBM
rtyg9qHt0w2BjeQMWRVzaZRy87lfMunfrLpgd6pwhOCbQR6fSHrk+Tw9Y0b9odZpVcWxeCKzaDRp
cxkKBvfQYRTFyhn0X9YzzRKnkpkDOQZ8dLGtcaF4jRNiGQG6FyI98nRHfqWNDzGj8Rfugy/YWmed
gc+FDHp9rcM/mQZcvAXO/NnMI66jnP6EYOBedpsqe0xUcE3q+B6+9DKvYtDohNVblgwMfiBybpQr
vHvOHPuQ7eXBi7q9l3rtUQG1ZF8Sb0UxlydtqI6VMHkNdnD0Rz46XrzkoqoxuUzecAAiYV0Dy9nV
Y31pYvC++YRSzyAswkul6/cygVwGp2e5LeNzVaAGJGHyMeImaxhAqza7SKqJHfLfedXv6FGsv2tq
B7NCDBeeKnPjzeUrNILqI9fUMTJ5blTfhxdT87YhdqLHWvThLt1x34pNP4LMreuy8Z1c/bA+J5tO
KbWfUBNwCM97GsVavCE1eSiYUdCcO/cufGYcpB2LiLybiNmlS17UW2LyWPyhJGynyPwSTeocYTQq
fxwiBk3EAU/uNFKzxglr3ePOZiYR3nrliOtEM2JShdWVg8LcgiLCYHB0zPqPNlcfbtzJ95l4RALS
5zCbQPGtAkh2K/HVqGHoDtyrXy2jzyMp6Puc+yQakwPDTY/uktC74DZYm4v7ysTug74SBJ8xu/H9
oMYIiqQ10nZuuURZycAwhMovfBXZLsjcP4aTs4v1AtqpMh3hLN7RBDZfPFm0T4o3Qz8rnhWqs5oB
UdEDjAzbvCRFO5HsU0AXzKZdp/C70PXxpukGtJYy53S1eJAEKPD6iSkdFzqxv5rklgOkIxXEL3SL
clLbGbEKXpGlFZhHfR6WKpYVfELOYZJpc57jGlz2sK2Ow5TprGYk3UkrJhLYcMOW9ZDuCwj+pGCt
X6SFQywy6y4U+Gow62QrDaGLLhDufp1p7cCKuorFuBtLieUTihlIIDSe/L322i27I49RZfw6a29h
F/44k/eAU2e1NLcsxWelQW5CoDvSxhqhmoDHztPkYalOWjp6m5baL5rTijTYJLZ3WDp7efx/YSOs
9ba5t1z5YRfDdciVv5Rks0j8/Gepa6Efis7+5Lu7gSVbK8e9U0X/spTNROP0Mzk0ben9Z1RRrRUU
V6eISTz/q9pr6alOzful9ypim1Yb8ePSMGbP8kZQ70+baVvYCHtp4tSfKCEFLvUzajtVph/sCv/0
icliz3EH2kbsgDqibkg00Q/i924k3bK0mEfLJMwur8qKzkuDO06hG6O1v2VxzPvuCCwR/gr/WTQ5
TPVNG90HZHBO+MVt6cr6WwC2lIsN9YuRfTc7No1f09L32HAmBDjwZ+lYW8rqwkpnq988RM2fKtym
P5NUd91SAr/8+Y47+ZY1XiyqcZdL2FqEjkNrYLMZ3bVL/5Ct5TcLcyqexBUiGa7rsf/6W46aunSf
L8XDsz5SbVua9w2NZGBxv6D5dcU3d/yN2jBc2Fn36EW/CMonVRn+0u815P/sL+uwDLsO1ZsmLVIB
ByZ8CxVgjPFH0YDldKAuafpb6gebVm2444595V0sDMtLM9lyIRrazZT0uBH6b/2UZOL7d2msW/4V
OYa//3o23jGuPi2/1P7t2OJnFFRSgUjAnj/+UDCKg1hs6qWqyhlPs0cVOB8opEhySvtrVGLj5qOY
evW91DQaafHzs9wRLfCvvte3eAt/lnZCqBh/2DTBsFTkASrrQZPqiXzNdg7flr9dpwMz8cj3MHbn
4sSm8QW07+ZOVEuGBB4L466gY1fRoWQjmCw3Z0m/b9Tpn3rlh1yzvoKpkv+z7HOpA1xuA5O37pRa
Wxl7h+X3xIH7LMKn5b/822dJowtvuWfdaD/JDiiaFf/zupVls2f8uLNKcgRzT+KS5jVuquWacjyn
Sw+u8nLV+Gf5wEsnnoo0drLO+j+YO5PktpVsDW/FG4ACfTOpiJLYS6I6S7Y8YVAihR4Jogd28+KN
axV3Y+9LyvIz5WuXq6SBZzZJJYBENifP+Zu8S0+MvN+EkbbpsaqWf9sJb+aVSMsxk6qYMl+DJ15i
emehAjqWp0G9HSYItVnbvzREeCpEMi5shojTZPeM4G3gVVOn3LDfjSyM/6Tnmxym68gtJnnaLpIm
QrM0fvCieGv11pWh5BxIMWLjs73TGkjNazTnT7Qa7yqc6MwCCzi3givonQ9mdg9TYGtgrXwD7esh
d8pHae8oupDN6UurK4/SMk5atMVWPzfwphss//rlLnZRMq8ic+rV2thAnUN2i84rpaseoDfdx/Fu
1GfDRWuBfZNfhmpx4VZJcyxfixyV0mN05TCLfVydYvcL7P9baZmqr5CzI94TO5tRQbYIYV7AAu6F
/FK+yNDpnrzAPg8KYNrSIVGOj6brHvVem3jPLqErXA6loaAcuhGjk/1qiXXAuE4wclCTubyjl2Vj
JZJtLtQvO/KKDB9UHoSp4rHGw3TefR40T0DfT/0oG6t8Jn+CWOXEQNc1Ibkkx7ocC15HsthwrtEU
wovIfpArW+aC/6iwbonNTRVxRR/Qu7YcEu9T5uMKx8tqW/dzSX6MJT5SYG5GabNOKv+Tbl+3Flav
LJFJMNvN5aKExjCjAxsw6cgth0LRGWOzVU/lZy5KUlqaL+V+EtJagqGP62VAWfASH/T9xVbIbpqo
OckVXzr1hq57q7dLOUTl/JNvZsiZtgDvup3/cf82cC2mR7KaqRg2d1Vyt39/qrausT2WAx34Db5L
1an8tfxrLa5vw8ZdAlDz6u525WrrSO83ZZ88mDZ2ZfIfCJxveKvSAzByWDW1gQCEbbtXhytT4yml
iWTWKKc5FgL7PUpkBOv+aRTcuL73US6wPdRGuWLIee2E/UbuBn0Rn+VUdtSQ3ZBRIUS2ZUtN4gfp
zybHbqfGd5I3Sy8hCbGRdm6w39eDOi8UhBqpRsYDwJQ2fZA7rDQ/lB2dEsYAUJwRFWykN+f+pksH
6YRaOZf3J28CGd+tufKmZAdnFSuEnA7ypnIY/0M+kcGS759lgXYhV145AvEN2P8C8MWpMJEl5LO0
SC93IgNEg8QWtqPyM7UKbqNwK3tY/lcuSfItkCK6aRoEOtCrzcLVSDYnNxq5qeQRmUPxWSB/HHn4
Z7L4yKUViuLM0ZMprLJHuQDtmGQtUJquzM/kAmWoGHEy7VGaiRRtb5dqlJwvKm/GAZoU2ueOdynd
6yqc65DaC+r8QfZ0SGPIwC+cHP0U7k0unQ5boLxPfDuisP8od0R5L0BBTj2qeQj/YHIRLErVvkpY
CBtpilpVm0HNbwkzh2pYtzuHskPerDulPeuMFNGg59Ft2s9hUTrckHC4kxNADvQyrc8TmCRyOuVi
WqjVvXzTlovlLAFU5eZrfSJ/LCOtJFl4q+aztLbXVEzM63Tblv5Gsak+DviPCrQNxKP82sGudhWk
Dw1oT6AjuKoM6FHukEvMjew6GijApjtA750GEUm0xJjV6tRLKLfoJlUES9LeUNLYNjvCkKFSr8oM
5cUhOE80ULtt3Z8Jh9vNGIGrYWXO2l38GQsReyysFYVZyxiZoFpnzpDdVOD2LpLgY6DZ6Sz1oQXE
8mS6cooJNk5TJRNLT2ZwKoTFETL1d0hOoT2WGMq4oBg1DxHuQ2vQ1Sd6gT29GnlPO6tusZlsx2Kn
ZqNiVQac1sLq1MUaCZBsM+84Jl4ZJbQbkMrxWY+dc3PZDVxAy3famNyBNQWsADAUms3UgTh2jDYm
Ou9UbgtFJKPCiakmu20FbJedagqM+6LR/akAlw7TyttUPUfWapVPgeWFcyV6LEN8nPAn6cdqN9yl
hlBPWqWqp6qBZko8Njv0qUz/Uk9sY9x65nJX2iBwLAgVpZM+5UGCAWfjf1TNFhFvtrg9CDGuYqT5
TH+klUiDoh1NcTi1qDfj55ShM1rUkT8tCDBKEOYQRZcJJ11cjKS8qR5eV2FrT3EtvMg8cY1T12fM
T+spjH+sMt3kTg2UbOR7WCZ1WbCsAJlBGY6/mCVn851FSQWg/o2Kuy9FaCp4riivI5eaqpFBqI4L
e+HniN23Vt2MK5eDb+93J23B/gfYaYK0KTKjsvIdpzCUdeCJWS1QNvZv+p19iZQkfPl4BVbxoggR
dHQwGzUQceSE6oC9x2nOIudNRKtPdw7WEoZeEF5x+vNbKI3PEMNgCu+IUgdJjAKxAV0rRqJV5rEC
fKIwMeZEJsHzwQHvlPZjDnKd1AtMA2y9z7FMG05QpuNBGu2G2ieGTcF85ZlQB4O7WqALQX312LBx
GtA4/ZxUmF6e1HlMd5vV2HcFOPysn1aKgVxNedplJq6qWRuNJFV1GOAuhx5KrVQ9kG3OcKEQ2jbu
EWwuw2VUkEdV0+YTrjMb3UaSY2e1n1P00ZCYp9JcGP3SlRSelSfV3tX6Gm2sdR7EFkUccSWoaR3r
PeeoIElQLEMazSGTba4QU3MKnNFUaEWIgDWYpIJ6zwJUKFKtgiaNdpwXrVWXTa1WcGZA94sDu0m4
5gPB1kN3E8j6UtdSx0SwYurEPhH/TkycGvY1PJhTvzQ4AcoaZhRS41XraYvLQwsSF40nAAModZwo
K5VSTAg1w/Lm5GKoNUSROEaz56aQIlCeGJCT1WW1UaHaB/EMmURqtcivqcwHNUaldmjzCbg3qgrD
BGapPxbOxkKOHU69vCyonUKbt4ankm/hg7py5xC7n9I8n7UIR5A/y2+dkhKwKZ3HepeSoqeTEJLD
muzokxKmpxZFNbWiNt7htIQfYQpCkPMzyvHUffxJqHTGKHei5jgdvKWiglyvkwjOqI8ihy/wZ7DQ
nmoQJawJ/52ygwUgq/slyAi7Re9fgwXpqh24YUqfbQsoYrXSubxqLk3Xu2kFc9EBvaLleFhaQHlA
RYNoJtoAMIGeWY2GIcCHaNWf+9R0jvePXgX5OeDuFDlpXCuH3gJRXKJKc1MOIl7k3rWTsJhSvqGY
k1NuaCnMMllVeM7qldsSgDZKEI7bJkrIGqEygDroBF7kY0HaaJRauy+hP6jTAh0uDgDIK2KptW1Q
OUXOhjvtidmiXYpij6qMIeminIjSBlsfqcc2HO/w4hiZ570pUKTB9rWMFkDG6wW024Wegh6u0OpR
/PI20MMFai0opTbVAoDVrFp1yjKph8/x4D4Zg4J8DtoQgppH1emUquHngrgWC0gTYiK8/sGFpZpp
lM61OBqlbnnfJkE2icPiS+VjEwu9ufailPKCMQ9Cyq3UPy4VtzpN8K0M/WKqW+Iu6tty5LhDMjXg
Ax/XrtfP4XyQg+4gzYoeRYWEvNaAKpCheED2tWXc2nMjdewZ2KTaQrijcgdoQsd1HqmL0kdswfNK
uMb1VaPvlJlq9QuoBXd27YlpUIHU6FSkyswWJ+ge4Ys+VNUR6l2SVXXTN/FTMgAbRan1wvJdmX2x
T3Lyt33nP2mU7HX0pK7asrxJLe0yMkIM9YaC+A2CBmCnEwWEK4r9sOx2DAIHpPLEKaBcDGhCTCLT
MyZWSSqWHKR74pt2devVgvRSfl96PVD+enc23APQdhZ2cZ8Naxgd5sJNrE/6YJvHQ1owSxptshK7
LayZS6TSJXskvd9T9rUcS3erQLNI5nlXIDzxHkiAy8Gl8kxWjsr+7JYRJwfbUQAcSaWwbkBcShlO
hsZuJ1GSbZroEroTGU7zywpu0BTE1KeVmy8d0qdUfAoHx+VsFlCVHQ9aQ40N+huIKvsYpM3EHgIx
NivXWeiYmPmsWEF/HqQFWsI6STJnhgCcLJUCYKmDXTVu7RR0C0IlqDUTk7rGvI87FswoPQ3K/NbN
09sap9E8YKdNV6TX1Ng+71AtyU3QqDEalwDr0jMq+MI17nQ2Skgfwbzx83LkIZeGZ9SkUAIELpQ7
YpdZL2JnJgxEnkSHFKFCdNohdNsx2LFpm6zqmsezBoQKdiURknKN4aRJeelkp3rosmvDZasARUzM
qoWitNATykmE8xMl8rRpVho5FNLHulvNVAfdXOGURGJkwC3Tp25CHlGpOIdHNjLZqnNhOVUwBv3N
JUviQj0LnlSUqZFDXCZ2fQXtPp9h6AFaPg5OEaqdDkZUnnshiHqMDNn/eKEkmyxlGdXnkT4YI8NH
rAsy+awMOsS8etQ9kf0LNeMu0S24vOZlIgl6RabN4xpcWoRoDGWAW4RUF/85fPenXmF/gumY9Cv7
mevYN+8t6V62N936KMavfct+60cvJl5/39CBjdmjqLMKdNvWD0X2PQLYAKp74GC2v6Mr6aD2qwaS
NaDReoNBmqKpR9A2DPAtlqnZuuUBDE5E5r98bxlHqqsBGHZwI3MRJHy+4ndd9LNO+PXzXW9fG7z9
2M7BI/zCys1ULQdTs9/piFetfNcRunVEMdR0PNX0bBe8BMjk7zvC9I6wNrM0zbJtOkpTAVdzxT+o
IwzH9n5zPPy8GzTvyNNc21Q1g8K662CRd9ALxhHedDY/wfUOMLmHcd2f1Qu65+ramweDcWQZOPB5
ruPh02d4tHjQDfaRDczexuDPUMHtm39eNziuxlR+45zQjzwVYJ2q6bACdPX1lDCONEkMIEKCpvmH
9oL+2uTxJ0vkz6eEoR4xAiwGlqqa+9FwOBgs7UjXsGxUja+8C7rpT5sTwL/ePBicIwDsLiuDbWqs
hK8Hg3vEDuLqqiWxZnIl/f1e+I1F9NuWivt7stnvuOG23O90z1vJv/3By370YwNf9xnplsmGevA7
aSP63PJ2v8nL///jYKjsd4DvvnzZEfaX+frnX5/vxysfXOvloV4+nIXbYl08Iny+v/TXu1yuU/bt
fz4W2+8DAaA3L/+V1/zB+fTbOvDLRpO1L9blS0OyPzRVZRX5/8f7LxtO14PIXrVsau9wy8fr4NCg
lQgGFtVbb3iy3dD3yYfR31nHajLqeusVxmX+178k0fPDzTqrxEuDz31umu9whakI//qfw5ep6y6r
4Vtv/XxdrLPgr/89uGldJTZ8j7bpkWkhylJ82NA3dfLSpuwZFhePZeXtD/DtIi+NPbduq4SRb239
8jVNj73Te5921+HDgRuxjmP8O0zPy22RrdOH+vHwjVrwS97eHdchb3L7YbHOtmFxeIHnEOWt/S0v
MGVEchFGzFIU1cHKqOPKR3T2vld5PS65xjtMLLkSrD+ccLAswuzwRXv7DfytD3GzFh8u13Vy+Bqe
A+Y3t72lBJcfdD0RkUXg/NaWP4pHOibMDtYyA4fsd+jyf6br/JBUK09R7zBbz0LyJ+tqu/nwhZrw
SyfIZUZe4B165ZwhUn6Ysk2Fhx3zfAp8a6dfhuv6r3+9vu932FqvBXecHoxu2SPvMUXFLw3bv8Vv
/10Mw7K+zg6Himd8zTy8tbN/Re3+5W3/XWD5LSfxY7j5knT5uz87DKXlLx4TGOf/+D8AAAD//w==
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700">
              <a:latin typeface="Montserrat Light" panose="00000400000000000000" pitchFamily="2" charset="0"/>
              <a:ea typeface="Montserrat Light" panose="00000400000000000000" pitchFamily="2" charset="0"/>
              <a:cs typeface="Montserrat Light" panose="00000400000000000000" pitchFamily="2" charset="0"/>
            </a:defRPr>
          </a:pPr>
          <a:endParaRPr lang="pt-BR" sz="7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Montserrat Light" panose="00000400000000000000" pitchFamily="2" charset="0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chart" Target="../charts/chart1.xml"/><Relationship Id="rId7" Type="http://schemas.microsoft.com/office/2014/relationships/chartEx" Target="../charts/chartEx1.xml"/><Relationship Id="rId2" Type="http://schemas.openxmlformats.org/officeDocument/2006/relationships/hyperlink" Target="#Tabelas_din&#226;micas!A1"/><Relationship Id="rId1" Type="http://schemas.openxmlformats.org/officeDocument/2006/relationships/hyperlink" Target="#Capa!A1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microsoft.com/office/2014/relationships/chartEx" Target="../charts/chartEx2.xml"/><Relationship Id="rId4" Type="http://schemas.openxmlformats.org/officeDocument/2006/relationships/chart" Target="../charts/chart2.xml"/><Relationship Id="rId9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Geral!A1"/><Relationship Id="rId2" Type="http://schemas.openxmlformats.org/officeDocument/2006/relationships/hyperlink" Target="#Capa!A1"/><Relationship Id="rId1" Type="http://schemas.openxmlformats.org/officeDocument/2006/relationships/hyperlink" Target="#Dashboard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Funcionarios!A1"/><Relationship Id="rId2" Type="http://schemas.openxmlformats.org/officeDocument/2006/relationships/hyperlink" Target="#Capa!A1"/><Relationship Id="rId1" Type="http://schemas.openxmlformats.org/officeDocument/2006/relationships/hyperlink" Target="#Tabelas_din&#226;micas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Dependentes!A1"/><Relationship Id="rId2" Type="http://schemas.openxmlformats.org/officeDocument/2006/relationships/hyperlink" Target="#Capa!A1"/><Relationship Id="rId1" Type="http://schemas.openxmlformats.org/officeDocument/2006/relationships/hyperlink" Target="#Geral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Capa!A1"/><Relationship Id="rId1" Type="http://schemas.openxmlformats.org/officeDocument/2006/relationships/hyperlink" Target="#Geral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9523</xdr:colOff>
      <xdr:row>25</xdr:row>
      <xdr:rowOff>26102</xdr:rowOff>
    </xdr:from>
    <xdr:to>
      <xdr:col>5</xdr:col>
      <xdr:colOff>1055</xdr:colOff>
      <xdr:row>32</xdr:row>
      <xdr:rowOff>44639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UF 1">
              <a:extLst>
                <a:ext uri="{FF2B5EF4-FFF2-40B4-BE49-F238E27FC236}">
                  <a16:creationId xmlns:a16="http://schemas.microsoft.com/office/drawing/2014/main" id="{05413605-0E3E-4FC0-8017-DA806C2386C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UF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898" y="6741227"/>
              <a:ext cx="2722032" cy="1463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9526</xdr:colOff>
      <xdr:row>9</xdr:row>
      <xdr:rowOff>9527</xdr:rowOff>
    </xdr:from>
    <xdr:to>
      <xdr:col>5</xdr:col>
      <xdr:colOff>9865</xdr:colOff>
      <xdr:row>16</xdr:row>
      <xdr:rowOff>26458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DEPARTAMENTO 1">
              <a:extLst>
                <a:ext uri="{FF2B5EF4-FFF2-40B4-BE49-F238E27FC236}">
                  <a16:creationId xmlns:a16="http://schemas.microsoft.com/office/drawing/2014/main" id="{619C4101-B062-4824-8F40-4A8C4D946C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5901" y="3422652"/>
              <a:ext cx="2730839" cy="14615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19406</xdr:colOff>
      <xdr:row>17</xdr:row>
      <xdr:rowOff>13230</xdr:rowOff>
    </xdr:from>
    <xdr:to>
      <xdr:col>5</xdr:col>
      <xdr:colOff>10938</xdr:colOff>
      <xdr:row>24</xdr:row>
      <xdr:rowOff>31767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CARGO 1">
              <a:extLst>
                <a:ext uri="{FF2B5EF4-FFF2-40B4-BE49-F238E27FC236}">
                  <a16:creationId xmlns:a16="http://schemas.microsoft.com/office/drawing/2014/main" id="{8934653C-7828-4DBE-9531-E863767B7D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781" y="5077355"/>
              <a:ext cx="2722032" cy="14631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2709</xdr:colOff>
      <xdr:row>1</xdr:row>
      <xdr:rowOff>18430</xdr:rowOff>
    </xdr:from>
    <xdr:to>
      <xdr:col>4</xdr:col>
      <xdr:colOff>674598</xdr:colOff>
      <xdr:row>7</xdr:row>
      <xdr:rowOff>186269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ADMISSAO 1">
              <a:extLst>
                <a:ext uri="{FF2B5EF4-FFF2-40B4-BE49-F238E27FC236}">
                  <a16:creationId xmlns:a16="http://schemas.microsoft.com/office/drawing/2014/main" id="{FE1488F6-3818-4798-918A-F3CAB55A6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ADMISSA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084" y="1748805"/>
              <a:ext cx="2719764" cy="14378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>
    <xdr:from>
      <xdr:col>1</xdr:col>
      <xdr:colOff>21967</xdr:colOff>
      <xdr:row>0</xdr:row>
      <xdr:rowOff>52916</xdr:rowOff>
    </xdr:from>
    <xdr:to>
      <xdr:col>30</xdr:col>
      <xdr:colOff>285750</xdr:colOff>
      <xdr:row>0</xdr:row>
      <xdr:rowOff>788276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D51B3F7A-68C6-4588-B9F7-31AE8E20277C}"/>
            </a:ext>
          </a:extLst>
        </xdr:cNvPr>
        <xdr:cNvSpPr/>
      </xdr:nvSpPr>
      <xdr:spPr>
        <a:xfrm>
          <a:off x="228342" y="52916"/>
          <a:ext cx="17932658" cy="73536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solidFill>
                <a:sysClr val="windowText" lastClr="000000"/>
              </a:solidFill>
              <a:latin typeface="Montserrat Light" panose="00000400000000000000" pitchFamily="2" charset="0"/>
            </a:rPr>
            <a:t>Dashboard |</a:t>
          </a:r>
          <a:r>
            <a:rPr lang="pt-BR" sz="180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 Recursos Humanos</a:t>
          </a:r>
        </a:p>
      </xdr:txBody>
    </xdr:sp>
    <xdr:clientData/>
  </xdr:twoCellAnchor>
  <xdr:twoCellAnchor>
    <xdr:from>
      <xdr:col>2</xdr:col>
      <xdr:colOff>653141</xdr:colOff>
      <xdr:row>0</xdr:row>
      <xdr:rowOff>176895</xdr:rowOff>
    </xdr:from>
    <xdr:to>
      <xdr:col>4</xdr:col>
      <xdr:colOff>-1</xdr:colOff>
      <xdr:row>0</xdr:row>
      <xdr:rowOff>680357</xdr:rowOff>
    </xdr:to>
    <xdr:sp macro="" textlink="">
      <xdr:nvSpPr>
        <xdr:cNvPr id="19" name="Seta: para a Esquerda 1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FE645F-D185-414C-BEB0-17A242959E67}"/>
            </a:ext>
          </a:extLst>
        </xdr:cNvPr>
        <xdr:cNvSpPr/>
      </xdr:nvSpPr>
      <xdr:spPr>
        <a:xfrm>
          <a:off x="1538966" y="176895"/>
          <a:ext cx="718458" cy="503462"/>
        </a:xfrm>
        <a:prstGeom prst="lef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Voltar</a:t>
          </a:r>
        </a:p>
      </xdr:txBody>
    </xdr:sp>
    <xdr:clientData/>
  </xdr:twoCellAnchor>
  <xdr:twoCellAnchor>
    <xdr:from>
      <xdr:col>1</xdr:col>
      <xdr:colOff>176895</xdr:colOff>
      <xdr:row>0</xdr:row>
      <xdr:rowOff>231323</xdr:rowOff>
    </xdr:from>
    <xdr:to>
      <xdr:col>2</xdr:col>
      <xdr:colOff>231324</xdr:colOff>
      <xdr:row>0</xdr:row>
      <xdr:rowOff>625930</xdr:rowOff>
    </xdr:to>
    <xdr:sp macro="" textlink="">
      <xdr:nvSpPr>
        <xdr:cNvPr id="20" name="Elipse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804A26-4E14-4272-B4C8-7F8630D29BE3}"/>
            </a:ext>
          </a:extLst>
        </xdr:cNvPr>
        <xdr:cNvSpPr/>
      </xdr:nvSpPr>
      <xdr:spPr>
        <a:xfrm>
          <a:off x="376920" y="231323"/>
          <a:ext cx="740229" cy="394607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  <xdr:twoCellAnchor>
    <xdr:from>
      <xdr:col>28</xdr:col>
      <xdr:colOff>460375</xdr:colOff>
      <xdr:row>0</xdr:row>
      <xdr:rowOff>145141</xdr:rowOff>
    </xdr:from>
    <xdr:to>
      <xdr:col>30</xdr:col>
      <xdr:colOff>145412</xdr:colOff>
      <xdr:row>0</xdr:row>
      <xdr:rowOff>649141</xdr:rowOff>
    </xdr:to>
    <xdr:sp macro="" textlink="">
      <xdr:nvSpPr>
        <xdr:cNvPr id="21" name="Seta: para a Direita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7D5A88-597D-4EB4-8B8F-35E362FE1E0F}"/>
            </a:ext>
          </a:extLst>
        </xdr:cNvPr>
        <xdr:cNvSpPr/>
      </xdr:nvSpPr>
      <xdr:spPr>
        <a:xfrm>
          <a:off x="17129125" y="145141"/>
          <a:ext cx="891537" cy="504000"/>
        </a:xfrm>
        <a:prstGeom prst="righ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Montserrat Light" panose="00000400000000000000" pitchFamily="2" charset="0"/>
            </a:rPr>
            <a:t>Avançar</a:t>
          </a:r>
          <a:endParaRPr lang="pt-BR" sz="1100">
            <a:latin typeface="Montserrat Light" panose="00000400000000000000" pitchFamily="2" charset="0"/>
          </a:endParaRPr>
        </a:p>
      </xdr:txBody>
    </xdr:sp>
    <xdr:clientData/>
  </xdr:twoCellAnchor>
  <xdr:twoCellAnchor>
    <xdr:from>
      <xdr:col>5</xdr:col>
      <xdr:colOff>285750</xdr:colOff>
      <xdr:row>7</xdr:row>
      <xdr:rowOff>196201</xdr:rowOff>
    </xdr:from>
    <xdr:to>
      <xdr:col>12</xdr:col>
      <xdr:colOff>247764</xdr:colOff>
      <xdr:row>18</xdr:row>
      <xdr:rowOff>194332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143E1508-29CA-4280-9A9D-A7E855F52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1887</xdr:colOff>
      <xdr:row>6</xdr:row>
      <xdr:rowOff>190500</xdr:rowOff>
    </xdr:from>
    <xdr:to>
      <xdr:col>12</xdr:col>
      <xdr:colOff>255087</xdr:colOff>
      <xdr:row>7</xdr:row>
      <xdr:rowOff>179958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E71028ED-D044-4123-A4EB-B96B40EF5648}"/>
            </a:ext>
          </a:extLst>
        </xdr:cNvPr>
        <xdr:cNvSpPr/>
      </xdr:nvSpPr>
      <xdr:spPr>
        <a:xfrm>
          <a:off x="3240387" y="2206625"/>
          <a:ext cx="3555200" cy="195833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5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Funcionários Admitidos / Ano</a:t>
          </a:r>
        </a:p>
      </xdr:txBody>
    </xdr:sp>
    <xdr:clientData/>
  </xdr:twoCellAnchor>
  <xdr:twoCellAnchor>
    <xdr:from>
      <xdr:col>12</xdr:col>
      <xdr:colOff>455469</xdr:colOff>
      <xdr:row>7</xdr:row>
      <xdr:rowOff>0</xdr:rowOff>
    </xdr:from>
    <xdr:to>
      <xdr:col>18</xdr:col>
      <xdr:colOff>291273</xdr:colOff>
      <xdr:row>7</xdr:row>
      <xdr:rowOff>195833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5B4CF509-88CB-4548-B12C-26094940F325}"/>
            </a:ext>
          </a:extLst>
        </xdr:cNvPr>
        <xdr:cNvSpPr/>
      </xdr:nvSpPr>
      <xdr:spPr>
        <a:xfrm>
          <a:off x="6995969" y="2222500"/>
          <a:ext cx="3566429" cy="195833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pt-BR" sz="1050">
              <a:solidFill>
                <a:schemeClr val="lt1"/>
              </a:solidFill>
              <a:latin typeface="Montserrat Light" panose="00000400000000000000" pitchFamily="2" charset="0"/>
              <a:ea typeface="+mn-ea"/>
              <a:cs typeface="+mn-cs"/>
            </a:rPr>
            <a:t>Funcionários / Tempo de Empresa em Anos</a:t>
          </a:r>
        </a:p>
      </xdr:txBody>
    </xdr:sp>
    <xdr:clientData/>
  </xdr:twoCellAnchor>
  <xdr:twoCellAnchor>
    <xdr:from>
      <xdr:col>12</xdr:col>
      <xdr:colOff>444500</xdr:colOff>
      <xdr:row>7</xdr:row>
      <xdr:rowOff>199237</xdr:rowOff>
    </xdr:from>
    <xdr:to>
      <xdr:col>18</xdr:col>
      <xdr:colOff>290404</xdr:colOff>
      <xdr:row>18</xdr:row>
      <xdr:rowOff>197368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05B47524-8871-45A8-8893-B1503E3B09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476249</xdr:colOff>
      <xdr:row>7</xdr:row>
      <xdr:rowOff>198243</xdr:rowOff>
    </xdr:from>
    <xdr:to>
      <xdr:col>25</xdr:col>
      <xdr:colOff>31724</xdr:colOff>
      <xdr:row>18</xdr:row>
      <xdr:rowOff>197265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8491C48A-7354-4E23-9FB3-0DA530727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485375</xdr:colOff>
      <xdr:row>6</xdr:row>
      <xdr:rowOff>190500</xdr:rowOff>
    </xdr:from>
    <xdr:to>
      <xdr:col>25</xdr:col>
      <xdr:colOff>37250</xdr:colOff>
      <xdr:row>7</xdr:row>
      <xdr:rowOff>179995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17AE269D-EB75-470A-B6BC-0C18DB3D5808}"/>
            </a:ext>
          </a:extLst>
        </xdr:cNvPr>
        <xdr:cNvSpPr/>
      </xdr:nvSpPr>
      <xdr:spPr>
        <a:xfrm>
          <a:off x="10756500" y="2206625"/>
          <a:ext cx="3600000" cy="195870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Funcionários</a:t>
          </a:r>
          <a:r>
            <a:rPr lang="pt-BR" sz="1050" baseline="0">
              <a:latin typeface="Montserrat Light" panose="00000400000000000000" pitchFamily="2" charset="0"/>
            </a:rPr>
            <a:t> / Departamento</a:t>
          </a:r>
          <a:endParaRPr lang="pt-BR" sz="1050">
            <a:latin typeface="Montserrat Light" panose="00000400000000000000" pitchFamily="2" charset="0"/>
          </a:endParaRPr>
        </a:p>
      </xdr:txBody>
    </xdr:sp>
    <xdr:clientData/>
  </xdr:twoCellAnchor>
  <xdr:twoCellAnchor>
    <xdr:from>
      <xdr:col>25</xdr:col>
      <xdr:colOff>246185</xdr:colOff>
      <xdr:row>7</xdr:row>
      <xdr:rowOff>187826</xdr:rowOff>
    </xdr:from>
    <xdr:to>
      <xdr:col>30</xdr:col>
      <xdr:colOff>255823</xdr:colOff>
      <xdr:row>18</xdr:row>
      <xdr:rowOff>185957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7F1E6F3F-FBE2-40EF-82E7-ED61187BB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277541</xdr:colOff>
      <xdr:row>6</xdr:row>
      <xdr:rowOff>195224</xdr:rowOff>
    </xdr:from>
    <xdr:to>
      <xdr:col>30</xdr:col>
      <xdr:colOff>249541</xdr:colOff>
      <xdr:row>7</xdr:row>
      <xdr:rowOff>190829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E1787E1A-EC46-406E-AE65-9B1933992B91}"/>
            </a:ext>
          </a:extLst>
        </xdr:cNvPr>
        <xdr:cNvSpPr/>
      </xdr:nvSpPr>
      <xdr:spPr>
        <a:xfrm>
          <a:off x="14596791" y="2211349"/>
          <a:ext cx="3528000" cy="201980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Funcionários</a:t>
          </a:r>
          <a:r>
            <a:rPr lang="pt-BR" sz="1050" baseline="0">
              <a:latin typeface="Montserrat Light" panose="00000400000000000000" pitchFamily="2" charset="0"/>
            </a:rPr>
            <a:t> / Cargo</a:t>
          </a:r>
          <a:endParaRPr lang="pt-BR" sz="1050">
            <a:latin typeface="Montserrat Light" panose="00000400000000000000" pitchFamily="2" charset="0"/>
          </a:endParaRPr>
        </a:p>
      </xdr:txBody>
    </xdr:sp>
    <xdr:clientData/>
  </xdr:twoCellAnchor>
  <xdr:twoCellAnchor>
    <xdr:from>
      <xdr:col>5</xdr:col>
      <xdr:colOff>285750</xdr:colOff>
      <xdr:row>20</xdr:row>
      <xdr:rowOff>190733</xdr:rowOff>
    </xdr:from>
    <xdr:to>
      <xdr:col>12</xdr:col>
      <xdr:colOff>245070</xdr:colOff>
      <xdr:row>32</xdr:row>
      <xdr:rowOff>73602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4" name="Gráfico 33">
              <a:extLst>
                <a:ext uri="{FF2B5EF4-FFF2-40B4-BE49-F238E27FC236}">
                  <a16:creationId xmlns:a16="http://schemas.microsoft.com/office/drawing/2014/main" id="{BB8D732D-79B3-4B1B-BFF1-8D9909DF36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28975" y="5762858"/>
              <a:ext cx="3578820" cy="2283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290938</xdr:colOff>
      <xdr:row>20</xdr:row>
      <xdr:rowOff>114223</xdr:rowOff>
    </xdr:from>
    <xdr:to>
      <xdr:col>12</xdr:col>
      <xdr:colOff>246658</xdr:colOff>
      <xdr:row>21</xdr:row>
      <xdr:rowOff>92882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2E65B22E-7E39-4537-A28D-60ED4F84A8A9}"/>
            </a:ext>
          </a:extLst>
        </xdr:cNvPr>
        <xdr:cNvSpPr/>
      </xdr:nvSpPr>
      <xdr:spPr>
        <a:xfrm>
          <a:off x="3227813" y="5019598"/>
          <a:ext cx="3559345" cy="185034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Salários / Cargo</a:t>
          </a:r>
        </a:p>
      </xdr:txBody>
    </xdr:sp>
    <xdr:clientData/>
  </xdr:twoCellAnchor>
  <xdr:twoCellAnchor>
    <xdr:from>
      <xdr:col>12</xdr:col>
      <xdr:colOff>442429</xdr:colOff>
      <xdr:row>21</xdr:row>
      <xdr:rowOff>111345</xdr:rowOff>
    </xdr:from>
    <xdr:to>
      <xdr:col>18</xdr:col>
      <xdr:colOff>315404</xdr:colOff>
      <xdr:row>32</xdr:row>
      <xdr:rowOff>69620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A4A9A717-AF58-46AA-B3BA-F47093F9D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440395</xdr:colOff>
      <xdr:row>20</xdr:row>
      <xdr:rowOff>114222</xdr:rowOff>
    </xdr:from>
    <xdr:to>
      <xdr:col>18</xdr:col>
      <xdr:colOff>309770</xdr:colOff>
      <xdr:row>21</xdr:row>
      <xdr:rowOff>92881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7D20DB90-FB73-488D-9135-9781B306F3FA}"/>
            </a:ext>
          </a:extLst>
        </xdr:cNvPr>
        <xdr:cNvSpPr/>
      </xdr:nvSpPr>
      <xdr:spPr>
        <a:xfrm>
          <a:off x="6980895" y="5019597"/>
          <a:ext cx="3600000" cy="185034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Departamento e Cargos</a:t>
          </a:r>
        </a:p>
      </xdr:txBody>
    </xdr:sp>
    <xdr:clientData/>
  </xdr:twoCellAnchor>
  <xdr:twoCellAnchor>
    <xdr:from>
      <xdr:col>18</xdr:col>
      <xdr:colOff>510091</xdr:colOff>
      <xdr:row>21</xdr:row>
      <xdr:rowOff>95250</xdr:rowOff>
    </xdr:from>
    <xdr:to>
      <xdr:col>25</xdr:col>
      <xdr:colOff>65566</xdr:colOff>
      <xdr:row>32</xdr:row>
      <xdr:rowOff>53525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AF28477D-94CB-4E08-AF06-4E9F6E710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525966</xdr:colOff>
      <xdr:row>20</xdr:row>
      <xdr:rowOff>111125</xdr:rowOff>
    </xdr:from>
    <xdr:to>
      <xdr:col>25</xdr:col>
      <xdr:colOff>77841</xdr:colOff>
      <xdr:row>21</xdr:row>
      <xdr:rowOff>89784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1F83B87-9690-44A7-B3DF-65EBC1B5731A}"/>
            </a:ext>
          </a:extLst>
        </xdr:cNvPr>
        <xdr:cNvSpPr/>
      </xdr:nvSpPr>
      <xdr:spPr>
        <a:xfrm>
          <a:off x="10797091" y="5016500"/>
          <a:ext cx="3600000" cy="185034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Funcionários com e sem Dependentes</a:t>
          </a:r>
        </a:p>
      </xdr:txBody>
    </xdr:sp>
    <xdr:clientData/>
  </xdr:twoCellAnchor>
  <xdr:twoCellAnchor>
    <xdr:from>
      <xdr:col>25</xdr:col>
      <xdr:colOff>277228</xdr:colOff>
      <xdr:row>21</xdr:row>
      <xdr:rowOff>79689</xdr:rowOff>
    </xdr:from>
    <xdr:to>
      <xdr:col>30</xdr:col>
      <xdr:colOff>289206</xdr:colOff>
      <xdr:row>32</xdr:row>
      <xdr:rowOff>37305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0" name="Gráfico 39">
              <a:extLst>
                <a:ext uri="{FF2B5EF4-FFF2-40B4-BE49-F238E27FC236}">
                  <a16:creationId xmlns:a16="http://schemas.microsoft.com/office/drawing/2014/main" id="{2D3400C7-D913-491C-9FE3-19D248BF6B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69503" y="5851839"/>
              <a:ext cx="3593378" cy="21578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25</xdr:col>
      <xdr:colOff>269875</xdr:colOff>
      <xdr:row>20</xdr:row>
      <xdr:rowOff>95250</xdr:rowOff>
    </xdr:from>
    <xdr:to>
      <xdr:col>30</xdr:col>
      <xdr:colOff>277875</xdr:colOff>
      <xdr:row>21</xdr:row>
      <xdr:rowOff>94075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C2EA7355-8CF0-4BBE-A0D9-6385EAA30B63}"/>
            </a:ext>
          </a:extLst>
        </xdr:cNvPr>
        <xdr:cNvSpPr/>
      </xdr:nvSpPr>
      <xdr:spPr>
        <a:xfrm>
          <a:off x="14589125" y="5000625"/>
          <a:ext cx="3564000" cy="205200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>
              <a:latin typeface="Montserrat Light" panose="00000400000000000000" pitchFamily="2" charset="0"/>
            </a:rPr>
            <a:t>Funcionários / UF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54430</xdr:rowOff>
    </xdr:from>
    <xdr:to>
      <xdr:col>17</xdr:col>
      <xdr:colOff>1564822</xdr:colOff>
      <xdr:row>0</xdr:row>
      <xdr:rowOff>721180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3A42C046-E300-44D6-BEED-D12C006F5CCC}"/>
            </a:ext>
          </a:extLst>
        </xdr:cNvPr>
        <xdr:cNvSpPr/>
      </xdr:nvSpPr>
      <xdr:spPr>
        <a:xfrm>
          <a:off x="217714" y="54430"/>
          <a:ext cx="18492108" cy="66675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Tabelas Dinâmicas | Recursos Humanos</a:t>
          </a:r>
        </a:p>
      </xdr:txBody>
    </xdr:sp>
    <xdr:clientData/>
  </xdr:twoCellAnchor>
  <xdr:twoCellAnchor>
    <xdr:from>
      <xdr:col>1</xdr:col>
      <xdr:colOff>1102180</xdr:colOff>
      <xdr:row>0</xdr:row>
      <xdr:rowOff>151193</xdr:rowOff>
    </xdr:from>
    <xdr:to>
      <xdr:col>3</xdr:col>
      <xdr:colOff>476250</xdr:colOff>
      <xdr:row>0</xdr:row>
      <xdr:rowOff>654655</xdr:rowOff>
    </xdr:to>
    <xdr:sp macro="" textlink="">
      <xdr:nvSpPr>
        <xdr:cNvPr id="20" name="Seta: para a Esquerda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D2DF1E8-1EA1-4616-ADB9-4B9B7812A954}"/>
            </a:ext>
          </a:extLst>
        </xdr:cNvPr>
        <xdr:cNvSpPr/>
      </xdr:nvSpPr>
      <xdr:spPr>
        <a:xfrm>
          <a:off x="1319894" y="151193"/>
          <a:ext cx="680356" cy="503462"/>
        </a:xfrm>
        <a:prstGeom prst="lef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Voltar</a:t>
          </a:r>
        </a:p>
      </xdr:txBody>
    </xdr:sp>
    <xdr:clientData/>
  </xdr:twoCellAnchor>
  <xdr:twoCellAnchor>
    <xdr:from>
      <xdr:col>1</xdr:col>
      <xdr:colOff>154928</xdr:colOff>
      <xdr:row>0</xdr:row>
      <xdr:rowOff>232836</xdr:rowOff>
    </xdr:from>
    <xdr:to>
      <xdr:col>1</xdr:col>
      <xdr:colOff>889714</xdr:colOff>
      <xdr:row>0</xdr:row>
      <xdr:rowOff>627443</xdr:rowOff>
    </xdr:to>
    <xdr:sp macro="" textlink="">
      <xdr:nvSpPr>
        <xdr:cNvPr id="21" name="Elipse 2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15B6DA4-00CE-43B6-9A35-8CE6D40D6219}"/>
            </a:ext>
          </a:extLst>
        </xdr:cNvPr>
        <xdr:cNvSpPr/>
      </xdr:nvSpPr>
      <xdr:spPr>
        <a:xfrm>
          <a:off x="372642" y="232836"/>
          <a:ext cx="734786" cy="394607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  <xdr:twoCellAnchor>
    <xdr:from>
      <xdr:col>17</xdr:col>
      <xdr:colOff>653143</xdr:colOff>
      <xdr:row>0</xdr:row>
      <xdr:rowOff>153663</xdr:rowOff>
    </xdr:from>
    <xdr:to>
      <xdr:col>17</xdr:col>
      <xdr:colOff>1464943</xdr:colOff>
      <xdr:row>0</xdr:row>
      <xdr:rowOff>657663</xdr:rowOff>
    </xdr:to>
    <xdr:sp macro="" textlink="">
      <xdr:nvSpPr>
        <xdr:cNvPr id="22" name="Seta: para a Direita 2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E9BFDB-9DD5-4420-B224-7B92506B4FB3}"/>
            </a:ext>
          </a:extLst>
        </xdr:cNvPr>
        <xdr:cNvSpPr/>
      </xdr:nvSpPr>
      <xdr:spPr>
        <a:xfrm>
          <a:off x="17798143" y="153663"/>
          <a:ext cx="811800" cy="504000"/>
        </a:xfrm>
        <a:prstGeom prst="righ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Montserrat Light" panose="00000400000000000000" pitchFamily="2" charset="0"/>
            </a:rPr>
            <a:t>Avançar</a:t>
          </a:r>
          <a:endParaRPr lang="pt-BR" sz="1100">
            <a:latin typeface="Montserrat Light" panose="00000400000000000000" pitchFamily="2" charset="0"/>
          </a:endParaRPr>
        </a:p>
      </xdr:txBody>
    </xdr:sp>
    <xdr:clientData/>
  </xdr:twoCellAnchor>
  <xdr:twoCellAnchor>
    <xdr:from>
      <xdr:col>1</xdr:col>
      <xdr:colOff>154928</xdr:colOff>
      <xdr:row>4</xdr:row>
      <xdr:rowOff>232836</xdr:rowOff>
    </xdr:from>
    <xdr:to>
      <xdr:col>1</xdr:col>
      <xdr:colOff>889714</xdr:colOff>
      <xdr:row>4</xdr:row>
      <xdr:rowOff>627443</xdr:rowOff>
    </xdr:to>
    <xdr:sp macro="" textlink="">
      <xdr:nvSpPr>
        <xdr:cNvPr id="7" name="Elips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E6D5731-87B3-4B29-AC10-128163712C2E}"/>
            </a:ext>
          </a:extLst>
        </xdr:cNvPr>
        <xdr:cNvSpPr/>
      </xdr:nvSpPr>
      <xdr:spPr>
        <a:xfrm>
          <a:off x="372642" y="232836"/>
          <a:ext cx="734786" cy="0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  <xdr:twoCellAnchor>
    <xdr:from>
      <xdr:col>1</xdr:col>
      <xdr:colOff>154928</xdr:colOff>
      <xdr:row>8</xdr:row>
      <xdr:rowOff>232836</xdr:rowOff>
    </xdr:from>
    <xdr:to>
      <xdr:col>1</xdr:col>
      <xdr:colOff>889714</xdr:colOff>
      <xdr:row>8</xdr:row>
      <xdr:rowOff>627443</xdr:rowOff>
    </xdr:to>
    <xdr:sp macro="" textlink="">
      <xdr:nvSpPr>
        <xdr:cNvPr id="8" name="Elips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C4AB7AC-7BC7-4D93-96E5-250BD074042D}"/>
            </a:ext>
          </a:extLst>
        </xdr:cNvPr>
        <xdr:cNvSpPr/>
      </xdr:nvSpPr>
      <xdr:spPr>
        <a:xfrm>
          <a:off x="372642" y="1852086"/>
          <a:ext cx="734786" cy="0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81643</xdr:rowOff>
    </xdr:from>
    <xdr:to>
      <xdr:col>12</xdr:col>
      <xdr:colOff>0</xdr:colOff>
      <xdr:row>0</xdr:row>
      <xdr:rowOff>653142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93856CB-306D-402D-BD26-75DBAE9158A6}"/>
            </a:ext>
          </a:extLst>
        </xdr:cNvPr>
        <xdr:cNvSpPr/>
      </xdr:nvSpPr>
      <xdr:spPr>
        <a:xfrm>
          <a:off x="204107" y="81643"/>
          <a:ext cx="17784536" cy="57149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Tabela Geral | Recursos Humanos</a:t>
          </a:r>
        </a:p>
      </xdr:txBody>
    </xdr:sp>
    <xdr:clientData/>
  </xdr:twoCellAnchor>
  <xdr:twoCellAnchor>
    <xdr:from>
      <xdr:col>1</xdr:col>
      <xdr:colOff>1324614</xdr:colOff>
      <xdr:row>0</xdr:row>
      <xdr:rowOff>132352</xdr:rowOff>
    </xdr:from>
    <xdr:to>
      <xdr:col>2</xdr:col>
      <xdr:colOff>546741</xdr:colOff>
      <xdr:row>0</xdr:row>
      <xdr:rowOff>561125</xdr:rowOff>
    </xdr:to>
    <xdr:sp macro="" textlink="">
      <xdr:nvSpPr>
        <xdr:cNvPr id="3" name="Seta: para a Esqu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9D27E73-ECEE-4829-80AB-743595AB1863}"/>
            </a:ext>
          </a:extLst>
        </xdr:cNvPr>
        <xdr:cNvSpPr/>
      </xdr:nvSpPr>
      <xdr:spPr>
        <a:xfrm>
          <a:off x="1528721" y="132352"/>
          <a:ext cx="759734" cy="428773"/>
        </a:xfrm>
        <a:prstGeom prst="lef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Voltar</a:t>
          </a:r>
        </a:p>
      </xdr:txBody>
    </xdr:sp>
    <xdr:clientData/>
  </xdr:twoCellAnchor>
  <xdr:twoCellAnchor>
    <xdr:from>
      <xdr:col>1</xdr:col>
      <xdr:colOff>218252</xdr:colOff>
      <xdr:row>0</xdr:row>
      <xdr:rowOff>186780</xdr:rowOff>
    </xdr:from>
    <xdr:to>
      <xdr:col>1</xdr:col>
      <xdr:colOff>952500</xdr:colOff>
      <xdr:row>0</xdr:row>
      <xdr:rowOff>522847</xdr:rowOff>
    </xdr:to>
    <xdr:sp macro="" textlink="">
      <xdr:nvSpPr>
        <xdr:cNvPr id="4" name="Elips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A6EFFA-DC9B-45A3-BE8E-FE1BF9F86403}"/>
            </a:ext>
          </a:extLst>
        </xdr:cNvPr>
        <xdr:cNvSpPr/>
      </xdr:nvSpPr>
      <xdr:spPr>
        <a:xfrm>
          <a:off x="422359" y="186780"/>
          <a:ext cx="734248" cy="336067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  <xdr:twoCellAnchor>
    <xdr:from>
      <xdr:col>11</xdr:col>
      <xdr:colOff>200116</xdr:colOff>
      <xdr:row>0</xdr:row>
      <xdr:rowOff>130635</xdr:rowOff>
    </xdr:from>
    <xdr:to>
      <xdr:col>11</xdr:col>
      <xdr:colOff>992954</xdr:colOff>
      <xdr:row>0</xdr:row>
      <xdr:rowOff>559866</xdr:rowOff>
    </xdr:to>
    <xdr:sp macro="" textlink="">
      <xdr:nvSpPr>
        <xdr:cNvPr id="5" name="Seta: para a Direita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1A2CDC8-6900-44D8-B9A3-3B6F1AF2E60B}"/>
            </a:ext>
          </a:extLst>
        </xdr:cNvPr>
        <xdr:cNvSpPr/>
      </xdr:nvSpPr>
      <xdr:spPr>
        <a:xfrm>
          <a:off x="17086580" y="130635"/>
          <a:ext cx="792838" cy="429231"/>
        </a:xfrm>
        <a:prstGeom prst="righ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Montserrat Light" panose="00000400000000000000" pitchFamily="2" charset="0"/>
            </a:rPr>
            <a:t>Avançar</a:t>
          </a:r>
          <a:endParaRPr lang="pt-BR" sz="1100">
            <a:latin typeface="Montserrat Light" panose="00000400000000000000" pitchFamily="2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149680</xdr:colOff>
      <xdr:row>0</xdr:row>
      <xdr:rowOff>54429</xdr:rowOff>
    </xdr:from>
    <xdr:to>
      <xdr:col>11</xdr:col>
      <xdr:colOff>1020537</xdr:colOff>
      <xdr:row>0</xdr:row>
      <xdr:rowOff>693965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3391E7D2-08EF-48DD-B41D-92CDF1F3FCFE}"/>
            </a:ext>
          </a:extLst>
        </xdr:cNvPr>
        <xdr:cNvSpPr/>
      </xdr:nvSpPr>
      <xdr:spPr>
        <a:xfrm>
          <a:off x="149680" y="54429"/>
          <a:ext cx="17907000" cy="63953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Tabela Funcionários | Recursos Humanos</a:t>
          </a:r>
        </a:p>
      </xdr:txBody>
    </xdr:sp>
    <xdr:clientData/>
  </xdr:twoCellAnchor>
  <xdr:twoCellAnchor>
    <xdr:from>
      <xdr:col>1</xdr:col>
      <xdr:colOff>1468851</xdr:colOff>
      <xdr:row>0</xdr:row>
      <xdr:rowOff>145960</xdr:rowOff>
    </xdr:from>
    <xdr:to>
      <xdr:col>3</xdr:col>
      <xdr:colOff>27215</xdr:colOff>
      <xdr:row>0</xdr:row>
      <xdr:rowOff>574733</xdr:rowOff>
    </xdr:to>
    <xdr:sp macro="" textlink="">
      <xdr:nvSpPr>
        <xdr:cNvPr id="7" name="Seta: para a Esquerda 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4B9F38-DAB9-4CB3-8FAF-C4EF3D943ADE}"/>
            </a:ext>
          </a:extLst>
        </xdr:cNvPr>
        <xdr:cNvSpPr/>
      </xdr:nvSpPr>
      <xdr:spPr>
        <a:xfrm>
          <a:off x="1632137" y="145960"/>
          <a:ext cx="721899" cy="428773"/>
        </a:xfrm>
        <a:prstGeom prst="lef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Voltar</a:t>
          </a:r>
        </a:p>
      </xdr:txBody>
    </xdr:sp>
    <xdr:clientData/>
  </xdr:twoCellAnchor>
  <xdr:twoCellAnchor>
    <xdr:from>
      <xdr:col>1</xdr:col>
      <xdr:colOff>218252</xdr:colOff>
      <xdr:row>0</xdr:row>
      <xdr:rowOff>200388</xdr:rowOff>
    </xdr:from>
    <xdr:to>
      <xdr:col>1</xdr:col>
      <xdr:colOff>952500</xdr:colOff>
      <xdr:row>0</xdr:row>
      <xdr:rowOff>536455</xdr:rowOff>
    </xdr:to>
    <xdr:sp macro="" textlink="">
      <xdr:nvSpPr>
        <xdr:cNvPr id="8" name="Elips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F05EA2E-BA51-4074-8F2E-FC738A998AFE}"/>
            </a:ext>
          </a:extLst>
        </xdr:cNvPr>
        <xdr:cNvSpPr/>
      </xdr:nvSpPr>
      <xdr:spPr>
        <a:xfrm>
          <a:off x="381538" y="200388"/>
          <a:ext cx="734248" cy="336067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  <xdr:twoCellAnchor>
    <xdr:from>
      <xdr:col>11</xdr:col>
      <xdr:colOff>162861</xdr:colOff>
      <xdr:row>0</xdr:row>
      <xdr:rowOff>180371</xdr:rowOff>
    </xdr:from>
    <xdr:to>
      <xdr:col>11</xdr:col>
      <xdr:colOff>953729</xdr:colOff>
      <xdr:row>0</xdr:row>
      <xdr:rowOff>609602</xdr:rowOff>
    </xdr:to>
    <xdr:sp macro="" textlink="">
      <xdr:nvSpPr>
        <xdr:cNvPr id="9" name="Seta: para a Direita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70A3DD8-C480-4A44-8DAE-ECBB5637E26C}"/>
            </a:ext>
          </a:extLst>
        </xdr:cNvPr>
        <xdr:cNvSpPr/>
      </xdr:nvSpPr>
      <xdr:spPr>
        <a:xfrm>
          <a:off x="17199004" y="180371"/>
          <a:ext cx="790868" cy="429231"/>
        </a:xfrm>
        <a:prstGeom prst="righ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latin typeface="Montserrat Light" panose="00000400000000000000" pitchFamily="2" charset="0"/>
            </a:rPr>
            <a:t>Avançar</a:t>
          </a:r>
          <a:endParaRPr lang="pt-BR" sz="1100">
            <a:latin typeface="Montserrat Light" panose="00000400000000000000" pitchFamily="2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50800</xdr:rowOff>
    </xdr:from>
    <xdr:to>
      <xdr:col>6</xdr:col>
      <xdr:colOff>25400</xdr:colOff>
      <xdr:row>0</xdr:row>
      <xdr:rowOff>749300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FFF8F67-F733-4944-A311-9B1596B215C3}"/>
            </a:ext>
          </a:extLst>
        </xdr:cNvPr>
        <xdr:cNvSpPr/>
      </xdr:nvSpPr>
      <xdr:spPr>
        <a:xfrm>
          <a:off x="254001" y="50800"/>
          <a:ext cx="7835899" cy="69850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aseline="0">
              <a:solidFill>
                <a:sysClr val="windowText" lastClr="000000"/>
              </a:solidFill>
              <a:latin typeface="Montserrat Light" panose="00000400000000000000" pitchFamily="2" charset="0"/>
            </a:rPr>
            <a:t>Tabela Dependentes | Recursos Humanos</a:t>
          </a:r>
        </a:p>
      </xdr:txBody>
    </xdr:sp>
    <xdr:clientData/>
  </xdr:twoCellAnchor>
  <xdr:twoCellAnchor>
    <xdr:from>
      <xdr:col>5</xdr:col>
      <xdr:colOff>828168</xdr:colOff>
      <xdr:row>0</xdr:row>
      <xdr:rowOff>178092</xdr:rowOff>
    </xdr:from>
    <xdr:to>
      <xdr:col>5</xdr:col>
      <xdr:colOff>1558088</xdr:colOff>
      <xdr:row>0</xdr:row>
      <xdr:rowOff>606865</xdr:rowOff>
    </xdr:to>
    <xdr:sp macro="" textlink="">
      <xdr:nvSpPr>
        <xdr:cNvPr id="3" name="Seta: para a Esquerda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8BCC0E-E87F-4024-80A8-659F49F44652}"/>
            </a:ext>
          </a:extLst>
        </xdr:cNvPr>
        <xdr:cNvSpPr/>
      </xdr:nvSpPr>
      <xdr:spPr>
        <a:xfrm>
          <a:off x="7203568" y="178092"/>
          <a:ext cx="729920" cy="428773"/>
        </a:xfrm>
        <a:prstGeom prst="leftArrow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Voltar</a:t>
          </a:r>
        </a:p>
      </xdr:txBody>
    </xdr:sp>
    <xdr:clientData/>
  </xdr:twoCellAnchor>
  <xdr:twoCellAnchor>
    <xdr:from>
      <xdr:col>1</xdr:col>
      <xdr:colOff>153079</xdr:colOff>
      <xdr:row>0</xdr:row>
      <xdr:rowOff>220154</xdr:rowOff>
    </xdr:from>
    <xdr:to>
      <xdr:col>2</xdr:col>
      <xdr:colOff>254000</xdr:colOff>
      <xdr:row>0</xdr:row>
      <xdr:rowOff>556221</xdr:rowOff>
    </xdr:to>
    <xdr:sp macro="" textlink="">
      <xdr:nvSpPr>
        <xdr:cNvPr id="4" name="Elips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596931-796C-4A9F-8665-82CD68E8C9C6}"/>
            </a:ext>
          </a:extLst>
        </xdr:cNvPr>
        <xdr:cNvSpPr/>
      </xdr:nvSpPr>
      <xdr:spPr>
        <a:xfrm>
          <a:off x="407079" y="220154"/>
          <a:ext cx="735921" cy="336067"/>
        </a:xfrm>
        <a:prstGeom prst="ellipse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/>
              </a:solidFill>
              <a:latin typeface="Montserrat Light" panose="00000400000000000000" pitchFamily="2" charset="0"/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Laise Daiane Costa Lopes - FBM" refreshedDate="44039.396856828702" createdVersion="6" refreshedVersion="6" minRefreshableVersion="3" recordCount="95" xr:uid="{FC65EB4F-B9E3-4199-9FFB-9522D9D01B21}">
  <cacheSource type="worksheet">
    <worksheetSource name="TB_Func5"/>
  </cacheSource>
  <cacheFields count="21">
    <cacheField name="ID_MATRICULA" numFmtId="0">
      <sharedItems containsSemiMixedTypes="0" containsString="0" containsNumber="1" containsInteger="1" minValue="1000" maxValue="2040"/>
    </cacheField>
    <cacheField name="FOTO" numFmtId="0">
      <sharedItems containsNonDate="0" containsString="0" containsBlank="1"/>
    </cacheField>
    <cacheField name="NOME_FUNC" numFmtId="0">
      <sharedItems count="95">
        <s v="ADEMAR ARAÚJO DE BRITO DOS SANTOS"/>
        <s v="ADONILSON WELSOM BASTOS RODRIGUES"/>
        <s v="ALCIENE LIMA DE BRITO"/>
        <s v="ARLETE DA SILVA NOGUEIRA"/>
        <s v="BERILES MONTEIRO CORREA"/>
        <s v="CILDA FREITAS LACET DA COSTA"/>
        <s v="CILDENIR FREITAS LACET"/>
        <s v="COSMO LIMA FERREIRA"/>
        <s v="DOMINGOS SIQUEIRA BASTOS"/>
        <s v="EDILEUZO MARTINS DA SILVA"/>
        <s v="EGLAUCIO PERES DO NASCIMENTO"/>
        <s v="FRANCISCO DA SILVA PAULO"/>
        <s v="JOÃO MARINHO DE LIRA FILHO"/>
        <s v="JOSÉ ABDORAL DE LIMA"/>
        <s v="JURANDY AIRES DA SILVA"/>
        <s v="MARIA DIVINA CORREA DE OLIVEIRA"/>
        <s v="MARIA SÁRIA DA SILVA BATISTA"/>
        <s v="NOELMA BALBINO MITOSO LIMA"/>
        <s v="RAIMUNDA PEREIRA LIMA"/>
        <s v="RAIMUNDO MONTEIRO DE SOUZA"/>
        <s v="ROMÃO AIRES DA SILVA"/>
        <s v="TEREZINHA DA SILVA VIEIRA"/>
        <s v="VERA LÚCIA DA SILVA DE SENA"/>
        <s v="HÉLIO DE ALMEIDA MONTEIRO JR"/>
        <s v="ROSANGELA DE ALMEIDA"/>
        <s v="SIMONE FERNANDES"/>
        <s v="JOSÉ BRUSSI"/>
        <s v="PRISCILA ROBERTA"/>
        <s v="PAULO CESAR"/>
        <s v="AFRAUDÁZIO SOARES"/>
        <s v="FERNANDA SAMPAIO"/>
        <s v="RUBENS FARIAS"/>
        <s v="MARCOS ANTUNES DE OLIVEIRA"/>
        <s v="JULIANA DE SOUZA NUNES"/>
        <s v="ROSA MARIA TAVARES"/>
        <s v="ANGÉLICA DE SÁ"/>
        <s v="NÍCOLAS FERNANDES MONTEIRO"/>
        <s v="MARIA EDUARDA FERNANDES MONTEIRO"/>
        <s v="NATÁLIA GUIMARÃES"/>
        <s v="VANESSA PAIVA"/>
        <s v="JAMILLE LINO ALVES"/>
        <s v="RAFAEL BRUNO DE SA"/>
        <s v="EDUARDO LEONY LYRA RIOS"/>
        <s v="DANILO FERNANDES DA SILVA COSTA"/>
        <s v="DAYSIELLEN DOS SANTOS GONCALVES"/>
        <s v="ELIENE PEREIRA SANTOS"/>
        <s v="DANIELLE DE SOUZA POLEGATO"/>
        <s v="TATIANA PIMENTEL FISCHER FONSECA"/>
        <s v="MARILIA DE PAIVA FERREIRA"/>
        <s v="LUCIANA VITALINA CARNEIRO"/>
        <s v="FABIO LUIZ MARQUES FONSECA"/>
        <s v="SILVIO RICARDO DA SILVA ROCHA"/>
        <s v="PAMMELLA CAMACHO DE OLIVEIRA"/>
        <s v="GILMARA BARBOSA REIS"/>
        <s v="ALLANA FIGUEIREDO BARROS"/>
        <s v="VITOR LOULA NEVES DOURADO"/>
        <s v="LUIZ CARLOS MATOS GONZAGA JUNIOR"/>
        <s v="PATRICIA COELHO GOMIDE"/>
        <s v="MARIANA OLIVEIRA DE CARVALHO"/>
        <s v="ENEIAS MISAEL FRANCO DOS SANTOS"/>
        <s v="BERNARDO DOURADO AGUIAR"/>
        <s v="CAMILA CARDEAL BARRETO"/>
        <s v="GABRIEL GONCALVES PENNA"/>
        <s v="PEDRO CARDOSO HELENO"/>
        <s v="ANTONIO CARLOS DE ALMEIDA PEREIRA JUNI"/>
        <s v="RAFAEL BRUNO DA SILVA"/>
        <s v="CATARINA COELHO VELLOSO"/>
        <s v="CARLOS YURIMOTO"/>
        <s v="GISELE VILAS BOAS DA SILVA"/>
        <s v="GABRIELA TRISTAO ARAUJO"/>
        <s v="CLEULISSES DA SILVA DEOLIVEIRA"/>
        <s v="JAMILE CERQUEIRA BITTENCOURT"/>
        <s v="NARA FONSECA ALVES"/>
        <s v="ARLEI HUEBRA POVOA"/>
        <s v="ANGELO ANTONIO DE LIRA TOURINHO"/>
        <s v="CINTIA GOIS MOREIRA"/>
        <s v="HEITOR PERES MANZAN"/>
        <s v="JOICE RODRIGUES DA CUNHA"/>
        <s v="ALEXANDRA DA SILVA MOTA"/>
        <s v="PRISCILA COELHO SILVA"/>
        <s v="PAULA CARDOSO MEDEIROS"/>
        <s v="ARI SANTOS COSTA"/>
        <s v="CAIRON GABRIEL DE CARVALHO"/>
        <s v="ALAN GARCIA LIMA"/>
        <s v="HENRIQUE BARRETO DOS SANTOS SOUZA"/>
        <s v="PIETRO DE SIERVI FILHO"/>
        <s v="JEANE ARAUJO DOS SANTOS"/>
        <s v="IGOR VIANA SOARES"/>
        <s v="VANESSA JUNQUEIRA VIANA"/>
        <s v="ANDERSON TIAGO BARBOSA DE CARVALHO"/>
        <s v="MARCEL JEAN SILVA DE LIMA"/>
        <s v="MANOEL RODRIGUES DA CONCEICAO NETO"/>
        <s v="CATIA DOS SANTOS SANTANA"/>
        <s v="WEWEW"/>
        <s v="BIANCA OLIVEIRA"/>
      </sharedItems>
    </cacheField>
    <cacheField name="UF" numFmtId="0">
      <sharedItems count="6">
        <s v="SP"/>
        <s v="RJ"/>
        <s v="PR"/>
        <s v="RS"/>
        <s v="SC"/>
        <s v="MG"/>
      </sharedItems>
    </cacheField>
    <cacheField name="CIDADE" numFmtId="0">
      <sharedItems count="11">
        <s v="SÃO PAULO"/>
        <s v="RIO DE JANEIRO"/>
        <s v="DIADEMA"/>
        <s v="CAMPINAS"/>
        <s v="SÃO BERNARDO DO CAMPO"/>
        <s v="SÃO CAETANO DO SUL"/>
        <s v="CURITIBA"/>
        <s v="PORTO ALEGRE"/>
        <s v="FLORIANÓPOLIS"/>
        <s v="BELO HORIZONTE"/>
        <s v="SANTOS"/>
      </sharedItems>
    </cacheField>
    <cacheField name="ENDERECO" numFmtId="0">
      <sharedItems/>
    </cacheField>
    <cacheField name="CEP" numFmtId="0">
      <sharedItems/>
    </cacheField>
    <cacheField name="FONE" numFmtId="0">
      <sharedItems/>
    </cacheField>
    <cacheField name="DEPARTAMENTO" numFmtId="0">
      <sharedItems count="10">
        <s v="Informática"/>
        <s v="Administrativo"/>
        <s v="Financeiro"/>
        <s v="Cobrança"/>
        <s v="SAC"/>
        <s v="Ouvidoria"/>
        <s v="RH"/>
        <s v="Controladoria"/>
        <s v="Marketing"/>
        <s v="Jurídico"/>
      </sharedItems>
    </cacheField>
    <cacheField name="CARGO" numFmtId="0">
      <sharedItems count="13">
        <s v="Gerente Sênior"/>
        <s v="Gerente Júnior"/>
        <s v="Gerente Pleno"/>
        <s v="Sub Gerente Sênior"/>
        <s v="Sub Gerente Júnior"/>
        <s v="Assistente I"/>
        <s v="Assistente II"/>
        <s v="Sub Gerente Pleno"/>
        <s v="Auxiliar II"/>
        <s v="Assistente III"/>
        <s v="Programador II"/>
        <s v="Auxiliar I"/>
        <s v="Programador I"/>
      </sharedItems>
    </cacheField>
    <cacheField name="ADMISSAO" numFmtId="14">
      <sharedItems containsSemiMixedTypes="0" containsNonDate="0" containsDate="1" containsString="0" minDate="1990-04-01T00:00:00" maxDate="2012-12-16T00:00:00" count="86">
        <d v="2007-08-12T00:00:00"/>
        <d v="1991-05-05T00:00:00"/>
        <d v="2000-04-12T00:00:00"/>
        <d v="2001-07-14T00:00:00"/>
        <d v="2004-09-12T00:00:00"/>
        <d v="2004-06-13T00:00:00"/>
        <d v="2006-10-07T00:00:00"/>
        <d v="2005-12-12T00:00:00"/>
        <d v="2005-04-13T00:00:00"/>
        <d v="2000-08-14T00:00:00"/>
        <d v="1990-04-01T00:00:00"/>
        <d v="1990-08-12T00:00:00"/>
        <d v="1990-05-13T00:00:00"/>
        <d v="1995-06-15T00:00:00"/>
        <d v="1999-08-20T00:00:00"/>
        <d v="1998-04-22T00:00:00"/>
        <d v="2000-06-12T00:00:00"/>
        <d v="2002-04-05T00:00:00"/>
        <d v="2003-05-06T00:00:00"/>
        <d v="2003-08-07T00:00:00"/>
        <d v="2007-04-10T00:00:00"/>
        <d v="2007-03-12T00:00:00"/>
        <d v="2006-09-12T00:00:00"/>
        <d v="2007-09-10T00:00:00"/>
        <d v="2006-04-12T00:00:00"/>
        <d v="2005-09-13T00:00:00"/>
        <d v="2007-08-30T00:00:00"/>
        <d v="2007-10-03T00:00:00"/>
        <d v="2005-05-20T00:00:00"/>
        <d v="2001-05-10T00:00:00"/>
        <d v="1999-06-30T00:00:00"/>
        <d v="2002-04-01T00:00:00"/>
        <d v="2001-05-01T00:00:00"/>
        <d v="2000-08-01T00:00:00"/>
        <d v="2003-10-15T00:00:00"/>
        <d v="2006-10-01T00:00:00"/>
        <d v="2005-05-12T00:00:00"/>
        <d v="1999-04-12T00:00:00"/>
        <d v="2000-06-15T00:00:00"/>
        <d v="1998-06-30T00:00:00"/>
        <d v="1997-04-30T00:00:00"/>
        <d v="2002-04-25T00:00:00"/>
        <d v="2002-02-15T00:00:00"/>
        <d v="2003-06-11T00:00:00"/>
        <d v="2001-05-22T00:00:00"/>
        <d v="2001-01-26T00:00:00"/>
        <d v="2008-07-23T00:00:00"/>
        <d v="2008-06-20T00:00:00"/>
        <d v="2007-04-15T00:00:00"/>
        <d v="2008-01-05T00:00:00"/>
        <d v="2008-02-26T00:00:00"/>
        <d v="2008-10-15T00:00:00"/>
        <d v="2000-12-15T00:00:00"/>
        <d v="2001-05-05T00:00:00"/>
        <d v="2006-05-05T00:00:00"/>
        <d v="2007-11-20T00:00:00"/>
        <d v="2004-10-15T00:00:00"/>
        <d v="2002-02-02T00:00:00"/>
        <d v="2008-04-05T00:00:00"/>
        <d v="2008-06-15T00:00:00"/>
        <d v="2008-09-20T00:00:00"/>
        <d v="2007-09-20T00:00:00"/>
        <d v="2002-10-15T00:00:00"/>
        <d v="2003-06-12T00:00:00"/>
        <d v="2003-05-10T00:00:00"/>
        <d v="2003-07-14T00:00:00"/>
        <d v="2006-06-20T00:00:00"/>
        <d v="2007-05-20T00:00:00"/>
        <d v="2008-08-25T00:00:00"/>
        <d v="2008-05-20T00:00:00"/>
        <d v="2001-01-20T00:00:00"/>
        <d v="2004-05-23T00:00:00"/>
        <d v="2002-10-10T00:00:00"/>
        <d v="2008-06-02T00:00:00"/>
        <d v="2000-04-10T00:00:00"/>
        <d v="1999-05-10T00:00:00"/>
        <d v="1998-04-02T00:00:00"/>
        <d v="1997-05-30T00:00:00"/>
        <d v="2000-03-15T00:00:00"/>
        <d v="2004-04-20T00:00:00"/>
        <d v="2008-10-20T00:00:00"/>
        <d v="2005-02-15T00:00:00"/>
        <d v="2005-04-20T00:00:00"/>
        <d v="2006-10-12T00:00:00"/>
        <d v="2012-12-15T00:00:00"/>
        <d v="2011-10-31T00:00:00"/>
      </sharedItems>
      <fieldGroup par="20" base="10">
        <rangePr groupBy="months" startDate="1990-04-01T00:00:00" endDate="2012-12-16T00:00:00"/>
        <groupItems count="14">
          <s v="&lt;01/04/1990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6/12/2012"/>
        </groupItems>
      </fieldGroup>
    </cacheField>
    <cacheField name="ADMIS_MÊS_ANO" numFmtId="1">
      <sharedItems/>
    </cacheField>
    <cacheField name="ADMIS_ANO2" numFmtId="1">
      <sharedItems containsSemiMixedTypes="0" containsString="0" containsNumber="1" containsInteger="1" minValue="1990" maxValue="2012" count="17">
        <n v="2007"/>
        <n v="1991"/>
        <n v="2000"/>
        <n v="2001"/>
        <n v="2004"/>
        <n v="2006"/>
        <n v="2005"/>
        <n v="1990"/>
        <n v="1995"/>
        <n v="1999"/>
        <n v="1998"/>
        <n v="2002"/>
        <n v="2003"/>
        <n v="1997"/>
        <n v="2008"/>
        <n v="2012"/>
        <n v="2011"/>
      </sharedItems>
    </cacheField>
    <cacheField name="ADMIS_MÊS" numFmtId="49">
      <sharedItems count="12">
        <s v="AGOSTO"/>
        <s v="MAIO"/>
        <s v="ABRIL"/>
        <s v="JULHO"/>
        <s v="SETEMBRO"/>
        <s v="JUNHO"/>
        <s v="OUTUBRO"/>
        <s v="DEZEMBRO"/>
        <s v="MARÇO"/>
        <s v="FEVEREIRO"/>
        <s v="JANEIRO"/>
        <s v="NOVEMBRO"/>
      </sharedItems>
    </cacheField>
    <cacheField name="TEMPO DE EMPRESA" numFmtId="1">
      <sharedItems containsSemiMixedTypes="0" containsString="0" containsNumber="1" containsInteger="1" minValue="7" maxValue="30" count="18">
        <n v="12"/>
        <n v="29"/>
        <n v="20"/>
        <n v="19"/>
        <n v="15"/>
        <n v="16"/>
        <n v="13"/>
        <n v="14"/>
        <n v="30"/>
        <n v="25"/>
        <n v="22"/>
        <n v="18"/>
        <n v="17"/>
        <n v="21"/>
        <n v="23"/>
        <n v="11"/>
        <n v="7"/>
        <n v="8"/>
      </sharedItems>
    </cacheField>
    <cacheField name="SALARIO" numFmtId="44">
      <sharedItems containsSemiMixedTypes="0" containsString="0" containsNumber="1" minValue="700" maxValue="4600"/>
    </cacheField>
    <cacheField name="NOME_DEPEN" numFmtId="4">
      <sharedItems containsBlank="1" count="19">
        <s v="NATÁLIA ARAÚJO DE FREITAS"/>
        <m/>
        <s v="CÁSSIA LIMA"/>
        <s v="JOÃO PAULO LACET"/>
        <s v="LUCIANA SIQUEIRA"/>
        <s v="PEDRO PERES DO NASCIMENTO"/>
        <s v="MARCOS AIRES OLIVEIRA"/>
        <s v="LUCAS SILVA BASTISTA"/>
        <s v="GUSTAVO MONTEIRO DE SOUZA"/>
        <s v="NÍCOLAS FERNANDES"/>
        <s v="THIAGO OLIVEIRA"/>
        <s v="LUCAS MARQUES FONSECA"/>
        <s v="MARIANA CALDAS DOS SANTOS"/>
        <s v="WILLIAM SILVA DE LIMA"/>
        <s v="VICTOR LIMA FONSECA"/>
        <s v="MARIA CRISTINA VIANA"/>
        <s v="FERNANDO BARBOSA DE CARVALHO"/>
        <s v="DÉBORA DA CONCEIÇÃO MORAES"/>
        <s v="LUIZ HENRIQUE SANTANA"/>
      </sharedItems>
    </cacheField>
    <cacheField name="NASC_DEPEN" numFmtId="14">
      <sharedItems containsNonDate="0" containsDate="1" containsString="0" containsBlank="1" minDate="1978-11-03T00:00:00" maxDate="2009-10-27T00:00:00"/>
    </cacheField>
    <cacheField name="IDADE_DEPEN" numFmtId="1">
      <sharedItems containsString="0" containsBlank="1" containsNumber="1" containsInteger="1" minValue="10" maxValue="41"/>
    </cacheField>
    <cacheField name="Trimestres" numFmtId="0" databaseField="0">
      <fieldGroup base="10">
        <rangePr groupBy="quarters" startDate="1990-04-01T00:00:00" endDate="2012-12-16T00:00:00"/>
        <groupItems count="6">
          <s v="&lt;01/04/1990"/>
          <s v="Trim1"/>
          <s v="Trim2"/>
          <s v="Trim3"/>
          <s v="Trim4"/>
          <s v="&gt;16/12/2012"/>
        </groupItems>
      </fieldGroup>
    </cacheField>
    <cacheField name="Anos" numFmtId="0" databaseField="0">
      <fieldGroup base="10">
        <rangePr groupBy="years" startDate="1990-04-01T00:00:00" endDate="2012-12-16T00:00:00"/>
        <groupItems count="25">
          <s v="&lt;01/04/1990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&gt;16/12/2012"/>
        </groupItems>
      </fieldGroup>
    </cacheField>
  </cacheFields>
  <extLst>
    <ext xmlns:x14="http://schemas.microsoft.com/office/spreadsheetml/2009/9/main" uri="{725AE2AE-9491-48be-B2B4-4EB974FC3084}">
      <x14:pivotCacheDefinition pivotCacheId="7748224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">
  <r>
    <n v="1000"/>
    <m/>
    <x v="0"/>
    <x v="0"/>
    <x v="0"/>
    <s v="RUA OLEGÁRIO PIEDADE,28"/>
    <s v="03214512"/>
    <s v="1152312674"/>
    <x v="0"/>
    <x v="0"/>
    <x v="0"/>
    <s v="AGOSTO / 2007"/>
    <x v="0"/>
    <x v="0"/>
    <x v="0"/>
    <n v="1800"/>
    <x v="0"/>
    <d v="1990-05-10T00:00:00"/>
    <n v="30"/>
  </r>
  <r>
    <n v="1001"/>
    <m/>
    <x v="1"/>
    <x v="0"/>
    <x v="0"/>
    <s v="RUA 05 DE SETEMBRO 58"/>
    <s v="21315489"/>
    <s v="1121454657"/>
    <x v="1"/>
    <x v="0"/>
    <x v="1"/>
    <s v="MAIO / 1991"/>
    <x v="1"/>
    <x v="1"/>
    <x v="1"/>
    <n v="3870"/>
    <x v="1"/>
    <m/>
    <m/>
  </r>
  <r>
    <n v="1002"/>
    <m/>
    <x v="2"/>
    <x v="0"/>
    <x v="0"/>
    <s v="RUA  T. Q/2"/>
    <s v="12315648"/>
    <s v="1130013163"/>
    <x v="2"/>
    <x v="0"/>
    <x v="2"/>
    <s v="ABRIL / 2000"/>
    <x v="2"/>
    <x v="2"/>
    <x v="2"/>
    <n v="3000"/>
    <x v="2"/>
    <d v="1978-11-03T00:00:00"/>
    <n v="41"/>
  </r>
  <r>
    <n v="1004"/>
    <m/>
    <x v="3"/>
    <x v="0"/>
    <x v="0"/>
    <s v="RUA  05 DE SETEMBRO S/N"/>
    <s v="01215641"/>
    <s v="1145456978"/>
    <x v="3"/>
    <x v="1"/>
    <x v="3"/>
    <s v="JULHO / 2001"/>
    <x v="3"/>
    <x v="3"/>
    <x v="3"/>
    <n v="3500"/>
    <x v="1"/>
    <m/>
    <m/>
  </r>
  <r>
    <n v="1005"/>
    <m/>
    <x v="4"/>
    <x v="1"/>
    <x v="1"/>
    <s v="RUA CORONEL GALDENCIO 915"/>
    <s v="10112154"/>
    <s v="1146546577"/>
    <x v="4"/>
    <x v="2"/>
    <x v="4"/>
    <s v="SETEMBRO / 2004"/>
    <x v="4"/>
    <x v="4"/>
    <x v="4"/>
    <n v="4200"/>
    <x v="1"/>
    <m/>
    <m/>
  </r>
  <r>
    <n v="1006"/>
    <m/>
    <x v="5"/>
    <x v="0"/>
    <x v="0"/>
    <s v="RUA LEONCIO SALIGNAC  232"/>
    <s v="15641840"/>
    <s v="1154564564"/>
    <x v="5"/>
    <x v="3"/>
    <x v="5"/>
    <s v="JUNHO / 2004"/>
    <x v="4"/>
    <x v="5"/>
    <x v="5"/>
    <n v="3320"/>
    <x v="3"/>
    <d v="1986-02-12T00:00:00"/>
    <n v="34"/>
  </r>
  <r>
    <n v="1007"/>
    <m/>
    <x v="6"/>
    <x v="0"/>
    <x v="0"/>
    <s v="RUA GONÇALVES LÊDO S/N"/>
    <s v="15610564"/>
    <s v="1150201212"/>
    <x v="1"/>
    <x v="4"/>
    <x v="6"/>
    <s v="OUTUBRO / 2006"/>
    <x v="5"/>
    <x v="6"/>
    <x v="6"/>
    <n v="3150"/>
    <x v="1"/>
    <m/>
    <m/>
  </r>
  <r>
    <n v="1008"/>
    <m/>
    <x v="7"/>
    <x v="0"/>
    <x v="0"/>
    <s v="RUA PLINIO RAMOS COELHO 1005"/>
    <s v="40545645"/>
    <s v="1123423156"/>
    <x v="1"/>
    <x v="5"/>
    <x v="7"/>
    <s v="DEZEMBRO / 2005"/>
    <x v="6"/>
    <x v="7"/>
    <x v="7"/>
    <n v="1057"/>
    <x v="1"/>
    <m/>
    <m/>
  </r>
  <r>
    <n v="1009"/>
    <m/>
    <x v="8"/>
    <x v="0"/>
    <x v="0"/>
    <s v="AV  ANTONIO AGUIAR  650"/>
    <s v="64564566"/>
    <s v="1154548221"/>
    <x v="1"/>
    <x v="6"/>
    <x v="8"/>
    <s v="ABRIL / 2005"/>
    <x v="6"/>
    <x v="2"/>
    <x v="4"/>
    <n v="1365"/>
    <x v="4"/>
    <d v="1991-06-15T00:00:00"/>
    <n v="29"/>
  </r>
  <r>
    <n v="1011"/>
    <m/>
    <x v="9"/>
    <x v="0"/>
    <x v="0"/>
    <s v="ZONA RURAL COMUNIDADE LAURO SODRÉ"/>
    <s v="02154712"/>
    <s v="1132658989"/>
    <x v="6"/>
    <x v="7"/>
    <x v="9"/>
    <s v="AGOSTO / 2000"/>
    <x v="2"/>
    <x v="0"/>
    <x v="3"/>
    <n v="2870"/>
    <x v="1"/>
    <m/>
    <m/>
  </r>
  <r>
    <n v="1012"/>
    <m/>
    <x v="10"/>
    <x v="1"/>
    <x v="1"/>
    <s v="RUA  DO CAUA 39"/>
    <s v="10215487"/>
    <s v="1174578741"/>
    <x v="6"/>
    <x v="4"/>
    <x v="10"/>
    <s v="ABRIL / 1990"/>
    <x v="7"/>
    <x v="2"/>
    <x v="8"/>
    <n v="2140"/>
    <x v="5"/>
    <d v="1990-07-07T00:00:00"/>
    <n v="30"/>
  </r>
  <r>
    <n v="1013"/>
    <m/>
    <x v="11"/>
    <x v="0"/>
    <x v="2"/>
    <s v="RUA MANUEL MARQUES 773"/>
    <s v="01326582"/>
    <s v="1145154571"/>
    <x v="2"/>
    <x v="6"/>
    <x v="11"/>
    <s v="AGOSTO / 1990"/>
    <x v="7"/>
    <x v="0"/>
    <x v="1"/>
    <n v="1890"/>
    <x v="1"/>
    <m/>
    <m/>
  </r>
  <r>
    <n v="1014"/>
    <m/>
    <x v="12"/>
    <x v="0"/>
    <x v="2"/>
    <s v="RUA MARECHAL DEODORO 402"/>
    <s v="32012541"/>
    <s v="1120325644"/>
    <x v="2"/>
    <x v="3"/>
    <x v="12"/>
    <s v="MAIO / 1990"/>
    <x v="7"/>
    <x v="1"/>
    <x v="8"/>
    <n v="3165"/>
    <x v="1"/>
    <m/>
    <m/>
  </r>
  <r>
    <n v="1015"/>
    <m/>
    <x v="13"/>
    <x v="0"/>
    <x v="0"/>
    <s v="RUA  RUI BARBOSA  S/N"/>
    <s v="33326521"/>
    <s v="1124546578"/>
    <x v="0"/>
    <x v="3"/>
    <x v="13"/>
    <s v="JUNHO / 1995"/>
    <x v="8"/>
    <x v="5"/>
    <x v="9"/>
    <n v="3165"/>
    <x v="1"/>
    <m/>
    <m/>
  </r>
  <r>
    <n v="1016"/>
    <m/>
    <x v="14"/>
    <x v="0"/>
    <x v="0"/>
    <s v="RUA INDEPENDENCIA S/N"/>
    <s v="02154874"/>
    <s v="1123564654"/>
    <x v="0"/>
    <x v="1"/>
    <x v="14"/>
    <s v="AGOSTO / 1999"/>
    <x v="9"/>
    <x v="0"/>
    <x v="2"/>
    <n v="4600"/>
    <x v="6"/>
    <d v="1992-08-22T00:00:00"/>
    <n v="27"/>
  </r>
  <r>
    <n v="1017"/>
    <m/>
    <x v="15"/>
    <x v="1"/>
    <x v="1"/>
    <s v="RUA  HERBET DE AZEVEDO 492"/>
    <s v="20114545"/>
    <s v="1145478921"/>
    <x v="7"/>
    <x v="8"/>
    <x v="15"/>
    <s v="ABRIL / 1998"/>
    <x v="10"/>
    <x v="2"/>
    <x v="10"/>
    <n v="1320"/>
    <x v="1"/>
    <m/>
    <m/>
  </r>
  <r>
    <n v="1018"/>
    <m/>
    <x v="16"/>
    <x v="0"/>
    <x v="0"/>
    <s v="RUA VIEIRA MARTINS S/N"/>
    <s v="12121545"/>
    <s v="1154222444"/>
    <x v="5"/>
    <x v="7"/>
    <x v="16"/>
    <s v="JUNHO / 2000"/>
    <x v="2"/>
    <x v="5"/>
    <x v="2"/>
    <n v="3000"/>
    <x v="7"/>
    <d v="1989-09-13T00:00:00"/>
    <n v="30"/>
  </r>
  <r>
    <n v="1019"/>
    <m/>
    <x v="17"/>
    <x v="0"/>
    <x v="0"/>
    <s v="SAMUEL FRITZ  160"/>
    <s v="15215645"/>
    <s v="1140215412"/>
    <x v="8"/>
    <x v="2"/>
    <x v="17"/>
    <s v="ABRIL / 2002"/>
    <x v="11"/>
    <x v="2"/>
    <x v="11"/>
    <n v="1200"/>
    <x v="1"/>
    <m/>
    <m/>
  </r>
  <r>
    <n v="1020"/>
    <m/>
    <x v="18"/>
    <x v="0"/>
    <x v="0"/>
    <s v="RUA AMAZONAS  79"/>
    <s v="01215454"/>
    <s v="1142451546"/>
    <x v="7"/>
    <x v="0"/>
    <x v="18"/>
    <s v="MAIO / 2003"/>
    <x v="12"/>
    <x v="1"/>
    <x v="12"/>
    <n v="1320"/>
    <x v="1"/>
    <m/>
    <m/>
  </r>
  <r>
    <n v="1021"/>
    <m/>
    <x v="19"/>
    <x v="0"/>
    <x v="0"/>
    <s v="COMUNIDADE DE ANANIDÉ"/>
    <s v="01521212"/>
    <s v="1124654657"/>
    <x v="0"/>
    <x v="1"/>
    <x v="19"/>
    <s v="AGOSTO / 2003"/>
    <x v="12"/>
    <x v="0"/>
    <x v="5"/>
    <n v="2000"/>
    <x v="8"/>
    <d v="1988-05-13T00:00:00"/>
    <n v="32"/>
  </r>
  <r>
    <n v="1022"/>
    <m/>
    <x v="20"/>
    <x v="0"/>
    <x v="0"/>
    <s v="RUA COMENDADOR ODONEL VIEIRA S/N"/>
    <s v="21215998"/>
    <s v="1145674897"/>
    <x v="2"/>
    <x v="1"/>
    <x v="20"/>
    <s v="ABRIL / 2007"/>
    <x v="0"/>
    <x v="2"/>
    <x v="6"/>
    <n v="2000"/>
    <x v="1"/>
    <m/>
    <m/>
  </r>
  <r>
    <n v="1023"/>
    <m/>
    <x v="21"/>
    <x v="0"/>
    <x v="0"/>
    <s v="RUA SAMUEL FRITZ 172"/>
    <s v="12616545"/>
    <s v="1165878978"/>
    <x v="3"/>
    <x v="2"/>
    <x v="21"/>
    <s v="MARÇO / 2007"/>
    <x v="0"/>
    <x v="8"/>
    <x v="6"/>
    <n v="2360"/>
    <x v="1"/>
    <m/>
    <m/>
  </r>
  <r>
    <n v="1024"/>
    <m/>
    <x v="22"/>
    <x v="0"/>
    <x v="3"/>
    <s v="RUA RUI BARBOSA 572"/>
    <s v="12512615"/>
    <s v="1125124145"/>
    <x v="3"/>
    <x v="9"/>
    <x v="22"/>
    <s v="SETEMBRO / 2006"/>
    <x v="5"/>
    <x v="4"/>
    <x v="6"/>
    <n v="2100"/>
    <x v="1"/>
    <m/>
    <m/>
  </r>
  <r>
    <n v="1025"/>
    <m/>
    <x v="23"/>
    <x v="0"/>
    <x v="0"/>
    <s v="RUA OLEGÁRIO PIEDADE,28"/>
    <s v="03214512"/>
    <s v="1152312674"/>
    <x v="0"/>
    <x v="0"/>
    <x v="0"/>
    <s v="AGOSTO / 2007"/>
    <x v="0"/>
    <x v="0"/>
    <x v="0"/>
    <n v="1800"/>
    <x v="9"/>
    <d v="2007-07-27T00:00:00"/>
    <n v="12"/>
  </r>
  <r>
    <n v="1026"/>
    <m/>
    <x v="24"/>
    <x v="0"/>
    <x v="0"/>
    <s v="RUA OLEGARIO PIEDADE, 48"/>
    <s v="32501545"/>
    <s v="1152145467"/>
    <x v="9"/>
    <x v="2"/>
    <x v="23"/>
    <s v="SETEMBRO / 2007"/>
    <x v="0"/>
    <x v="4"/>
    <x v="0"/>
    <n v="3500"/>
    <x v="9"/>
    <d v="2007-07-27T00:00:00"/>
    <n v="12"/>
  </r>
  <r>
    <n v="1027"/>
    <m/>
    <x v="25"/>
    <x v="0"/>
    <x v="0"/>
    <s v="RUA FRANCISCO PEIXOTO, 300"/>
    <s v="32145646"/>
    <s v="1150626589"/>
    <x v="9"/>
    <x v="8"/>
    <x v="24"/>
    <s v="ABRIL / 2006"/>
    <x v="5"/>
    <x v="2"/>
    <x v="7"/>
    <n v="1300"/>
    <x v="1"/>
    <m/>
    <m/>
  </r>
  <r>
    <n v="1028"/>
    <m/>
    <x v="26"/>
    <x v="0"/>
    <x v="0"/>
    <s v="AV. CANTAREIRA, 500"/>
    <s v="60478979"/>
    <s v="1152147741"/>
    <x v="1"/>
    <x v="8"/>
    <x v="24"/>
    <s v="ABRIL / 2006"/>
    <x v="5"/>
    <x v="2"/>
    <x v="7"/>
    <n v="1300"/>
    <x v="1"/>
    <m/>
    <m/>
  </r>
  <r>
    <n v="1029"/>
    <m/>
    <x v="27"/>
    <x v="0"/>
    <x v="0"/>
    <s v="AV. MAZZEI, 600"/>
    <s v="09467487"/>
    <s v="1124156465"/>
    <x v="2"/>
    <x v="7"/>
    <x v="25"/>
    <s v="SETEMBRO / 2005"/>
    <x v="6"/>
    <x v="4"/>
    <x v="7"/>
    <n v="1800"/>
    <x v="10"/>
    <d v="2009-10-26T00:00:00"/>
    <n v="10"/>
  </r>
  <r>
    <n v="1030"/>
    <m/>
    <x v="28"/>
    <x v="0"/>
    <x v="0"/>
    <s v="AV. MAZZEI, 600"/>
    <s v="04564656"/>
    <s v="1132545647"/>
    <x v="6"/>
    <x v="2"/>
    <x v="26"/>
    <s v="AGOSTO / 2007"/>
    <x v="0"/>
    <x v="0"/>
    <x v="0"/>
    <n v="2000"/>
    <x v="10"/>
    <d v="2009-10-26T00:00:00"/>
    <n v="10"/>
  </r>
  <r>
    <n v="1031"/>
    <m/>
    <x v="29"/>
    <x v="0"/>
    <x v="0"/>
    <s v="AV. RIO DAS PEDRAS, 150"/>
    <s v="03265145"/>
    <s v="1154478798"/>
    <x v="7"/>
    <x v="6"/>
    <x v="27"/>
    <s v="OUTUBRO / 2007"/>
    <x v="0"/>
    <x v="6"/>
    <x v="0"/>
    <n v="1100"/>
    <x v="1"/>
    <m/>
    <m/>
  </r>
  <r>
    <n v="1032"/>
    <m/>
    <x v="30"/>
    <x v="0"/>
    <x v="3"/>
    <s v="RUA MONTE ALVERNE, 100"/>
    <s v="03656565"/>
    <s v="1945787845"/>
    <x v="5"/>
    <x v="2"/>
    <x v="28"/>
    <s v="MAIO / 2005"/>
    <x v="6"/>
    <x v="1"/>
    <x v="4"/>
    <n v="1870"/>
    <x v="1"/>
    <m/>
    <m/>
  </r>
  <r>
    <n v="1033"/>
    <m/>
    <x v="31"/>
    <x v="0"/>
    <x v="4"/>
    <s v="RUA 7 DE SETEMBRO, 520"/>
    <s v="60254121"/>
    <s v="1145465789"/>
    <x v="0"/>
    <x v="10"/>
    <x v="29"/>
    <s v="MAIO / 2001"/>
    <x v="3"/>
    <x v="1"/>
    <x v="3"/>
    <n v="2000"/>
    <x v="1"/>
    <m/>
    <m/>
  </r>
  <r>
    <n v="1034"/>
    <m/>
    <x v="32"/>
    <x v="0"/>
    <x v="4"/>
    <s v="AV. DUQUE DE CAXIAS, 1200"/>
    <s v="70545412"/>
    <s v="1146547878"/>
    <x v="9"/>
    <x v="0"/>
    <x v="30"/>
    <s v="JUNHO / 1999"/>
    <x v="9"/>
    <x v="5"/>
    <x v="13"/>
    <n v="3800"/>
    <x v="1"/>
    <m/>
    <m/>
  </r>
  <r>
    <n v="1035"/>
    <m/>
    <x v="33"/>
    <x v="0"/>
    <x v="5"/>
    <s v="RUA DOMINICANO, 54"/>
    <s v="07787045"/>
    <s v="1156456497"/>
    <x v="8"/>
    <x v="4"/>
    <x v="31"/>
    <s v="ABRIL / 2002"/>
    <x v="11"/>
    <x v="2"/>
    <x v="11"/>
    <n v="1540"/>
    <x v="1"/>
    <m/>
    <m/>
  </r>
  <r>
    <n v="1036"/>
    <m/>
    <x v="34"/>
    <x v="0"/>
    <x v="0"/>
    <s v="AV. DOMINGOS DE MORAES, 2500"/>
    <s v="11545120"/>
    <s v="1132323256"/>
    <x v="4"/>
    <x v="6"/>
    <x v="32"/>
    <s v="MAIO / 2001"/>
    <x v="3"/>
    <x v="1"/>
    <x v="3"/>
    <n v="944"/>
    <x v="1"/>
    <m/>
    <m/>
  </r>
  <r>
    <n v="1037"/>
    <m/>
    <x v="35"/>
    <x v="0"/>
    <x v="3"/>
    <s v="RUA BENTO DE CASTRO"/>
    <s v="90787455"/>
    <s v="1923265021"/>
    <x v="6"/>
    <x v="4"/>
    <x v="33"/>
    <s v="AGOSTO / 2000"/>
    <x v="2"/>
    <x v="0"/>
    <x v="3"/>
    <n v="1890"/>
    <x v="1"/>
    <m/>
    <m/>
  </r>
  <r>
    <n v="1038"/>
    <m/>
    <x v="36"/>
    <x v="0"/>
    <x v="0"/>
    <s v="AV. JULIO BUONO, 1620"/>
    <s v="02220130"/>
    <s v="1154878774"/>
    <x v="0"/>
    <x v="10"/>
    <x v="34"/>
    <s v="OUTUBRO / 2003"/>
    <x v="12"/>
    <x v="6"/>
    <x v="5"/>
    <n v="2500"/>
    <x v="1"/>
    <m/>
    <m/>
  </r>
  <r>
    <n v="1039"/>
    <m/>
    <x v="37"/>
    <x v="0"/>
    <x v="0"/>
    <s v="RUA OLEGÁRIO PIEDADE, 48"/>
    <s v="02222130"/>
    <s v="1123526589"/>
    <x v="1"/>
    <x v="3"/>
    <x v="27"/>
    <s v="OUTUBRO / 2007"/>
    <x v="0"/>
    <x v="6"/>
    <x v="0"/>
    <n v="2100"/>
    <x v="1"/>
    <m/>
    <m/>
  </r>
  <r>
    <n v="1040"/>
    <m/>
    <x v="38"/>
    <x v="0"/>
    <x v="5"/>
    <s v="AV. PEDRO RANGEL, 540"/>
    <s v="60451278"/>
    <s v="1132325467"/>
    <x v="8"/>
    <x v="6"/>
    <x v="35"/>
    <s v="OUTUBRO / 2006"/>
    <x v="5"/>
    <x v="6"/>
    <x v="6"/>
    <n v="1200"/>
    <x v="1"/>
    <m/>
    <m/>
  </r>
  <r>
    <n v="1041"/>
    <m/>
    <x v="39"/>
    <x v="0"/>
    <x v="0"/>
    <s v="AV. PAULISTA, 230"/>
    <s v="01326565"/>
    <s v="1165448977"/>
    <x v="1"/>
    <x v="5"/>
    <x v="27"/>
    <s v="OUTUBRO / 2007"/>
    <x v="0"/>
    <x v="6"/>
    <x v="0"/>
    <n v="960"/>
    <x v="1"/>
    <m/>
    <m/>
  </r>
  <r>
    <n v="1042"/>
    <m/>
    <x v="40"/>
    <x v="2"/>
    <x v="6"/>
    <s v="RUA DAS CAMÉLIAS, 120"/>
    <s v="24564123"/>
    <s v="4131042152"/>
    <x v="6"/>
    <x v="9"/>
    <x v="36"/>
    <s v="MAIO / 2005"/>
    <x v="6"/>
    <x v="1"/>
    <x v="4"/>
    <n v="1205"/>
    <x v="1"/>
    <m/>
    <m/>
  </r>
  <r>
    <n v="1043"/>
    <m/>
    <x v="41"/>
    <x v="2"/>
    <x v="6"/>
    <s v="AV. PEDROSO DE CARVALHO,3450"/>
    <s v="01164645"/>
    <s v="4154578978"/>
    <x v="7"/>
    <x v="8"/>
    <x v="37"/>
    <s v="ABRIL / 1999"/>
    <x v="9"/>
    <x v="2"/>
    <x v="13"/>
    <n v="1033"/>
    <x v="1"/>
    <m/>
    <m/>
  </r>
  <r>
    <n v="1044"/>
    <m/>
    <x v="42"/>
    <x v="2"/>
    <x v="6"/>
    <s v="RUA SANTANA,450"/>
    <s v="54121123"/>
    <s v="4151447114"/>
    <x v="4"/>
    <x v="8"/>
    <x v="38"/>
    <s v="JUNHO / 2000"/>
    <x v="2"/>
    <x v="5"/>
    <x v="2"/>
    <n v="1047.32"/>
    <x v="1"/>
    <m/>
    <m/>
  </r>
  <r>
    <n v="1045"/>
    <m/>
    <x v="43"/>
    <x v="2"/>
    <x v="6"/>
    <s v="RUA FELIPE CASTRO, 700"/>
    <s v="56456456"/>
    <s v="4123452700"/>
    <x v="3"/>
    <x v="8"/>
    <x v="39"/>
    <s v="JUNHO / 1998"/>
    <x v="10"/>
    <x v="5"/>
    <x v="10"/>
    <n v="1302"/>
    <x v="1"/>
    <m/>
    <m/>
  </r>
  <r>
    <n v="1046"/>
    <m/>
    <x v="44"/>
    <x v="2"/>
    <x v="6"/>
    <s v="RUA ALENCAR,455"/>
    <s v="02147870"/>
    <s v="4120326522"/>
    <x v="9"/>
    <x v="8"/>
    <x v="40"/>
    <s v="ABRIL / 1997"/>
    <x v="13"/>
    <x v="2"/>
    <x v="14"/>
    <n v="1650"/>
    <x v="1"/>
    <m/>
    <m/>
  </r>
  <r>
    <n v="1047"/>
    <m/>
    <x v="45"/>
    <x v="3"/>
    <x v="7"/>
    <s v="RUA TREZE DE MAIO, 500"/>
    <s v="30248711"/>
    <s v="4132656888"/>
    <x v="5"/>
    <x v="8"/>
    <x v="41"/>
    <s v="ABRIL / 2002"/>
    <x v="11"/>
    <x v="2"/>
    <x v="11"/>
    <n v="1200"/>
    <x v="1"/>
    <m/>
    <m/>
  </r>
  <r>
    <n v="1048"/>
    <m/>
    <x v="46"/>
    <x v="3"/>
    <x v="7"/>
    <s v="RUA TEMPO SUL, 340"/>
    <s v="60215412"/>
    <s v="5196427542"/>
    <x v="1"/>
    <x v="5"/>
    <x v="42"/>
    <s v="FEVEREIRO / 2002"/>
    <x v="11"/>
    <x v="9"/>
    <x v="11"/>
    <n v="1300"/>
    <x v="1"/>
    <m/>
    <m/>
  </r>
  <r>
    <n v="1049"/>
    <m/>
    <x v="47"/>
    <x v="3"/>
    <x v="7"/>
    <s v="AV. BRASIL, 1220"/>
    <s v="51454121"/>
    <s v="5132658544"/>
    <x v="1"/>
    <x v="5"/>
    <x v="43"/>
    <s v="JUNHO / 2003"/>
    <x v="12"/>
    <x v="5"/>
    <x v="12"/>
    <n v="1200"/>
    <x v="1"/>
    <m/>
    <m/>
  </r>
  <r>
    <n v="1050"/>
    <m/>
    <x v="48"/>
    <x v="0"/>
    <x v="0"/>
    <s v="AV. SANTO AMARO, 3429"/>
    <s v="50213012"/>
    <s v="1123554597"/>
    <x v="2"/>
    <x v="5"/>
    <x v="44"/>
    <s v="MAIO / 2001"/>
    <x v="3"/>
    <x v="1"/>
    <x v="3"/>
    <n v="1350"/>
    <x v="1"/>
    <m/>
    <m/>
  </r>
  <r>
    <n v="1051"/>
    <m/>
    <x v="49"/>
    <x v="0"/>
    <x v="0"/>
    <s v="RUA MACAPÁ, 56"/>
    <s v="05412321"/>
    <s v="1146545647"/>
    <x v="2"/>
    <x v="6"/>
    <x v="45"/>
    <s v="JANEIRO / 2001"/>
    <x v="3"/>
    <x v="10"/>
    <x v="3"/>
    <n v="1250"/>
    <x v="1"/>
    <m/>
    <m/>
  </r>
  <r>
    <n v="1052"/>
    <m/>
    <x v="50"/>
    <x v="3"/>
    <x v="7"/>
    <s v="RUA CERES, 98"/>
    <s v="30165445"/>
    <s v="5132665000"/>
    <x v="5"/>
    <x v="6"/>
    <x v="46"/>
    <s v="JULHO / 2008"/>
    <x v="14"/>
    <x v="3"/>
    <x v="0"/>
    <n v="1400"/>
    <x v="11"/>
    <d v="1997-03-11T00:00:00"/>
    <n v="23"/>
  </r>
  <r>
    <n v="1053"/>
    <m/>
    <x v="51"/>
    <x v="3"/>
    <x v="7"/>
    <s v="AV. SANTOS DUMONT, 1910"/>
    <s v="78979123"/>
    <s v="1184455784"/>
    <x v="5"/>
    <x v="9"/>
    <x v="47"/>
    <s v="JUNHO / 2008"/>
    <x v="14"/>
    <x v="5"/>
    <x v="0"/>
    <n v="1400"/>
    <x v="1"/>
    <m/>
    <m/>
  </r>
  <r>
    <n v="1054"/>
    <m/>
    <x v="52"/>
    <x v="3"/>
    <x v="7"/>
    <s v="RUA TIMBIRÁS, 567"/>
    <s v="74710010"/>
    <s v="5132062324"/>
    <x v="2"/>
    <x v="5"/>
    <x v="48"/>
    <s v="ABRIL / 2007"/>
    <x v="0"/>
    <x v="2"/>
    <x v="6"/>
    <n v="1150"/>
    <x v="1"/>
    <m/>
    <m/>
  </r>
  <r>
    <n v="1055"/>
    <m/>
    <x v="53"/>
    <x v="2"/>
    <x v="6"/>
    <s v="RUA MASCOTTI, 99"/>
    <s v="01212457"/>
    <s v="5124578745"/>
    <x v="1"/>
    <x v="5"/>
    <x v="49"/>
    <s v="JANEIRO / 2008"/>
    <x v="14"/>
    <x v="10"/>
    <x v="0"/>
    <n v="1150"/>
    <x v="12"/>
    <d v="1990-05-02T00:00:00"/>
    <n v="30"/>
  </r>
  <r>
    <n v="1056"/>
    <m/>
    <x v="54"/>
    <x v="0"/>
    <x v="3"/>
    <s v="RUA PEDRO DE MORAES, 690"/>
    <s v="01241240"/>
    <s v="1132032555"/>
    <x v="5"/>
    <x v="6"/>
    <x v="50"/>
    <s v="FEVEREIRO / 2008"/>
    <x v="14"/>
    <x v="9"/>
    <x v="0"/>
    <n v="1150"/>
    <x v="1"/>
    <m/>
    <m/>
  </r>
  <r>
    <n v="1057"/>
    <m/>
    <x v="55"/>
    <x v="0"/>
    <x v="0"/>
    <s v="AV. BRIGADEIRO LUIZ ANTÔNIO, 780"/>
    <s v="01245748"/>
    <s v="1124214451"/>
    <x v="2"/>
    <x v="9"/>
    <x v="51"/>
    <s v="OUTUBRO / 2008"/>
    <x v="14"/>
    <x v="6"/>
    <x v="15"/>
    <n v="1150"/>
    <x v="1"/>
    <m/>
    <m/>
  </r>
  <r>
    <n v="1058"/>
    <m/>
    <x v="56"/>
    <x v="0"/>
    <x v="0"/>
    <s v="AV. LUIZ DUMONT VILLARES, 677"/>
    <s v="45456100"/>
    <s v="1145754564"/>
    <x v="1"/>
    <x v="5"/>
    <x v="52"/>
    <s v="DEZEMBRO / 2000"/>
    <x v="2"/>
    <x v="7"/>
    <x v="3"/>
    <n v="1150"/>
    <x v="1"/>
    <m/>
    <m/>
  </r>
  <r>
    <n v="1059"/>
    <m/>
    <x v="57"/>
    <x v="3"/>
    <x v="7"/>
    <s v="RUA TANCREDO NEVES, 650"/>
    <s v="60012146"/>
    <s v="5132656565"/>
    <x v="1"/>
    <x v="5"/>
    <x v="53"/>
    <s v="MAIO / 2001"/>
    <x v="3"/>
    <x v="1"/>
    <x v="3"/>
    <n v="1150"/>
    <x v="1"/>
    <m/>
    <m/>
  </r>
  <r>
    <n v="1060"/>
    <m/>
    <x v="58"/>
    <x v="2"/>
    <x v="6"/>
    <s v="AV. EPTÁCIO PESSOA, 1786"/>
    <s v="44448978"/>
    <s v="4150214452"/>
    <x v="4"/>
    <x v="4"/>
    <x v="54"/>
    <s v="MAIO / 2006"/>
    <x v="5"/>
    <x v="1"/>
    <x v="7"/>
    <n v="1200"/>
    <x v="1"/>
    <m/>
    <m/>
  </r>
  <r>
    <n v="1061"/>
    <m/>
    <x v="59"/>
    <x v="3"/>
    <x v="7"/>
    <s v="RUA LUCATO, 77"/>
    <s v="02115454"/>
    <s v="1154877945"/>
    <x v="3"/>
    <x v="5"/>
    <x v="55"/>
    <s v="NOVEMBRO / 2007"/>
    <x v="0"/>
    <x v="11"/>
    <x v="0"/>
    <n v="1200"/>
    <x v="1"/>
    <m/>
    <m/>
  </r>
  <r>
    <n v="1062"/>
    <m/>
    <x v="60"/>
    <x v="4"/>
    <x v="8"/>
    <s v="RUA MANCINNI, 890"/>
    <s v="30121264"/>
    <s v="1145645675"/>
    <x v="7"/>
    <x v="6"/>
    <x v="56"/>
    <s v="OUTUBRO / 2004"/>
    <x v="4"/>
    <x v="6"/>
    <x v="4"/>
    <n v="1300"/>
    <x v="1"/>
    <m/>
    <m/>
  </r>
  <r>
    <n v="1063"/>
    <m/>
    <x v="61"/>
    <x v="4"/>
    <x v="8"/>
    <s v="AV.CASTRO ALENCAR, 796"/>
    <s v="31642854"/>
    <s v="1156400124"/>
    <x v="0"/>
    <x v="9"/>
    <x v="57"/>
    <s v="FEVEREIRO / 2002"/>
    <x v="11"/>
    <x v="9"/>
    <x v="11"/>
    <n v="1250"/>
    <x v="1"/>
    <m/>
    <m/>
  </r>
  <r>
    <n v="1064"/>
    <m/>
    <x v="62"/>
    <x v="4"/>
    <x v="8"/>
    <s v="AV. BARBOSA PEIXOTO, 549"/>
    <s v="31042154"/>
    <s v="1148789789"/>
    <x v="2"/>
    <x v="6"/>
    <x v="48"/>
    <s v="ABRIL / 2007"/>
    <x v="0"/>
    <x v="2"/>
    <x v="6"/>
    <n v="1300"/>
    <x v="1"/>
    <m/>
    <m/>
  </r>
  <r>
    <n v="1065"/>
    <m/>
    <x v="63"/>
    <x v="0"/>
    <x v="0"/>
    <s v="AV. LUCAS MAYA, 697"/>
    <s v="12401245"/>
    <s v="1165465467"/>
    <x v="2"/>
    <x v="5"/>
    <x v="58"/>
    <s v="ABRIL / 2008"/>
    <x v="14"/>
    <x v="2"/>
    <x v="0"/>
    <n v="1230"/>
    <x v="1"/>
    <m/>
    <m/>
  </r>
  <r>
    <n v="1066"/>
    <m/>
    <x v="64"/>
    <x v="4"/>
    <x v="8"/>
    <s v="AV. DUARTE RAMOS, 900"/>
    <s v="21012451"/>
    <s v="4554887444"/>
    <x v="2"/>
    <x v="5"/>
    <x v="59"/>
    <s v="JUNHO / 2008"/>
    <x v="14"/>
    <x v="5"/>
    <x v="0"/>
    <n v="1250"/>
    <x v="1"/>
    <m/>
    <m/>
  </r>
  <r>
    <n v="1067"/>
    <m/>
    <x v="65"/>
    <x v="4"/>
    <x v="8"/>
    <s v="AV. LUCAS BARBIROTO, 560"/>
    <s v="70001245"/>
    <s v="4532001215"/>
    <x v="1"/>
    <x v="5"/>
    <x v="60"/>
    <s v="SETEMBRO / 2008"/>
    <x v="14"/>
    <x v="4"/>
    <x v="15"/>
    <n v="1140"/>
    <x v="1"/>
    <m/>
    <m/>
  </r>
  <r>
    <n v="1068"/>
    <m/>
    <x v="66"/>
    <x v="4"/>
    <x v="8"/>
    <s v="PÇA. RAMOS DE QUEIRÓS, 35"/>
    <s v="61042154"/>
    <s v="1164548789"/>
    <x v="0"/>
    <x v="5"/>
    <x v="61"/>
    <s v="SETEMBRO / 2007"/>
    <x v="0"/>
    <x v="4"/>
    <x v="0"/>
    <n v="1223.7"/>
    <x v="1"/>
    <m/>
    <m/>
  </r>
  <r>
    <n v="1069"/>
    <m/>
    <x v="67"/>
    <x v="4"/>
    <x v="8"/>
    <s v="AV. GUSTAVO ADOLFO, 1200"/>
    <s v="06160421"/>
    <s v="1145679878"/>
    <x v="2"/>
    <x v="5"/>
    <x v="56"/>
    <s v="OUTUBRO / 2004"/>
    <x v="4"/>
    <x v="6"/>
    <x v="4"/>
    <n v="1200"/>
    <x v="1"/>
    <m/>
    <m/>
  </r>
  <r>
    <n v="1070"/>
    <m/>
    <x v="68"/>
    <x v="0"/>
    <x v="3"/>
    <s v="AV. NETO PAIVA, 825"/>
    <s v="01241133"/>
    <s v="4525212245"/>
    <x v="2"/>
    <x v="5"/>
    <x v="62"/>
    <s v="OUTUBRO / 2002"/>
    <x v="11"/>
    <x v="6"/>
    <x v="12"/>
    <n v="1300"/>
    <x v="1"/>
    <m/>
    <m/>
  </r>
  <r>
    <n v="1071"/>
    <m/>
    <x v="69"/>
    <x v="0"/>
    <x v="3"/>
    <s v="RUA LIMA, 99"/>
    <s v="01320124"/>
    <s v="1145645456"/>
    <x v="2"/>
    <x v="8"/>
    <x v="63"/>
    <s v="JUNHO / 2003"/>
    <x v="12"/>
    <x v="5"/>
    <x v="12"/>
    <n v="1150"/>
    <x v="1"/>
    <m/>
    <m/>
  </r>
  <r>
    <n v="1072"/>
    <m/>
    <x v="70"/>
    <x v="0"/>
    <x v="2"/>
    <s v="RUA ANCORA DO NORTE, 77"/>
    <s v="21041542"/>
    <s v="1184556702"/>
    <x v="1"/>
    <x v="11"/>
    <x v="64"/>
    <s v="MAIO / 2003"/>
    <x v="12"/>
    <x v="1"/>
    <x v="12"/>
    <n v="1150"/>
    <x v="1"/>
    <m/>
    <m/>
  </r>
  <r>
    <n v="1073"/>
    <m/>
    <x v="71"/>
    <x v="0"/>
    <x v="4"/>
    <s v="RUA WILSON MENEZES, 345"/>
    <s v="21042154"/>
    <s v="4520326520"/>
    <x v="1"/>
    <x v="11"/>
    <x v="65"/>
    <s v="JULHO / 2003"/>
    <x v="12"/>
    <x v="3"/>
    <x v="12"/>
    <n v="1150"/>
    <x v="1"/>
    <m/>
    <m/>
  </r>
  <r>
    <n v="1074"/>
    <m/>
    <x v="72"/>
    <x v="0"/>
    <x v="5"/>
    <s v="RUA PARÁ, 390"/>
    <s v="25401001"/>
    <s v="1150215457"/>
    <x v="1"/>
    <x v="8"/>
    <x v="28"/>
    <s v="MAIO / 2005"/>
    <x v="6"/>
    <x v="1"/>
    <x v="4"/>
    <n v="1210"/>
    <x v="1"/>
    <m/>
    <m/>
  </r>
  <r>
    <n v="1075"/>
    <m/>
    <x v="73"/>
    <x v="0"/>
    <x v="0"/>
    <s v="RUA AIXIM, 756"/>
    <s v="31012451"/>
    <s v="1180956547"/>
    <x v="1"/>
    <x v="6"/>
    <x v="66"/>
    <s v="JUNHO / 2006"/>
    <x v="5"/>
    <x v="5"/>
    <x v="7"/>
    <n v="1210"/>
    <x v="1"/>
    <m/>
    <m/>
  </r>
  <r>
    <n v="1076"/>
    <m/>
    <x v="74"/>
    <x v="0"/>
    <x v="0"/>
    <s v="RUA DO AMPARO, 900"/>
    <s v="31042154"/>
    <s v="1147040044"/>
    <x v="1"/>
    <x v="6"/>
    <x v="67"/>
    <s v="MAIO / 2007"/>
    <x v="0"/>
    <x v="1"/>
    <x v="6"/>
    <n v="1300"/>
    <x v="1"/>
    <m/>
    <m/>
  </r>
  <r>
    <n v="1077"/>
    <m/>
    <x v="75"/>
    <x v="0"/>
    <x v="0"/>
    <s v="RUA TREZE DE MAIO, 30"/>
    <s v="21245124"/>
    <s v="4580445871"/>
    <x v="1"/>
    <x v="5"/>
    <x v="68"/>
    <s v="AGOSTO / 2008"/>
    <x v="14"/>
    <x v="0"/>
    <x v="15"/>
    <n v="1235"/>
    <x v="1"/>
    <m/>
    <m/>
  </r>
  <r>
    <n v="1078"/>
    <m/>
    <x v="76"/>
    <x v="0"/>
    <x v="3"/>
    <s v="RUA DOMINGOS DE MORAES, 1340"/>
    <s v="65465748"/>
    <s v="1145777000"/>
    <x v="0"/>
    <x v="10"/>
    <x v="69"/>
    <s v="MAIO / 2008"/>
    <x v="14"/>
    <x v="1"/>
    <x v="0"/>
    <n v="2600"/>
    <x v="1"/>
    <m/>
    <m/>
  </r>
  <r>
    <n v="1079"/>
    <m/>
    <x v="77"/>
    <x v="0"/>
    <x v="3"/>
    <s v="AV. FLORIANO PEIXOTO, 2045"/>
    <s v="01243612"/>
    <s v="1126568888"/>
    <x v="1"/>
    <x v="8"/>
    <x v="70"/>
    <s v="JANEIRO / 2001"/>
    <x v="3"/>
    <x v="10"/>
    <x v="3"/>
    <n v="1230"/>
    <x v="1"/>
    <m/>
    <m/>
  </r>
  <r>
    <n v="1080"/>
    <m/>
    <x v="78"/>
    <x v="2"/>
    <x v="6"/>
    <s v="AV. BRASIL, 1029"/>
    <s v="01245487"/>
    <s v="4520215477"/>
    <x v="1"/>
    <x v="11"/>
    <x v="71"/>
    <s v="MAIO / 2004"/>
    <x v="4"/>
    <x v="1"/>
    <x v="5"/>
    <n v="1200"/>
    <x v="13"/>
    <d v="1998-12-21T00:00:00"/>
    <n v="21"/>
  </r>
  <r>
    <n v="1081"/>
    <m/>
    <x v="79"/>
    <x v="3"/>
    <x v="7"/>
    <s v="AV. AFONSO SOARES, 1034"/>
    <s v="51242145"/>
    <s v="1149787978"/>
    <x v="2"/>
    <x v="9"/>
    <x v="48"/>
    <s v="ABRIL / 2007"/>
    <x v="0"/>
    <x v="2"/>
    <x v="6"/>
    <n v="1230"/>
    <x v="1"/>
    <m/>
    <m/>
  </r>
  <r>
    <n v="1082"/>
    <m/>
    <x v="80"/>
    <x v="3"/>
    <x v="7"/>
    <s v="AV. DO PORTO, 450"/>
    <s v="12455172"/>
    <s v="1360254777"/>
    <x v="2"/>
    <x v="6"/>
    <x v="59"/>
    <s v="JUNHO / 2008"/>
    <x v="14"/>
    <x v="5"/>
    <x v="0"/>
    <n v="1250"/>
    <x v="1"/>
    <m/>
    <m/>
  </r>
  <r>
    <n v="1083"/>
    <m/>
    <x v="81"/>
    <x v="1"/>
    <x v="1"/>
    <s v="RUA  JULIANO, 34"/>
    <s v="15542210"/>
    <s v="1145646787"/>
    <x v="0"/>
    <x v="12"/>
    <x v="72"/>
    <s v="OUTUBRO / 2002"/>
    <x v="11"/>
    <x v="6"/>
    <x v="12"/>
    <n v="1450"/>
    <x v="1"/>
    <m/>
    <m/>
  </r>
  <r>
    <n v="1084"/>
    <m/>
    <x v="82"/>
    <x v="1"/>
    <x v="1"/>
    <s v="RUA ALEMANHA, 290"/>
    <s v="41411421"/>
    <s v="1154578979"/>
    <x v="7"/>
    <x v="5"/>
    <x v="73"/>
    <s v="JUNHO / 2008"/>
    <x v="14"/>
    <x v="5"/>
    <x v="0"/>
    <n v="1020"/>
    <x v="1"/>
    <m/>
    <m/>
  </r>
  <r>
    <n v="1085"/>
    <m/>
    <x v="83"/>
    <x v="1"/>
    <x v="1"/>
    <s v="RUA LEMOS, 56"/>
    <s v="74464564"/>
    <s v="1350622588"/>
    <x v="7"/>
    <x v="5"/>
    <x v="74"/>
    <s v="ABRIL / 2000"/>
    <x v="2"/>
    <x v="2"/>
    <x v="2"/>
    <n v="1325"/>
    <x v="14"/>
    <d v="2001-10-28T00:00:00"/>
    <n v="18"/>
  </r>
  <r>
    <n v="1086"/>
    <m/>
    <x v="84"/>
    <x v="5"/>
    <x v="9"/>
    <s v="PÇA. JUVENTUDE, 450"/>
    <s v="48974456"/>
    <s v="1120326585"/>
    <x v="7"/>
    <x v="8"/>
    <x v="75"/>
    <s v="MAIO / 1999"/>
    <x v="9"/>
    <x v="1"/>
    <x v="13"/>
    <n v="1205"/>
    <x v="1"/>
    <m/>
    <m/>
  </r>
  <r>
    <n v="1087"/>
    <m/>
    <x v="85"/>
    <x v="5"/>
    <x v="9"/>
    <s v="TRV. CINCINATO, 25"/>
    <s v="78971612"/>
    <s v="1125023444"/>
    <x v="8"/>
    <x v="11"/>
    <x v="76"/>
    <s v="ABRIL / 1998"/>
    <x v="10"/>
    <x v="2"/>
    <x v="10"/>
    <n v="1200"/>
    <x v="1"/>
    <m/>
    <m/>
  </r>
  <r>
    <n v="1088"/>
    <m/>
    <x v="86"/>
    <x v="5"/>
    <x v="9"/>
    <s v="AV. LUCAS MARIANO, 570"/>
    <s v="51241215"/>
    <s v="1123568001"/>
    <x v="8"/>
    <x v="11"/>
    <x v="77"/>
    <s v="MAIO / 1997"/>
    <x v="13"/>
    <x v="1"/>
    <x v="14"/>
    <n v="1300"/>
    <x v="1"/>
    <m/>
    <m/>
  </r>
  <r>
    <n v="1089"/>
    <m/>
    <x v="87"/>
    <x v="5"/>
    <x v="9"/>
    <s v="TRV. RAMOS, 50"/>
    <s v="31242015"/>
    <s v="1320215411"/>
    <x v="8"/>
    <x v="9"/>
    <x v="78"/>
    <s v="MARÇO / 2000"/>
    <x v="2"/>
    <x v="8"/>
    <x v="2"/>
    <n v="1240"/>
    <x v="1"/>
    <m/>
    <m/>
  </r>
  <r>
    <n v="1090"/>
    <m/>
    <x v="88"/>
    <x v="0"/>
    <x v="0"/>
    <s v="RUA PEIXOTO GOMIDE, 700"/>
    <s v="01425015"/>
    <s v="1124564567"/>
    <x v="8"/>
    <x v="6"/>
    <x v="79"/>
    <s v="ABRIL / 2004"/>
    <x v="4"/>
    <x v="2"/>
    <x v="5"/>
    <n v="1300"/>
    <x v="15"/>
    <d v="2003-01-10T00:00:00"/>
    <n v="17"/>
  </r>
  <r>
    <n v="1091"/>
    <m/>
    <x v="89"/>
    <x v="0"/>
    <x v="10"/>
    <s v="RUA MANOEL BANDEIRA, 45"/>
    <s v="61245124"/>
    <s v="1320214300"/>
    <x v="8"/>
    <x v="6"/>
    <x v="80"/>
    <s v="OUTUBRO / 2008"/>
    <x v="14"/>
    <x v="6"/>
    <x v="15"/>
    <n v="1200"/>
    <x v="16"/>
    <d v="1999-07-06T00:00:00"/>
    <n v="21"/>
  </r>
  <r>
    <n v="1092"/>
    <m/>
    <x v="90"/>
    <x v="5"/>
    <x v="9"/>
    <s v="RUA TELES, 150"/>
    <s v="41542215"/>
    <s v="1154878005"/>
    <x v="6"/>
    <x v="5"/>
    <x v="81"/>
    <s v="FEVEREIRO / 2005"/>
    <x v="6"/>
    <x v="9"/>
    <x v="4"/>
    <n v="1300"/>
    <x v="1"/>
    <m/>
    <m/>
  </r>
  <r>
    <n v="1093"/>
    <m/>
    <x v="91"/>
    <x v="0"/>
    <x v="0"/>
    <s v="AV. LORETTO, 500"/>
    <s v="51245154"/>
    <s v="1150245235"/>
    <x v="6"/>
    <x v="5"/>
    <x v="82"/>
    <s v="ABRIL / 2005"/>
    <x v="6"/>
    <x v="2"/>
    <x v="4"/>
    <n v="1150"/>
    <x v="17"/>
    <d v="2000-04-13T00:00:00"/>
    <n v="20"/>
  </r>
  <r>
    <n v="1094"/>
    <m/>
    <x v="92"/>
    <x v="4"/>
    <x v="8"/>
    <s v="TRV. LUÍS GOES, 77"/>
    <s v="21542151"/>
    <s v="4520127410"/>
    <x v="1"/>
    <x v="5"/>
    <x v="83"/>
    <s v="OUTUBRO / 2006"/>
    <x v="5"/>
    <x v="6"/>
    <x v="6"/>
    <n v="1150"/>
    <x v="18"/>
    <d v="2006-10-30T00:00:00"/>
    <n v="13"/>
  </r>
  <r>
    <n v="1515"/>
    <m/>
    <x v="93"/>
    <x v="1"/>
    <x v="1"/>
    <s v="wewew"/>
    <s v="78787445"/>
    <s v="45454545"/>
    <x v="2"/>
    <x v="1"/>
    <x v="84"/>
    <s v="DEZEMBRO / 2012"/>
    <x v="15"/>
    <x v="7"/>
    <x v="16"/>
    <n v="700"/>
    <x v="1"/>
    <m/>
    <m/>
  </r>
  <r>
    <n v="2040"/>
    <m/>
    <x v="94"/>
    <x v="0"/>
    <x v="10"/>
    <s v="Rua das Palmas"/>
    <s v="01232012"/>
    <s v="1122334455"/>
    <x v="7"/>
    <x v="6"/>
    <x v="85"/>
    <s v="OUTUBRO / 2011"/>
    <x v="16"/>
    <x v="6"/>
    <x v="17"/>
    <n v="1200"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EEBC6-BCB1-43DC-AA1B-B97FC113EAF2}" name="Func. por Departamento" cacheId="12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multipleFieldFilters="0" chartFormat="8">
  <location ref="J3:K13" firstHeaderRow="1" firstDataRow="1" firstDataCol="1"/>
  <pivotFields count="21">
    <pivotField dataField="1" compact="0" outline="0" showAll="0" defaultSubtotal="0"/>
    <pivotField compact="0" outline="0" showAll="0" defaultSubtotal="0"/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</pivotField>
    <pivotField compact="0" outline="0" showAll="0" defaultSubtotal="0">
      <items count="6">
        <item x="5"/>
        <item x="2"/>
        <item x="1"/>
        <item x="3"/>
        <item x="4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numFmtId="1" outline="0" subtotalTop="0" showAll="0" defaultSubtotal="0"/>
    <pivotField compact="0" outline="0" subtotalTop="0" showAll="0" defaultSubtotal="0"/>
    <pivotField compact="0" numFmtId="1" outline="0" subtotalTop="0" showAll="0" defaultSubtotal="0"/>
    <pivotField compact="0" numFmtId="4" outline="0" showAll="0" defaultSubtotal="0"/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</pivotField>
    <pivotField compact="0" outline="0" showAll="0" defaultSubtotal="0"/>
    <pivotField compact="0" outline="0" showAll="0" defaultSubtota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1">
    <field x="8"/>
  </rowFields>
  <rowItems count="10">
    <i>
      <x/>
    </i>
    <i>
      <x v="3"/>
    </i>
    <i>
      <x v="4"/>
    </i>
    <i>
      <x v="2"/>
    </i>
    <i>
      <x v="6"/>
    </i>
    <i>
      <x v="8"/>
    </i>
    <i>
      <x v="7"/>
    </i>
    <i>
      <x v="1"/>
    </i>
    <i>
      <x v="9"/>
    </i>
    <i>
      <x v="5"/>
    </i>
  </rowItems>
  <colItems count="1">
    <i/>
  </colItems>
  <dataFields count="1">
    <dataField name="Count ID_MATRICULA" fld="0" subtotal="count" baseField="8" baseItem="0"/>
  </dataFields>
  <formats count="36">
    <format dxfId="589">
      <pivotArea field="2" type="button" dataOnly="0" labelOnly="1" outline="0"/>
    </format>
    <format dxfId="588">
      <pivotArea field="16" type="button" dataOnly="0" labelOnly="1" outline="0"/>
    </format>
    <format dxfId="587">
      <pivotArea dataOnly="0" labelOnly="1" outline="0" axis="axisValues" fieldPosition="0"/>
    </format>
    <format dxfId="586">
      <pivotArea field="2" type="button" dataOnly="0" labelOnly="1" outline="0"/>
    </format>
    <format dxfId="585">
      <pivotArea field="16" type="button" dataOnly="0" labelOnly="1" outline="0"/>
    </format>
    <format dxfId="584">
      <pivotArea dataOnly="0" labelOnly="1" outline="0" axis="axisValues" fieldPosition="0"/>
    </format>
    <format dxfId="583">
      <pivotArea outline="0" collapsedLevelsAreSubtotals="1" fieldPosition="0"/>
    </format>
    <format dxfId="582">
      <pivotArea dataOnly="0" labelOnly="1" outline="0" fieldPosition="0">
        <references count="1">
          <reference field="8" count="0"/>
        </references>
      </pivotArea>
    </format>
    <format dxfId="581">
      <pivotArea dataOnly="0" labelOnly="1" outline="0" fieldPosition="0">
        <references count="1">
          <reference field="8" count="0"/>
        </references>
      </pivotArea>
    </format>
    <format dxfId="580">
      <pivotArea type="all" dataOnly="0" outline="0" fieldPosition="0"/>
    </format>
    <format dxfId="579">
      <pivotArea outline="0" collapsedLevelsAreSubtotals="1" fieldPosition="0"/>
    </format>
    <format dxfId="578">
      <pivotArea field="8" type="button" dataOnly="0" labelOnly="1" outline="0" axis="axisRow" fieldPosition="0"/>
    </format>
    <format dxfId="577">
      <pivotArea dataOnly="0" labelOnly="1" outline="0" fieldPosition="0">
        <references count="1">
          <reference field="8" count="0"/>
        </references>
      </pivotArea>
    </format>
    <format dxfId="576">
      <pivotArea dataOnly="0" labelOnly="1" outline="0" axis="axisValues" fieldPosition="0"/>
    </format>
    <format dxfId="575">
      <pivotArea field="8" type="button" dataOnly="0" labelOnly="1" outline="0" axis="axisRow" fieldPosition="0"/>
    </format>
    <format dxfId="574">
      <pivotArea dataOnly="0" labelOnly="1" outline="0" axis="axisValues" fieldPosition="0"/>
    </format>
    <format dxfId="573">
      <pivotArea field="8" type="button" dataOnly="0" labelOnly="1" outline="0" axis="axisRow" fieldPosition="0"/>
    </format>
    <format dxfId="572">
      <pivotArea dataOnly="0" labelOnly="1" outline="0" axis="axisValues" fieldPosition="0"/>
    </format>
    <format dxfId="571">
      <pivotArea field="8" type="button" dataOnly="0" labelOnly="1" outline="0" axis="axisRow" fieldPosition="0"/>
    </format>
    <format dxfId="570">
      <pivotArea dataOnly="0" labelOnly="1" outline="0" axis="axisValues" fieldPosition="0"/>
    </format>
    <format dxfId="569">
      <pivotArea field="8" type="button" dataOnly="0" labelOnly="1" outline="0" axis="axisRow" fieldPosition="0"/>
    </format>
    <format dxfId="568">
      <pivotArea dataOnly="0" labelOnly="1" outline="0" axis="axisValues" fieldPosition="0"/>
    </format>
    <format dxfId="567">
      <pivotArea field="8" type="button" dataOnly="0" labelOnly="1" outline="0" axis="axisRow" fieldPosition="0"/>
    </format>
    <format dxfId="566">
      <pivotArea dataOnly="0" labelOnly="1" outline="0" axis="axisValues" fieldPosition="0"/>
    </format>
    <format dxfId="565">
      <pivotArea outline="0" collapsedLevelsAreSubtotals="1" fieldPosition="0"/>
    </format>
    <format dxfId="564">
      <pivotArea dataOnly="0" labelOnly="1" outline="0" fieldPosition="0">
        <references count="1">
          <reference field="8" count="0"/>
        </references>
      </pivotArea>
    </format>
    <format dxfId="563">
      <pivotArea type="all" dataOnly="0" outline="0" fieldPosition="0"/>
    </format>
    <format dxfId="562">
      <pivotArea outline="0" collapsedLevelsAreSubtotals="1" fieldPosition="0"/>
    </format>
    <format dxfId="561">
      <pivotArea field="8" type="button" dataOnly="0" labelOnly="1" outline="0" axis="axisRow" fieldPosition="0"/>
    </format>
    <format dxfId="560">
      <pivotArea dataOnly="0" labelOnly="1" outline="0" fieldPosition="0">
        <references count="1">
          <reference field="8" count="0"/>
        </references>
      </pivotArea>
    </format>
    <format dxfId="559">
      <pivotArea dataOnly="0" labelOnly="1" outline="0" axis="axisValues" fieldPosition="0"/>
    </format>
    <format dxfId="558">
      <pivotArea type="all" dataOnly="0" outline="0" fieldPosition="0"/>
    </format>
    <format dxfId="557">
      <pivotArea outline="0" collapsedLevelsAreSubtotals="1" fieldPosition="0"/>
    </format>
    <format dxfId="556">
      <pivotArea field="8" type="button" dataOnly="0" labelOnly="1" outline="0" axis="axisRow" fieldPosition="0"/>
    </format>
    <format dxfId="555">
      <pivotArea dataOnly="0" labelOnly="1" outline="0" fieldPosition="0">
        <references count="1">
          <reference field="8" count="0"/>
        </references>
      </pivotArea>
    </format>
    <format dxfId="554">
      <pivotArea dataOnly="0" labelOnly="1" outline="0" axis="axisValues" fieldPosition="0"/>
    </format>
  </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7F9AA-795F-4EEF-81EF-02F7559E2E5D}" name="Cargo por Departament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 chartFormat="21">
  <location ref="Z3:AM14" firstHeaderRow="1" firstDataRow="2" firstDataCol="1"/>
  <pivotFields count="2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Contagem de ID_MATRICULA" fld="0" subtotal="count" baseField="9" baseItem="0" numFmtId="1"/>
  </dataFields>
  <formats count="43">
    <format dxfId="908">
      <pivotArea field="2" type="button" dataOnly="0" labelOnly="1" outline="0"/>
    </format>
    <format dxfId="907">
      <pivotArea field="16" type="button" dataOnly="0" labelOnly="1" outline="0"/>
    </format>
    <format dxfId="906">
      <pivotArea dataOnly="0" labelOnly="1" outline="0" axis="axisValues" fieldPosition="0"/>
    </format>
    <format dxfId="905">
      <pivotArea field="2" type="button" dataOnly="0" labelOnly="1" outline="0"/>
    </format>
    <format dxfId="904">
      <pivotArea field="16" type="button" dataOnly="0" labelOnly="1" outline="0"/>
    </format>
    <format dxfId="903">
      <pivotArea dataOnly="0" labelOnly="1" outline="0" axis="axisValues" fieldPosition="0"/>
    </format>
    <format dxfId="902">
      <pivotArea outline="0" collapsedLevelsAreSubtotals="1" fieldPosition="0"/>
    </format>
    <format dxfId="901">
      <pivotArea type="all" dataOnly="0" outline="0" fieldPosition="0"/>
    </format>
    <format dxfId="900">
      <pivotArea outline="0" collapsedLevelsAreSubtotals="1" fieldPosition="0"/>
    </format>
    <format dxfId="899">
      <pivotArea dataOnly="0" labelOnly="1" outline="0" axis="axisValues" fieldPosition="0"/>
    </format>
    <format dxfId="898">
      <pivotArea field="3" type="button" dataOnly="0" labelOnly="1" outline="0"/>
    </format>
    <format dxfId="897">
      <pivotArea field="4" type="button" dataOnly="0" labelOnly="1" outline="0"/>
    </format>
    <format dxfId="896">
      <pivotArea dataOnly="0" labelOnly="1" outline="0" axis="axisValues" fieldPosition="0"/>
    </format>
    <format dxfId="895">
      <pivotArea field="3" type="button" dataOnly="0" labelOnly="1" outline="0"/>
    </format>
    <format dxfId="894">
      <pivotArea field="4" type="button" dataOnly="0" labelOnly="1" outline="0"/>
    </format>
    <format dxfId="893">
      <pivotArea dataOnly="0" labelOnly="1" outline="0" axis="axisValues" fieldPosition="0"/>
    </format>
    <format dxfId="892">
      <pivotArea field="3" type="button" dataOnly="0" labelOnly="1" outline="0"/>
    </format>
    <format dxfId="891">
      <pivotArea field="4" type="button" dataOnly="0" labelOnly="1" outline="0"/>
    </format>
    <format dxfId="890">
      <pivotArea dataOnly="0" labelOnly="1" outline="0" axis="axisValues" fieldPosition="0"/>
    </format>
    <format dxfId="889">
      <pivotArea field="3" type="button" dataOnly="0" labelOnly="1" outline="0"/>
    </format>
    <format dxfId="888">
      <pivotArea field="4" type="button" dataOnly="0" labelOnly="1" outline="0"/>
    </format>
    <format dxfId="887">
      <pivotArea dataOnly="0" labelOnly="1" outline="0" axis="axisValues" fieldPosition="0"/>
    </format>
    <format dxfId="886">
      <pivotArea field="3" type="button" dataOnly="0" labelOnly="1" outline="0"/>
    </format>
    <format dxfId="885">
      <pivotArea field="4" type="button" dataOnly="0" labelOnly="1" outline="0"/>
    </format>
    <format dxfId="884">
      <pivotArea dataOnly="0" labelOnly="1" outline="0" axis="axisValues" fieldPosition="0"/>
    </format>
    <format dxfId="883">
      <pivotArea outline="0" collapsedLevelsAreSubtotals="1" fieldPosition="0"/>
    </format>
    <format dxfId="882">
      <pivotArea dataOnly="0" labelOnly="1" outline="0" fieldPosition="0">
        <references count="1">
          <reference field="8" count="0"/>
        </references>
      </pivotArea>
    </format>
    <format dxfId="881">
      <pivotArea type="all" dataOnly="0" outline="0" fieldPosition="0"/>
    </format>
    <format dxfId="880">
      <pivotArea outline="0" collapsedLevelsAreSubtotals="1" fieldPosition="0"/>
    </format>
    <format dxfId="879">
      <pivotArea type="origin" dataOnly="0" labelOnly="1" outline="0" fieldPosition="0"/>
    </format>
    <format dxfId="878">
      <pivotArea field="9" type="button" dataOnly="0" labelOnly="1" outline="0" axis="axisCol" fieldPosition="0"/>
    </format>
    <format dxfId="877">
      <pivotArea type="topRight" dataOnly="0" labelOnly="1" outline="0" fieldPosition="0"/>
    </format>
    <format dxfId="876">
      <pivotArea field="8" type="button" dataOnly="0" labelOnly="1" outline="0" axis="axisRow" fieldPosition="0"/>
    </format>
    <format dxfId="875">
      <pivotArea dataOnly="0" labelOnly="1" outline="0" fieldPosition="0">
        <references count="1">
          <reference field="8" count="0"/>
        </references>
      </pivotArea>
    </format>
    <format dxfId="874">
      <pivotArea dataOnly="0" labelOnly="1" outline="0" fieldPosition="0">
        <references count="1">
          <reference field="9" count="0"/>
        </references>
      </pivotArea>
    </format>
    <format dxfId="873">
      <pivotArea type="all" dataOnly="0" outline="0" fieldPosition="0"/>
    </format>
    <format dxfId="872">
      <pivotArea outline="0" collapsedLevelsAreSubtotals="1" fieldPosition="0"/>
    </format>
    <format dxfId="871">
      <pivotArea type="origin" dataOnly="0" labelOnly="1" outline="0" fieldPosition="0"/>
    </format>
    <format dxfId="870">
      <pivotArea field="9" type="button" dataOnly="0" labelOnly="1" outline="0" axis="axisCol" fieldPosition="0"/>
    </format>
    <format dxfId="869">
      <pivotArea type="topRight" dataOnly="0" labelOnly="1" outline="0" fieldPosition="0"/>
    </format>
    <format dxfId="868">
      <pivotArea field="8" type="button" dataOnly="0" labelOnly="1" outline="0" axis="axisRow" fieldPosition="0"/>
    </format>
    <format dxfId="867">
      <pivotArea dataOnly="0" labelOnly="1" outline="0" fieldPosition="0">
        <references count="1">
          <reference field="8" count="0"/>
        </references>
      </pivotArea>
    </format>
    <format dxfId="866">
      <pivotArea dataOnly="0" labelOnly="1" outline="0" fieldPosition="0">
        <references count="1">
          <reference field="9" count="0"/>
        </references>
      </pivotArea>
    </format>
  </formats>
  <chartFormats count="13">
    <chartFormat chart="20" format="10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0" format="10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0" format="10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0" format="10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0" format="10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20" format="10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20" format="10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20" format="10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  <chartFormat chart="20" format="109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8"/>
          </reference>
        </references>
      </pivotArea>
    </chartFormat>
    <chartFormat chart="20" format="11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9"/>
          </reference>
        </references>
      </pivotArea>
    </chartFormat>
    <chartFormat chart="20" format="11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0"/>
          </reference>
        </references>
      </pivotArea>
    </chartFormat>
    <chartFormat chart="20" format="11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1"/>
          </reference>
        </references>
      </pivotArea>
    </chartFormat>
    <chartFormat chart="20" format="11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95BBC-41F3-4A74-8F6E-9D2CE51CBC25}" name="Func. com Dependentes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>
  <location ref="D3:E23" firstHeaderRow="1" firstDataRow="1" firstDataCol="2"/>
  <pivotFields count="21">
    <pivotField compact="0" outline="0" showAll="0" defaultSubtotal="0"/>
    <pivotField compact="0" outline="0" showAll="0" defaultSubtotal="0"/>
    <pivotField axis="axisRow"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</pivotField>
    <pivotField compact="0" outline="0" showAll="0" defaultSubtotal="0">
      <items count="6">
        <item x="5"/>
        <item x="2"/>
        <item x="1"/>
        <item x="3"/>
        <item x="4"/>
        <item x="0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ubtotalTop="0" showAll="0" defaultSubtotal="0"/>
    <pivotField compact="0" numFmtId="1" outline="0" subtotalTop="0" showAll="0" defaultSubtotal="0"/>
    <pivotField compact="0" outline="0" subtotalTop="0" showAll="0" defaultSubtotal="0"/>
    <pivotField compact="0" numFmtId="1" outline="0" subtotalTop="0" showAll="0" defaultSubtotal="0"/>
    <pivotField compact="0" numFmtId="4" outline="0" showAll="0" defaultSubtotal="0"/>
    <pivotField axis="axisRow"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</pivotField>
    <pivotField compact="0" outline="0" showAll="0" defaultSubtotal="0"/>
    <pivotField compact="0" outline="0" showAll="0" defaultSubtotal="0"/>
    <pivotField compact="0" outline="0" subtotalTop="0" showAll="0" defaultSubtotal="0">
      <items count="6">
        <item x="0"/>
        <item x="1"/>
        <item x="2"/>
        <item x="3"/>
        <item x="4"/>
        <item x="5"/>
      </items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</pivotFields>
  <rowFields count="2">
    <field x="16"/>
    <field x="2"/>
  </rowFields>
  <rowItems count="20">
    <i>
      <x/>
      <x v="4"/>
    </i>
    <i>
      <x v="1"/>
      <x v="58"/>
    </i>
    <i>
      <x v="2"/>
      <x v="7"/>
    </i>
    <i>
      <x v="3"/>
      <x v="81"/>
    </i>
    <i>
      <x v="4"/>
      <x v="22"/>
    </i>
    <i>
      <x v="5"/>
      <x v="36"/>
    </i>
    <i>
      <x v="6"/>
      <x v="63"/>
    </i>
    <i>
      <x v="7"/>
      <x v="30"/>
    </i>
    <i>
      <x v="8"/>
      <x v="21"/>
    </i>
    <i>
      <x v="9"/>
      <x v="55"/>
    </i>
    <i>
      <x v="10"/>
      <x v="90"/>
    </i>
    <i>
      <x v="11"/>
      <x v="41"/>
    </i>
    <i>
      <x v="12"/>
      <x/>
    </i>
    <i>
      <x v="13"/>
      <x v="44"/>
    </i>
    <i r="1">
      <x v="84"/>
    </i>
    <i>
      <x v="14"/>
      <x v="33"/>
    </i>
    <i>
      <x v="15"/>
      <x v="73"/>
    </i>
    <i r="1">
      <x v="77"/>
    </i>
    <i>
      <x v="16"/>
      <x v="3"/>
    </i>
    <i>
      <x v="17"/>
      <x v="5"/>
    </i>
  </rowItems>
  <colItems count="1">
    <i/>
  </colItems>
  <formats count="124">
    <format dxfId="1032">
      <pivotArea field="2" type="button" dataOnly="0" labelOnly="1" outline="0" axis="axisRow" fieldPosition="1"/>
    </format>
    <format dxfId="1031">
      <pivotArea field="16" type="button" dataOnly="0" labelOnly="1" outline="0" axis="axisRow" fieldPosition="0"/>
    </format>
    <format dxfId="1030">
      <pivotArea dataOnly="0" labelOnly="1" outline="0" axis="axisValues" fieldPosition="0"/>
    </format>
    <format dxfId="1029">
      <pivotArea field="2" type="button" dataOnly="0" labelOnly="1" outline="0" axis="axisRow" fieldPosition="1"/>
    </format>
    <format dxfId="1028">
      <pivotArea field="16" type="button" dataOnly="0" labelOnly="1" outline="0" axis="axisRow" fieldPosition="0"/>
    </format>
    <format dxfId="1027">
      <pivotArea dataOnly="0" labelOnly="1" outline="0" axis="axisValues" fieldPosition="0"/>
    </format>
    <format dxfId="1026">
      <pivotArea dataOnly="0" labelOnly="1" outline="0" fieldPosition="0">
        <references count="1">
          <reference field="2" count="20">
            <x v="0"/>
            <x v="3"/>
            <x v="4"/>
            <x v="5"/>
            <x v="7"/>
            <x v="21"/>
            <x v="22"/>
            <x v="30"/>
            <x v="33"/>
            <x v="36"/>
            <x v="41"/>
            <x v="44"/>
            <x v="55"/>
            <x v="58"/>
            <x v="63"/>
            <x v="73"/>
            <x v="77"/>
            <x v="81"/>
            <x v="84"/>
            <x v="90"/>
          </reference>
        </references>
      </pivotArea>
    </format>
    <format dxfId="1025">
      <pivotArea outline="0" collapsedLevelsAreSubtotals="1" fieldPosition="0"/>
    </format>
    <format dxfId="1024">
      <pivotArea dataOnly="0" labelOnly="1" outline="0" fieldPosition="0">
        <references count="1">
          <reference field="2" count="20">
            <x v="0"/>
            <x v="3"/>
            <x v="4"/>
            <x v="5"/>
            <x v="7"/>
            <x v="21"/>
            <x v="22"/>
            <x v="30"/>
            <x v="33"/>
            <x v="36"/>
            <x v="41"/>
            <x v="44"/>
            <x v="55"/>
            <x v="58"/>
            <x v="63"/>
            <x v="73"/>
            <x v="77"/>
            <x v="81"/>
            <x v="84"/>
            <x v="90"/>
          </reference>
        </references>
      </pivotArea>
    </format>
    <format dxfId="1023">
      <pivotArea dataOnly="0" labelOnly="1" outline="0" fieldPosition="0">
        <references count="2">
          <reference field="2" count="1" selected="0">
            <x v="0"/>
          </reference>
          <reference field="16" count="1">
            <x v="12"/>
          </reference>
        </references>
      </pivotArea>
    </format>
    <format dxfId="1022">
      <pivotArea dataOnly="0" labelOnly="1" outline="0" fieldPosition="0">
        <references count="2">
          <reference field="2" count="1" selected="0">
            <x v="3"/>
          </reference>
          <reference field="16" count="1">
            <x v="16"/>
          </reference>
        </references>
      </pivotArea>
    </format>
    <format dxfId="1021">
      <pivotArea dataOnly="0" labelOnly="1" outline="0" fieldPosition="0">
        <references count="2">
          <reference field="2" count="1" selected="0">
            <x v="4"/>
          </reference>
          <reference field="16" count="1">
            <x v="0"/>
          </reference>
        </references>
      </pivotArea>
    </format>
    <format dxfId="1020">
      <pivotArea dataOnly="0" labelOnly="1" outline="0" fieldPosition="0">
        <references count="2">
          <reference field="2" count="1" selected="0">
            <x v="5"/>
          </reference>
          <reference field="16" count="1">
            <x v="17"/>
          </reference>
        </references>
      </pivotArea>
    </format>
    <format dxfId="1019">
      <pivotArea dataOnly="0" labelOnly="1" outline="0" fieldPosition="0">
        <references count="2">
          <reference field="2" count="1" selected="0">
            <x v="7"/>
          </reference>
          <reference field="16" count="1">
            <x v="2"/>
          </reference>
        </references>
      </pivotArea>
    </format>
    <format dxfId="1018">
      <pivotArea dataOnly="0" labelOnly="1" outline="0" fieldPosition="0">
        <references count="2">
          <reference field="2" count="1" selected="0">
            <x v="21"/>
          </reference>
          <reference field="16" count="1">
            <x v="8"/>
          </reference>
        </references>
      </pivotArea>
    </format>
    <format dxfId="1017">
      <pivotArea dataOnly="0" labelOnly="1" outline="0" fieldPosition="0">
        <references count="2">
          <reference field="2" count="1" selected="0">
            <x v="22"/>
          </reference>
          <reference field="16" count="1">
            <x v="4"/>
          </reference>
        </references>
      </pivotArea>
    </format>
    <format dxfId="1016">
      <pivotArea dataOnly="0" labelOnly="1" outline="0" fieldPosition="0">
        <references count="2">
          <reference field="2" count="1" selected="0">
            <x v="30"/>
          </reference>
          <reference field="16" count="1">
            <x v="7"/>
          </reference>
        </references>
      </pivotArea>
    </format>
    <format dxfId="1015">
      <pivotArea dataOnly="0" labelOnly="1" outline="0" fieldPosition="0">
        <references count="2">
          <reference field="2" count="1" selected="0">
            <x v="33"/>
          </reference>
          <reference field="16" count="1">
            <x v="14"/>
          </reference>
        </references>
      </pivotArea>
    </format>
    <format dxfId="1014">
      <pivotArea dataOnly="0" labelOnly="1" outline="0" fieldPosition="0">
        <references count="2">
          <reference field="2" count="1" selected="0">
            <x v="36"/>
          </reference>
          <reference field="16" count="1">
            <x v="5"/>
          </reference>
        </references>
      </pivotArea>
    </format>
    <format dxfId="1013">
      <pivotArea dataOnly="0" labelOnly="1" outline="0" fieldPosition="0">
        <references count="2">
          <reference field="2" count="1" selected="0">
            <x v="41"/>
          </reference>
          <reference field="16" count="1">
            <x v="11"/>
          </reference>
        </references>
      </pivotArea>
    </format>
    <format dxfId="1012">
      <pivotArea dataOnly="0" labelOnly="1" outline="0" fieldPosition="0">
        <references count="2">
          <reference field="2" count="1" selected="0">
            <x v="44"/>
          </reference>
          <reference field="16" count="1">
            <x v="13"/>
          </reference>
        </references>
      </pivotArea>
    </format>
    <format dxfId="1011">
      <pivotArea dataOnly="0" labelOnly="1" outline="0" fieldPosition="0">
        <references count="2">
          <reference field="2" count="1" selected="0">
            <x v="55"/>
          </reference>
          <reference field="16" count="1">
            <x v="9"/>
          </reference>
        </references>
      </pivotArea>
    </format>
    <format dxfId="1010">
      <pivotArea dataOnly="0" labelOnly="1" outline="0" fieldPosition="0">
        <references count="2">
          <reference field="2" count="1" selected="0">
            <x v="58"/>
          </reference>
          <reference field="16" count="1">
            <x v="1"/>
          </reference>
        </references>
      </pivotArea>
    </format>
    <format dxfId="1009">
      <pivotArea dataOnly="0" labelOnly="1" outline="0" fieldPosition="0">
        <references count="2">
          <reference field="2" count="1" selected="0">
            <x v="63"/>
          </reference>
          <reference field="16" count="1">
            <x v="6"/>
          </reference>
        </references>
      </pivotArea>
    </format>
    <format dxfId="1008">
      <pivotArea dataOnly="0" labelOnly="1" outline="0" fieldPosition="0">
        <references count="2">
          <reference field="2" count="1" selected="0">
            <x v="73"/>
          </reference>
          <reference field="16" count="1">
            <x v="15"/>
          </reference>
        </references>
      </pivotArea>
    </format>
    <format dxfId="1007">
      <pivotArea dataOnly="0" labelOnly="1" outline="0" fieldPosition="0">
        <references count="2">
          <reference field="2" count="1" selected="0">
            <x v="77"/>
          </reference>
          <reference field="16" count="1">
            <x v="15"/>
          </reference>
        </references>
      </pivotArea>
    </format>
    <format dxfId="1006">
      <pivotArea dataOnly="0" labelOnly="1" outline="0" fieldPosition="0">
        <references count="2">
          <reference field="2" count="1" selected="0">
            <x v="81"/>
          </reference>
          <reference field="16" count="1">
            <x v="3"/>
          </reference>
        </references>
      </pivotArea>
    </format>
    <format dxfId="1005">
      <pivotArea dataOnly="0" labelOnly="1" outline="0" fieldPosition="0">
        <references count="2">
          <reference field="2" count="1" selected="0">
            <x v="84"/>
          </reference>
          <reference field="16" count="1">
            <x v="13"/>
          </reference>
        </references>
      </pivotArea>
    </format>
    <format dxfId="1004">
      <pivotArea dataOnly="0" labelOnly="1" outline="0" fieldPosition="0">
        <references count="2">
          <reference field="2" count="1" selected="0">
            <x v="90"/>
          </reference>
          <reference field="16" count="1">
            <x v="10"/>
          </reference>
        </references>
      </pivotArea>
    </format>
    <format dxfId="1003">
      <pivotArea type="all" dataOnly="0" outline="0" fieldPosition="0"/>
    </format>
    <format dxfId="1002">
      <pivotArea field="16" type="button" dataOnly="0" labelOnly="1" outline="0" axis="axisRow" fieldPosition="0"/>
    </format>
    <format dxfId="1001">
      <pivotArea field="2" type="button" dataOnly="0" labelOnly="1" outline="0" axis="axisRow" fieldPosition="1"/>
    </format>
    <format dxfId="1000">
      <pivotArea dataOnly="0" labelOnly="1" outline="0" fieldPosition="0">
        <references count="1">
          <reference field="16" count="0"/>
        </references>
      </pivotArea>
    </format>
    <format dxfId="999">
      <pivotArea dataOnly="0" labelOnly="1" outline="0" fieldPosition="0">
        <references count="2">
          <reference field="2" count="1">
            <x v="4"/>
          </reference>
          <reference field="16" count="1" selected="0">
            <x v="0"/>
          </reference>
        </references>
      </pivotArea>
    </format>
    <format dxfId="998">
      <pivotArea dataOnly="0" labelOnly="1" outline="0" fieldPosition="0">
        <references count="2">
          <reference field="2" count="1">
            <x v="58"/>
          </reference>
          <reference field="16" count="1" selected="0">
            <x v="1"/>
          </reference>
        </references>
      </pivotArea>
    </format>
    <format dxfId="997">
      <pivotArea dataOnly="0" labelOnly="1" outline="0" fieldPosition="0">
        <references count="2">
          <reference field="2" count="1">
            <x v="7"/>
          </reference>
          <reference field="16" count="1" selected="0">
            <x v="2"/>
          </reference>
        </references>
      </pivotArea>
    </format>
    <format dxfId="996">
      <pivotArea dataOnly="0" labelOnly="1" outline="0" fieldPosition="0">
        <references count="2">
          <reference field="2" count="1">
            <x v="81"/>
          </reference>
          <reference field="16" count="1" selected="0">
            <x v="3"/>
          </reference>
        </references>
      </pivotArea>
    </format>
    <format dxfId="995">
      <pivotArea dataOnly="0" labelOnly="1" outline="0" fieldPosition="0">
        <references count="2">
          <reference field="2" count="1">
            <x v="22"/>
          </reference>
          <reference field="16" count="1" selected="0">
            <x v="4"/>
          </reference>
        </references>
      </pivotArea>
    </format>
    <format dxfId="994">
      <pivotArea dataOnly="0" labelOnly="1" outline="0" fieldPosition="0">
        <references count="2">
          <reference field="2" count="1">
            <x v="36"/>
          </reference>
          <reference field="16" count="1" selected="0">
            <x v="5"/>
          </reference>
        </references>
      </pivotArea>
    </format>
    <format dxfId="993">
      <pivotArea dataOnly="0" labelOnly="1" outline="0" fieldPosition="0">
        <references count="2">
          <reference field="2" count="1">
            <x v="63"/>
          </reference>
          <reference field="16" count="1" selected="0">
            <x v="6"/>
          </reference>
        </references>
      </pivotArea>
    </format>
    <format dxfId="992">
      <pivotArea dataOnly="0" labelOnly="1" outline="0" fieldPosition="0">
        <references count="2">
          <reference field="2" count="1">
            <x v="30"/>
          </reference>
          <reference field="16" count="1" selected="0">
            <x v="7"/>
          </reference>
        </references>
      </pivotArea>
    </format>
    <format dxfId="991">
      <pivotArea dataOnly="0" labelOnly="1" outline="0" fieldPosition="0">
        <references count="2">
          <reference field="2" count="1">
            <x v="21"/>
          </reference>
          <reference field="16" count="1" selected="0">
            <x v="8"/>
          </reference>
        </references>
      </pivotArea>
    </format>
    <format dxfId="990">
      <pivotArea dataOnly="0" labelOnly="1" outline="0" fieldPosition="0">
        <references count="2">
          <reference field="2" count="1">
            <x v="55"/>
          </reference>
          <reference field="16" count="1" selected="0">
            <x v="9"/>
          </reference>
        </references>
      </pivotArea>
    </format>
    <format dxfId="989">
      <pivotArea dataOnly="0" labelOnly="1" outline="0" fieldPosition="0">
        <references count="2">
          <reference field="2" count="1">
            <x v="90"/>
          </reference>
          <reference field="16" count="1" selected="0">
            <x v="10"/>
          </reference>
        </references>
      </pivotArea>
    </format>
    <format dxfId="988">
      <pivotArea dataOnly="0" labelOnly="1" outline="0" fieldPosition="0">
        <references count="2">
          <reference field="2" count="1">
            <x v="41"/>
          </reference>
          <reference field="16" count="1" selected="0">
            <x v="11"/>
          </reference>
        </references>
      </pivotArea>
    </format>
    <format dxfId="987">
      <pivotArea dataOnly="0" labelOnly="1" outline="0" fieldPosition="0">
        <references count="2">
          <reference field="2" count="1">
            <x v="0"/>
          </reference>
          <reference field="16" count="1" selected="0">
            <x v="12"/>
          </reference>
        </references>
      </pivotArea>
    </format>
    <format dxfId="986">
      <pivotArea dataOnly="0" labelOnly="1" outline="0" fieldPosition="0">
        <references count="2">
          <reference field="2" count="2">
            <x v="44"/>
            <x v="84"/>
          </reference>
          <reference field="16" count="1" selected="0">
            <x v="13"/>
          </reference>
        </references>
      </pivotArea>
    </format>
    <format dxfId="985">
      <pivotArea dataOnly="0" labelOnly="1" outline="0" fieldPosition="0">
        <references count="2">
          <reference field="2" count="1">
            <x v="33"/>
          </reference>
          <reference field="16" count="1" selected="0">
            <x v="14"/>
          </reference>
        </references>
      </pivotArea>
    </format>
    <format dxfId="984">
      <pivotArea dataOnly="0" labelOnly="1" outline="0" fieldPosition="0">
        <references count="2">
          <reference field="2" count="2">
            <x v="73"/>
            <x v="77"/>
          </reference>
          <reference field="16" count="1" selected="0">
            <x v="15"/>
          </reference>
        </references>
      </pivotArea>
    </format>
    <format dxfId="983">
      <pivotArea dataOnly="0" labelOnly="1" outline="0" fieldPosition="0">
        <references count="2">
          <reference field="2" count="1">
            <x v="3"/>
          </reference>
          <reference field="16" count="1" selected="0">
            <x v="16"/>
          </reference>
        </references>
      </pivotArea>
    </format>
    <format dxfId="982">
      <pivotArea dataOnly="0" labelOnly="1" outline="0" fieldPosition="0">
        <references count="2">
          <reference field="2" count="1">
            <x v="5"/>
          </reference>
          <reference field="16" count="1" selected="0">
            <x v="17"/>
          </reference>
        </references>
      </pivotArea>
    </format>
    <format dxfId="981">
      <pivotArea field="16" type="button" dataOnly="0" labelOnly="1" outline="0" axis="axisRow" fieldPosition="0"/>
    </format>
    <format dxfId="980">
      <pivotArea field="2" type="button" dataOnly="0" labelOnly="1" outline="0" axis="axisRow" fieldPosition="1"/>
    </format>
    <format dxfId="979">
      <pivotArea field="16" type="button" dataOnly="0" labelOnly="1" outline="0" axis="axisRow" fieldPosition="0"/>
    </format>
    <format dxfId="978">
      <pivotArea field="2" type="button" dataOnly="0" labelOnly="1" outline="0" axis="axisRow" fieldPosition="1"/>
    </format>
    <format dxfId="977">
      <pivotArea field="16" type="button" dataOnly="0" labelOnly="1" outline="0" axis="axisRow" fieldPosition="0"/>
    </format>
    <format dxfId="976">
      <pivotArea field="2" type="button" dataOnly="0" labelOnly="1" outline="0" axis="axisRow" fieldPosition="1"/>
    </format>
    <format dxfId="975">
      <pivotArea field="16" type="button" dataOnly="0" labelOnly="1" outline="0" axis="axisRow" fieldPosition="0"/>
    </format>
    <format dxfId="974">
      <pivotArea field="2" type="button" dataOnly="0" labelOnly="1" outline="0" axis="axisRow" fieldPosition="1"/>
    </format>
    <format dxfId="973">
      <pivotArea field="16" type="button" dataOnly="0" labelOnly="1" outline="0" axis="axisRow" fieldPosition="0"/>
    </format>
    <format dxfId="972">
      <pivotArea field="2" type="button" dataOnly="0" labelOnly="1" outline="0" axis="axisRow" fieldPosition="1"/>
    </format>
    <format dxfId="971">
      <pivotArea dataOnly="0" labelOnly="1" outline="0" fieldPosition="0">
        <references count="1">
          <reference field="16" count="0"/>
        </references>
      </pivotArea>
    </format>
    <format dxfId="970">
      <pivotArea dataOnly="0" labelOnly="1" outline="0" fieldPosition="0">
        <references count="2">
          <reference field="2" count="1">
            <x v="4"/>
          </reference>
          <reference field="16" count="1" selected="0">
            <x v="0"/>
          </reference>
        </references>
      </pivotArea>
    </format>
    <format dxfId="969">
      <pivotArea dataOnly="0" labelOnly="1" outline="0" fieldPosition="0">
        <references count="2">
          <reference field="2" count="1">
            <x v="58"/>
          </reference>
          <reference field="16" count="1" selected="0">
            <x v="1"/>
          </reference>
        </references>
      </pivotArea>
    </format>
    <format dxfId="968">
      <pivotArea dataOnly="0" labelOnly="1" outline="0" fieldPosition="0">
        <references count="2">
          <reference field="2" count="1">
            <x v="7"/>
          </reference>
          <reference field="16" count="1" selected="0">
            <x v="2"/>
          </reference>
        </references>
      </pivotArea>
    </format>
    <format dxfId="967">
      <pivotArea dataOnly="0" labelOnly="1" outline="0" fieldPosition="0">
        <references count="2">
          <reference field="2" count="1">
            <x v="81"/>
          </reference>
          <reference field="16" count="1" selected="0">
            <x v="3"/>
          </reference>
        </references>
      </pivotArea>
    </format>
    <format dxfId="966">
      <pivotArea dataOnly="0" labelOnly="1" outline="0" fieldPosition="0">
        <references count="2">
          <reference field="2" count="1">
            <x v="22"/>
          </reference>
          <reference field="16" count="1" selected="0">
            <x v="4"/>
          </reference>
        </references>
      </pivotArea>
    </format>
    <format dxfId="965">
      <pivotArea dataOnly="0" labelOnly="1" outline="0" fieldPosition="0">
        <references count="2">
          <reference field="2" count="1">
            <x v="36"/>
          </reference>
          <reference field="16" count="1" selected="0">
            <x v="5"/>
          </reference>
        </references>
      </pivotArea>
    </format>
    <format dxfId="964">
      <pivotArea dataOnly="0" labelOnly="1" outline="0" fieldPosition="0">
        <references count="2">
          <reference field="2" count="1">
            <x v="63"/>
          </reference>
          <reference field="16" count="1" selected="0">
            <x v="6"/>
          </reference>
        </references>
      </pivotArea>
    </format>
    <format dxfId="963">
      <pivotArea dataOnly="0" labelOnly="1" outline="0" fieldPosition="0">
        <references count="2">
          <reference field="2" count="1">
            <x v="30"/>
          </reference>
          <reference field="16" count="1" selected="0">
            <x v="7"/>
          </reference>
        </references>
      </pivotArea>
    </format>
    <format dxfId="962">
      <pivotArea dataOnly="0" labelOnly="1" outline="0" fieldPosition="0">
        <references count="2">
          <reference field="2" count="1">
            <x v="21"/>
          </reference>
          <reference field="16" count="1" selected="0">
            <x v="8"/>
          </reference>
        </references>
      </pivotArea>
    </format>
    <format dxfId="961">
      <pivotArea dataOnly="0" labelOnly="1" outline="0" fieldPosition="0">
        <references count="2">
          <reference field="2" count="1">
            <x v="55"/>
          </reference>
          <reference field="16" count="1" selected="0">
            <x v="9"/>
          </reference>
        </references>
      </pivotArea>
    </format>
    <format dxfId="960">
      <pivotArea dataOnly="0" labelOnly="1" outline="0" fieldPosition="0">
        <references count="2">
          <reference field="2" count="1">
            <x v="90"/>
          </reference>
          <reference field="16" count="1" selected="0">
            <x v="10"/>
          </reference>
        </references>
      </pivotArea>
    </format>
    <format dxfId="959">
      <pivotArea dataOnly="0" labelOnly="1" outline="0" fieldPosition="0">
        <references count="2">
          <reference field="2" count="1">
            <x v="41"/>
          </reference>
          <reference field="16" count="1" selected="0">
            <x v="11"/>
          </reference>
        </references>
      </pivotArea>
    </format>
    <format dxfId="958">
      <pivotArea dataOnly="0" labelOnly="1" outline="0" fieldPosition="0">
        <references count="2">
          <reference field="2" count="1">
            <x v="0"/>
          </reference>
          <reference field="16" count="1" selected="0">
            <x v="12"/>
          </reference>
        </references>
      </pivotArea>
    </format>
    <format dxfId="957">
      <pivotArea dataOnly="0" labelOnly="1" outline="0" fieldPosition="0">
        <references count="2">
          <reference field="2" count="2">
            <x v="44"/>
            <x v="84"/>
          </reference>
          <reference field="16" count="1" selected="0">
            <x v="13"/>
          </reference>
        </references>
      </pivotArea>
    </format>
    <format dxfId="956">
      <pivotArea dataOnly="0" labelOnly="1" outline="0" fieldPosition="0">
        <references count="2">
          <reference field="2" count="1">
            <x v="33"/>
          </reference>
          <reference field="16" count="1" selected="0">
            <x v="14"/>
          </reference>
        </references>
      </pivotArea>
    </format>
    <format dxfId="955">
      <pivotArea dataOnly="0" labelOnly="1" outline="0" fieldPosition="0">
        <references count="2">
          <reference field="2" count="2">
            <x v="73"/>
            <x v="77"/>
          </reference>
          <reference field="16" count="1" selected="0">
            <x v="15"/>
          </reference>
        </references>
      </pivotArea>
    </format>
    <format dxfId="954">
      <pivotArea dataOnly="0" labelOnly="1" outline="0" fieldPosition="0">
        <references count="2">
          <reference field="2" count="1">
            <x v="3"/>
          </reference>
          <reference field="16" count="1" selected="0">
            <x v="16"/>
          </reference>
        </references>
      </pivotArea>
    </format>
    <format dxfId="953">
      <pivotArea dataOnly="0" labelOnly="1" outline="0" fieldPosition="0">
        <references count="2">
          <reference field="2" count="1">
            <x v="5"/>
          </reference>
          <reference field="16" count="1" selected="0">
            <x v="17"/>
          </reference>
        </references>
      </pivotArea>
    </format>
    <format dxfId="952">
      <pivotArea type="all" dataOnly="0" outline="0" fieldPosition="0"/>
    </format>
    <format dxfId="951">
      <pivotArea field="16" type="button" dataOnly="0" labelOnly="1" outline="0" axis="axisRow" fieldPosition="0"/>
    </format>
    <format dxfId="950">
      <pivotArea field="2" type="button" dataOnly="0" labelOnly="1" outline="0" axis="axisRow" fieldPosition="1"/>
    </format>
    <format dxfId="949">
      <pivotArea dataOnly="0" labelOnly="1" outline="0" fieldPosition="0">
        <references count="1">
          <reference field="16" count="0"/>
        </references>
      </pivotArea>
    </format>
    <format dxfId="948">
      <pivotArea dataOnly="0" labelOnly="1" outline="0" fieldPosition="0">
        <references count="2">
          <reference field="2" count="1">
            <x v="4"/>
          </reference>
          <reference field="16" count="1" selected="0">
            <x v="0"/>
          </reference>
        </references>
      </pivotArea>
    </format>
    <format dxfId="947">
      <pivotArea dataOnly="0" labelOnly="1" outline="0" fieldPosition="0">
        <references count="2">
          <reference field="2" count="1">
            <x v="58"/>
          </reference>
          <reference field="16" count="1" selected="0">
            <x v="1"/>
          </reference>
        </references>
      </pivotArea>
    </format>
    <format dxfId="946">
      <pivotArea dataOnly="0" labelOnly="1" outline="0" fieldPosition="0">
        <references count="2">
          <reference field="2" count="1">
            <x v="7"/>
          </reference>
          <reference field="16" count="1" selected="0">
            <x v="2"/>
          </reference>
        </references>
      </pivotArea>
    </format>
    <format dxfId="945">
      <pivotArea dataOnly="0" labelOnly="1" outline="0" fieldPosition="0">
        <references count="2">
          <reference field="2" count="1">
            <x v="81"/>
          </reference>
          <reference field="16" count="1" selected="0">
            <x v="3"/>
          </reference>
        </references>
      </pivotArea>
    </format>
    <format dxfId="944">
      <pivotArea dataOnly="0" labelOnly="1" outline="0" fieldPosition="0">
        <references count="2">
          <reference field="2" count="1">
            <x v="22"/>
          </reference>
          <reference field="16" count="1" selected="0">
            <x v="4"/>
          </reference>
        </references>
      </pivotArea>
    </format>
    <format dxfId="943">
      <pivotArea dataOnly="0" labelOnly="1" outline="0" fieldPosition="0">
        <references count="2">
          <reference field="2" count="1">
            <x v="36"/>
          </reference>
          <reference field="16" count="1" selected="0">
            <x v="5"/>
          </reference>
        </references>
      </pivotArea>
    </format>
    <format dxfId="942">
      <pivotArea dataOnly="0" labelOnly="1" outline="0" fieldPosition="0">
        <references count="2">
          <reference field="2" count="1">
            <x v="63"/>
          </reference>
          <reference field="16" count="1" selected="0">
            <x v="6"/>
          </reference>
        </references>
      </pivotArea>
    </format>
    <format dxfId="941">
      <pivotArea dataOnly="0" labelOnly="1" outline="0" fieldPosition="0">
        <references count="2">
          <reference field="2" count="1">
            <x v="30"/>
          </reference>
          <reference field="16" count="1" selected="0">
            <x v="7"/>
          </reference>
        </references>
      </pivotArea>
    </format>
    <format dxfId="940">
      <pivotArea dataOnly="0" labelOnly="1" outline="0" fieldPosition="0">
        <references count="2">
          <reference field="2" count="1">
            <x v="21"/>
          </reference>
          <reference field="16" count="1" selected="0">
            <x v="8"/>
          </reference>
        </references>
      </pivotArea>
    </format>
    <format dxfId="939">
      <pivotArea dataOnly="0" labelOnly="1" outline="0" fieldPosition="0">
        <references count="2">
          <reference field="2" count="1">
            <x v="55"/>
          </reference>
          <reference field="16" count="1" selected="0">
            <x v="9"/>
          </reference>
        </references>
      </pivotArea>
    </format>
    <format dxfId="938">
      <pivotArea dataOnly="0" labelOnly="1" outline="0" fieldPosition="0">
        <references count="2">
          <reference field="2" count="1">
            <x v="90"/>
          </reference>
          <reference field="16" count="1" selected="0">
            <x v="10"/>
          </reference>
        </references>
      </pivotArea>
    </format>
    <format dxfId="937">
      <pivotArea dataOnly="0" labelOnly="1" outline="0" fieldPosition="0">
        <references count="2">
          <reference field="2" count="1">
            <x v="41"/>
          </reference>
          <reference field="16" count="1" selected="0">
            <x v="11"/>
          </reference>
        </references>
      </pivotArea>
    </format>
    <format dxfId="936">
      <pivotArea dataOnly="0" labelOnly="1" outline="0" fieldPosition="0">
        <references count="2">
          <reference field="2" count="1">
            <x v="0"/>
          </reference>
          <reference field="16" count="1" selected="0">
            <x v="12"/>
          </reference>
        </references>
      </pivotArea>
    </format>
    <format dxfId="935">
      <pivotArea dataOnly="0" labelOnly="1" outline="0" fieldPosition="0">
        <references count="2">
          <reference field="2" count="2">
            <x v="44"/>
            <x v="84"/>
          </reference>
          <reference field="16" count="1" selected="0">
            <x v="13"/>
          </reference>
        </references>
      </pivotArea>
    </format>
    <format dxfId="934">
      <pivotArea dataOnly="0" labelOnly="1" outline="0" fieldPosition="0">
        <references count="2">
          <reference field="2" count="1">
            <x v="33"/>
          </reference>
          <reference field="16" count="1" selected="0">
            <x v="14"/>
          </reference>
        </references>
      </pivotArea>
    </format>
    <format dxfId="933">
      <pivotArea dataOnly="0" labelOnly="1" outline="0" fieldPosition="0">
        <references count="2">
          <reference field="2" count="2">
            <x v="73"/>
            <x v="77"/>
          </reference>
          <reference field="16" count="1" selected="0">
            <x v="15"/>
          </reference>
        </references>
      </pivotArea>
    </format>
    <format dxfId="932">
      <pivotArea dataOnly="0" labelOnly="1" outline="0" fieldPosition="0">
        <references count="2">
          <reference field="2" count="1">
            <x v="3"/>
          </reference>
          <reference field="16" count="1" selected="0">
            <x v="16"/>
          </reference>
        </references>
      </pivotArea>
    </format>
    <format dxfId="931">
      <pivotArea dataOnly="0" labelOnly="1" outline="0" fieldPosition="0">
        <references count="2">
          <reference field="2" count="1">
            <x v="5"/>
          </reference>
          <reference field="16" count="1" selected="0">
            <x v="17"/>
          </reference>
        </references>
      </pivotArea>
    </format>
    <format dxfId="930">
      <pivotArea type="all" dataOnly="0" outline="0" fieldPosition="0"/>
    </format>
    <format dxfId="929">
      <pivotArea field="16" type="button" dataOnly="0" labelOnly="1" outline="0" axis="axisRow" fieldPosition="0"/>
    </format>
    <format dxfId="928">
      <pivotArea field="2" type="button" dataOnly="0" labelOnly="1" outline="0" axis="axisRow" fieldPosition="1"/>
    </format>
    <format dxfId="927">
      <pivotArea dataOnly="0" labelOnly="1" outline="0" fieldPosition="0">
        <references count="1">
          <reference field="16" count="0"/>
        </references>
      </pivotArea>
    </format>
    <format dxfId="926">
      <pivotArea dataOnly="0" labelOnly="1" outline="0" fieldPosition="0">
        <references count="2">
          <reference field="2" count="1">
            <x v="4"/>
          </reference>
          <reference field="16" count="1" selected="0">
            <x v="0"/>
          </reference>
        </references>
      </pivotArea>
    </format>
    <format dxfId="925">
      <pivotArea dataOnly="0" labelOnly="1" outline="0" fieldPosition="0">
        <references count="2">
          <reference field="2" count="1">
            <x v="58"/>
          </reference>
          <reference field="16" count="1" selected="0">
            <x v="1"/>
          </reference>
        </references>
      </pivotArea>
    </format>
    <format dxfId="924">
      <pivotArea dataOnly="0" labelOnly="1" outline="0" fieldPosition="0">
        <references count="2">
          <reference field="2" count="1">
            <x v="7"/>
          </reference>
          <reference field="16" count="1" selected="0">
            <x v="2"/>
          </reference>
        </references>
      </pivotArea>
    </format>
    <format dxfId="923">
      <pivotArea dataOnly="0" labelOnly="1" outline="0" fieldPosition="0">
        <references count="2">
          <reference field="2" count="1">
            <x v="81"/>
          </reference>
          <reference field="16" count="1" selected="0">
            <x v="3"/>
          </reference>
        </references>
      </pivotArea>
    </format>
    <format dxfId="922">
      <pivotArea dataOnly="0" labelOnly="1" outline="0" fieldPosition="0">
        <references count="2">
          <reference field="2" count="1">
            <x v="22"/>
          </reference>
          <reference field="16" count="1" selected="0">
            <x v="4"/>
          </reference>
        </references>
      </pivotArea>
    </format>
    <format dxfId="921">
      <pivotArea dataOnly="0" labelOnly="1" outline="0" fieldPosition="0">
        <references count="2">
          <reference field="2" count="1">
            <x v="36"/>
          </reference>
          <reference field="16" count="1" selected="0">
            <x v="5"/>
          </reference>
        </references>
      </pivotArea>
    </format>
    <format dxfId="920">
      <pivotArea dataOnly="0" labelOnly="1" outline="0" fieldPosition="0">
        <references count="2">
          <reference field="2" count="1">
            <x v="63"/>
          </reference>
          <reference field="16" count="1" selected="0">
            <x v="6"/>
          </reference>
        </references>
      </pivotArea>
    </format>
    <format dxfId="919">
      <pivotArea dataOnly="0" labelOnly="1" outline="0" fieldPosition="0">
        <references count="2">
          <reference field="2" count="1">
            <x v="30"/>
          </reference>
          <reference field="16" count="1" selected="0">
            <x v="7"/>
          </reference>
        </references>
      </pivotArea>
    </format>
    <format dxfId="918">
      <pivotArea dataOnly="0" labelOnly="1" outline="0" fieldPosition="0">
        <references count="2">
          <reference field="2" count="1">
            <x v="21"/>
          </reference>
          <reference field="16" count="1" selected="0">
            <x v="8"/>
          </reference>
        </references>
      </pivotArea>
    </format>
    <format dxfId="917">
      <pivotArea dataOnly="0" labelOnly="1" outline="0" fieldPosition="0">
        <references count="2">
          <reference field="2" count="1">
            <x v="55"/>
          </reference>
          <reference field="16" count="1" selected="0">
            <x v="9"/>
          </reference>
        </references>
      </pivotArea>
    </format>
    <format dxfId="916">
      <pivotArea dataOnly="0" labelOnly="1" outline="0" fieldPosition="0">
        <references count="2">
          <reference field="2" count="1">
            <x v="90"/>
          </reference>
          <reference field="16" count="1" selected="0">
            <x v="10"/>
          </reference>
        </references>
      </pivotArea>
    </format>
    <format dxfId="915">
      <pivotArea dataOnly="0" labelOnly="1" outline="0" fieldPosition="0">
        <references count="2">
          <reference field="2" count="1">
            <x v="41"/>
          </reference>
          <reference field="16" count="1" selected="0">
            <x v="11"/>
          </reference>
        </references>
      </pivotArea>
    </format>
    <format dxfId="914">
      <pivotArea dataOnly="0" labelOnly="1" outline="0" fieldPosition="0">
        <references count="2">
          <reference field="2" count="1">
            <x v="0"/>
          </reference>
          <reference field="16" count="1" selected="0">
            <x v="12"/>
          </reference>
        </references>
      </pivotArea>
    </format>
    <format dxfId="913">
      <pivotArea dataOnly="0" labelOnly="1" outline="0" fieldPosition="0">
        <references count="2">
          <reference field="2" count="2">
            <x v="44"/>
            <x v="84"/>
          </reference>
          <reference field="16" count="1" selected="0">
            <x v="13"/>
          </reference>
        </references>
      </pivotArea>
    </format>
    <format dxfId="912">
      <pivotArea dataOnly="0" labelOnly="1" outline="0" fieldPosition="0">
        <references count="2">
          <reference field="2" count="1">
            <x v="33"/>
          </reference>
          <reference field="16" count="1" selected="0">
            <x v="14"/>
          </reference>
        </references>
      </pivotArea>
    </format>
    <format dxfId="911">
      <pivotArea dataOnly="0" labelOnly="1" outline="0" fieldPosition="0">
        <references count="2">
          <reference field="2" count="2">
            <x v="73"/>
            <x v="77"/>
          </reference>
          <reference field="16" count="1" selected="0">
            <x v="15"/>
          </reference>
        </references>
      </pivotArea>
    </format>
    <format dxfId="910">
      <pivotArea dataOnly="0" labelOnly="1" outline="0" fieldPosition="0">
        <references count="2">
          <reference field="2" count="1">
            <x v="3"/>
          </reference>
          <reference field="16" count="1" selected="0">
            <x v="16"/>
          </reference>
        </references>
      </pivotArea>
    </format>
    <format dxfId="909">
      <pivotArea dataOnly="0" labelOnly="1" outline="0" fieldPosition="0">
        <references count="2">
          <reference field="2" count="1">
            <x v="5"/>
          </reference>
          <reference field="16" count="1" selected="0"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6AC37-3817-4374-AB7E-6CFE1F99BF57}" name="Salário Máxim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>
  <location ref="B19:B20" firstHeaderRow="1" firstDataRow="1" firstDataCol="0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Máx. Sala." fld="15" subtotal="max" baseField="0" baseItem="344195756" numFmtId="44"/>
  </dataFields>
  <formats count="33">
    <format dxfId="1065">
      <pivotArea field="2" type="button" dataOnly="0" labelOnly="1" outline="0"/>
    </format>
    <format dxfId="1064">
      <pivotArea field="16" type="button" dataOnly="0" labelOnly="1" outline="0"/>
    </format>
    <format dxfId="1063">
      <pivotArea dataOnly="0" labelOnly="1" outline="0" axis="axisValues" fieldPosition="0"/>
    </format>
    <format dxfId="1062">
      <pivotArea field="2" type="button" dataOnly="0" labelOnly="1" outline="0"/>
    </format>
    <format dxfId="1061">
      <pivotArea field="16" type="button" dataOnly="0" labelOnly="1" outline="0"/>
    </format>
    <format dxfId="1060">
      <pivotArea dataOnly="0" labelOnly="1" outline="0" axis="axisValues" fieldPosition="0"/>
    </format>
    <format dxfId="1059">
      <pivotArea outline="0" collapsedLevelsAreSubtotals="1" fieldPosition="0"/>
    </format>
    <format dxfId="1058">
      <pivotArea type="all" dataOnly="0" outline="0" fieldPosition="0"/>
    </format>
    <format dxfId="1057">
      <pivotArea outline="0" collapsedLevelsAreSubtotals="1" fieldPosition="0"/>
    </format>
    <format dxfId="1056">
      <pivotArea field="8" type="button" dataOnly="0" labelOnly="1" outline="0"/>
    </format>
    <format dxfId="1055">
      <pivotArea dataOnly="0" labelOnly="1" outline="0" axis="axisValues" fieldPosition="0"/>
    </format>
    <format dxfId="1054">
      <pivotArea field="3" type="button" dataOnly="0" labelOnly="1" outline="0"/>
    </format>
    <format dxfId="1053">
      <pivotArea field="4" type="button" dataOnly="0" labelOnly="1" outline="0"/>
    </format>
    <format dxfId="1052">
      <pivotArea dataOnly="0" labelOnly="1" outline="0" axis="axisValues" fieldPosition="0"/>
    </format>
    <format dxfId="1051">
      <pivotArea field="3" type="button" dataOnly="0" labelOnly="1" outline="0"/>
    </format>
    <format dxfId="1050">
      <pivotArea field="4" type="button" dataOnly="0" labelOnly="1" outline="0"/>
    </format>
    <format dxfId="1049">
      <pivotArea dataOnly="0" labelOnly="1" outline="0" axis="axisValues" fieldPosition="0"/>
    </format>
    <format dxfId="1048">
      <pivotArea field="3" type="button" dataOnly="0" labelOnly="1" outline="0"/>
    </format>
    <format dxfId="1047">
      <pivotArea field="4" type="button" dataOnly="0" labelOnly="1" outline="0"/>
    </format>
    <format dxfId="1046">
      <pivotArea dataOnly="0" labelOnly="1" outline="0" axis="axisValues" fieldPosition="0"/>
    </format>
    <format dxfId="1045">
      <pivotArea field="3" type="button" dataOnly="0" labelOnly="1" outline="0"/>
    </format>
    <format dxfId="1044">
      <pivotArea field="4" type="button" dataOnly="0" labelOnly="1" outline="0"/>
    </format>
    <format dxfId="1043">
      <pivotArea field="3" type="button" dataOnly="0" labelOnly="1" outline="0"/>
    </format>
    <format dxfId="1042">
      <pivotArea field="4" type="button" dataOnly="0" labelOnly="1" outline="0"/>
    </format>
    <format dxfId="1041">
      <pivotArea dataOnly="0" labelOnly="1" outline="0" axis="axisValues" fieldPosition="0"/>
    </format>
    <format dxfId="1040">
      <pivotArea outline="0" collapsedLevelsAreSubtotals="1" fieldPosition="0"/>
    </format>
    <format dxfId="1039">
      <pivotArea dataOnly="0" labelOnly="1" outline="0" axis="axisValues" fieldPosition="0"/>
    </format>
    <format dxfId="1038">
      <pivotArea type="all" dataOnly="0" outline="0" fieldPosition="0"/>
    </format>
    <format dxfId="1037">
      <pivotArea outline="0" collapsedLevelsAreSubtotals="1" fieldPosition="0"/>
    </format>
    <format dxfId="1036">
      <pivotArea dataOnly="0" labelOnly="1" outline="0" axis="axisValues" fieldPosition="0"/>
    </format>
    <format dxfId="1035">
      <pivotArea type="all" dataOnly="0" outline="0" fieldPosition="0"/>
    </format>
    <format dxfId="1034">
      <pivotArea outline="0" collapsedLevelsAreSubtotals="1" fieldPosition="0"/>
    </format>
    <format dxfId="103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4FEA6-40DD-4560-BB16-A3D1F3E98D03}" name="Contagem Funcionários" cacheId="12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multipleFieldFilters="0">
  <location ref="B3:B4" firstHeaderRow="1" firstDataRow="1" firstDataCol="0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x="2"/>
        <item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5">
        <item sd="0" x="0"/>
        <item x="1"/>
        <item x="2"/>
        <item sd="0" x="3"/>
        <item sd="0" x="4"/>
        <item sd="0" x="5"/>
        <item x="6"/>
        <item sd="0" x="7"/>
        <item x="8"/>
        <item x="9"/>
        <item x="10"/>
        <item x="11"/>
        <item x="12"/>
        <item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Cont. Func." fld="2" subtotal="count" baseField="0" baseItem="0" numFmtId="1"/>
  </dataFields>
  <formats count="37">
    <format dxfId="626">
      <pivotArea field="2" type="button" dataOnly="0" labelOnly="1" outline="0"/>
    </format>
    <format dxfId="625">
      <pivotArea field="16" type="button" dataOnly="0" labelOnly="1" outline="0"/>
    </format>
    <format dxfId="624">
      <pivotArea dataOnly="0" labelOnly="1" outline="0" axis="axisValues" fieldPosition="0"/>
    </format>
    <format dxfId="623">
      <pivotArea field="2" type="button" dataOnly="0" labelOnly="1" outline="0"/>
    </format>
    <format dxfId="622">
      <pivotArea field="16" type="button" dataOnly="0" labelOnly="1" outline="0"/>
    </format>
    <format dxfId="621">
      <pivotArea dataOnly="0" labelOnly="1" outline="0" axis="axisValues" fieldPosition="0"/>
    </format>
    <format dxfId="620">
      <pivotArea outline="0" collapsedLevelsAreSubtotals="1" fieldPosition="0"/>
    </format>
    <format dxfId="619">
      <pivotArea type="all" dataOnly="0" outline="0" fieldPosition="0"/>
    </format>
    <format dxfId="618">
      <pivotArea outline="0" collapsedLevelsAreSubtotals="1" fieldPosition="0"/>
    </format>
    <format dxfId="617">
      <pivotArea field="8" type="button" dataOnly="0" labelOnly="1" outline="0"/>
    </format>
    <format dxfId="616">
      <pivotArea dataOnly="0" labelOnly="1" outline="0" axis="axisValues" fieldPosition="0"/>
    </format>
    <format dxfId="615">
      <pivotArea dataOnly="0" labelOnly="1" outline="0" axis="axisValues" fieldPosition="0"/>
    </format>
    <format dxfId="614">
      <pivotArea field="10" type="button" dataOnly="0" labelOnly="1" outline="0"/>
    </format>
    <format dxfId="613">
      <pivotArea field="20" type="button" dataOnly="0" labelOnly="1" outline="0"/>
    </format>
    <format dxfId="612">
      <pivotArea dataOnly="0" labelOnly="1" outline="0" axis="axisValues" fieldPosition="0"/>
    </format>
    <format dxfId="611">
      <pivotArea field="10" type="button" dataOnly="0" labelOnly="1" outline="0"/>
    </format>
    <format dxfId="610">
      <pivotArea field="20" type="button" dataOnly="0" labelOnly="1" outline="0"/>
    </format>
    <format dxfId="609">
      <pivotArea dataOnly="0" labelOnly="1" outline="0" axis="axisValues" fieldPosition="0"/>
    </format>
    <format dxfId="608">
      <pivotArea field="10" type="button" dataOnly="0" labelOnly="1" outline="0"/>
    </format>
    <format dxfId="607">
      <pivotArea field="20" type="button" dataOnly="0" labelOnly="1" outline="0"/>
    </format>
    <format dxfId="606">
      <pivotArea dataOnly="0" labelOnly="1" outline="0" axis="axisValues" fieldPosition="0"/>
    </format>
    <format dxfId="605">
      <pivotArea type="origin" dataOnly="0" labelOnly="1" outline="0" fieldPosition="0"/>
    </format>
    <format dxfId="604">
      <pivotArea field="8" type="button" dataOnly="0" labelOnly="1" outline="0"/>
    </format>
    <format dxfId="603">
      <pivotArea type="topRight" dataOnly="0" labelOnly="1" outline="0" fieldPosition="0"/>
    </format>
    <format dxfId="602">
      <pivotArea field="9" type="button" dataOnly="0" labelOnly="1" outline="0"/>
    </format>
    <format dxfId="601">
      <pivotArea type="origin" dataOnly="0" labelOnly="1" outline="0" fieldPosition="0"/>
    </format>
    <format dxfId="600">
      <pivotArea field="8" type="button" dataOnly="0" labelOnly="1" outline="0"/>
    </format>
    <format dxfId="599">
      <pivotArea type="topRight" dataOnly="0" labelOnly="1" outline="0" fieldPosition="0"/>
    </format>
    <format dxfId="598">
      <pivotArea field="9" type="button" dataOnly="0" labelOnly="1" outline="0"/>
    </format>
    <format dxfId="597">
      <pivotArea dataOnly="0" labelOnly="1" outline="0" axis="axisValues" fieldPosition="0"/>
    </format>
    <format dxfId="596">
      <pivotArea outline="0" collapsedLevelsAreSubtotals="1" fieldPosition="0"/>
    </format>
    <format dxfId="595">
      <pivotArea type="all" dataOnly="0" outline="0" fieldPosition="0"/>
    </format>
    <format dxfId="594">
      <pivotArea outline="0" collapsedLevelsAreSubtotals="1" fieldPosition="0"/>
    </format>
    <format dxfId="593">
      <pivotArea dataOnly="0" labelOnly="1" outline="0" axis="axisValues" fieldPosition="0"/>
    </format>
    <format dxfId="592">
      <pivotArea type="all" dataOnly="0" outline="0" fieldPosition="0"/>
    </format>
    <format dxfId="591">
      <pivotArea outline="0" collapsedLevelsAreSubtotals="1" fieldPosition="0"/>
    </format>
    <format dxfId="59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1BAECC-4AC3-4BAA-801F-C5F19B0BD90E}" name="Tabela dinâmica2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 chartFormat="17">
  <location ref="AO3:AP21" firstHeaderRow="1" firstDataRow="1" firstDataCol="1"/>
  <pivotFields count="2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ubtotalTop="0" showAll="0" defaultSubtotal="0">
      <items count="18">
        <item x="16"/>
        <item x="17"/>
        <item x="15"/>
        <item x="0"/>
        <item x="6"/>
        <item x="7"/>
        <item x="4"/>
        <item x="5"/>
        <item x="12"/>
        <item x="11"/>
        <item x="3"/>
        <item x="2"/>
        <item x="13"/>
        <item x="10"/>
        <item x="14"/>
        <item x="9"/>
        <item x="1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dataFields count="1">
    <dataField name="Contagem de ID_MATRICULA" fld="0" subtotal="count" baseField="0" baseItem="0" numFmtId="1"/>
  </dataFields>
  <formats count="36">
    <format dxfId="662">
      <pivotArea field="2" type="button" dataOnly="0" labelOnly="1" outline="0"/>
    </format>
    <format dxfId="661">
      <pivotArea field="16" type="button" dataOnly="0" labelOnly="1" outline="0"/>
    </format>
    <format dxfId="660">
      <pivotArea dataOnly="0" labelOnly="1" outline="0" axis="axisValues" fieldPosition="0"/>
    </format>
    <format dxfId="659">
      <pivotArea field="2" type="button" dataOnly="0" labelOnly="1" outline="0"/>
    </format>
    <format dxfId="658">
      <pivotArea field="16" type="button" dataOnly="0" labelOnly="1" outline="0"/>
    </format>
    <format dxfId="657">
      <pivotArea dataOnly="0" labelOnly="1" outline="0" axis="axisValues" fieldPosition="0"/>
    </format>
    <format dxfId="656">
      <pivotArea outline="0" collapsedLevelsAreSubtotals="1" fieldPosition="0"/>
    </format>
    <format dxfId="655">
      <pivotArea type="all" dataOnly="0" outline="0" fieldPosition="0"/>
    </format>
    <format dxfId="654">
      <pivotArea dataOnly="0" labelOnly="1" outline="0" axis="axisValues" fieldPosition="0"/>
    </format>
    <format dxfId="653">
      <pivotArea field="3" type="button" dataOnly="0" labelOnly="1" outline="0"/>
    </format>
    <format dxfId="652">
      <pivotArea field="4" type="button" dataOnly="0" labelOnly="1" outline="0"/>
    </format>
    <format dxfId="651">
      <pivotArea dataOnly="0" labelOnly="1" outline="0" axis="axisValues" fieldPosition="0"/>
    </format>
    <format dxfId="650">
      <pivotArea field="3" type="button" dataOnly="0" labelOnly="1" outline="0"/>
    </format>
    <format dxfId="649">
      <pivotArea field="4" type="button" dataOnly="0" labelOnly="1" outline="0"/>
    </format>
    <format dxfId="648">
      <pivotArea dataOnly="0" labelOnly="1" outline="0" axis="axisValues" fieldPosition="0"/>
    </format>
    <format dxfId="647">
      <pivotArea field="3" type="button" dataOnly="0" labelOnly="1" outline="0"/>
    </format>
    <format dxfId="646">
      <pivotArea field="4" type="button" dataOnly="0" labelOnly="1" outline="0"/>
    </format>
    <format dxfId="645">
      <pivotArea dataOnly="0" labelOnly="1" outline="0" axis="axisValues" fieldPosition="0"/>
    </format>
    <format dxfId="644">
      <pivotArea field="3" type="button" dataOnly="0" labelOnly="1" outline="0"/>
    </format>
    <format dxfId="643">
      <pivotArea field="4" type="button" dataOnly="0" labelOnly="1" outline="0"/>
    </format>
    <format dxfId="642">
      <pivotArea dataOnly="0" labelOnly="1" outline="0" axis="axisValues" fieldPosition="0"/>
    </format>
    <format dxfId="641">
      <pivotArea field="3" type="button" dataOnly="0" labelOnly="1" outline="0"/>
    </format>
    <format dxfId="640">
      <pivotArea field="4" type="button" dataOnly="0" labelOnly="1" outline="0"/>
    </format>
    <format dxfId="639">
      <pivotArea dataOnly="0" labelOnly="1" outline="0" axis="axisValues" fieldPosition="0"/>
    </format>
    <format dxfId="638">
      <pivotArea type="all" dataOnly="0" outline="0" fieldPosition="0"/>
    </format>
    <format dxfId="637">
      <pivotArea outline="0" collapsedLevelsAreSubtotals="1" fieldPosition="0"/>
    </format>
    <format dxfId="636">
      <pivotArea field="8" type="button" dataOnly="0" labelOnly="1" outline="0"/>
    </format>
    <format dxfId="635">
      <pivotArea dataOnly="0" labelOnly="1" outline="0" axis="axisValues" fieldPosition="0"/>
    </format>
    <format dxfId="634">
      <pivotArea type="all" dataOnly="0" outline="0" fieldPosition="0"/>
    </format>
    <format dxfId="633">
      <pivotArea outline="0" collapsedLevelsAreSubtotals="1" fieldPosition="0"/>
    </format>
    <format dxfId="632">
      <pivotArea field="8" type="button" dataOnly="0" labelOnly="1" outline="0"/>
    </format>
    <format dxfId="631">
      <pivotArea dataOnly="0" labelOnly="1" outline="0" axis="axisValues" fieldPosition="0"/>
    </format>
    <format dxfId="630">
      <pivotArea outline="0" collapsedLevelsAreSubtotals="1" fieldPosition="0"/>
    </format>
    <format dxfId="629">
      <pivotArea dataOnly="0" labelOnly="1" outline="0" axis="axisValues" fieldPosition="0"/>
    </format>
    <format dxfId="628">
      <pivotArea field="14" type="button" dataOnly="0" labelOnly="1" outline="0" axis="axisRow" fieldPosition="0"/>
    </format>
    <format dxfId="627">
      <pivotArea dataOnly="0" labelOnly="1" outline="0" fieldPosition="0">
        <references count="1">
          <reference field="14" count="0"/>
        </references>
      </pivotArea>
    </format>
  </formats>
  <chartFormats count="1"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8B0116-1DD2-49DF-B4AF-6E6974C1E8A7}" name="fUNC. cARG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 chartFormat="8">
  <location ref="T3:U16" firstHeaderRow="1" firstDataRow="1" firstDataCol="1"/>
  <pivotFields count="2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13">
    <i>
      <x v="8"/>
    </i>
    <i>
      <x v="11"/>
    </i>
    <i>
      <x v="9"/>
    </i>
    <i>
      <x v="12"/>
    </i>
    <i>
      <x v="10"/>
    </i>
    <i>
      <x v="5"/>
    </i>
    <i>
      <x v="3"/>
    </i>
    <i>
      <x v="6"/>
    </i>
    <i>
      <x v="7"/>
    </i>
    <i>
      <x v="2"/>
    </i>
    <i>
      <x v="4"/>
    </i>
    <i>
      <x v="1"/>
    </i>
    <i>
      <x/>
    </i>
  </rowItems>
  <colItems count="1">
    <i/>
  </colItems>
  <dataFields count="1">
    <dataField name="Count ID_MATRICULA" fld="0" subtotal="count" baseField="4" baseItem="0"/>
  </dataFields>
  <formats count="35">
    <format dxfId="697">
      <pivotArea field="2" type="button" dataOnly="0" labelOnly="1" outline="0"/>
    </format>
    <format dxfId="696">
      <pivotArea field="16" type="button" dataOnly="0" labelOnly="1" outline="0"/>
    </format>
    <format dxfId="695">
      <pivotArea dataOnly="0" labelOnly="1" outline="0" axis="axisValues" fieldPosition="0"/>
    </format>
    <format dxfId="694">
      <pivotArea field="2" type="button" dataOnly="0" labelOnly="1" outline="0"/>
    </format>
    <format dxfId="693">
      <pivotArea field="16" type="button" dataOnly="0" labelOnly="1" outline="0"/>
    </format>
    <format dxfId="692">
      <pivotArea dataOnly="0" labelOnly="1" outline="0" axis="axisValues" fieldPosition="0"/>
    </format>
    <format dxfId="691">
      <pivotArea outline="0" collapsedLevelsAreSubtotals="1" fieldPosition="0"/>
    </format>
    <format dxfId="690">
      <pivotArea type="all" dataOnly="0" outline="0" fieldPosition="0"/>
    </format>
    <format dxfId="689">
      <pivotArea field="8" type="button" dataOnly="0" labelOnly="1" outline="0"/>
    </format>
    <format dxfId="688">
      <pivotArea dataOnly="0" labelOnly="1" outline="0" axis="axisValues" fieldPosition="0"/>
    </format>
    <format dxfId="687">
      <pivotArea field="3" type="button" dataOnly="0" labelOnly="1" outline="0"/>
    </format>
    <format dxfId="686">
      <pivotArea field="4" type="button" dataOnly="0" labelOnly="1" outline="0"/>
    </format>
    <format dxfId="685">
      <pivotArea dataOnly="0" labelOnly="1" outline="0" axis="axisValues" fieldPosition="0"/>
    </format>
    <format dxfId="684">
      <pivotArea field="3" type="button" dataOnly="0" labelOnly="1" outline="0"/>
    </format>
    <format dxfId="683">
      <pivotArea field="4" type="button" dataOnly="0" labelOnly="1" outline="0"/>
    </format>
    <format dxfId="682">
      <pivotArea dataOnly="0" labelOnly="1" outline="0" axis="axisValues" fieldPosition="0"/>
    </format>
    <format dxfId="681">
      <pivotArea field="3" type="button" dataOnly="0" labelOnly="1" outline="0"/>
    </format>
    <format dxfId="680">
      <pivotArea field="4" type="button" dataOnly="0" labelOnly="1" outline="0"/>
    </format>
    <format dxfId="679">
      <pivotArea dataOnly="0" labelOnly="1" outline="0" axis="axisValues" fieldPosition="0"/>
    </format>
    <format dxfId="678">
      <pivotArea field="3" type="button" dataOnly="0" labelOnly="1" outline="0"/>
    </format>
    <format dxfId="677">
      <pivotArea field="4" type="button" dataOnly="0" labelOnly="1" outline="0"/>
    </format>
    <format dxfId="676">
      <pivotArea dataOnly="0" labelOnly="1" outline="0" axis="axisValues" fieldPosition="0"/>
    </format>
    <format dxfId="675">
      <pivotArea field="3" type="button" dataOnly="0" labelOnly="1" outline="0"/>
    </format>
    <format dxfId="674">
      <pivotArea field="4" type="button" dataOnly="0" labelOnly="1" outline="0"/>
    </format>
    <format dxfId="673">
      <pivotArea dataOnly="0" labelOnly="1" outline="0" axis="axisValues" fieldPosition="0"/>
    </format>
    <format dxfId="672">
      <pivotArea type="all" dataOnly="0" outline="0" fieldPosition="0"/>
    </format>
    <format dxfId="671">
      <pivotArea outline="0" collapsedLevelsAreSubtotals="1" fieldPosition="0"/>
    </format>
    <format dxfId="670">
      <pivotArea field="9" type="button" dataOnly="0" labelOnly="1" outline="0" axis="axisRow" fieldPosition="0"/>
    </format>
    <format dxfId="669">
      <pivotArea dataOnly="0" labelOnly="1" outline="0" fieldPosition="0">
        <references count="1">
          <reference field="9" count="0"/>
        </references>
      </pivotArea>
    </format>
    <format dxfId="668">
      <pivotArea dataOnly="0" labelOnly="1" outline="0" axis="axisValues" fieldPosition="0"/>
    </format>
    <format dxfId="667">
      <pivotArea type="all" dataOnly="0" outline="0" fieldPosition="0"/>
    </format>
    <format dxfId="666">
      <pivotArea outline="0" collapsedLevelsAreSubtotals="1" fieldPosition="0"/>
    </format>
    <format dxfId="665">
      <pivotArea field="9" type="button" dataOnly="0" labelOnly="1" outline="0" axis="axisRow" fieldPosition="0"/>
    </format>
    <format dxfId="664">
      <pivotArea dataOnly="0" labelOnly="1" outline="0" fieldPosition="0">
        <references count="1">
          <reference field="9" count="0"/>
        </references>
      </pivotArea>
    </format>
    <format dxfId="663">
      <pivotArea dataOnly="0" labelOnly="1" outline="0" axis="axisValues" fieldPosition="0"/>
    </format>
  </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46AEF-AD85-4737-AB47-CD0AF3871E07}" name="Salário Minim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>
  <location ref="B23:B24" firstHeaderRow="1" firstDataRow="1" firstDataCol="0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Mín. Sala." fld="15" subtotal="min" baseField="0" baseItem="344195756" numFmtId="44"/>
  </dataFields>
  <formats count="33">
    <format dxfId="730">
      <pivotArea field="2" type="button" dataOnly="0" labelOnly="1" outline="0"/>
    </format>
    <format dxfId="729">
      <pivotArea field="16" type="button" dataOnly="0" labelOnly="1" outline="0"/>
    </format>
    <format dxfId="728">
      <pivotArea dataOnly="0" labelOnly="1" outline="0" axis="axisValues" fieldPosition="0"/>
    </format>
    <format dxfId="727">
      <pivotArea field="2" type="button" dataOnly="0" labelOnly="1" outline="0"/>
    </format>
    <format dxfId="726">
      <pivotArea field="16" type="button" dataOnly="0" labelOnly="1" outline="0"/>
    </format>
    <format dxfId="725">
      <pivotArea dataOnly="0" labelOnly="1" outline="0" axis="axisValues" fieldPosition="0"/>
    </format>
    <format dxfId="724">
      <pivotArea outline="0" collapsedLevelsAreSubtotals="1" fieldPosition="0"/>
    </format>
    <format dxfId="723">
      <pivotArea type="all" dataOnly="0" outline="0" fieldPosition="0"/>
    </format>
    <format dxfId="722">
      <pivotArea outline="0" collapsedLevelsAreSubtotals="1" fieldPosition="0"/>
    </format>
    <format dxfId="721">
      <pivotArea field="8" type="button" dataOnly="0" labelOnly="1" outline="0"/>
    </format>
    <format dxfId="720">
      <pivotArea dataOnly="0" labelOnly="1" outline="0" axis="axisValues" fieldPosition="0"/>
    </format>
    <format dxfId="719">
      <pivotArea field="3" type="button" dataOnly="0" labelOnly="1" outline="0"/>
    </format>
    <format dxfId="718">
      <pivotArea field="4" type="button" dataOnly="0" labelOnly="1" outline="0"/>
    </format>
    <format dxfId="717">
      <pivotArea dataOnly="0" labelOnly="1" outline="0" axis="axisValues" fieldPosition="0"/>
    </format>
    <format dxfId="716">
      <pivotArea field="3" type="button" dataOnly="0" labelOnly="1" outline="0"/>
    </format>
    <format dxfId="715">
      <pivotArea field="4" type="button" dataOnly="0" labelOnly="1" outline="0"/>
    </format>
    <format dxfId="714">
      <pivotArea dataOnly="0" labelOnly="1" outline="0" axis="axisValues" fieldPosition="0"/>
    </format>
    <format dxfId="713">
      <pivotArea field="3" type="button" dataOnly="0" labelOnly="1" outline="0"/>
    </format>
    <format dxfId="712">
      <pivotArea field="4" type="button" dataOnly="0" labelOnly="1" outline="0"/>
    </format>
    <format dxfId="711">
      <pivotArea dataOnly="0" labelOnly="1" outline="0" axis="axisValues" fieldPosition="0"/>
    </format>
    <format dxfId="710">
      <pivotArea field="3" type="button" dataOnly="0" labelOnly="1" outline="0"/>
    </format>
    <format dxfId="709">
      <pivotArea field="4" type="button" dataOnly="0" labelOnly="1" outline="0"/>
    </format>
    <format dxfId="708">
      <pivotArea field="3" type="button" dataOnly="0" labelOnly="1" outline="0"/>
    </format>
    <format dxfId="707">
      <pivotArea field="4" type="button" dataOnly="0" labelOnly="1" outline="0"/>
    </format>
    <format dxfId="706">
      <pivotArea dataOnly="0" labelOnly="1" outline="0" axis="axisValues" fieldPosition="0"/>
    </format>
    <format dxfId="705">
      <pivotArea outline="0" collapsedLevelsAreSubtotals="1" fieldPosition="0"/>
    </format>
    <format dxfId="704">
      <pivotArea dataOnly="0" labelOnly="1" outline="0" axis="axisValues" fieldPosition="0"/>
    </format>
    <format dxfId="703">
      <pivotArea type="all" dataOnly="0" outline="0" fieldPosition="0"/>
    </format>
    <format dxfId="702">
      <pivotArea outline="0" collapsedLevelsAreSubtotals="1" fieldPosition="0"/>
    </format>
    <format dxfId="701">
      <pivotArea dataOnly="0" labelOnly="1" outline="0" axis="axisValues" fieldPosition="0"/>
    </format>
    <format dxfId="700">
      <pivotArea type="all" dataOnly="0" outline="0" fieldPosition="0"/>
    </format>
    <format dxfId="699">
      <pivotArea outline="0" collapsedLevelsAreSubtotals="1" fieldPosition="0"/>
    </format>
    <format dxfId="69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D5441-DB62-4809-B394-AB19AF871822}" name="Salário Médi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>
  <location ref="B27:B28" firstHeaderRow="1" firstDataRow="1" firstDataCol="0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name="Sala. Médio" fld="15" subtotal="average" baseField="0" baseItem="344195756" numFmtId="44"/>
  </dataFields>
  <formats count="33">
    <format dxfId="763">
      <pivotArea field="2" type="button" dataOnly="0" labelOnly="1" outline="0"/>
    </format>
    <format dxfId="762">
      <pivotArea field="16" type="button" dataOnly="0" labelOnly="1" outline="0"/>
    </format>
    <format dxfId="761">
      <pivotArea dataOnly="0" labelOnly="1" outline="0" axis="axisValues" fieldPosition="0"/>
    </format>
    <format dxfId="760">
      <pivotArea field="2" type="button" dataOnly="0" labelOnly="1" outline="0"/>
    </format>
    <format dxfId="759">
      <pivotArea field="16" type="button" dataOnly="0" labelOnly="1" outline="0"/>
    </format>
    <format dxfId="758">
      <pivotArea dataOnly="0" labelOnly="1" outline="0" axis="axisValues" fieldPosition="0"/>
    </format>
    <format dxfId="757">
      <pivotArea outline="0" collapsedLevelsAreSubtotals="1" fieldPosition="0"/>
    </format>
    <format dxfId="756">
      <pivotArea type="all" dataOnly="0" outline="0" fieldPosition="0"/>
    </format>
    <format dxfId="755">
      <pivotArea outline="0" collapsedLevelsAreSubtotals="1" fieldPosition="0"/>
    </format>
    <format dxfId="754">
      <pivotArea field="8" type="button" dataOnly="0" labelOnly="1" outline="0"/>
    </format>
    <format dxfId="753">
      <pivotArea dataOnly="0" labelOnly="1" outline="0" axis="axisValues" fieldPosition="0"/>
    </format>
    <format dxfId="752">
      <pivotArea field="3" type="button" dataOnly="0" labelOnly="1" outline="0"/>
    </format>
    <format dxfId="751">
      <pivotArea field="4" type="button" dataOnly="0" labelOnly="1" outline="0"/>
    </format>
    <format dxfId="750">
      <pivotArea dataOnly="0" labelOnly="1" outline="0" axis="axisValues" fieldPosition="0"/>
    </format>
    <format dxfId="749">
      <pivotArea field="3" type="button" dataOnly="0" labelOnly="1" outline="0"/>
    </format>
    <format dxfId="748">
      <pivotArea field="4" type="button" dataOnly="0" labelOnly="1" outline="0"/>
    </format>
    <format dxfId="747">
      <pivotArea dataOnly="0" labelOnly="1" outline="0" axis="axisValues" fieldPosition="0"/>
    </format>
    <format dxfId="746">
      <pivotArea field="3" type="button" dataOnly="0" labelOnly="1" outline="0"/>
    </format>
    <format dxfId="745">
      <pivotArea field="4" type="button" dataOnly="0" labelOnly="1" outline="0"/>
    </format>
    <format dxfId="744">
      <pivotArea dataOnly="0" labelOnly="1" outline="0" axis="axisValues" fieldPosition="0"/>
    </format>
    <format dxfId="743">
      <pivotArea field="3" type="button" dataOnly="0" labelOnly="1" outline="0"/>
    </format>
    <format dxfId="742">
      <pivotArea field="4" type="button" dataOnly="0" labelOnly="1" outline="0"/>
    </format>
    <format dxfId="741">
      <pivotArea dataOnly="0" labelOnly="1" outline="0" axis="axisValues" fieldPosition="0"/>
    </format>
    <format dxfId="740">
      <pivotArea field="3" type="button" dataOnly="0" labelOnly="1" outline="0"/>
    </format>
    <format dxfId="739">
      <pivotArea field="4" type="button" dataOnly="0" labelOnly="1" outline="0"/>
    </format>
    <format dxfId="738">
      <pivotArea dataOnly="0" labelOnly="1" outline="0" axis="axisValues" fieldPosition="0"/>
    </format>
    <format dxfId="737">
      <pivotArea outline="0" collapsedLevelsAreSubtotals="1" fieldPosition="0"/>
    </format>
    <format dxfId="736">
      <pivotArea type="all" dataOnly="0" outline="0" fieldPosition="0"/>
    </format>
    <format dxfId="735">
      <pivotArea outline="0" collapsedLevelsAreSubtotals="1" fieldPosition="0"/>
    </format>
    <format dxfId="734">
      <pivotArea dataOnly="0" labelOnly="1" outline="0" axis="axisValues" fieldPosition="0"/>
    </format>
    <format dxfId="733">
      <pivotArea type="all" dataOnly="0" outline="0" fieldPosition="0"/>
    </format>
    <format dxfId="732">
      <pivotArea outline="0" collapsedLevelsAreSubtotals="1" fieldPosition="0"/>
    </format>
    <format dxfId="73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60428-7B6E-4094-88F7-640FBFA9D37E}" name="Func. por UF e Estados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>
  <location ref="M3:N9" firstHeaderRow="1" firstDataRow="1" firstDataCol="1"/>
  <pivotFields count="2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5"/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Count ID_MATRICULA" fld="0" subtotal="count" baseField="4" baseItem="0"/>
  </dataFields>
  <formats count="35">
    <format dxfId="798">
      <pivotArea field="2" type="button" dataOnly="0" labelOnly="1" outline="0"/>
    </format>
    <format dxfId="797">
      <pivotArea field="16" type="button" dataOnly="0" labelOnly="1" outline="0"/>
    </format>
    <format dxfId="796">
      <pivotArea dataOnly="0" labelOnly="1" outline="0" axis="axisValues" fieldPosition="0"/>
    </format>
    <format dxfId="795">
      <pivotArea field="2" type="button" dataOnly="0" labelOnly="1" outline="0"/>
    </format>
    <format dxfId="794">
      <pivotArea field="16" type="button" dataOnly="0" labelOnly="1" outline="0"/>
    </format>
    <format dxfId="793">
      <pivotArea dataOnly="0" labelOnly="1" outline="0" axis="axisValues" fieldPosition="0"/>
    </format>
    <format dxfId="792">
      <pivotArea outline="0" collapsedLevelsAreSubtotals="1" fieldPosition="0"/>
    </format>
    <format dxfId="791">
      <pivotArea type="all" dataOnly="0" outline="0" fieldPosition="0"/>
    </format>
    <format dxfId="790">
      <pivotArea field="8" type="button" dataOnly="0" labelOnly="1" outline="0"/>
    </format>
    <format dxfId="789">
      <pivotArea dataOnly="0" labelOnly="1" outline="0" axis="axisValues" fieldPosition="0"/>
    </format>
    <format dxfId="788">
      <pivotArea field="3" type="button" dataOnly="0" labelOnly="1" outline="0" axis="axisRow" fieldPosition="0"/>
    </format>
    <format dxfId="787">
      <pivotArea field="4" type="button" dataOnly="0" labelOnly="1" outline="0"/>
    </format>
    <format dxfId="786">
      <pivotArea dataOnly="0" labelOnly="1" outline="0" axis="axisValues" fieldPosition="0"/>
    </format>
    <format dxfId="785">
      <pivotArea field="3" type="button" dataOnly="0" labelOnly="1" outline="0" axis="axisRow" fieldPosition="0"/>
    </format>
    <format dxfId="784">
      <pivotArea field="4" type="button" dataOnly="0" labelOnly="1" outline="0"/>
    </format>
    <format dxfId="783">
      <pivotArea dataOnly="0" labelOnly="1" outline="0" axis="axisValues" fieldPosition="0"/>
    </format>
    <format dxfId="782">
      <pivotArea field="3" type="button" dataOnly="0" labelOnly="1" outline="0" axis="axisRow" fieldPosition="0"/>
    </format>
    <format dxfId="781">
      <pivotArea field="4" type="button" dataOnly="0" labelOnly="1" outline="0"/>
    </format>
    <format dxfId="780">
      <pivotArea dataOnly="0" labelOnly="1" outline="0" axis="axisValues" fieldPosition="0"/>
    </format>
    <format dxfId="779">
      <pivotArea field="3" type="button" dataOnly="0" labelOnly="1" outline="0" axis="axisRow" fieldPosition="0"/>
    </format>
    <format dxfId="778">
      <pivotArea field="4" type="button" dataOnly="0" labelOnly="1" outline="0"/>
    </format>
    <format dxfId="777">
      <pivotArea dataOnly="0" labelOnly="1" outline="0" axis="axisValues" fieldPosition="0"/>
    </format>
    <format dxfId="776">
      <pivotArea field="3" type="button" dataOnly="0" labelOnly="1" outline="0" axis="axisRow" fieldPosition="0"/>
    </format>
    <format dxfId="775">
      <pivotArea field="4" type="button" dataOnly="0" labelOnly="1" outline="0"/>
    </format>
    <format dxfId="774">
      <pivotArea dataOnly="0" labelOnly="1" outline="0" axis="axisValues" fieldPosition="0"/>
    </format>
    <format dxfId="773">
      <pivotArea type="all" dataOnly="0" outline="0" fieldPosition="0"/>
    </format>
    <format dxfId="772">
      <pivotArea outline="0" collapsedLevelsAreSubtotals="1" fieldPosition="0"/>
    </format>
    <format dxfId="771">
      <pivotArea field="3" type="button" dataOnly="0" labelOnly="1" outline="0" axis="axisRow" fieldPosition="0"/>
    </format>
    <format dxfId="770">
      <pivotArea dataOnly="0" labelOnly="1" outline="0" fieldPosition="0">
        <references count="1">
          <reference field="3" count="0"/>
        </references>
      </pivotArea>
    </format>
    <format dxfId="769">
      <pivotArea dataOnly="0" labelOnly="1" outline="0" axis="axisValues" fieldPosition="0"/>
    </format>
    <format dxfId="768">
      <pivotArea type="all" dataOnly="0" outline="0" fieldPosition="0"/>
    </format>
    <format dxfId="767">
      <pivotArea outline="0" collapsedLevelsAreSubtotals="1" fieldPosition="0"/>
    </format>
    <format dxfId="766">
      <pivotArea field="3" type="button" dataOnly="0" labelOnly="1" outline="0" axis="axisRow" fieldPosition="0"/>
    </format>
    <format dxfId="765">
      <pivotArea dataOnly="0" labelOnly="1" outline="0" fieldPosition="0">
        <references count="1">
          <reference field="3" count="0"/>
        </references>
      </pivotArea>
    </format>
    <format dxfId="76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5445B3-F8D9-4AF7-944B-E03662C0865B}" name="Data de Admi." cacheId="12" applyNumberFormats="0" applyBorderFormats="0" applyFontFormats="0" applyPatternFormats="0" applyAlignmentFormats="0" applyWidthHeightFormats="1" dataCaption="Valores" updatedVersion="6" minRefreshableVersion="5" useAutoFormatting="1" rowGrandTotals="0" colGrandTotals="0" itemPrintTitles="1" createdVersion="6" indent="0" compact="0" compactData="0" multipleFieldFilters="0" chartFormat="62">
  <location ref="P3:R15" firstHeaderRow="1" firstDataRow="1" firstDataCol="2"/>
  <pivotFields count="21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ubtotalTop="0" showAll="0" defaultSubtotal="0">
      <items count="17">
        <item sd="0" x="7"/>
        <item sd="0" x="1"/>
        <item sd="0" x="8"/>
        <item sd="0" x="13"/>
        <item sd="0" x="10"/>
        <item sd="0" x="9"/>
        <item sd="0" x="2"/>
        <item sd="0" x="3"/>
        <item sd="0" x="11"/>
        <item sd="0" x="12"/>
        <item sd="0" x="4"/>
        <item sd="0" x="6"/>
        <item sd="0" x="5"/>
        <item sd="0" x="0"/>
        <item sd="0" x="14"/>
        <item sd="0" x="16"/>
        <item sd="0"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2">
        <item sd="0" x="10"/>
        <item sd="0" x="9"/>
        <item sd="0" x="8"/>
        <item sd="0" x="2"/>
        <item sd="0" x="1"/>
        <item sd="0" x="5"/>
        <item sd="0" x="3"/>
        <item sd="0" x="0"/>
        <item sd="0" x="4"/>
        <item sd="0" x="6"/>
        <item sd="0" x="11"/>
        <item sd="0"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x="2"/>
        <item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5">
        <item sd="0" x="0"/>
        <item x="1"/>
        <item x="2"/>
        <item sd="0" x="3"/>
        <item sd="0" x="4"/>
        <item sd="0" x="5"/>
        <item x="6"/>
        <item sd="0" x="7"/>
        <item x="8"/>
        <item x="9"/>
        <item x="10"/>
        <item x="11"/>
        <item x="12"/>
        <item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3"/>
    <field x="1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ID_MATRICULA" fld="0" subtotal="count" baseField="8" baseItem="0"/>
  </dataFields>
  <formats count="32">
    <format dxfId="830">
      <pivotArea field="2" type="button" dataOnly="0" labelOnly="1" outline="0"/>
    </format>
    <format dxfId="829">
      <pivotArea field="16" type="button" dataOnly="0" labelOnly="1" outline="0"/>
    </format>
    <format dxfId="828">
      <pivotArea dataOnly="0" labelOnly="1" outline="0" axis="axisValues" fieldPosition="0"/>
    </format>
    <format dxfId="827">
      <pivotArea field="2" type="button" dataOnly="0" labelOnly="1" outline="0"/>
    </format>
    <format dxfId="826">
      <pivotArea field="16" type="button" dataOnly="0" labelOnly="1" outline="0"/>
    </format>
    <format dxfId="825">
      <pivotArea dataOnly="0" labelOnly="1" outline="0" axis="axisValues" fieldPosition="0"/>
    </format>
    <format dxfId="824">
      <pivotArea outline="0" collapsedLevelsAreSubtotals="1" fieldPosition="0"/>
    </format>
    <format dxfId="823">
      <pivotArea type="all" dataOnly="0" outline="0" fieldPosition="0"/>
    </format>
    <format dxfId="822">
      <pivotArea field="8" type="button" dataOnly="0" labelOnly="1" outline="0"/>
    </format>
    <format dxfId="821">
      <pivotArea dataOnly="0" labelOnly="1" outline="0" axis="axisValues" fieldPosition="0"/>
    </format>
    <format dxfId="820">
      <pivotArea field="8" type="button" dataOnly="0" labelOnly="1" outline="0"/>
    </format>
    <format dxfId="819">
      <pivotArea field="8" type="button" dataOnly="0" labelOnly="1" outline="0"/>
    </format>
    <format dxfId="818">
      <pivotArea dataOnly="0" labelOnly="1" outline="0" axis="axisValues" fieldPosition="0"/>
    </format>
    <format dxfId="817">
      <pivotArea field="10" type="button" dataOnly="0" labelOnly="1" outline="0"/>
    </format>
    <format dxfId="816">
      <pivotArea field="20" type="button" dataOnly="0" labelOnly="1" outline="0"/>
    </format>
    <format dxfId="815">
      <pivotArea dataOnly="0" labelOnly="1" outline="0" axis="axisValues" fieldPosition="0"/>
    </format>
    <format dxfId="814">
      <pivotArea field="10" type="button" dataOnly="0" labelOnly="1" outline="0"/>
    </format>
    <format dxfId="813">
      <pivotArea field="20" type="button" dataOnly="0" labelOnly="1" outline="0"/>
    </format>
    <format dxfId="812">
      <pivotArea dataOnly="0" labelOnly="1" outline="0" axis="axisValues" fieldPosition="0"/>
    </format>
    <format dxfId="811">
      <pivotArea field="10" type="button" dataOnly="0" labelOnly="1" outline="0"/>
    </format>
    <format dxfId="810">
      <pivotArea field="20" type="button" dataOnly="0" labelOnly="1" outline="0"/>
    </format>
    <format dxfId="809">
      <pivotArea dataOnly="0" labelOnly="1" outline="0" axis="axisValues" fieldPosition="0"/>
    </format>
    <format dxfId="808">
      <pivotArea type="all" dataOnly="0" outline="0" fieldPosition="0"/>
    </format>
    <format dxfId="807">
      <pivotArea outline="0" collapsedLevelsAreSubtotals="1" fieldPosition="0"/>
    </format>
    <format dxfId="806">
      <pivotArea field="12" type="button" dataOnly="0" labelOnly="1" outline="0" axis="axisRow" fieldPosition="1"/>
    </format>
    <format dxfId="805">
      <pivotArea field="13" type="button" dataOnly="0" labelOnly="1" outline="0" axis="axisRow" fieldPosition="0"/>
    </format>
    <format dxfId="804">
      <pivotArea dataOnly="0" labelOnly="1" outline="0" axis="axisValues" fieldPosition="0"/>
    </format>
    <format dxfId="803">
      <pivotArea type="all" dataOnly="0" outline="0" fieldPosition="0"/>
    </format>
    <format dxfId="802">
      <pivotArea outline="0" collapsedLevelsAreSubtotals="1" fieldPosition="0"/>
    </format>
    <format dxfId="801">
      <pivotArea field="12" type="button" dataOnly="0" labelOnly="1" outline="0" axis="axisRow" fieldPosition="1"/>
    </format>
    <format dxfId="800">
      <pivotArea field="13" type="button" dataOnly="0" labelOnly="1" outline="0" axis="axisRow" fieldPosition="0"/>
    </format>
    <format dxfId="799">
      <pivotArea dataOnly="0" labelOnly="1" outline="0" axis="axisValues" fieldPosition="0"/>
    </format>
  </formats>
  <chartFormats count="1">
    <chartFormat chart="61" format="1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5A2981-EB9B-4644-8169-CE37ACA86806}" name="Salario por Departamento" cacheId="12" applyNumberFormats="0" applyBorderFormats="0" applyFontFormats="0" applyPatternFormats="0" applyAlignmentFormats="0" applyWidthHeightFormats="1" dataCaption="Valores" updatedVersion="6" minRefreshableVersion="5" rowGrandTotals="0" colGrandTotals="0" itemPrintTitles="1" createdVersion="6" indent="0" compact="0" compactData="0" multipleFieldFilters="0" chartFormat="5">
  <location ref="W3:X13" firstHeaderRow="1" firstDataRow="1" firstDataCol="1"/>
  <pivotFields count="2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95">
        <item x="0"/>
        <item x="1"/>
        <item x="29"/>
        <item x="83"/>
        <item x="2"/>
        <item x="78"/>
        <item x="54"/>
        <item x="89"/>
        <item x="35"/>
        <item x="74"/>
        <item x="64"/>
        <item x="81"/>
        <item x="73"/>
        <item x="3"/>
        <item x="4"/>
        <item x="60"/>
        <item x="94"/>
        <item x="82"/>
        <item x="61"/>
        <item x="67"/>
        <item x="66"/>
        <item x="92"/>
        <item x="5"/>
        <item x="6"/>
        <item x="75"/>
        <item x="70"/>
        <item x="7"/>
        <item x="46"/>
        <item x="43"/>
        <item x="44"/>
        <item x="8"/>
        <item x="9"/>
        <item x="42"/>
        <item x="10"/>
        <item x="45"/>
        <item x="59"/>
        <item x="50"/>
        <item x="30"/>
        <item x="11"/>
        <item x="62"/>
        <item x="69"/>
        <item x="53"/>
        <item x="68"/>
        <item x="76"/>
        <item x="23"/>
        <item x="84"/>
        <item x="87"/>
        <item x="71"/>
        <item x="40"/>
        <item x="86"/>
        <item x="12"/>
        <item x="77"/>
        <item x="13"/>
        <item x="26"/>
        <item x="33"/>
        <item x="14"/>
        <item x="49"/>
        <item x="56"/>
        <item x="91"/>
        <item x="90"/>
        <item x="32"/>
        <item x="15"/>
        <item x="37"/>
        <item x="16"/>
        <item x="58"/>
        <item x="48"/>
        <item x="72"/>
        <item x="38"/>
        <item x="36"/>
        <item x="17"/>
        <item x="52"/>
        <item x="57"/>
        <item x="80"/>
        <item x="28"/>
        <item x="63"/>
        <item x="85"/>
        <item x="79"/>
        <item x="27"/>
        <item x="65"/>
        <item x="41"/>
        <item x="18"/>
        <item x="19"/>
        <item x="20"/>
        <item x="34"/>
        <item x="24"/>
        <item x="31"/>
        <item x="51"/>
        <item x="25"/>
        <item x="47"/>
        <item x="21"/>
        <item x="88"/>
        <item x="39"/>
        <item x="22"/>
        <item x="55"/>
        <item x="9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x="5"/>
        <item x="2"/>
        <item x="1"/>
        <item x="3"/>
        <item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1">
        <item x="9"/>
        <item x="3"/>
        <item x="6"/>
        <item x="2"/>
        <item x="8"/>
        <item x="7"/>
        <item x="1"/>
        <item x="10"/>
        <item x="4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10">
        <item x="1"/>
        <item x="3"/>
        <item x="7"/>
        <item x="2"/>
        <item x="0"/>
        <item x="9"/>
        <item x="8"/>
        <item x="5"/>
        <item x="6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13">
        <item x="5"/>
        <item x="6"/>
        <item x="9"/>
        <item x="11"/>
        <item x="8"/>
        <item x="1"/>
        <item x="2"/>
        <item x="0"/>
        <item x="12"/>
        <item x="10"/>
        <item x="4"/>
        <item x="7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9">
        <item x="2"/>
        <item x="17"/>
        <item x="16"/>
        <item x="8"/>
        <item x="3"/>
        <item x="11"/>
        <item x="7"/>
        <item x="4"/>
        <item x="18"/>
        <item x="6"/>
        <item x="15"/>
        <item x="12"/>
        <item x="0"/>
        <item x="9"/>
        <item x="5"/>
        <item x="10"/>
        <item x="14"/>
        <item x="13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0">
    <i>
      <x/>
    </i>
    <i>
      <x v="3"/>
    </i>
    <i>
      <x v="4"/>
    </i>
    <i>
      <x v="7"/>
    </i>
    <i>
      <x v="8"/>
    </i>
    <i>
      <x v="2"/>
    </i>
    <i>
      <x v="1"/>
    </i>
    <i>
      <x v="5"/>
    </i>
    <i>
      <x v="6"/>
    </i>
    <i>
      <x v="9"/>
    </i>
  </rowItems>
  <colItems count="1">
    <i/>
  </colItems>
  <dataFields count="1">
    <dataField name="Soma de SALARIO" fld="15" baseField="0" baseItem="0" numFmtId="44"/>
  </dataFields>
  <formats count="35">
    <format dxfId="865">
      <pivotArea field="2" type="button" dataOnly="0" labelOnly="1" outline="0"/>
    </format>
    <format dxfId="864">
      <pivotArea field="16" type="button" dataOnly="0" labelOnly="1" outline="0"/>
    </format>
    <format dxfId="863">
      <pivotArea dataOnly="0" labelOnly="1" outline="0" axis="axisValues" fieldPosition="0"/>
    </format>
    <format dxfId="862">
      <pivotArea field="2" type="button" dataOnly="0" labelOnly="1" outline="0"/>
    </format>
    <format dxfId="861">
      <pivotArea field="16" type="button" dataOnly="0" labelOnly="1" outline="0"/>
    </format>
    <format dxfId="860">
      <pivotArea dataOnly="0" labelOnly="1" outline="0" axis="axisValues" fieldPosition="0"/>
    </format>
    <format dxfId="859">
      <pivotArea outline="0" collapsedLevelsAreSubtotals="1" fieldPosition="0"/>
    </format>
    <format dxfId="858">
      <pivotArea type="all" dataOnly="0" outline="0" fieldPosition="0"/>
    </format>
    <format dxfId="857">
      <pivotArea dataOnly="0" labelOnly="1" outline="0" axis="axisValues" fieldPosition="0"/>
    </format>
    <format dxfId="856">
      <pivotArea field="3" type="button" dataOnly="0" labelOnly="1" outline="0"/>
    </format>
    <format dxfId="855">
      <pivotArea field="4" type="button" dataOnly="0" labelOnly="1" outline="0"/>
    </format>
    <format dxfId="854">
      <pivotArea dataOnly="0" labelOnly="1" outline="0" axis="axisValues" fieldPosition="0"/>
    </format>
    <format dxfId="853">
      <pivotArea field="3" type="button" dataOnly="0" labelOnly="1" outline="0"/>
    </format>
    <format dxfId="852">
      <pivotArea field="4" type="button" dataOnly="0" labelOnly="1" outline="0"/>
    </format>
    <format dxfId="851">
      <pivotArea dataOnly="0" labelOnly="1" outline="0" axis="axisValues" fieldPosition="0"/>
    </format>
    <format dxfId="850">
      <pivotArea field="3" type="button" dataOnly="0" labelOnly="1" outline="0"/>
    </format>
    <format dxfId="849">
      <pivotArea field="4" type="button" dataOnly="0" labelOnly="1" outline="0"/>
    </format>
    <format dxfId="848">
      <pivotArea dataOnly="0" labelOnly="1" outline="0" axis="axisValues" fieldPosition="0"/>
    </format>
    <format dxfId="847">
      <pivotArea field="3" type="button" dataOnly="0" labelOnly="1" outline="0"/>
    </format>
    <format dxfId="846">
      <pivotArea field="4" type="button" dataOnly="0" labelOnly="1" outline="0"/>
    </format>
    <format dxfId="845">
      <pivotArea dataOnly="0" labelOnly="1" outline="0" axis="axisValues" fieldPosition="0"/>
    </format>
    <format dxfId="844">
      <pivotArea field="3" type="button" dataOnly="0" labelOnly="1" outline="0"/>
    </format>
    <format dxfId="843">
      <pivotArea field="4" type="button" dataOnly="0" labelOnly="1" outline="0"/>
    </format>
    <format dxfId="842">
      <pivotArea dataOnly="0" labelOnly="1" outline="0" axis="axisValues" fieldPosition="0"/>
    </format>
    <format dxfId="841">
      <pivotArea type="all" dataOnly="0" outline="0" fieldPosition="0"/>
    </format>
    <format dxfId="840">
      <pivotArea outline="0" collapsedLevelsAreSubtotals="1" fieldPosition="0"/>
    </format>
    <format dxfId="839">
      <pivotArea field="8" type="button" dataOnly="0" labelOnly="1" outline="0" axis="axisRow" fieldPosition="0"/>
    </format>
    <format dxfId="838">
      <pivotArea dataOnly="0" labelOnly="1" outline="0" fieldPosition="0">
        <references count="1">
          <reference field="8" count="0"/>
        </references>
      </pivotArea>
    </format>
    <format dxfId="837">
      <pivotArea dataOnly="0" labelOnly="1" outline="0" axis="axisValues" fieldPosition="0"/>
    </format>
    <format dxfId="836">
      <pivotArea type="all" dataOnly="0" outline="0" fieldPosition="0"/>
    </format>
    <format dxfId="835">
      <pivotArea outline="0" collapsedLevelsAreSubtotals="1" fieldPosition="0"/>
    </format>
    <format dxfId="834">
      <pivotArea field="8" type="button" dataOnly="0" labelOnly="1" outline="0" axis="axisRow" fieldPosition="0"/>
    </format>
    <format dxfId="833">
      <pivotArea dataOnly="0" labelOnly="1" outline="0" fieldPosition="0">
        <references count="1">
          <reference field="8" count="0"/>
        </references>
      </pivotArea>
    </format>
    <format dxfId="832">
      <pivotArea dataOnly="0" labelOnly="1" outline="0" axis="axisValues" fieldPosition="0"/>
    </format>
    <format dxfId="8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UF" xr10:uid="{5ABD9038-2FA3-4148-8B73-04C444C367B0}" sourceName="UF">
  <pivotTables>
    <pivotTable tabId="4" name="Func. por Departamento"/>
    <pivotTable tabId="4" name="Data de Admi."/>
    <pivotTable tabId="4" name="Func. com Dependentes"/>
    <pivotTable tabId="4" name="Contagem Funcionários"/>
    <pivotTable tabId="4" name="Func. por UF e Estados"/>
    <pivotTable tabId="4" name="Salário Médio"/>
    <pivotTable tabId="4" name="Salário Minimo"/>
    <pivotTable tabId="4" name="Salário Máximo"/>
    <pivotTable tabId="4" name="fUNC. cARGO"/>
    <pivotTable tabId="4" name="Salario por Departamento"/>
    <pivotTable tabId="4" name="Cargo por Departamento"/>
    <pivotTable tabId="4" name="Tabela dinâmica2"/>
  </pivotTables>
  <data>
    <tabular pivotCacheId="774822466">
      <items count="6">
        <i x="5" s="1"/>
        <i x="2" s="1"/>
        <i x="1" s="1"/>
        <i x="3" s="1"/>
        <i x="4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EPARTAMENTO" xr10:uid="{D8ACAA2B-287D-4593-BC11-4CF5384F9245}" sourceName="DEPARTAMENTO">
  <pivotTables>
    <pivotTable tabId="4" name="Func. por Departamento"/>
    <pivotTable tabId="4" name="Data de Admi."/>
    <pivotTable tabId="4" name="Func. com Dependentes"/>
    <pivotTable tabId="4" name="Contagem Funcionários"/>
    <pivotTable tabId="4" name="Func. por UF e Estados"/>
    <pivotTable tabId="4" name="Salário Médio"/>
    <pivotTable tabId="4" name="Salário Minimo"/>
    <pivotTable tabId="4" name="Salário Máximo"/>
    <pivotTable tabId="4" name="fUNC. cARGO"/>
    <pivotTable tabId="4" name="Salario por Departamento"/>
    <pivotTable tabId="4" name="Cargo por Departamento"/>
    <pivotTable tabId="4" name="Tabela dinâmica2"/>
  </pivotTables>
  <data>
    <tabular pivotCacheId="774822466">
      <items count="10">
        <i x="1" s="1"/>
        <i x="3" s="1"/>
        <i x="7" s="1"/>
        <i x="2" s="1"/>
        <i x="0" s="1"/>
        <i x="9" s="1"/>
        <i x="8" s="1"/>
        <i x="5" s="1"/>
        <i x="6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24BB33C6-9141-454A-977A-2021555B7E3F}" sourceName="CARGO">
  <pivotTables>
    <pivotTable tabId="4" name="Func. por Departamento"/>
    <pivotTable tabId="4" name="Data de Admi."/>
    <pivotTable tabId="4" name="Func. com Dependentes"/>
    <pivotTable tabId="4" name="Contagem Funcionários"/>
    <pivotTable tabId="4" name="Func. por UF e Estados"/>
    <pivotTable tabId="4" name="Salário Médio"/>
    <pivotTable tabId="4" name="Salário Minimo"/>
    <pivotTable tabId="4" name="Salário Máximo"/>
    <pivotTable tabId="4" name="fUNC. cARGO"/>
    <pivotTable tabId="4" name="Salario por Departamento"/>
    <pivotTable tabId="4" name="Cargo por Departamento"/>
    <pivotTable tabId="4" name="Tabela dinâmica2"/>
  </pivotTables>
  <data>
    <tabular pivotCacheId="774822466">
      <items count="13">
        <i x="5" s="1"/>
        <i x="6" s="1"/>
        <i x="9" s="1"/>
        <i x="11" s="1"/>
        <i x="8" s="1"/>
        <i x="1" s="1"/>
        <i x="2" s="1"/>
        <i x="0" s="1"/>
        <i x="12" s="1"/>
        <i x="10" s="1"/>
        <i x="4" s="1"/>
        <i x="7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UF 1" xr10:uid="{6E4F6284-2969-4F19-A7F5-FFCE5D954B45}" cache="SegmentaçãodeDados_UF" caption="UF" columnCount="2" style="Estilo de Segmentação de Dados 1" rowHeight="241300"/>
  <slicer name="DEPARTAMENTO 1" xr10:uid="{B18B7829-44DD-4E0C-AC3C-F68DF0CA5B96}" cache="SegmentaçãodeDados_DEPARTAMENTO" caption="DEPARTAMENTO" columnCount="2" style="Estilo de Segmentação de Dados 1" rowHeight="241300"/>
  <slicer name="CARGO 1" xr10:uid="{CC30BCB0-6FBA-435B-ACB5-4B0D485A0DF4}" cache="SegmentaçãodeDados_CARGO" caption="CARGO" columnCount="2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6BF601-401B-4A63-86CE-5DE2528E6CCF}" name="TB_Func5" displayName="TB_Func5" ref="B2:T97" totalsRowShown="0" headerRowDxfId="553" dataDxfId="552">
  <tableColumns count="19">
    <tableColumn id="1" xr3:uid="{1B9103CE-2755-41B9-B54B-5F6768332F4D}" name="ID_MATRICULA" dataDxfId="551"/>
    <tableColumn id="2" xr3:uid="{4AE1B690-6873-49B3-9594-94B84E7F4A55}" name="FOTO" dataDxfId="550"/>
    <tableColumn id="3" xr3:uid="{5231E8F8-8C24-4704-B284-B2D2F44D9181}" name="NOME_FUNC" dataDxfId="549"/>
    <tableColumn id="4" xr3:uid="{16DF64CF-7D7A-4F82-8B3A-9A5D926E679A}" name="UF" dataDxfId="548"/>
    <tableColumn id="5" xr3:uid="{665AAC6D-A53B-4CBB-B218-0A7A59C6E0C1}" name="CIDADE" dataDxfId="547"/>
    <tableColumn id="6" xr3:uid="{B8B28BDF-EE4E-45EA-B0B5-DD747F1F8BE3}" name="ENDERECO" dataDxfId="546"/>
    <tableColumn id="7" xr3:uid="{8DC5F43A-0216-41DF-B93C-C620ACE7D669}" name="CEP" dataDxfId="545"/>
    <tableColumn id="8" xr3:uid="{C6D14F11-7ECC-483E-B0D9-BE2A55FF4B21}" name="FONE" dataDxfId="544"/>
    <tableColumn id="9" xr3:uid="{28CDF3C5-FDD8-42A5-AC70-60AACBDFC23A}" name="DEPARTAMENTO" dataDxfId="543"/>
    <tableColumn id="17" xr3:uid="{954BAFA9-D278-450F-BA8E-67CA7C57E44D}" name="CARGO" dataDxfId="542"/>
    <tableColumn id="18" xr3:uid="{7A907DF2-DE97-45E9-B2D7-0CC6E7B0988F}" name="ADMISSAO" dataDxfId="541"/>
    <tableColumn id="23" xr3:uid="{CD7BEE92-812A-4A7B-ABF1-7B71F3970445}" name="ADMIS_MÊS_ANO" dataDxfId="540">
      <calculatedColumnFormula>CONCATENATE(TB_Func5[[#This Row],[ADMIS_MÊS]]," / ",YEAR(TB_Func5[[#This Row],[ADMISSAO]]))</calculatedColumnFormula>
    </tableColumn>
    <tableColumn id="27" xr3:uid="{470D4219-A61A-4B39-AE72-3B9194664F63}" name="ADMIS_ANO2" dataDxfId="539">
      <calculatedColumnFormula>YEAR(TB_Func5[[#This Row],[ADMISSAO]])</calculatedColumnFormula>
    </tableColumn>
    <tableColumn id="24" xr3:uid="{67757CEB-38EB-457C-B5BD-5FC8C938F647}" name="ADMIS_MÊS" dataDxfId="538">
      <calculatedColumnFormula>UPPER(TEXT(TB_Func5[[#This Row],[ADMISSAO]],"mmmm"))</calculatedColumnFormula>
    </tableColumn>
    <tableColumn id="14" xr3:uid="{E4F0743C-3C5D-482C-8E0D-0DEC7F2BE47C}" name="TEMPO DE EMPRESA" dataDxfId="537">
      <calculatedColumnFormula>DATEDIF(TB_Func5[[#This Row],[ADMISSAO]],TODAY(),"Y")</calculatedColumnFormula>
    </tableColumn>
    <tableColumn id="19" xr3:uid="{E76D0C99-2FED-4439-9D53-6C7B1A4B5304}" name="SALARIO" dataDxfId="536" dataCellStyle="Moeda"/>
    <tableColumn id="10" xr3:uid="{10EDBF90-4D37-436E-8C4E-80CA3BDDE634}" name="NOME_DEPEN" dataDxfId="535"/>
    <tableColumn id="11" xr3:uid="{0988740E-3CCE-465C-A6A8-936A4542FE44}" name="NASC_DEPEN" dataDxfId="534"/>
    <tableColumn id="12" xr3:uid="{E1EE9DA2-60EA-4CE5-861F-001648C46788}" name="IDADE_DEPEN" dataDxfId="533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8F2FE3-36AF-4BE0-B427-82EE1BF6B8A6}" name="TB_Func" displayName="TB_Func" ref="B2:M97" totalsRowShown="0" headerRowDxfId="532" dataDxfId="531">
  <tableColumns count="12">
    <tableColumn id="1" xr3:uid="{44C80749-E8F5-4488-8817-5EBE55924ADA}" name="ID_MATRICULA" dataDxfId="530"/>
    <tableColumn id="2" xr3:uid="{9920B361-D931-4E79-9674-544B77F05BD3}" name="FOTO" dataDxfId="529"/>
    <tableColumn id="3" xr3:uid="{444BCA9D-2DB0-4362-866F-B2B2E833E6B0}" name="NOME_FUNC" dataDxfId="528"/>
    <tableColumn id="4" xr3:uid="{21EE14E3-36BF-4CA0-8111-62E22EFB12CC}" name="UF" dataDxfId="527"/>
    <tableColumn id="5" xr3:uid="{556C5D66-135A-42AB-80D5-59199A526D0A}" name="CIDADE" dataDxfId="526"/>
    <tableColumn id="6" xr3:uid="{E845EA76-D67D-4419-9E20-CF87E709134E}" name="ENDERECO" dataDxfId="525"/>
    <tableColumn id="7" xr3:uid="{5DBBB061-C4E4-4CF3-9494-FD4FDF041F19}" name="CEP" dataDxfId="524"/>
    <tableColumn id="8" xr3:uid="{4BE3FF7B-B4BB-467A-82FA-515787845E5A}" name="FONE" dataDxfId="523"/>
    <tableColumn id="9" xr3:uid="{142A11A4-8747-406F-B561-A995BF257783}" name="DEPARTAMENTO" dataDxfId="522"/>
    <tableColumn id="10" xr3:uid="{AABDD039-8900-41B5-BDF2-49A1F44C3479}" name="CARGO" dataDxfId="521"/>
    <tableColumn id="11" xr3:uid="{060864C6-0411-4447-9C6B-46F6C0075980}" name="ADMISSAO" dataDxfId="520"/>
    <tableColumn id="12" xr3:uid="{4565CE2B-8609-450E-83CD-07D5A93BAE5A}" name="SALARIO" dataDxfId="519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91E1247-7F71-4A6B-9CFC-344F44447A4A}" name="TB_Dependentes" displayName="TB_Dependentes" ref="B2:F29" totalsRowShown="0" headerRowDxfId="518" dataDxfId="517">
  <tableColumns count="5">
    <tableColumn id="1" xr3:uid="{794C9E99-439B-4791-BC3F-413E5419B489}" name="ID_DEP" dataDxfId="516"/>
    <tableColumn id="6" xr3:uid="{9D7A92F9-A31A-45C0-9F96-15E4AD5B1FAB}" name="ID_MATRICULA" dataDxfId="515"/>
    <tableColumn id="2" xr3:uid="{40592860-9A4F-48C0-826B-E5BFF51EAE95}" name="NOME_DEPENDENTE" dataDxfId="514"/>
    <tableColumn id="3" xr3:uid="{FDE3D91F-0C7C-458E-80A3-DACCF0E7C35E}" name="NASC_DEPENDENTE" dataDxfId="513"/>
    <tableColumn id="5" xr3:uid="{4B766DC3-85D7-4DFF-93FC-7E97C40597B9}" name="Idade" dataDxfId="512">
      <calculatedColumnFormula>ROUNDDOWN((TODAY()-TB_Dependentes[[#This Row],[NASC_DEPENDENTE]])/365,0)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ADMISSAO" xr10:uid="{19D4C053-7AD5-4EFD-B74B-261B01E32012}" sourceName="ADMISSAO">
  <pivotTables>
    <pivotTable tabId="4" name="Contagem Funcionários"/>
    <pivotTable tabId="4" name="Data de Admi."/>
    <pivotTable tabId="4" name="Func. por Departamento"/>
    <pivotTable tabId="4" name="Func. com Dependentes"/>
    <pivotTable tabId="4" name="Func. por UF e Estados"/>
    <pivotTable tabId="4" name="Salário Médio"/>
    <pivotTable tabId="4" name="Salário Minimo"/>
    <pivotTable tabId="4" name="Salário Máximo"/>
    <pivotTable tabId="4" name="fUNC. cARGO"/>
    <pivotTable tabId="4" name="Salario por Departamento"/>
    <pivotTable tabId="4" name="Cargo por Departamento"/>
    <pivotTable tabId="4" name="Tabela dinâmica2"/>
  </pivotTables>
  <state minimalRefreshVersion="6" lastRefreshVersion="6" pivotCacheId="774822466" filterType="unknown">
    <bounds startDate="1990-01-01T00:00:00" endDate="201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ADMISSAO 1" xr10:uid="{61AC34B1-A1B4-42BF-806E-25D73042B18C}" cache="NativeTimeline_ADMISSAO" caption="ADMISSAO" level="2" selectionLevel="2" scrollPosition="1990-01-01T00:00:00" style="Modelo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rinterSettings" Target="../printerSettings/printerSettings3.bin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F5EE-68E4-45B9-A44E-230B92314B6C}">
  <dimension ref="A1:P14"/>
  <sheetViews>
    <sheetView showGridLines="0" tabSelected="1" workbookViewId="0">
      <selection activeCell="B12" sqref="B12:C13"/>
    </sheetView>
  </sheetViews>
  <sheetFormatPr defaultColWidth="0" defaultRowHeight="15" zeroHeight="1" x14ac:dyDescent="0.25"/>
  <cols>
    <col min="1" max="1" width="3.28515625" customWidth="1"/>
    <col min="2" max="3" width="9.140625" customWidth="1"/>
    <col min="4" max="4" width="3.28515625" customWidth="1"/>
    <col min="5" max="6" width="9.140625" customWidth="1"/>
    <col min="7" max="7" width="3.28515625" customWidth="1"/>
    <col min="8" max="9" width="9.140625" customWidth="1"/>
    <col min="10" max="10" width="3.28515625" customWidth="1"/>
    <col min="11" max="12" width="11.5703125" customWidth="1"/>
    <col min="13" max="13" width="3.28515625" customWidth="1"/>
    <col min="14" max="15" width="12" customWidth="1"/>
    <col min="16" max="16" width="3.7109375" customWidth="1"/>
    <col min="17" max="16384" width="9.140625" hidden="1"/>
  </cols>
  <sheetData>
    <row r="1" spans="2:15" x14ac:dyDescent="0.25"/>
    <row r="2" spans="2:15" ht="15" customHeight="1" x14ac:dyDescent="0.25">
      <c r="B2" s="52" t="s">
        <v>483</v>
      </c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4"/>
    </row>
    <row r="3" spans="2:15" ht="15" customHeight="1" x14ac:dyDescent="0.25">
      <c r="B3" s="55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7"/>
    </row>
    <row r="4" spans="2:15" ht="15" customHeight="1" x14ac:dyDescent="0.25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7"/>
    </row>
    <row r="5" spans="2:15" ht="15" customHeight="1" x14ac:dyDescent="0.25">
      <c r="B5" s="55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7"/>
    </row>
    <row r="6" spans="2:15" ht="15" customHeight="1" x14ac:dyDescent="0.25">
      <c r="B6" s="55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7"/>
    </row>
    <row r="7" spans="2:15" ht="15" customHeight="1" x14ac:dyDescent="0.25">
      <c r="B7" s="55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7"/>
    </row>
    <row r="8" spans="2:15" ht="15" customHeight="1" x14ac:dyDescent="0.25">
      <c r="B8" s="55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7"/>
    </row>
    <row r="9" spans="2:15" ht="15" customHeight="1" x14ac:dyDescent="0.25">
      <c r="B9" s="55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7"/>
    </row>
    <row r="10" spans="2:15" ht="15" customHeight="1" x14ac:dyDescent="0.25">
      <c r="B10" s="58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60"/>
    </row>
    <row r="11" spans="2:15" x14ac:dyDescent="0.25"/>
    <row r="12" spans="2:15" x14ac:dyDescent="0.25">
      <c r="B12" s="61" t="s">
        <v>484</v>
      </c>
      <c r="C12" s="61"/>
      <c r="E12" s="61" t="s">
        <v>485</v>
      </c>
      <c r="F12" s="61"/>
      <c r="H12" s="61" t="s">
        <v>486</v>
      </c>
      <c r="I12" s="61"/>
      <c r="K12" s="61" t="s">
        <v>487</v>
      </c>
      <c r="L12" s="61"/>
      <c r="N12" s="61" t="s">
        <v>488</v>
      </c>
      <c r="O12" s="61"/>
    </row>
    <row r="13" spans="2:15" x14ac:dyDescent="0.25">
      <c r="B13" s="61"/>
      <c r="C13" s="61"/>
      <c r="E13" s="61"/>
      <c r="F13" s="61"/>
      <c r="H13" s="61"/>
      <c r="I13" s="61"/>
      <c r="K13" s="61"/>
      <c r="L13" s="61"/>
      <c r="N13" s="61"/>
      <c r="O13" s="61"/>
    </row>
    <row r="14" spans="2:15" ht="14.25" customHeight="1" x14ac:dyDescent="0.25"/>
  </sheetData>
  <mergeCells count="6">
    <mergeCell ref="B2:O10"/>
    <mergeCell ref="B12:C13"/>
    <mergeCell ref="E12:F13"/>
    <mergeCell ref="H12:I13"/>
    <mergeCell ref="K12:L13"/>
    <mergeCell ref="N12:O13"/>
  </mergeCells>
  <hyperlinks>
    <hyperlink ref="B12:C13" location="Dashboard!A1" display="Dashboards" xr:uid="{796E0A6A-09E9-4197-8B12-A35473053009}"/>
    <hyperlink ref="E12:F13" location="Tabelas_dinâmicas!A1" display="Dashboards" xr:uid="{2AF992D3-E38B-4E09-892D-C8B25F5780B9}"/>
    <hyperlink ref="H12:I13" location="Geral!A1" display="Tabela Geral" xr:uid="{827EC09A-7E98-413C-8376-20161ECFA5E4}"/>
    <hyperlink ref="K12:L13" location="Funcionarios!A1" display="Tabela de Funcionários" xr:uid="{1D896E92-CE8E-4E19-96EB-B88684CD442F}"/>
    <hyperlink ref="N12:O13" location="Dependentes!A1" display="Tabela de Dependentes" xr:uid="{77EC7174-A4B3-4CA3-B1AD-707C16A49F9F}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24B8-FC23-44FD-9793-4E436510BC7C}">
  <dimension ref="F1:AD11"/>
  <sheetViews>
    <sheetView showGridLines="0" zoomScale="60" zoomScaleNormal="60" workbookViewId="0"/>
  </sheetViews>
  <sheetFormatPr defaultColWidth="9.140625" defaultRowHeight="15.75" x14ac:dyDescent="0.4"/>
  <cols>
    <col min="1" max="1" width="3" style="2" customWidth="1"/>
    <col min="2" max="5" width="10.28515625" style="2" customWidth="1"/>
    <col min="6" max="6" width="4.42578125" style="2" customWidth="1"/>
    <col min="7" max="7" width="8.42578125" style="2" customWidth="1"/>
    <col min="8" max="8" width="11.140625" style="2" customWidth="1"/>
    <col min="9" max="9" width="4.85546875" style="2" customWidth="1"/>
    <col min="10" max="11" width="10.28515625" style="2" customWidth="1"/>
    <col min="12" max="12" width="4.85546875" style="2" customWidth="1"/>
    <col min="13" max="16" width="10.28515625" style="2" customWidth="1"/>
    <col min="17" max="17" width="4.85546875" style="2" customWidth="1"/>
    <col min="18" max="19" width="10.28515625" style="2" customWidth="1"/>
    <col min="20" max="20" width="4.85546875" style="2" customWidth="1"/>
    <col min="21" max="22" width="10.28515625" style="2" customWidth="1"/>
    <col min="23" max="23" width="4.85546875" style="2" customWidth="1"/>
    <col min="24" max="25" width="10.28515625" style="2" customWidth="1"/>
    <col min="26" max="26" width="4.85546875" style="2" customWidth="1"/>
    <col min="27" max="27" width="21.42578125" style="2" customWidth="1"/>
    <col min="28" max="16384" width="9.140625" style="2"/>
  </cols>
  <sheetData>
    <row r="1" spans="6:30" ht="75" customHeight="1" x14ac:dyDescent="0.4"/>
    <row r="2" spans="6:30" ht="15.75" customHeight="1" x14ac:dyDescent="0.4">
      <c r="G2" s="75">
        <f>GETPIVOTDATA("NOME_FUNC",Tabelas_dinâmicas!$B$3)</f>
        <v>95</v>
      </c>
      <c r="H2" s="66"/>
      <c r="J2" s="75">
        <f>Tabelas_dinâmicas!B16</f>
        <v>18</v>
      </c>
      <c r="K2" s="66"/>
      <c r="M2" s="75">
        <f>COUNTA(Tabelas_dinâmicas!E4:E23)</f>
        <v>20</v>
      </c>
      <c r="N2" s="65"/>
      <c r="O2" s="65"/>
      <c r="P2" s="66"/>
      <c r="R2" s="76">
        <f>GETPIVOTDATA("SALARIO",Tabelas_dinâmicas!$B$27)</f>
        <v>1668.2317894736843</v>
      </c>
      <c r="S2" s="77"/>
      <c r="U2" s="76">
        <f>GETPIVOTDATA("SALARIO",Tabelas_dinâmicas!$B$19)</f>
        <v>4600</v>
      </c>
      <c r="V2" s="77"/>
      <c r="X2" s="76">
        <f>GETPIVOTDATA("SALARIO",Tabelas_dinâmicas!$B$23)</f>
        <v>700</v>
      </c>
      <c r="Y2" s="77"/>
      <c r="AA2" s="64">
        <f>MAX(Tabelas_dinâmicas!AO4:AO21)</f>
        <v>30</v>
      </c>
      <c r="AB2" s="65"/>
      <c r="AC2" s="65"/>
      <c r="AD2" s="66"/>
    </row>
    <row r="3" spans="6:30" ht="15.75" customHeight="1" x14ac:dyDescent="0.4">
      <c r="G3" s="67"/>
      <c r="H3" s="69"/>
      <c r="J3" s="67"/>
      <c r="K3" s="69"/>
      <c r="M3" s="67"/>
      <c r="N3" s="68"/>
      <c r="O3" s="68"/>
      <c r="P3" s="69"/>
      <c r="R3" s="78"/>
      <c r="S3" s="79"/>
      <c r="U3" s="78"/>
      <c r="V3" s="79"/>
      <c r="X3" s="78"/>
      <c r="Y3" s="79"/>
      <c r="AA3" s="67"/>
      <c r="AB3" s="68"/>
      <c r="AC3" s="68"/>
      <c r="AD3" s="69"/>
    </row>
    <row r="4" spans="6:30" ht="17.25" customHeight="1" x14ac:dyDescent="0.4">
      <c r="G4" s="70"/>
      <c r="H4" s="72"/>
      <c r="J4" s="70"/>
      <c r="K4" s="72"/>
      <c r="M4" s="70"/>
      <c r="N4" s="71"/>
      <c r="O4" s="71"/>
      <c r="P4" s="72"/>
      <c r="R4" s="80"/>
      <c r="S4" s="81"/>
      <c r="U4" s="80"/>
      <c r="V4" s="81"/>
      <c r="X4" s="80"/>
      <c r="Y4" s="81"/>
      <c r="AA4" s="70"/>
      <c r="AB4" s="71"/>
      <c r="AC4" s="71"/>
      <c r="AD4" s="72"/>
    </row>
    <row r="5" spans="6:30" ht="18" x14ac:dyDescent="0.45">
      <c r="G5" s="73" t="s">
        <v>466</v>
      </c>
      <c r="H5" s="73"/>
      <c r="J5" s="73" t="s">
        <v>475</v>
      </c>
      <c r="K5" s="73"/>
      <c r="M5" s="73" t="s">
        <v>478</v>
      </c>
      <c r="N5" s="73"/>
      <c r="O5" s="73"/>
      <c r="P5" s="73"/>
      <c r="R5" s="73" t="s">
        <v>477</v>
      </c>
      <c r="S5" s="73"/>
      <c r="U5" s="74" t="s">
        <v>471</v>
      </c>
      <c r="V5" s="74"/>
      <c r="X5" s="74" t="s">
        <v>472</v>
      </c>
      <c r="Y5" s="74"/>
      <c r="AA5" s="73" t="s">
        <v>512</v>
      </c>
      <c r="AB5" s="73"/>
      <c r="AC5" s="73"/>
      <c r="AD5" s="73"/>
    </row>
    <row r="10" spans="6:30" x14ac:dyDescent="0.4">
      <c r="F10" s="3"/>
      <c r="G10" s="3"/>
      <c r="H10" s="3"/>
      <c r="I10" s="3"/>
      <c r="J10" s="3"/>
      <c r="K10" s="3"/>
      <c r="L10" s="3"/>
      <c r="N10" s="4"/>
      <c r="O10" s="4"/>
      <c r="P10" s="4"/>
      <c r="Q10" s="4"/>
      <c r="R10" s="4"/>
      <c r="S10" s="4"/>
      <c r="T10" s="4"/>
    </row>
    <row r="11" spans="6:30" x14ac:dyDescent="0.4">
      <c r="F11" s="3"/>
      <c r="G11" s="62"/>
      <c r="H11" s="62"/>
      <c r="I11" s="62"/>
      <c r="J11" s="62"/>
      <c r="K11" s="62"/>
      <c r="L11" s="62"/>
      <c r="M11" s="5"/>
      <c r="N11" s="63"/>
      <c r="O11" s="63"/>
      <c r="P11" s="63"/>
      <c r="Q11" s="63"/>
      <c r="R11" s="63"/>
      <c r="S11" s="63"/>
      <c r="T11" s="4"/>
    </row>
  </sheetData>
  <mergeCells count="16">
    <mergeCell ref="G11:L11"/>
    <mergeCell ref="N11:S11"/>
    <mergeCell ref="AA2:AD4"/>
    <mergeCell ref="AA5:AD5"/>
    <mergeCell ref="G5:H5"/>
    <mergeCell ref="J5:K5"/>
    <mergeCell ref="M5:P5"/>
    <mergeCell ref="R5:S5"/>
    <mergeCell ref="U5:V5"/>
    <mergeCell ref="X5:Y5"/>
    <mergeCell ref="G2:H4"/>
    <mergeCell ref="J2:K4"/>
    <mergeCell ref="M2:P4"/>
    <mergeCell ref="R2:S4"/>
    <mergeCell ref="U2:V4"/>
    <mergeCell ref="X2:Y4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C86A-F2C6-44A6-9420-034CAC334BC5}">
  <dimension ref="B1:AQ65"/>
  <sheetViews>
    <sheetView showGridLines="0" zoomScale="70" zoomScaleNormal="70" workbookViewId="0"/>
  </sheetViews>
  <sheetFormatPr defaultColWidth="9.140625" defaultRowHeight="18" x14ac:dyDescent="0.45"/>
  <cols>
    <col min="1" max="1" width="3.28515625" style="1" customWidth="1"/>
    <col min="2" max="2" width="13.85546875" style="1" bestFit="1" customWidth="1"/>
    <col min="3" max="3" width="2.140625" style="1" customWidth="1"/>
    <col min="4" max="4" width="45.7109375" style="1" bestFit="1" customWidth="1"/>
    <col min="5" max="5" width="44.42578125" style="1" bestFit="1" customWidth="1"/>
    <col min="6" max="6" width="2.42578125" style="1" customWidth="1"/>
    <col min="7" max="7" width="35.7109375" style="1" bestFit="1" customWidth="1"/>
    <col min="8" max="8" width="10.7109375" style="1" customWidth="1"/>
    <col min="9" max="9" width="2.140625" style="1" customWidth="1"/>
    <col min="10" max="10" width="27.7109375" style="1" bestFit="1" customWidth="1"/>
    <col min="11" max="11" width="25.85546875" style="1" bestFit="1" customWidth="1"/>
    <col min="12" max="12" width="2" style="1" customWidth="1"/>
    <col min="13" max="14" width="24" style="1" bestFit="1" customWidth="1"/>
    <col min="15" max="15" width="3.140625" style="1" customWidth="1"/>
    <col min="16" max="16" width="18.140625" style="1" bestFit="1" customWidth="1"/>
    <col min="17" max="17" width="20" style="1" bestFit="1" customWidth="1"/>
    <col min="18" max="18" width="25.85546875" style="1" bestFit="1" customWidth="1"/>
    <col min="19" max="19" width="3.28515625" style="1" customWidth="1"/>
    <col min="20" max="20" width="17.85546875" style="1" bestFit="1" customWidth="1"/>
    <col min="21" max="21" width="25.85546875" style="1" bestFit="1" customWidth="1"/>
    <col min="22" max="22" width="3.28515625" style="1" customWidth="1"/>
    <col min="23" max="23" width="24" style="1" bestFit="1" customWidth="1"/>
    <col min="24" max="24" width="33.85546875" style="11" bestFit="1" customWidth="1"/>
    <col min="25" max="25" width="5" style="1" bestFit="1" customWidth="1"/>
    <col min="26" max="26" width="33.5703125" style="1" bestFit="1" customWidth="1"/>
    <col min="27" max="27" width="14.28515625" style="1" bestFit="1" customWidth="1"/>
    <col min="28" max="28" width="14.85546875" style="1" bestFit="1" customWidth="1"/>
    <col min="29" max="29" width="15.42578125" style="1" bestFit="1" customWidth="1"/>
    <col min="30" max="30" width="10.7109375" style="1" bestFit="1" customWidth="1"/>
    <col min="31" max="31" width="11.42578125" style="1" bestFit="1" customWidth="1"/>
    <col min="32" max="32" width="17.140625" style="1" bestFit="1" customWidth="1"/>
    <col min="33" max="33" width="16.85546875" style="1" bestFit="1" customWidth="1"/>
    <col min="34" max="34" width="17.28515625" style="1" bestFit="1" customWidth="1"/>
    <col min="35" max="35" width="16.85546875" style="1" bestFit="1" customWidth="1"/>
    <col min="36" max="36" width="17.42578125" style="1" bestFit="1" customWidth="1"/>
    <col min="37" max="37" width="21.7109375" style="1" bestFit="1" customWidth="1"/>
    <col min="38" max="38" width="21.5703125" style="1" bestFit="1" customWidth="1"/>
    <col min="39" max="39" width="22" style="1" bestFit="1" customWidth="1"/>
    <col min="40" max="40" width="3.85546875" style="1" customWidth="1"/>
    <col min="41" max="41" width="29.140625" style="9" bestFit="1" customWidth="1"/>
    <col min="42" max="42" width="33.5703125" style="9" bestFit="1" customWidth="1"/>
    <col min="43" max="16384" width="9.140625" style="1"/>
  </cols>
  <sheetData>
    <row r="1" spans="2:43" ht="72.75" customHeight="1" x14ac:dyDescent="0.45"/>
    <row r="2" spans="2:43" s="20" customFormat="1" x14ac:dyDescent="0.25">
      <c r="B2" s="21" t="s">
        <v>461</v>
      </c>
      <c r="D2" s="83" t="s">
        <v>462</v>
      </c>
      <c r="E2" s="83"/>
      <c r="F2" s="22"/>
      <c r="G2" s="42" t="s">
        <v>508</v>
      </c>
      <c r="H2" s="42" t="s">
        <v>509</v>
      </c>
      <c r="I2" s="22"/>
      <c r="J2" s="83" t="s">
        <v>463</v>
      </c>
      <c r="K2" s="83"/>
      <c r="M2" s="83" t="s">
        <v>464</v>
      </c>
      <c r="N2" s="83"/>
      <c r="O2" s="23"/>
      <c r="P2" s="83" t="s">
        <v>465</v>
      </c>
      <c r="Q2" s="83"/>
      <c r="R2" s="83"/>
      <c r="T2" s="83" t="s">
        <v>479</v>
      </c>
      <c r="U2" s="83"/>
      <c r="W2" s="83" t="s">
        <v>480</v>
      </c>
      <c r="X2" s="83"/>
      <c r="Y2" s="24"/>
      <c r="Z2" s="83" t="s">
        <v>481</v>
      </c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O2" s="82" t="s">
        <v>495</v>
      </c>
      <c r="AP2" s="82"/>
    </row>
    <row r="3" spans="2:43" s="20" customFormat="1" x14ac:dyDescent="0.45">
      <c r="B3" s="25" t="s">
        <v>489</v>
      </c>
      <c r="D3" s="26" t="s">
        <v>456</v>
      </c>
      <c r="E3" s="26" t="s">
        <v>2</v>
      </c>
      <c r="F3" s="26"/>
      <c r="G3" s="49" t="str">
        <f>B7</f>
        <v>Funcionários com Dependentes</v>
      </c>
      <c r="H3" s="50">
        <f>B8</f>
        <v>20</v>
      </c>
      <c r="J3" s="26" t="s">
        <v>8</v>
      </c>
      <c r="K3" s="20" t="s">
        <v>459</v>
      </c>
      <c r="M3" s="26" t="s">
        <v>3</v>
      </c>
      <c r="N3" s="20" t="s">
        <v>459</v>
      </c>
      <c r="O3" s="1"/>
      <c r="P3" s="27" t="s">
        <v>467</v>
      </c>
      <c r="Q3" s="27" t="s">
        <v>468</v>
      </c>
      <c r="R3" s="20" t="s">
        <v>459</v>
      </c>
      <c r="S3" s="1"/>
      <c r="T3" s="27" t="s">
        <v>9</v>
      </c>
      <c r="U3" s="20" t="s">
        <v>459</v>
      </c>
      <c r="W3" s="27" t="s">
        <v>8</v>
      </c>
      <c r="X3" s="20" t="s">
        <v>460</v>
      </c>
      <c r="Y3" s="1"/>
      <c r="Z3" s="27" t="s">
        <v>482</v>
      </c>
      <c r="AA3" s="27" t="s">
        <v>9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44" t="s">
        <v>494</v>
      </c>
      <c r="AP3" s="43" t="s">
        <v>482</v>
      </c>
    </row>
    <row r="4" spans="2:43" x14ac:dyDescent="0.45">
      <c r="B4" s="28">
        <v>95</v>
      </c>
      <c r="D4" s="36" t="s">
        <v>432</v>
      </c>
      <c r="E4" s="30" t="s">
        <v>25</v>
      </c>
      <c r="F4" s="46"/>
      <c r="G4" s="47" t="str">
        <f>B11</f>
        <v>Funcionários sem Dependentes</v>
      </c>
      <c r="H4" s="48">
        <f>B12</f>
        <v>75</v>
      </c>
      <c r="J4" s="37" t="s">
        <v>24</v>
      </c>
      <c r="K4" s="29">
        <v>22</v>
      </c>
      <c r="M4" s="1" t="s">
        <v>381</v>
      </c>
      <c r="N4" s="31">
        <v>5</v>
      </c>
      <c r="P4" s="1" t="s">
        <v>496</v>
      </c>
      <c r="R4" s="31">
        <v>3</v>
      </c>
      <c r="T4" s="1" t="s">
        <v>371</v>
      </c>
      <c r="U4" s="31">
        <v>1</v>
      </c>
      <c r="W4" s="1" t="s">
        <v>24</v>
      </c>
      <c r="X4" s="32">
        <v>31727</v>
      </c>
      <c r="Z4" s="27" t="s">
        <v>8</v>
      </c>
      <c r="AA4" s="1" t="s">
        <v>59</v>
      </c>
      <c r="AB4" s="1" t="s">
        <v>64</v>
      </c>
      <c r="AC4" s="1" t="s">
        <v>128</v>
      </c>
      <c r="AD4" s="1" t="s">
        <v>327</v>
      </c>
      <c r="AE4" s="1" t="s">
        <v>97</v>
      </c>
      <c r="AF4" s="1" t="s">
        <v>35</v>
      </c>
      <c r="AG4" s="1" t="s">
        <v>43</v>
      </c>
      <c r="AH4" s="1" t="s">
        <v>19</v>
      </c>
      <c r="AI4" s="1" t="s">
        <v>371</v>
      </c>
      <c r="AJ4" s="1" t="s">
        <v>163</v>
      </c>
      <c r="AK4" s="1" t="s">
        <v>54</v>
      </c>
      <c r="AL4" s="1" t="s">
        <v>70</v>
      </c>
      <c r="AM4" s="1" t="s">
        <v>49</v>
      </c>
      <c r="AO4" s="9">
        <v>7</v>
      </c>
      <c r="AP4" s="28">
        <v>1</v>
      </c>
      <c r="AQ4"/>
    </row>
    <row r="5" spans="2:43" x14ac:dyDescent="0.45">
      <c r="D5" s="36" t="s">
        <v>453</v>
      </c>
      <c r="E5" s="30" t="s">
        <v>411</v>
      </c>
      <c r="F5" s="46"/>
      <c r="G5" s="46"/>
      <c r="H5" s="46"/>
      <c r="J5" s="37" t="s">
        <v>29</v>
      </c>
      <c r="K5" s="29">
        <v>18</v>
      </c>
      <c r="M5" s="1" t="s">
        <v>198</v>
      </c>
      <c r="N5" s="31">
        <v>8</v>
      </c>
      <c r="P5" s="1" t="s">
        <v>497</v>
      </c>
      <c r="R5" s="31">
        <v>4</v>
      </c>
      <c r="T5" s="1" t="s">
        <v>70</v>
      </c>
      <c r="U5" s="31">
        <v>3</v>
      </c>
      <c r="W5" s="1" t="s">
        <v>29</v>
      </c>
      <c r="X5" s="32">
        <v>27365</v>
      </c>
      <c r="Z5" s="9" t="s">
        <v>24</v>
      </c>
      <c r="AA5" s="28">
        <v>10</v>
      </c>
      <c r="AB5" s="28">
        <v>3</v>
      </c>
      <c r="AC5" s="28"/>
      <c r="AD5" s="28">
        <v>3</v>
      </c>
      <c r="AE5" s="28">
        <v>3</v>
      </c>
      <c r="AF5" s="28"/>
      <c r="AG5" s="28"/>
      <c r="AH5" s="28">
        <v>1</v>
      </c>
      <c r="AI5" s="28"/>
      <c r="AJ5" s="28"/>
      <c r="AK5" s="28">
        <v>1</v>
      </c>
      <c r="AL5" s="28"/>
      <c r="AM5" s="28">
        <v>1</v>
      </c>
      <c r="AO5" s="9">
        <v>8</v>
      </c>
      <c r="AP5" s="28">
        <v>1</v>
      </c>
      <c r="AQ5"/>
    </row>
    <row r="6" spans="2:43" x14ac:dyDescent="0.45">
      <c r="B6" s="42" t="s">
        <v>461</v>
      </c>
      <c r="D6" s="36" t="s">
        <v>449</v>
      </c>
      <c r="E6" s="30" t="s">
        <v>402</v>
      </c>
      <c r="F6" s="46"/>
      <c r="G6" s="46"/>
      <c r="H6" s="46"/>
      <c r="J6" s="37" t="s">
        <v>18</v>
      </c>
      <c r="K6" s="29">
        <v>11</v>
      </c>
      <c r="M6" s="1" t="s">
        <v>37</v>
      </c>
      <c r="N6" s="31">
        <v>7</v>
      </c>
      <c r="P6" s="1" t="s">
        <v>498</v>
      </c>
      <c r="R6" s="31">
        <v>2</v>
      </c>
      <c r="T6" s="1" t="s">
        <v>163</v>
      </c>
      <c r="U6" s="31">
        <v>3</v>
      </c>
      <c r="W6" s="1" t="s">
        <v>18</v>
      </c>
      <c r="X6" s="32">
        <v>24388.7</v>
      </c>
      <c r="Z6" s="9" t="s">
        <v>34</v>
      </c>
      <c r="AA6" s="28">
        <v>1</v>
      </c>
      <c r="AB6" s="28"/>
      <c r="AC6" s="28">
        <v>1</v>
      </c>
      <c r="AD6" s="28"/>
      <c r="AE6" s="28">
        <v>1</v>
      </c>
      <c r="AF6" s="28">
        <v>1</v>
      </c>
      <c r="AG6" s="28">
        <v>1</v>
      </c>
      <c r="AH6" s="28"/>
      <c r="AI6" s="28"/>
      <c r="AJ6" s="28"/>
      <c r="AK6" s="28"/>
      <c r="AL6" s="28"/>
      <c r="AM6" s="28"/>
      <c r="AO6" s="9">
        <v>11</v>
      </c>
      <c r="AP6" s="28">
        <v>4</v>
      </c>
      <c r="AQ6"/>
    </row>
    <row r="7" spans="2:43" ht="48" x14ac:dyDescent="0.45">
      <c r="B7" s="51" t="s">
        <v>510</v>
      </c>
      <c r="D7" s="36" t="s">
        <v>439</v>
      </c>
      <c r="E7" s="30" t="s">
        <v>111</v>
      </c>
      <c r="F7" s="46"/>
      <c r="G7" s="46"/>
      <c r="H7" s="46"/>
      <c r="J7" s="37" t="s">
        <v>96</v>
      </c>
      <c r="K7" s="29">
        <v>9</v>
      </c>
      <c r="M7" s="1" t="s">
        <v>220</v>
      </c>
      <c r="N7" s="31">
        <v>10</v>
      </c>
      <c r="P7" s="1" t="s">
        <v>499</v>
      </c>
      <c r="R7" s="31">
        <v>20</v>
      </c>
      <c r="T7" s="1" t="s">
        <v>49</v>
      </c>
      <c r="U7" s="31">
        <v>4</v>
      </c>
      <c r="W7" s="1" t="s">
        <v>48</v>
      </c>
      <c r="X7" s="32">
        <v>13340</v>
      </c>
      <c r="Z7" s="9" t="s">
        <v>96</v>
      </c>
      <c r="AA7" s="28">
        <v>2</v>
      </c>
      <c r="AB7" s="28">
        <v>3</v>
      </c>
      <c r="AC7" s="28"/>
      <c r="AD7" s="28"/>
      <c r="AE7" s="28">
        <v>3</v>
      </c>
      <c r="AF7" s="28"/>
      <c r="AG7" s="28"/>
      <c r="AH7" s="28">
        <v>1</v>
      </c>
      <c r="AI7" s="28"/>
      <c r="AJ7" s="28"/>
      <c r="AK7" s="28"/>
      <c r="AL7" s="28"/>
      <c r="AM7" s="28"/>
      <c r="AO7" s="9">
        <v>12</v>
      </c>
      <c r="AP7" s="28">
        <v>18</v>
      </c>
      <c r="AQ7"/>
    </row>
    <row r="8" spans="2:43" x14ac:dyDescent="0.45">
      <c r="B8" s="28">
        <f>COUNTA(E4:E23)</f>
        <v>20</v>
      </c>
      <c r="D8" s="36" t="s">
        <v>433</v>
      </c>
      <c r="E8" s="30" t="s">
        <v>44</v>
      </c>
      <c r="F8" s="46"/>
      <c r="G8" s="46"/>
      <c r="H8" s="46"/>
      <c r="J8" s="37" t="s">
        <v>106</v>
      </c>
      <c r="K8" s="29">
        <v>8</v>
      </c>
      <c r="M8" s="1" t="s">
        <v>282</v>
      </c>
      <c r="N8" s="31">
        <v>8</v>
      </c>
      <c r="P8" s="1" t="s">
        <v>500</v>
      </c>
      <c r="R8" s="31">
        <v>17</v>
      </c>
      <c r="T8" s="1" t="s">
        <v>54</v>
      </c>
      <c r="U8" s="31">
        <v>5</v>
      </c>
      <c r="W8" s="1" t="s">
        <v>69</v>
      </c>
      <c r="X8" s="32">
        <v>12555</v>
      </c>
      <c r="Z8" s="9" t="s">
        <v>29</v>
      </c>
      <c r="AA8" s="28">
        <v>6</v>
      </c>
      <c r="AB8" s="28">
        <v>4</v>
      </c>
      <c r="AC8" s="28">
        <v>2</v>
      </c>
      <c r="AD8" s="28"/>
      <c r="AE8" s="28">
        <v>1</v>
      </c>
      <c r="AF8" s="28">
        <v>2</v>
      </c>
      <c r="AG8" s="28"/>
      <c r="AH8" s="28">
        <v>1</v>
      </c>
      <c r="AI8" s="28"/>
      <c r="AJ8" s="28"/>
      <c r="AK8" s="28"/>
      <c r="AL8" s="28">
        <v>1</v>
      </c>
      <c r="AM8" s="28">
        <v>1</v>
      </c>
      <c r="AO8" s="9">
        <v>13</v>
      </c>
      <c r="AP8" s="28">
        <v>10</v>
      </c>
      <c r="AQ8"/>
    </row>
    <row r="9" spans="2:43" x14ac:dyDescent="0.45">
      <c r="D9" s="36" t="s">
        <v>444</v>
      </c>
      <c r="E9" s="30" t="s">
        <v>241</v>
      </c>
      <c r="F9" s="46"/>
      <c r="G9" s="46"/>
      <c r="H9" s="46"/>
      <c r="J9" s="37" t="s">
        <v>69</v>
      </c>
      <c r="K9" s="29">
        <v>7</v>
      </c>
      <c r="M9" s="1" t="s">
        <v>13</v>
      </c>
      <c r="N9" s="31">
        <v>57</v>
      </c>
      <c r="P9" s="1" t="s">
        <v>501</v>
      </c>
      <c r="R9" s="31">
        <v>13</v>
      </c>
      <c r="T9" s="1" t="s">
        <v>35</v>
      </c>
      <c r="U9" s="31">
        <v>5</v>
      </c>
      <c r="W9" s="1" t="s">
        <v>96</v>
      </c>
      <c r="X9" s="32">
        <v>10823</v>
      </c>
      <c r="Z9" s="9" t="s">
        <v>18</v>
      </c>
      <c r="AA9" s="28">
        <v>1</v>
      </c>
      <c r="AB9" s="28"/>
      <c r="AC9" s="28">
        <v>1</v>
      </c>
      <c r="AD9" s="28"/>
      <c r="AE9" s="28"/>
      <c r="AF9" s="28">
        <v>2</v>
      </c>
      <c r="AG9" s="28"/>
      <c r="AH9" s="28">
        <v>2</v>
      </c>
      <c r="AI9" s="28">
        <v>1</v>
      </c>
      <c r="AJ9" s="28">
        <v>3</v>
      </c>
      <c r="AK9" s="28"/>
      <c r="AL9" s="28"/>
      <c r="AM9" s="28">
        <v>1</v>
      </c>
      <c r="AO9" s="9">
        <v>14</v>
      </c>
      <c r="AP9" s="28">
        <v>6</v>
      </c>
      <c r="AQ9"/>
    </row>
    <row r="10" spans="2:43" x14ac:dyDescent="0.45">
      <c r="B10" s="42" t="s">
        <v>461</v>
      </c>
      <c r="D10" s="36" t="s">
        <v>436</v>
      </c>
      <c r="E10" s="30" t="s">
        <v>98</v>
      </c>
      <c r="F10" s="46"/>
      <c r="G10" s="46"/>
      <c r="H10" s="46"/>
      <c r="J10" s="37" t="s">
        <v>48</v>
      </c>
      <c r="K10" s="29">
        <v>7</v>
      </c>
      <c r="P10" s="1" t="s">
        <v>502</v>
      </c>
      <c r="R10" s="31">
        <v>3</v>
      </c>
      <c r="T10" s="1" t="s">
        <v>327</v>
      </c>
      <c r="U10" s="31">
        <v>5</v>
      </c>
      <c r="W10" s="1" t="s">
        <v>34</v>
      </c>
      <c r="X10" s="32">
        <v>10462</v>
      </c>
      <c r="Z10" s="9" t="s">
        <v>134</v>
      </c>
      <c r="AA10" s="28"/>
      <c r="AB10" s="28"/>
      <c r="AC10" s="28"/>
      <c r="AD10" s="28"/>
      <c r="AE10" s="28">
        <v>2</v>
      </c>
      <c r="AF10" s="28"/>
      <c r="AG10" s="28">
        <v>1</v>
      </c>
      <c r="AH10" s="28">
        <v>1</v>
      </c>
      <c r="AI10" s="28"/>
      <c r="AJ10" s="28"/>
      <c r="AK10" s="28"/>
      <c r="AL10" s="28"/>
      <c r="AM10" s="28"/>
      <c r="AO10" s="9">
        <v>15</v>
      </c>
      <c r="AP10" s="28">
        <v>9</v>
      </c>
      <c r="AQ10"/>
    </row>
    <row r="11" spans="2:43" x14ac:dyDescent="0.45">
      <c r="B11" t="s">
        <v>511</v>
      </c>
      <c r="D11" s="36" t="s">
        <v>434</v>
      </c>
      <c r="E11" s="30" t="s">
        <v>60</v>
      </c>
      <c r="F11" s="46"/>
      <c r="G11" s="46"/>
      <c r="H11" s="46"/>
      <c r="J11" s="37" t="s">
        <v>34</v>
      </c>
      <c r="K11" s="29">
        <v>5</v>
      </c>
      <c r="M11" s="38"/>
      <c r="N11" s="38"/>
      <c r="P11" s="1" t="s">
        <v>503</v>
      </c>
      <c r="R11" s="31">
        <v>9</v>
      </c>
      <c r="T11" s="1" t="s">
        <v>43</v>
      </c>
      <c r="U11" s="31">
        <v>6</v>
      </c>
      <c r="W11" s="1" t="s">
        <v>134</v>
      </c>
      <c r="X11" s="32">
        <v>10250</v>
      </c>
      <c r="Z11" s="9" t="s">
        <v>106</v>
      </c>
      <c r="AA11" s="28"/>
      <c r="AB11" s="28">
        <v>3</v>
      </c>
      <c r="AC11" s="28">
        <v>1</v>
      </c>
      <c r="AD11" s="28">
        <v>2</v>
      </c>
      <c r="AE11" s="28"/>
      <c r="AF11" s="28"/>
      <c r="AG11" s="28">
        <v>1</v>
      </c>
      <c r="AH11" s="28"/>
      <c r="AI11" s="28"/>
      <c r="AJ11" s="28"/>
      <c r="AK11" s="28">
        <v>1</v>
      </c>
      <c r="AL11" s="28"/>
      <c r="AM11" s="28"/>
      <c r="AO11" s="9">
        <v>16</v>
      </c>
      <c r="AP11" s="28">
        <v>5</v>
      </c>
      <c r="AQ11"/>
    </row>
    <row r="12" spans="2:43" x14ac:dyDescent="0.45">
      <c r="B12" s="28">
        <f>GETPIVOTDATA("NOME_FUNC",$B$3)-B8</f>
        <v>75</v>
      </c>
      <c r="D12" s="36" t="s">
        <v>454</v>
      </c>
      <c r="E12" s="30" t="s">
        <v>415</v>
      </c>
      <c r="F12" s="46"/>
      <c r="G12" s="46"/>
      <c r="H12" s="46"/>
      <c r="J12" s="37" t="s">
        <v>42</v>
      </c>
      <c r="K12" s="29">
        <v>4</v>
      </c>
      <c r="M12" s="39"/>
      <c r="N12" s="39"/>
      <c r="P12" s="1" t="s">
        <v>504</v>
      </c>
      <c r="R12" s="31">
        <v>6</v>
      </c>
      <c r="T12" s="1" t="s">
        <v>19</v>
      </c>
      <c r="U12" s="31">
        <v>6</v>
      </c>
      <c r="W12" s="1" t="s">
        <v>106</v>
      </c>
      <c r="X12" s="32">
        <v>10180</v>
      </c>
      <c r="Z12" s="9" t="s">
        <v>48</v>
      </c>
      <c r="AA12" s="28"/>
      <c r="AB12" s="28">
        <v>2</v>
      </c>
      <c r="AC12" s="28">
        <v>1</v>
      </c>
      <c r="AD12" s="28"/>
      <c r="AE12" s="28">
        <v>1</v>
      </c>
      <c r="AF12" s="28"/>
      <c r="AG12" s="28">
        <v>1</v>
      </c>
      <c r="AH12" s="28"/>
      <c r="AI12" s="28"/>
      <c r="AJ12" s="28"/>
      <c r="AK12" s="28"/>
      <c r="AL12" s="28">
        <v>1</v>
      </c>
      <c r="AM12" s="28">
        <v>1</v>
      </c>
      <c r="AO12" s="9">
        <v>17</v>
      </c>
      <c r="AP12" s="28">
        <v>7</v>
      </c>
      <c r="AQ12"/>
    </row>
    <row r="13" spans="2:43" x14ac:dyDescent="0.45">
      <c r="D13" s="36" t="s">
        <v>437</v>
      </c>
      <c r="E13" s="30" t="s">
        <v>88</v>
      </c>
      <c r="F13" s="46"/>
      <c r="G13" s="46"/>
      <c r="H13" s="46"/>
      <c r="J13" s="37" t="s">
        <v>134</v>
      </c>
      <c r="K13" s="29">
        <v>4</v>
      </c>
      <c r="M13" s="39"/>
      <c r="N13" s="39"/>
      <c r="P13" s="1" t="s">
        <v>505</v>
      </c>
      <c r="R13" s="31">
        <v>14</v>
      </c>
      <c r="T13" s="1" t="s">
        <v>128</v>
      </c>
      <c r="U13" s="31">
        <v>7</v>
      </c>
      <c r="W13" s="1" t="s">
        <v>42</v>
      </c>
      <c r="X13" s="32">
        <v>7391.32</v>
      </c>
      <c r="Z13" s="9" t="s">
        <v>69</v>
      </c>
      <c r="AA13" s="28">
        <v>2</v>
      </c>
      <c r="AB13" s="28"/>
      <c r="AC13" s="28">
        <v>1</v>
      </c>
      <c r="AD13" s="28"/>
      <c r="AE13" s="28"/>
      <c r="AF13" s="28"/>
      <c r="AG13" s="28">
        <v>1</v>
      </c>
      <c r="AH13" s="28"/>
      <c r="AI13" s="28"/>
      <c r="AJ13" s="28"/>
      <c r="AK13" s="28">
        <v>2</v>
      </c>
      <c r="AL13" s="28">
        <v>1</v>
      </c>
      <c r="AM13" s="28"/>
      <c r="AO13" s="9">
        <v>18</v>
      </c>
      <c r="AP13" s="28">
        <v>5</v>
      </c>
      <c r="AQ13"/>
    </row>
    <row r="14" spans="2:43" x14ac:dyDescent="0.45">
      <c r="B14" s="21" t="s">
        <v>476</v>
      </c>
      <c r="D14" s="36" t="s">
        <v>451</v>
      </c>
      <c r="E14" s="30" t="s">
        <v>398</v>
      </c>
      <c r="F14" s="46"/>
      <c r="G14" s="46"/>
      <c r="H14" s="46"/>
      <c r="M14" s="39"/>
      <c r="N14" s="39"/>
      <c r="P14" s="1" t="s">
        <v>506</v>
      </c>
      <c r="R14" s="31">
        <v>1</v>
      </c>
      <c r="T14" s="1" t="s">
        <v>97</v>
      </c>
      <c r="U14" s="31">
        <v>12</v>
      </c>
      <c r="Z14" s="9" t="s">
        <v>42</v>
      </c>
      <c r="AA14" s="28"/>
      <c r="AB14" s="28">
        <v>1</v>
      </c>
      <c r="AC14" s="28"/>
      <c r="AD14" s="28"/>
      <c r="AE14" s="28">
        <v>1</v>
      </c>
      <c r="AF14" s="28"/>
      <c r="AG14" s="28">
        <v>1</v>
      </c>
      <c r="AH14" s="28"/>
      <c r="AI14" s="28"/>
      <c r="AJ14" s="28"/>
      <c r="AK14" s="28">
        <v>1</v>
      </c>
      <c r="AL14" s="28"/>
      <c r="AM14" s="28"/>
      <c r="AO14" s="9">
        <v>19</v>
      </c>
      <c r="AP14" s="28">
        <v>10</v>
      </c>
      <c r="AQ14"/>
    </row>
    <row r="15" spans="2:43" x14ac:dyDescent="0.45">
      <c r="B15" s="25" t="s">
        <v>490</v>
      </c>
      <c r="D15" s="36" t="s">
        <v>445</v>
      </c>
      <c r="E15" s="30" t="s">
        <v>253</v>
      </c>
      <c r="F15" s="46"/>
      <c r="G15" s="46"/>
      <c r="H15" s="46"/>
      <c r="M15" s="39"/>
      <c r="N15" s="39"/>
      <c r="P15" s="1" t="s">
        <v>507</v>
      </c>
      <c r="R15" s="31">
        <v>3</v>
      </c>
      <c r="T15" s="1" t="s">
        <v>64</v>
      </c>
      <c r="U15" s="31">
        <v>16</v>
      </c>
      <c r="W15" s="38"/>
      <c r="X15" s="38"/>
      <c r="Y15" s="27"/>
      <c r="AO15" s="9">
        <v>20</v>
      </c>
      <c r="AP15" s="28">
        <v>6</v>
      </c>
      <c r="AQ15"/>
    </row>
    <row r="16" spans="2:43" x14ac:dyDescent="0.45">
      <c r="B16" s="28">
        <f>COUNTA(D4:D23)</f>
        <v>18</v>
      </c>
      <c r="D16" s="36" t="s">
        <v>430</v>
      </c>
      <c r="E16" s="30" t="s">
        <v>12</v>
      </c>
      <c r="F16" s="46"/>
      <c r="G16" s="46"/>
      <c r="H16" s="46"/>
      <c r="K16" s="45"/>
      <c r="M16" s="39"/>
      <c r="N16" s="39"/>
      <c r="P16"/>
      <c r="Q16"/>
      <c r="R16"/>
      <c r="T16" s="1" t="s">
        <v>59</v>
      </c>
      <c r="U16" s="31">
        <v>22</v>
      </c>
      <c r="W16" s="39"/>
      <c r="X16" s="40"/>
      <c r="AO16" s="9">
        <v>21</v>
      </c>
      <c r="AP16" s="28">
        <v>3</v>
      </c>
      <c r="AQ16"/>
    </row>
    <row r="17" spans="2:43" x14ac:dyDescent="0.45">
      <c r="D17" s="36" t="s">
        <v>443</v>
      </c>
      <c r="E17" s="30" t="s">
        <v>129</v>
      </c>
      <c r="F17" s="46"/>
      <c r="G17" s="46"/>
      <c r="H17" s="46"/>
      <c r="M17" s="39"/>
      <c r="N17" s="39"/>
      <c r="P17"/>
      <c r="Q17"/>
      <c r="R17"/>
      <c r="W17" s="39"/>
      <c r="X17" s="40"/>
      <c r="AO17" s="9">
        <v>22</v>
      </c>
      <c r="AP17" s="28">
        <v>3</v>
      </c>
      <c r="AQ17"/>
    </row>
    <row r="18" spans="2:43" x14ac:dyDescent="0.45">
      <c r="B18" s="21" t="s">
        <v>474</v>
      </c>
      <c r="D18" s="36"/>
      <c r="E18" s="30" t="s">
        <v>130</v>
      </c>
      <c r="F18" s="46"/>
      <c r="G18" s="46"/>
      <c r="H18" s="46"/>
      <c r="M18" s="33"/>
      <c r="N18" s="33"/>
      <c r="P18"/>
      <c r="Q18"/>
      <c r="R18"/>
      <c r="W18" s="39"/>
      <c r="X18" s="40"/>
      <c r="AO18" s="9">
        <v>23</v>
      </c>
      <c r="AP18" s="28">
        <v>2</v>
      </c>
      <c r="AQ18"/>
    </row>
    <row r="19" spans="2:43" x14ac:dyDescent="0.45">
      <c r="B19" s="20" t="s">
        <v>491</v>
      </c>
      <c r="D19" s="36" t="s">
        <v>435</v>
      </c>
      <c r="E19" s="30" t="s">
        <v>71</v>
      </c>
      <c r="F19" s="46"/>
      <c r="G19" s="46"/>
      <c r="H19" s="46"/>
      <c r="M19" s="41"/>
      <c r="N19" s="41"/>
      <c r="O19"/>
      <c r="P19"/>
      <c r="Q19"/>
      <c r="R19"/>
      <c r="W19" s="39"/>
      <c r="X19" s="40"/>
      <c r="AO19" s="9">
        <v>25</v>
      </c>
      <c r="AP19" s="28">
        <v>1</v>
      </c>
      <c r="AQ19"/>
    </row>
    <row r="20" spans="2:43" x14ac:dyDescent="0.45">
      <c r="B20" s="32">
        <v>4600</v>
      </c>
      <c r="D20" s="36" t="s">
        <v>442</v>
      </c>
      <c r="E20" s="30" t="s">
        <v>147</v>
      </c>
      <c r="F20" s="46"/>
      <c r="G20" s="46"/>
      <c r="H20" s="46"/>
      <c r="K20" s="22"/>
      <c r="M20" s="41"/>
      <c r="N20" s="41"/>
      <c r="O20"/>
      <c r="P20"/>
      <c r="Q20"/>
      <c r="R20"/>
      <c r="W20" s="39"/>
      <c r="X20" s="40"/>
      <c r="AO20" s="9">
        <v>29</v>
      </c>
      <c r="AP20" s="28">
        <v>2</v>
      </c>
      <c r="AQ20"/>
    </row>
    <row r="21" spans="2:43" x14ac:dyDescent="0.45">
      <c r="D21" s="36"/>
      <c r="E21" s="30" t="s">
        <v>143</v>
      </c>
      <c r="F21" s="46"/>
      <c r="G21" s="46"/>
      <c r="H21" s="46"/>
      <c r="K21" s="34"/>
      <c r="L21" s="33"/>
      <c r="M21" s="41"/>
      <c r="N21" s="41"/>
      <c r="O21"/>
      <c r="P21"/>
      <c r="Q21"/>
      <c r="W21" s="39"/>
      <c r="X21" s="40"/>
      <c r="AO21" s="9">
        <v>30</v>
      </c>
      <c r="AP21" s="28">
        <v>2</v>
      </c>
      <c r="AQ21"/>
    </row>
    <row r="22" spans="2:43" x14ac:dyDescent="0.45">
      <c r="B22" s="21" t="s">
        <v>473</v>
      </c>
      <c r="D22" s="36" t="s">
        <v>448</v>
      </c>
      <c r="E22" s="30" t="s">
        <v>376</v>
      </c>
      <c r="F22" s="46"/>
      <c r="G22" s="46"/>
      <c r="H22" s="46"/>
      <c r="K22" s="34"/>
      <c r="L22" s="33"/>
      <c r="M22" s="41"/>
      <c r="N22" s="41"/>
      <c r="O22"/>
      <c r="P22"/>
      <c r="Q22"/>
      <c r="W22" s="39"/>
      <c r="X22" s="40"/>
    </row>
    <row r="23" spans="2:43" x14ac:dyDescent="0.45">
      <c r="B23" s="20" t="s">
        <v>492</v>
      </c>
      <c r="D23" s="36" t="s">
        <v>447</v>
      </c>
      <c r="E23" s="30" t="s">
        <v>355</v>
      </c>
      <c r="F23" s="46"/>
      <c r="G23" s="46"/>
      <c r="H23" s="46"/>
      <c r="M23" s="41"/>
      <c r="N23" s="41"/>
      <c r="O23"/>
      <c r="P23"/>
      <c r="Q23"/>
      <c r="W23" s="39"/>
      <c r="X23" s="40"/>
    </row>
    <row r="24" spans="2:43" x14ac:dyDescent="0.45">
      <c r="B24" s="32">
        <v>700</v>
      </c>
      <c r="M24" s="41"/>
      <c r="N24" s="41"/>
      <c r="O24"/>
      <c r="P24"/>
      <c r="Q24"/>
      <c r="W24" s="39"/>
      <c r="X24" s="40"/>
    </row>
    <row r="25" spans="2:43" x14ac:dyDescent="0.45">
      <c r="M25" s="41"/>
      <c r="N25" s="41"/>
      <c r="O25"/>
      <c r="P25"/>
      <c r="Q25"/>
      <c r="W25" s="39"/>
      <c r="X25" s="40"/>
    </row>
    <row r="26" spans="2:43" x14ac:dyDescent="0.45">
      <c r="B26" s="21" t="s">
        <v>470</v>
      </c>
      <c r="M26" s="41"/>
      <c r="N26" s="41"/>
      <c r="O26"/>
      <c r="P26"/>
      <c r="Q26"/>
      <c r="W26" s="33"/>
      <c r="X26" s="40"/>
    </row>
    <row r="27" spans="2:43" x14ac:dyDescent="0.45">
      <c r="B27" s="20" t="s">
        <v>493</v>
      </c>
      <c r="M27"/>
      <c r="N27"/>
      <c r="O27"/>
      <c r="P27"/>
      <c r="Q27"/>
      <c r="W27" s="41"/>
      <c r="X27" s="41"/>
      <c r="Y27"/>
    </row>
    <row r="28" spans="2:43" x14ac:dyDescent="0.45">
      <c r="B28" s="32">
        <v>1668.2317894736843</v>
      </c>
      <c r="M28"/>
      <c r="N28"/>
      <c r="O28"/>
      <c r="P28"/>
      <c r="Q28"/>
      <c r="W28" s="41"/>
      <c r="X28" s="41"/>
      <c r="Y28"/>
    </row>
    <row r="29" spans="2:43" x14ac:dyDescent="0.45">
      <c r="M29"/>
      <c r="N29"/>
      <c r="O29"/>
      <c r="P29"/>
      <c r="Q29"/>
      <c r="W29" s="41"/>
      <c r="X29" s="41"/>
      <c r="Y29"/>
    </row>
    <row r="30" spans="2:43" x14ac:dyDescent="0.45">
      <c r="M30"/>
      <c r="N30"/>
      <c r="O30"/>
      <c r="P30"/>
      <c r="Q30"/>
      <c r="W30" s="41"/>
      <c r="X30" s="41"/>
      <c r="Y30"/>
    </row>
    <row r="31" spans="2:43" x14ac:dyDescent="0.45">
      <c r="M31"/>
      <c r="N31"/>
      <c r="O31"/>
      <c r="P31"/>
      <c r="Q31"/>
      <c r="W31" s="41"/>
      <c r="X31" s="41"/>
      <c r="Y31"/>
    </row>
    <row r="32" spans="2:43" x14ac:dyDescent="0.45">
      <c r="M32"/>
      <c r="N32"/>
      <c r="O32"/>
      <c r="P32"/>
      <c r="Q32"/>
      <c r="W32" s="41"/>
      <c r="X32" s="41"/>
      <c r="Y32"/>
    </row>
    <row r="33" spans="13:25" x14ac:dyDescent="0.45">
      <c r="M33"/>
      <c r="N33"/>
      <c r="O33"/>
      <c r="P33"/>
      <c r="Q33"/>
      <c r="W33" s="41"/>
      <c r="X33" s="41"/>
      <c r="Y33"/>
    </row>
    <row r="34" spans="13:25" x14ac:dyDescent="0.45">
      <c r="M34"/>
      <c r="N34"/>
      <c r="O34"/>
      <c r="P34"/>
      <c r="Q34"/>
      <c r="W34" s="41"/>
      <c r="X34" s="41"/>
      <c r="Y34"/>
    </row>
    <row r="35" spans="13:25" x14ac:dyDescent="0.45">
      <c r="M35"/>
      <c r="N35"/>
      <c r="O35"/>
      <c r="P35"/>
      <c r="Q35"/>
      <c r="W35" s="41"/>
      <c r="X35" s="41"/>
      <c r="Y35"/>
    </row>
    <row r="36" spans="13:25" x14ac:dyDescent="0.45">
      <c r="M36"/>
      <c r="N36"/>
      <c r="O36"/>
      <c r="P36"/>
      <c r="Q36"/>
      <c r="W36" s="41"/>
      <c r="X36" s="41"/>
      <c r="Y36"/>
    </row>
    <row r="37" spans="13:25" x14ac:dyDescent="0.45">
      <c r="P37"/>
      <c r="Q37"/>
      <c r="W37" s="41"/>
      <c r="X37" s="41"/>
      <c r="Y37"/>
    </row>
    <row r="38" spans="13:25" x14ac:dyDescent="0.45">
      <c r="P38"/>
      <c r="Q38"/>
      <c r="W38" s="41"/>
      <c r="X38" s="41"/>
      <c r="Y38"/>
    </row>
    <row r="39" spans="13:25" x14ac:dyDescent="0.45">
      <c r="P39"/>
      <c r="Q39"/>
      <c r="W39" s="41"/>
      <c r="X39" s="41"/>
      <c r="Y39"/>
    </row>
    <row r="40" spans="13:25" x14ac:dyDescent="0.45">
      <c r="P40"/>
      <c r="Q40"/>
      <c r="W40"/>
      <c r="X40"/>
      <c r="Y40"/>
    </row>
    <row r="41" spans="13:25" x14ac:dyDescent="0.45">
      <c r="P41"/>
      <c r="Q41"/>
      <c r="W41"/>
      <c r="X41"/>
      <c r="Y41"/>
    </row>
    <row r="42" spans="13:25" x14ac:dyDescent="0.45">
      <c r="P42"/>
      <c r="Q42"/>
      <c r="W42"/>
      <c r="X42"/>
      <c r="Y42"/>
    </row>
    <row r="43" spans="13:25" x14ac:dyDescent="0.45">
      <c r="P43"/>
      <c r="Q43"/>
      <c r="W43"/>
      <c r="X43"/>
      <c r="Y43"/>
    </row>
    <row r="44" spans="13:25" x14ac:dyDescent="0.45">
      <c r="P44"/>
      <c r="Q44"/>
      <c r="W44"/>
      <c r="X44"/>
      <c r="Y44"/>
    </row>
    <row r="45" spans="13:25" x14ac:dyDescent="0.45">
      <c r="P45"/>
      <c r="Q45"/>
    </row>
    <row r="46" spans="13:25" x14ac:dyDescent="0.45">
      <c r="P46"/>
      <c r="Q46"/>
    </row>
    <row r="47" spans="13:25" x14ac:dyDescent="0.45">
      <c r="P47"/>
      <c r="Q47"/>
    </row>
    <row r="48" spans="13:25" x14ac:dyDescent="0.45">
      <c r="P48"/>
      <c r="Q48"/>
    </row>
    <row r="49" spans="16:17" x14ac:dyDescent="0.45">
      <c r="P49"/>
      <c r="Q49"/>
    </row>
    <row r="50" spans="16:17" x14ac:dyDescent="0.45">
      <c r="P50"/>
      <c r="Q50"/>
    </row>
    <row r="51" spans="16:17" x14ac:dyDescent="0.45">
      <c r="P51"/>
      <c r="Q51"/>
    </row>
    <row r="52" spans="16:17" x14ac:dyDescent="0.45">
      <c r="P52"/>
      <c r="Q52"/>
    </row>
    <row r="53" spans="16:17" x14ac:dyDescent="0.45">
      <c r="P53"/>
      <c r="Q53"/>
    </row>
    <row r="54" spans="16:17" x14ac:dyDescent="0.45">
      <c r="P54"/>
      <c r="Q54"/>
    </row>
    <row r="55" spans="16:17" x14ac:dyDescent="0.45">
      <c r="P55"/>
      <c r="Q55"/>
    </row>
    <row r="56" spans="16:17" x14ac:dyDescent="0.45">
      <c r="P56"/>
      <c r="Q56"/>
    </row>
    <row r="57" spans="16:17" x14ac:dyDescent="0.45">
      <c r="P57"/>
      <c r="Q57"/>
    </row>
    <row r="58" spans="16:17" x14ac:dyDescent="0.45">
      <c r="P58"/>
      <c r="Q58"/>
    </row>
    <row r="59" spans="16:17" x14ac:dyDescent="0.45">
      <c r="P59"/>
      <c r="Q59"/>
    </row>
    <row r="60" spans="16:17" x14ac:dyDescent="0.45">
      <c r="P60"/>
      <c r="Q60"/>
    </row>
    <row r="61" spans="16:17" x14ac:dyDescent="0.45">
      <c r="P61"/>
      <c r="Q61"/>
    </row>
    <row r="62" spans="16:17" x14ac:dyDescent="0.45">
      <c r="P62"/>
      <c r="Q62"/>
    </row>
    <row r="63" spans="16:17" x14ac:dyDescent="0.45">
      <c r="P63"/>
      <c r="Q63"/>
    </row>
    <row r="64" spans="16:17" x14ac:dyDescent="0.45">
      <c r="P64"/>
      <c r="Q64"/>
    </row>
    <row r="65" spans="16:17" x14ac:dyDescent="0.45">
      <c r="P65"/>
      <c r="Q65"/>
    </row>
  </sheetData>
  <mergeCells count="8">
    <mergeCell ref="D2:E2"/>
    <mergeCell ref="J2:K2"/>
    <mergeCell ref="P2:R2"/>
    <mergeCell ref="AO2:AP2"/>
    <mergeCell ref="M2:N2"/>
    <mergeCell ref="T2:U2"/>
    <mergeCell ref="W2:X2"/>
    <mergeCell ref="Z2:AM2"/>
  </mergeCells>
  <pageMargins left="0.511811024" right="0.511811024" top="0.78740157499999996" bottom="0.78740157499999996" header="0.31496062000000002" footer="0.31496062000000002"/>
  <pageSetup paperSize="9" orientation="portrait" r:id="rId13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465BA-3B2B-430C-B7E8-13BB5E0F5A21}">
  <dimension ref="A1:U97"/>
  <sheetViews>
    <sheetView showGridLines="0" zoomScale="70" zoomScaleNormal="70" workbookViewId="0"/>
  </sheetViews>
  <sheetFormatPr defaultColWidth="0" defaultRowHeight="18" x14ac:dyDescent="0.45"/>
  <cols>
    <col min="1" max="1" width="3" style="1" customWidth="1"/>
    <col min="2" max="2" width="23" style="1" bestFit="1" customWidth="1"/>
    <col min="3" max="3" width="9.42578125" style="1" bestFit="1" customWidth="1"/>
    <col min="4" max="4" width="53.42578125" style="1" bestFit="1" customWidth="1"/>
    <col min="5" max="5" width="5.85546875" style="1" bestFit="1" customWidth="1"/>
    <col min="6" max="6" width="33.7109375" style="1" bestFit="1" customWidth="1"/>
    <col min="7" max="7" width="50.7109375" style="1" bestFit="1" customWidth="1"/>
    <col min="8" max="8" width="12.5703125" style="1" bestFit="1" customWidth="1"/>
    <col min="9" max="9" width="15" style="1" bestFit="1" customWidth="1"/>
    <col min="10" max="10" width="25.140625" style="1" bestFit="1" customWidth="1"/>
    <col min="11" max="11" width="21" style="1" bestFit="1" customWidth="1"/>
    <col min="12" max="12" width="16.5703125" style="1" bestFit="1" customWidth="1"/>
    <col min="13" max="13" width="26.28515625" style="9" bestFit="1" customWidth="1"/>
    <col min="14" max="14" width="20.42578125" style="9" bestFit="1" customWidth="1"/>
    <col min="15" max="15" width="18.28515625" style="10" bestFit="1" customWidth="1"/>
    <col min="16" max="16" width="25.85546875" style="9" bestFit="1" customWidth="1"/>
    <col min="17" max="17" width="16.140625" style="1" bestFit="1" customWidth="1"/>
    <col min="18" max="18" width="44.140625" style="11" bestFit="1" customWidth="1"/>
    <col min="19" max="19" width="20.42578125" style="12" bestFit="1" customWidth="1"/>
    <col min="20" max="20" width="21.28515625" style="1" bestFit="1" customWidth="1"/>
    <col min="21" max="21" width="3.42578125" style="9" customWidth="1"/>
    <col min="22" max="16384" width="14" style="1" hidden="1"/>
  </cols>
  <sheetData>
    <row r="1" spans="2:21" ht="69.75" customHeight="1" x14ac:dyDescent="0.45"/>
    <row r="2" spans="2:21" s="6" customFormat="1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13" t="s">
        <v>469</v>
      </c>
      <c r="N2" s="13" t="s">
        <v>468</v>
      </c>
      <c r="O2" s="14" t="s">
        <v>467</v>
      </c>
      <c r="P2" s="13" t="s">
        <v>494</v>
      </c>
      <c r="Q2" s="15" t="s">
        <v>11</v>
      </c>
      <c r="R2" s="6" t="s">
        <v>456</v>
      </c>
      <c r="S2" s="16" t="s">
        <v>458</v>
      </c>
      <c r="T2" s="13" t="s">
        <v>457</v>
      </c>
    </row>
    <row r="3" spans="2:21" x14ac:dyDescent="0.45">
      <c r="B3" s="1">
        <v>1000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7">
        <v>39306</v>
      </c>
      <c r="M3" s="17" t="str">
        <f>CONCATENATE(TB_Func5[[#This Row],[ADMIS_MÊS]]," / ",YEAR(TB_Func5[[#This Row],[ADMISSAO]]))</f>
        <v>AGOSTO / 2007</v>
      </c>
      <c r="N3" s="17">
        <f>YEAR(TB_Func5[[#This Row],[ADMISSAO]])</f>
        <v>2007</v>
      </c>
      <c r="O3" s="18" t="str">
        <f>UPPER(TEXT(TB_Func5[[#This Row],[ADMISSAO]],"mmmm"))</f>
        <v>AGOSTO</v>
      </c>
      <c r="P3" s="17">
        <f ca="1">DATEDIF(TB_Func5[[#This Row],[ADMISSAO]],TODAY(),"Y")</f>
        <v>12</v>
      </c>
      <c r="Q3" s="19">
        <v>1800</v>
      </c>
      <c r="R3" s="8" t="s">
        <v>430</v>
      </c>
      <c r="S3" s="7">
        <v>33003</v>
      </c>
      <c r="T3" s="17">
        <v>30</v>
      </c>
      <c r="U3" s="1"/>
    </row>
    <row r="4" spans="2:21" x14ac:dyDescent="0.45">
      <c r="B4" s="1">
        <v>1001</v>
      </c>
      <c r="D4" s="1" t="s">
        <v>20</v>
      </c>
      <c r="E4" s="1" t="s">
        <v>13</v>
      </c>
      <c r="F4" s="1" t="s">
        <v>14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19</v>
      </c>
      <c r="L4" s="7">
        <v>33363</v>
      </c>
      <c r="M4" s="17" t="str">
        <f>CONCATENATE(TB_Func5[[#This Row],[ADMIS_MÊS]]," / ",YEAR(TB_Func5[[#This Row],[ADMISSAO]]))</f>
        <v>MAIO / 1991</v>
      </c>
      <c r="N4" s="17">
        <f>YEAR(TB_Func5[[#This Row],[ADMISSAO]])</f>
        <v>1991</v>
      </c>
      <c r="O4" s="18" t="str">
        <f>UPPER(TEXT(TB_Func5[[#This Row],[ADMISSAO]],"mmmm"))</f>
        <v>MAIO</v>
      </c>
      <c r="P4" s="17">
        <f ca="1">DATEDIF(TB_Func5[[#This Row],[ADMISSAO]],TODAY(),"Y")</f>
        <v>29</v>
      </c>
      <c r="Q4" s="19">
        <v>3870</v>
      </c>
      <c r="R4" s="8"/>
      <c r="S4" s="7"/>
      <c r="T4" s="17"/>
      <c r="U4" s="1"/>
    </row>
    <row r="5" spans="2:21" x14ac:dyDescent="0.45">
      <c r="B5" s="1">
        <v>1002</v>
      </c>
      <c r="D5" s="1" t="s">
        <v>25</v>
      </c>
      <c r="E5" s="1" t="s">
        <v>13</v>
      </c>
      <c r="F5" s="1" t="s">
        <v>14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19</v>
      </c>
      <c r="L5" s="7">
        <v>36628</v>
      </c>
      <c r="M5" s="17" t="str">
        <f>CONCATENATE(TB_Func5[[#This Row],[ADMIS_MÊS]]," / ",YEAR(TB_Func5[[#This Row],[ADMISSAO]]))</f>
        <v>ABRIL / 2000</v>
      </c>
      <c r="N5" s="17">
        <f>YEAR(TB_Func5[[#This Row],[ADMISSAO]])</f>
        <v>2000</v>
      </c>
      <c r="O5" s="18" t="str">
        <f>UPPER(TEXT(TB_Func5[[#This Row],[ADMISSAO]],"mmmm"))</f>
        <v>ABRIL</v>
      </c>
      <c r="P5" s="17">
        <f ca="1">DATEDIF(TB_Func5[[#This Row],[ADMISSAO]],TODAY(),"Y")</f>
        <v>20</v>
      </c>
      <c r="Q5" s="19">
        <v>3000</v>
      </c>
      <c r="R5" s="8" t="s">
        <v>432</v>
      </c>
      <c r="S5" s="7">
        <v>28797</v>
      </c>
      <c r="T5" s="17">
        <v>41</v>
      </c>
      <c r="U5" s="1"/>
    </row>
    <row r="6" spans="2:21" x14ac:dyDescent="0.45">
      <c r="B6" s="1">
        <v>1004</v>
      </c>
      <c r="D6" s="1" t="s">
        <v>30</v>
      </c>
      <c r="E6" s="1" t="s">
        <v>13</v>
      </c>
      <c r="F6" s="1" t="s">
        <v>14</v>
      </c>
      <c r="G6" s="1" t="s">
        <v>31</v>
      </c>
      <c r="H6" s="1" t="s">
        <v>32</v>
      </c>
      <c r="I6" s="1" t="s">
        <v>33</v>
      </c>
      <c r="J6" s="1" t="s">
        <v>34</v>
      </c>
      <c r="K6" s="1" t="s">
        <v>35</v>
      </c>
      <c r="L6" s="7">
        <v>37086</v>
      </c>
      <c r="M6" s="17" t="str">
        <f>CONCATENATE(TB_Func5[[#This Row],[ADMIS_MÊS]]," / ",YEAR(TB_Func5[[#This Row],[ADMISSAO]]))</f>
        <v>JULHO / 2001</v>
      </c>
      <c r="N6" s="17">
        <f>YEAR(TB_Func5[[#This Row],[ADMISSAO]])</f>
        <v>2001</v>
      </c>
      <c r="O6" s="18" t="str">
        <f>UPPER(TEXT(TB_Func5[[#This Row],[ADMISSAO]],"mmmm"))</f>
        <v>JULHO</v>
      </c>
      <c r="P6" s="17">
        <f ca="1">DATEDIF(TB_Func5[[#This Row],[ADMISSAO]],TODAY(),"Y")</f>
        <v>19</v>
      </c>
      <c r="Q6" s="19">
        <v>3500</v>
      </c>
      <c r="R6" s="8"/>
      <c r="S6" s="7"/>
      <c r="T6" s="17"/>
      <c r="U6" s="1"/>
    </row>
    <row r="7" spans="2:21" x14ac:dyDescent="0.45">
      <c r="B7" s="1">
        <v>1005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7">
        <v>38242</v>
      </c>
      <c r="M7" s="17" t="str">
        <f>CONCATENATE(TB_Func5[[#This Row],[ADMIS_MÊS]]," / ",YEAR(TB_Func5[[#This Row],[ADMISSAO]]))</f>
        <v>SETEMBRO / 2004</v>
      </c>
      <c r="N7" s="17">
        <f>YEAR(TB_Func5[[#This Row],[ADMISSAO]])</f>
        <v>2004</v>
      </c>
      <c r="O7" s="18" t="str">
        <f>UPPER(TEXT(TB_Func5[[#This Row],[ADMISSAO]],"mmmm"))</f>
        <v>SETEMBRO</v>
      </c>
      <c r="P7" s="17">
        <f ca="1">DATEDIF(TB_Func5[[#This Row],[ADMISSAO]],TODAY(),"Y")</f>
        <v>15</v>
      </c>
      <c r="Q7" s="19">
        <v>4200</v>
      </c>
      <c r="R7" s="8"/>
      <c r="S7" s="7"/>
      <c r="T7" s="17"/>
      <c r="U7" s="1"/>
    </row>
    <row r="8" spans="2:21" x14ac:dyDescent="0.45">
      <c r="B8" s="1">
        <v>1006</v>
      </c>
      <c r="D8" s="1" t="s">
        <v>44</v>
      </c>
      <c r="E8" s="1" t="s">
        <v>13</v>
      </c>
      <c r="F8" s="1" t="s">
        <v>14</v>
      </c>
      <c r="G8" s="1" t="s">
        <v>45</v>
      </c>
      <c r="H8" s="1" t="s">
        <v>46</v>
      </c>
      <c r="I8" s="1" t="s">
        <v>47</v>
      </c>
      <c r="J8" s="1" t="s">
        <v>48</v>
      </c>
      <c r="K8" s="1" t="s">
        <v>49</v>
      </c>
      <c r="L8" s="7">
        <v>38151</v>
      </c>
      <c r="M8" s="17" t="str">
        <f>CONCATENATE(TB_Func5[[#This Row],[ADMIS_MÊS]]," / ",YEAR(TB_Func5[[#This Row],[ADMISSAO]]))</f>
        <v>JUNHO / 2004</v>
      </c>
      <c r="N8" s="17">
        <f>YEAR(TB_Func5[[#This Row],[ADMISSAO]])</f>
        <v>2004</v>
      </c>
      <c r="O8" s="18" t="str">
        <f>UPPER(TEXT(TB_Func5[[#This Row],[ADMISSAO]],"mmmm"))</f>
        <v>JUNHO</v>
      </c>
      <c r="P8" s="17">
        <f ca="1">DATEDIF(TB_Func5[[#This Row],[ADMISSAO]],TODAY(),"Y")</f>
        <v>16</v>
      </c>
      <c r="Q8" s="19">
        <v>3320</v>
      </c>
      <c r="R8" s="8" t="s">
        <v>433</v>
      </c>
      <c r="S8" s="7">
        <v>31455</v>
      </c>
      <c r="T8" s="17">
        <v>34</v>
      </c>
      <c r="U8" s="1"/>
    </row>
    <row r="9" spans="2:21" x14ac:dyDescent="0.45">
      <c r="B9" s="1">
        <v>1007</v>
      </c>
      <c r="D9" s="1" t="s">
        <v>50</v>
      </c>
      <c r="E9" s="1" t="s">
        <v>13</v>
      </c>
      <c r="F9" s="1" t="s">
        <v>14</v>
      </c>
      <c r="G9" s="1" t="s">
        <v>51</v>
      </c>
      <c r="H9" s="1" t="s">
        <v>52</v>
      </c>
      <c r="I9" s="1" t="s">
        <v>53</v>
      </c>
      <c r="J9" s="1" t="s">
        <v>24</v>
      </c>
      <c r="K9" s="1" t="s">
        <v>54</v>
      </c>
      <c r="L9" s="7">
        <v>38997</v>
      </c>
      <c r="M9" s="17" t="str">
        <f>CONCATENATE(TB_Func5[[#This Row],[ADMIS_MÊS]]," / ",YEAR(TB_Func5[[#This Row],[ADMISSAO]]))</f>
        <v>OUTUBRO / 2006</v>
      </c>
      <c r="N9" s="17">
        <f>YEAR(TB_Func5[[#This Row],[ADMISSAO]])</f>
        <v>2006</v>
      </c>
      <c r="O9" s="18" t="str">
        <f>UPPER(TEXT(TB_Func5[[#This Row],[ADMISSAO]],"mmmm"))</f>
        <v>OUTUBRO</v>
      </c>
      <c r="P9" s="17">
        <f ca="1">DATEDIF(TB_Func5[[#This Row],[ADMISSAO]],TODAY(),"Y")</f>
        <v>13</v>
      </c>
      <c r="Q9" s="19">
        <v>3150</v>
      </c>
      <c r="R9" s="8"/>
      <c r="S9" s="7"/>
      <c r="T9" s="17"/>
      <c r="U9" s="1"/>
    </row>
    <row r="10" spans="2:21" x14ac:dyDescent="0.45">
      <c r="B10" s="1">
        <v>1008</v>
      </c>
      <c r="D10" s="1" t="s">
        <v>55</v>
      </c>
      <c r="E10" s="1" t="s">
        <v>13</v>
      </c>
      <c r="F10" s="1" t="s">
        <v>14</v>
      </c>
      <c r="G10" s="1" t="s">
        <v>56</v>
      </c>
      <c r="H10" s="1" t="s">
        <v>57</v>
      </c>
      <c r="I10" s="1" t="s">
        <v>58</v>
      </c>
      <c r="J10" s="1" t="s">
        <v>24</v>
      </c>
      <c r="K10" s="1" t="s">
        <v>59</v>
      </c>
      <c r="L10" s="7">
        <v>38698</v>
      </c>
      <c r="M10" s="17" t="str">
        <f>CONCATENATE(TB_Func5[[#This Row],[ADMIS_MÊS]]," / ",YEAR(TB_Func5[[#This Row],[ADMISSAO]]))</f>
        <v>DEZEMBRO / 2005</v>
      </c>
      <c r="N10" s="17">
        <f>YEAR(TB_Func5[[#This Row],[ADMISSAO]])</f>
        <v>2005</v>
      </c>
      <c r="O10" s="18" t="str">
        <f>UPPER(TEXT(TB_Func5[[#This Row],[ADMISSAO]],"mmmm"))</f>
        <v>DEZEMBRO</v>
      </c>
      <c r="P10" s="17">
        <f ca="1">DATEDIF(TB_Func5[[#This Row],[ADMISSAO]],TODAY(),"Y")</f>
        <v>14</v>
      </c>
      <c r="Q10" s="19">
        <v>1057</v>
      </c>
      <c r="R10" s="8"/>
      <c r="S10" s="7"/>
      <c r="T10" s="17"/>
      <c r="U10" s="1"/>
    </row>
    <row r="11" spans="2:21" x14ac:dyDescent="0.45">
      <c r="B11" s="1">
        <v>1009</v>
      </c>
      <c r="D11" s="1" t="s">
        <v>60</v>
      </c>
      <c r="E11" s="1" t="s">
        <v>13</v>
      </c>
      <c r="F11" s="1" t="s">
        <v>14</v>
      </c>
      <c r="G11" s="1" t="s">
        <v>61</v>
      </c>
      <c r="H11" s="1" t="s">
        <v>62</v>
      </c>
      <c r="I11" s="1" t="s">
        <v>63</v>
      </c>
      <c r="J11" s="1" t="s">
        <v>24</v>
      </c>
      <c r="K11" s="1" t="s">
        <v>64</v>
      </c>
      <c r="L11" s="7">
        <v>38455</v>
      </c>
      <c r="M11" s="17" t="str">
        <f>CONCATENATE(TB_Func5[[#This Row],[ADMIS_MÊS]]," / ",YEAR(TB_Func5[[#This Row],[ADMISSAO]]))</f>
        <v>ABRIL / 2005</v>
      </c>
      <c r="N11" s="17">
        <f>YEAR(TB_Func5[[#This Row],[ADMISSAO]])</f>
        <v>2005</v>
      </c>
      <c r="O11" s="18" t="str">
        <f>UPPER(TEXT(TB_Func5[[#This Row],[ADMISSAO]],"mmmm"))</f>
        <v>ABRIL</v>
      </c>
      <c r="P11" s="17">
        <f ca="1">DATEDIF(TB_Func5[[#This Row],[ADMISSAO]],TODAY(),"Y")</f>
        <v>15</v>
      </c>
      <c r="Q11" s="19">
        <v>1365</v>
      </c>
      <c r="R11" s="8" t="s">
        <v>434</v>
      </c>
      <c r="S11" s="7">
        <v>33404</v>
      </c>
      <c r="T11" s="17">
        <v>29</v>
      </c>
      <c r="U11" s="1"/>
    </row>
    <row r="12" spans="2:21" x14ac:dyDescent="0.45">
      <c r="B12" s="1">
        <v>1011</v>
      </c>
      <c r="D12" s="1" t="s">
        <v>65</v>
      </c>
      <c r="E12" s="1" t="s">
        <v>13</v>
      </c>
      <c r="F12" s="1" t="s">
        <v>14</v>
      </c>
      <c r="G12" s="1" t="s">
        <v>66</v>
      </c>
      <c r="H12" s="1" t="s">
        <v>67</v>
      </c>
      <c r="I12" s="1" t="s">
        <v>68</v>
      </c>
      <c r="J12" s="1" t="s">
        <v>69</v>
      </c>
      <c r="K12" s="1" t="s">
        <v>70</v>
      </c>
      <c r="L12" s="7">
        <v>36752</v>
      </c>
      <c r="M12" s="17" t="str">
        <f>CONCATENATE(TB_Func5[[#This Row],[ADMIS_MÊS]]," / ",YEAR(TB_Func5[[#This Row],[ADMISSAO]]))</f>
        <v>AGOSTO / 2000</v>
      </c>
      <c r="N12" s="17">
        <f>YEAR(TB_Func5[[#This Row],[ADMISSAO]])</f>
        <v>2000</v>
      </c>
      <c r="O12" s="18" t="str">
        <f>UPPER(TEXT(TB_Func5[[#This Row],[ADMISSAO]],"mmmm"))</f>
        <v>AGOSTO</v>
      </c>
      <c r="P12" s="17">
        <f ca="1">DATEDIF(TB_Func5[[#This Row],[ADMISSAO]],TODAY(),"Y")</f>
        <v>19</v>
      </c>
      <c r="Q12" s="19">
        <v>2870</v>
      </c>
      <c r="R12" s="8"/>
      <c r="S12" s="7"/>
      <c r="T12" s="17"/>
      <c r="U12" s="1"/>
    </row>
    <row r="13" spans="2:21" x14ac:dyDescent="0.45">
      <c r="B13" s="1">
        <v>1012</v>
      </c>
      <c r="D13" s="1" t="s">
        <v>71</v>
      </c>
      <c r="E13" s="1" t="s">
        <v>37</v>
      </c>
      <c r="F13" s="1" t="s">
        <v>38</v>
      </c>
      <c r="G13" s="1" t="s">
        <v>72</v>
      </c>
      <c r="H13" s="1" t="s">
        <v>73</v>
      </c>
      <c r="I13" s="1" t="s">
        <v>74</v>
      </c>
      <c r="J13" s="1" t="s">
        <v>69</v>
      </c>
      <c r="K13" s="1" t="s">
        <v>54</v>
      </c>
      <c r="L13" s="7">
        <v>32964</v>
      </c>
      <c r="M13" s="17" t="str">
        <f>CONCATENATE(TB_Func5[[#This Row],[ADMIS_MÊS]]," / ",YEAR(TB_Func5[[#This Row],[ADMISSAO]]))</f>
        <v>ABRIL / 1990</v>
      </c>
      <c r="N13" s="17">
        <f>YEAR(TB_Func5[[#This Row],[ADMISSAO]])</f>
        <v>1990</v>
      </c>
      <c r="O13" s="18" t="str">
        <f>UPPER(TEXT(TB_Func5[[#This Row],[ADMISSAO]],"mmmm"))</f>
        <v>ABRIL</v>
      </c>
      <c r="P13" s="17">
        <f ca="1">DATEDIF(TB_Func5[[#This Row],[ADMISSAO]],TODAY(),"Y")</f>
        <v>30</v>
      </c>
      <c r="Q13" s="19">
        <v>2140</v>
      </c>
      <c r="R13" s="8" t="s">
        <v>435</v>
      </c>
      <c r="S13" s="7">
        <v>33061</v>
      </c>
      <c r="T13" s="17">
        <v>30</v>
      </c>
      <c r="U13" s="1"/>
    </row>
    <row r="14" spans="2:21" x14ac:dyDescent="0.45">
      <c r="B14" s="1">
        <v>1013</v>
      </c>
      <c r="D14" s="1" t="s">
        <v>75</v>
      </c>
      <c r="E14" s="1" t="s">
        <v>13</v>
      </c>
      <c r="F14" s="1" t="s">
        <v>76</v>
      </c>
      <c r="G14" s="1" t="s">
        <v>77</v>
      </c>
      <c r="H14" s="1" t="s">
        <v>78</v>
      </c>
      <c r="I14" s="1" t="s">
        <v>79</v>
      </c>
      <c r="J14" s="1" t="s">
        <v>29</v>
      </c>
      <c r="K14" s="1" t="s">
        <v>64</v>
      </c>
      <c r="L14" s="7">
        <v>33097</v>
      </c>
      <c r="M14" s="17" t="str">
        <f>CONCATENATE(TB_Func5[[#This Row],[ADMIS_MÊS]]," / ",YEAR(TB_Func5[[#This Row],[ADMISSAO]]))</f>
        <v>AGOSTO / 1990</v>
      </c>
      <c r="N14" s="17">
        <f>YEAR(TB_Func5[[#This Row],[ADMISSAO]])</f>
        <v>1990</v>
      </c>
      <c r="O14" s="18" t="str">
        <f>UPPER(TEXT(TB_Func5[[#This Row],[ADMISSAO]],"mmmm"))</f>
        <v>AGOSTO</v>
      </c>
      <c r="P14" s="17">
        <f ca="1">DATEDIF(TB_Func5[[#This Row],[ADMISSAO]],TODAY(),"Y")</f>
        <v>29</v>
      </c>
      <c r="Q14" s="19">
        <v>1890</v>
      </c>
      <c r="R14" s="8"/>
      <c r="S14" s="7"/>
      <c r="T14" s="17"/>
      <c r="U14" s="1"/>
    </row>
    <row r="15" spans="2:21" x14ac:dyDescent="0.45">
      <c r="B15" s="1">
        <v>1014</v>
      </c>
      <c r="D15" s="1" t="s">
        <v>80</v>
      </c>
      <c r="E15" s="1" t="s">
        <v>13</v>
      </c>
      <c r="F15" s="1" t="s">
        <v>76</v>
      </c>
      <c r="G15" s="1" t="s">
        <v>81</v>
      </c>
      <c r="H15" s="1" t="s">
        <v>82</v>
      </c>
      <c r="I15" s="1" t="s">
        <v>83</v>
      </c>
      <c r="J15" s="1" t="s">
        <v>29</v>
      </c>
      <c r="K15" s="1" t="s">
        <v>49</v>
      </c>
      <c r="L15" s="7">
        <v>33006</v>
      </c>
      <c r="M15" s="17" t="str">
        <f>CONCATENATE(TB_Func5[[#This Row],[ADMIS_MÊS]]," / ",YEAR(TB_Func5[[#This Row],[ADMISSAO]]))</f>
        <v>MAIO / 1990</v>
      </c>
      <c r="N15" s="17">
        <f>YEAR(TB_Func5[[#This Row],[ADMISSAO]])</f>
        <v>1990</v>
      </c>
      <c r="O15" s="18" t="str">
        <f>UPPER(TEXT(TB_Func5[[#This Row],[ADMISSAO]],"mmmm"))</f>
        <v>MAIO</v>
      </c>
      <c r="P15" s="17">
        <f ca="1">DATEDIF(TB_Func5[[#This Row],[ADMISSAO]],TODAY(),"Y")</f>
        <v>30</v>
      </c>
      <c r="Q15" s="19">
        <v>3165</v>
      </c>
      <c r="R15" s="8"/>
      <c r="S15" s="7"/>
      <c r="T15" s="17"/>
      <c r="U15" s="1"/>
    </row>
    <row r="16" spans="2:21" x14ac:dyDescent="0.45">
      <c r="B16" s="1">
        <v>1015</v>
      </c>
      <c r="D16" s="1" t="s">
        <v>84</v>
      </c>
      <c r="E16" s="1" t="s">
        <v>13</v>
      </c>
      <c r="F16" s="1" t="s">
        <v>14</v>
      </c>
      <c r="G16" s="1" t="s">
        <v>85</v>
      </c>
      <c r="H16" s="1" t="s">
        <v>86</v>
      </c>
      <c r="I16" s="1" t="s">
        <v>87</v>
      </c>
      <c r="J16" s="1" t="s">
        <v>18</v>
      </c>
      <c r="K16" s="1" t="s">
        <v>49</v>
      </c>
      <c r="L16" s="7">
        <v>34865</v>
      </c>
      <c r="M16" s="17" t="str">
        <f>CONCATENATE(TB_Func5[[#This Row],[ADMIS_MÊS]]," / ",YEAR(TB_Func5[[#This Row],[ADMISSAO]]))</f>
        <v>JUNHO / 1995</v>
      </c>
      <c r="N16" s="17">
        <f>YEAR(TB_Func5[[#This Row],[ADMISSAO]])</f>
        <v>1995</v>
      </c>
      <c r="O16" s="18" t="str">
        <f>UPPER(TEXT(TB_Func5[[#This Row],[ADMISSAO]],"mmmm"))</f>
        <v>JUNHO</v>
      </c>
      <c r="P16" s="17">
        <f ca="1">DATEDIF(TB_Func5[[#This Row],[ADMISSAO]],TODAY(),"Y")</f>
        <v>25</v>
      </c>
      <c r="Q16" s="19">
        <v>3165</v>
      </c>
      <c r="R16" s="8"/>
      <c r="S16" s="7"/>
      <c r="T16" s="17"/>
      <c r="U16" s="1"/>
    </row>
    <row r="17" spans="2:21" x14ac:dyDescent="0.45">
      <c r="B17" s="1">
        <v>1016</v>
      </c>
      <c r="D17" s="1" t="s">
        <v>88</v>
      </c>
      <c r="E17" s="1" t="s">
        <v>13</v>
      </c>
      <c r="F17" s="1" t="s">
        <v>14</v>
      </c>
      <c r="G17" s="1" t="s">
        <v>89</v>
      </c>
      <c r="H17" s="1" t="s">
        <v>90</v>
      </c>
      <c r="I17" s="1" t="s">
        <v>91</v>
      </c>
      <c r="J17" s="1" t="s">
        <v>18</v>
      </c>
      <c r="K17" s="1" t="s">
        <v>35</v>
      </c>
      <c r="L17" s="7">
        <v>36392</v>
      </c>
      <c r="M17" s="17" t="str">
        <f>CONCATENATE(TB_Func5[[#This Row],[ADMIS_MÊS]]," / ",YEAR(TB_Func5[[#This Row],[ADMISSAO]]))</f>
        <v>AGOSTO / 1999</v>
      </c>
      <c r="N17" s="17">
        <f>YEAR(TB_Func5[[#This Row],[ADMISSAO]])</f>
        <v>1999</v>
      </c>
      <c r="O17" s="18" t="str">
        <f>UPPER(TEXT(TB_Func5[[#This Row],[ADMISSAO]],"mmmm"))</f>
        <v>AGOSTO</v>
      </c>
      <c r="P17" s="17">
        <f ca="1">DATEDIF(TB_Func5[[#This Row],[ADMISSAO]],TODAY(),"Y")</f>
        <v>20</v>
      </c>
      <c r="Q17" s="19">
        <v>4600</v>
      </c>
      <c r="R17" s="8" t="s">
        <v>437</v>
      </c>
      <c r="S17" s="7">
        <v>33838</v>
      </c>
      <c r="T17" s="17">
        <v>27</v>
      </c>
      <c r="U17" s="1"/>
    </row>
    <row r="18" spans="2:21" x14ac:dyDescent="0.45">
      <c r="B18" s="1">
        <v>1017</v>
      </c>
      <c r="D18" s="1" t="s">
        <v>92</v>
      </c>
      <c r="E18" s="1" t="s">
        <v>37</v>
      </c>
      <c r="F18" s="1" t="s">
        <v>38</v>
      </c>
      <c r="G18" s="1" t="s">
        <v>93</v>
      </c>
      <c r="H18" s="1" t="s">
        <v>94</v>
      </c>
      <c r="I18" s="1" t="s">
        <v>95</v>
      </c>
      <c r="J18" s="1" t="s">
        <v>96</v>
      </c>
      <c r="K18" s="1" t="s">
        <v>97</v>
      </c>
      <c r="L18" s="7">
        <v>35907</v>
      </c>
      <c r="M18" s="17" t="str">
        <f>CONCATENATE(TB_Func5[[#This Row],[ADMIS_MÊS]]," / ",YEAR(TB_Func5[[#This Row],[ADMISSAO]]))</f>
        <v>ABRIL / 1998</v>
      </c>
      <c r="N18" s="17">
        <f>YEAR(TB_Func5[[#This Row],[ADMISSAO]])</f>
        <v>1998</v>
      </c>
      <c r="O18" s="18" t="str">
        <f>UPPER(TEXT(TB_Func5[[#This Row],[ADMISSAO]],"mmmm"))</f>
        <v>ABRIL</v>
      </c>
      <c r="P18" s="17">
        <f ca="1">DATEDIF(TB_Func5[[#This Row],[ADMISSAO]],TODAY(),"Y")</f>
        <v>22</v>
      </c>
      <c r="Q18" s="19">
        <v>1320</v>
      </c>
      <c r="R18" s="8"/>
      <c r="S18" s="7"/>
      <c r="T18" s="17"/>
      <c r="U18" s="1"/>
    </row>
    <row r="19" spans="2:21" x14ac:dyDescent="0.45">
      <c r="B19" s="1">
        <v>1018</v>
      </c>
      <c r="D19" s="1" t="s">
        <v>98</v>
      </c>
      <c r="E19" s="1" t="s">
        <v>13</v>
      </c>
      <c r="F19" s="1" t="s">
        <v>14</v>
      </c>
      <c r="G19" s="1" t="s">
        <v>99</v>
      </c>
      <c r="H19" s="1" t="s">
        <v>100</v>
      </c>
      <c r="I19" s="1" t="s">
        <v>101</v>
      </c>
      <c r="J19" s="1" t="s">
        <v>48</v>
      </c>
      <c r="K19" s="1" t="s">
        <v>70</v>
      </c>
      <c r="L19" s="7">
        <v>36689</v>
      </c>
      <c r="M19" s="17" t="str">
        <f>CONCATENATE(TB_Func5[[#This Row],[ADMIS_MÊS]]," / ",YEAR(TB_Func5[[#This Row],[ADMISSAO]]))</f>
        <v>JUNHO / 2000</v>
      </c>
      <c r="N19" s="17">
        <f>YEAR(TB_Func5[[#This Row],[ADMISSAO]])</f>
        <v>2000</v>
      </c>
      <c r="O19" s="18" t="str">
        <f>UPPER(TEXT(TB_Func5[[#This Row],[ADMISSAO]],"mmmm"))</f>
        <v>JUNHO</v>
      </c>
      <c r="P19" s="17">
        <f ca="1">DATEDIF(TB_Func5[[#This Row],[ADMISSAO]],TODAY(),"Y")</f>
        <v>20</v>
      </c>
      <c r="Q19" s="19">
        <v>3000</v>
      </c>
      <c r="R19" s="8" t="s">
        <v>436</v>
      </c>
      <c r="S19" s="7">
        <v>32764</v>
      </c>
      <c r="T19" s="17">
        <v>30</v>
      </c>
      <c r="U19" s="1"/>
    </row>
    <row r="20" spans="2:21" x14ac:dyDescent="0.45">
      <c r="B20" s="1">
        <v>1019</v>
      </c>
      <c r="D20" s="1" t="s">
        <v>102</v>
      </c>
      <c r="E20" s="1" t="s">
        <v>13</v>
      </c>
      <c r="F20" s="1" t="s">
        <v>14</v>
      </c>
      <c r="G20" s="1" t="s">
        <v>103</v>
      </c>
      <c r="H20" s="1" t="s">
        <v>104</v>
      </c>
      <c r="I20" s="1" t="s">
        <v>105</v>
      </c>
      <c r="J20" s="1" t="s">
        <v>106</v>
      </c>
      <c r="K20" s="1" t="s">
        <v>43</v>
      </c>
      <c r="L20" s="7">
        <v>37351</v>
      </c>
      <c r="M20" s="17" t="str">
        <f>CONCATENATE(TB_Func5[[#This Row],[ADMIS_MÊS]]," / ",YEAR(TB_Func5[[#This Row],[ADMISSAO]]))</f>
        <v>ABRIL / 2002</v>
      </c>
      <c r="N20" s="17">
        <f>YEAR(TB_Func5[[#This Row],[ADMISSAO]])</f>
        <v>2002</v>
      </c>
      <c r="O20" s="18" t="str">
        <f>UPPER(TEXT(TB_Func5[[#This Row],[ADMISSAO]],"mmmm"))</f>
        <v>ABRIL</v>
      </c>
      <c r="P20" s="17">
        <f ca="1">DATEDIF(TB_Func5[[#This Row],[ADMISSAO]],TODAY(),"Y")</f>
        <v>18</v>
      </c>
      <c r="Q20" s="19">
        <v>1200</v>
      </c>
      <c r="R20" s="8"/>
      <c r="S20" s="7"/>
      <c r="T20" s="17"/>
      <c r="U20" s="1"/>
    </row>
    <row r="21" spans="2:21" x14ac:dyDescent="0.45">
      <c r="B21" s="1">
        <v>1020</v>
      </c>
      <c r="D21" s="1" t="s">
        <v>107</v>
      </c>
      <c r="E21" s="1" t="s">
        <v>13</v>
      </c>
      <c r="F21" s="1" t="s">
        <v>14</v>
      </c>
      <c r="G21" s="1" t="s">
        <v>108</v>
      </c>
      <c r="H21" s="1" t="s">
        <v>109</v>
      </c>
      <c r="I21" s="1" t="s">
        <v>110</v>
      </c>
      <c r="J21" s="1" t="s">
        <v>96</v>
      </c>
      <c r="K21" s="1" t="s">
        <v>19</v>
      </c>
      <c r="L21" s="7">
        <v>37747</v>
      </c>
      <c r="M21" s="17" t="str">
        <f>CONCATENATE(TB_Func5[[#This Row],[ADMIS_MÊS]]," / ",YEAR(TB_Func5[[#This Row],[ADMISSAO]]))</f>
        <v>MAIO / 2003</v>
      </c>
      <c r="N21" s="17">
        <f>YEAR(TB_Func5[[#This Row],[ADMISSAO]])</f>
        <v>2003</v>
      </c>
      <c r="O21" s="18" t="str">
        <f>UPPER(TEXT(TB_Func5[[#This Row],[ADMISSAO]],"mmmm"))</f>
        <v>MAIO</v>
      </c>
      <c r="P21" s="17">
        <f ca="1">DATEDIF(TB_Func5[[#This Row],[ADMISSAO]],TODAY(),"Y")</f>
        <v>17</v>
      </c>
      <c r="Q21" s="19">
        <v>1320</v>
      </c>
      <c r="R21" s="8"/>
      <c r="S21" s="7"/>
      <c r="T21" s="17"/>
      <c r="U21" s="1"/>
    </row>
    <row r="22" spans="2:21" x14ac:dyDescent="0.45">
      <c r="B22" s="1">
        <v>1021</v>
      </c>
      <c r="D22" s="1" t="s">
        <v>111</v>
      </c>
      <c r="E22" s="1" t="s">
        <v>13</v>
      </c>
      <c r="F22" s="1" t="s">
        <v>14</v>
      </c>
      <c r="G22" s="1" t="s">
        <v>112</v>
      </c>
      <c r="H22" s="1" t="s">
        <v>113</v>
      </c>
      <c r="I22" s="1" t="s">
        <v>114</v>
      </c>
      <c r="J22" s="1" t="s">
        <v>18</v>
      </c>
      <c r="K22" s="1" t="s">
        <v>35</v>
      </c>
      <c r="L22" s="7">
        <v>37840</v>
      </c>
      <c r="M22" s="17" t="str">
        <f>CONCATENATE(TB_Func5[[#This Row],[ADMIS_MÊS]]," / ",YEAR(TB_Func5[[#This Row],[ADMISSAO]]))</f>
        <v>AGOSTO / 2003</v>
      </c>
      <c r="N22" s="17">
        <f>YEAR(TB_Func5[[#This Row],[ADMISSAO]])</f>
        <v>2003</v>
      </c>
      <c r="O22" s="18" t="str">
        <f>UPPER(TEXT(TB_Func5[[#This Row],[ADMISSAO]],"mmmm"))</f>
        <v>AGOSTO</v>
      </c>
      <c r="P22" s="17">
        <f ca="1">DATEDIF(TB_Func5[[#This Row],[ADMISSAO]],TODAY(),"Y")</f>
        <v>16</v>
      </c>
      <c r="Q22" s="19">
        <v>2000</v>
      </c>
      <c r="R22" s="8" t="s">
        <v>439</v>
      </c>
      <c r="S22" s="7">
        <v>32276</v>
      </c>
      <c r="T22" s="17">
        <v>32</v>
      </c>
      <c r="U22" s="1"/>
    </row>
    <row r="23" spans="2:21" x14ac:dyDescent="0.45">
      <c r="B23" s="1">
        <v>1022</v>
      </c>
      <c r="D23" s="1" t="s">
        <v>115</v>
      </c>
      <c r="E23" s="1" t="s">
        <v>13</v>
      </c>
      <c r="F23" s="1" t="s">
        <v>14</v>
      </c>
      <c r="G23" s="1" t="s">
        <v>116</v>
      </c>
      <c r="H23" s="1" t="s">
        <v>117</v>
      </c>
      <c r="I23" s="1" t="s">
        <v>118</v>
      </c>
      <c r="J23" s="1" t="s">
        <v>29</v>
      </c>
      <c r="K23" s="1" t="s">
        <v>35</v>
      </c>
      <c r="L23" s="7">
        <v>39182</v>
      </c>
      <c r="M23" s="17" t="str">
        <f>CONCATENATE(TB_Func5[[#This Row],[ADMIS_MÊS]]," / ",YEAR(TB_Func5[[#This Row],[ADMISSAO]]))</f>
        <v>ABRIL / 2007</v>
      </c>
      <c r="N23" s="17">
        <f>YEAR(TB_Func5[[#This Row],[ADMISSAO]])</f>
        <v>2007</v>
      </c>
      <c r="O23" s="18" t="str">
        <f>UPPER(TEXT(TB_Func5[[#This Row],[ADMISSAO]],"mmmm"))</f>
        <v>ABRIL</v>
      </c>
      <c r="P23" s="17">
        <f ca="1">DATEDIF(TB_Func5[[#This Row],[ADMISSAO]],TODAY(),"Y")</f>
        <v>13</v>
      </c>
      <c r="Q23" s="19">
        <v>2000</v>
      </c>
      <c r="R23" s="8"/>
      <c r="S23" s="7"/>
      <c r="T23" s="17"/>
      <c r="U23" s="1"/>
    </row>
    <row r="24" spans="2:21" x14ac:dyDescent="0.45">
      <c r="B24" s="1">
        <v>1023</v>
      </c>
      <c r="D24" s="1" t="s">
        <v>119</v>
      </c>
      <c r="E24" s="1" t="s">
        <v>13</v>
      </c>
      <c r="F24" s="1" t="s">
        <v>14</v>
      </c>
      <c r="G24" s="1" t="s">
        <v>120</v>
      </c>
      <c r="H24" s="1" t="s">
        <v>121</v>
      </c>
      <c r="I24" s="1" t="s">
        <v>122</v>
      </c>
      <c r="J24" s="1" t="s">
        <v>34</v>
      </c>
      <c r="K24" s="1" t="s">
        <v>43</v>
      </c>
      <c r="L24" s="7">
        <v>39153</v>
      </c>
      <c r="M24" s="17" t="str">
        <f>CONCATENATE(TB_Func5[[#This Row],[ADMIS_MÊS]]," / ",YEAR(TB_Func5[[#This Row],[ADMISSAO]]))</f>
        <v>MARÇO / 2007</v>
      </c>
      <c r="N24" s="17">
        <f>YEAR(TB_Func5[[#This Row],[ADMISSAO]])</f>
        <v>2007</v>
      </c>
      <c r="O24" s="18" t="str">
        <f>UPPER(TEXT(TB_Func5[[#This Row],[ADMISSAO]],"mmmm"))</f>
        <v>MARÇO</v>
      </c>
      <c r="P24" s="17">
        <f ca="1">DATEDIF(TB_Func5[[#This Row],[ADMISSAO]],TODAY(),"Y")</f>
        <v>13</v>
      </c>
      <c r="Q24" s="19">
        <v>2360</v>
      </c>
      <c r="R24" s="8"/>
      <c r="S24" s="7"/>
      <c r="T24" s="17"/>
      <c r="U24" s="1"/>
    </row>
    <row r="25" spans="2:21" x14ac:dyDescent="0.45">
      <c r="B25" s="1">
        <v>1024</v>
      </c>
      <c r="D25" s="1" t="s">
        <v>123</v>
      </c>
      <c r="E25" s="1" t="s">
        <v>13</v>
      </c>
      <c r="F25" s="1" t="s">
        <v>124</v>
      </c>
      <c r="G25" s="1" t="s">
        <v>125</v>
      </c>
      <c r="H25" s="1" t="s">
        <v>126</v>
      </c>
      <c r="I25" s="1" t="s">
        <v>127</v>
      </c>
      <c r="J25" s="1" t="s">
        <v>34</v>
      </c>
      <c r="K25" s="1" t="s">
        <v>128</v>
      </c>
      <c r="L25" s="7">
        <v>38972</v>
      </c>
      <c r="M25" s="17" t="str">
        <f>CONCATENATE(TB_Func5[[#This Row],[ADMIS_MÊS]]," / ",YEAR(TB_Func5[[#This Row],[ADMISSAO]]))</f>
        <v>SETEMBRO / 2006</v>
      </c>
      <c r="N25" s="17">
        <f>YEAR(TB_Func5[[#This Row],[ADMISSAO]])</f>
        <v>2006</v>
      </c>
      <c r="O25" s="18" t="str">
        <f>UPPER(TEXT(TB_Func5[[#This Row],[ADMISSAO]],"mmmm"))</f>
        <v>SETEMBRO</v>
      </c>
      <c r="P25" s="17">
        <f ca="1">DATEDIF(TB_Func5[[#This Row],[ADMISSAO]],TODAY(),"Y")</f>
        <v>13</v>
      </c>
      <c r="Q25" s="19">
        <v>2100</v>
      </c>
      <c r="R25" s="8"/>
      <c r="S25" s="7"/>
      <c r="T25" s="17"/>
      <c r="U25" s="1"/>
    </row>
    <row r="26" spans="2:21" x14ac:dyDescent="0.45">
      <c r="B26" s="1">
        <v>1025</v>
      </c>
      <c r="D26" s="1" t="s">
        <v>129</v>
      </c>
      <c r="E26" s="1" t="s">
        <v>13</v>
      </c>
      <c r="F26" s="1" t="s">
        <v>14</v>
      </c>
      <c r="G26" s="1" t="s">
        <v>15</v>
      </c>
      <c r="H26" s="1" t="s">
        <v>16</v>
      </c>
      <c r="I26" s="1" t="s">
        <v>17</v>
      </c>
      <c r="J26" s="1" t="s">
        <v>18</v>
      </c>
      <c r="K26" s="1" t="s">
        <v>19</v>
      </c>
      <c r="L26" s="7">
        <v>39306</v>
      </c>
      <c r="M26" s="17" t="str">
        <f>CONCATENATE(TB_Func5[[#This Row],[ADMIS_MÊS]]," / ",YEAR(TB_Func5[[#This Row],[ADMISSAO]]))</f>
        <v>AGOSTO / 2007</v>
      </c>
      <c r="N26" s="17">
        <f>YEAR(TB_Func5[[#This Row],[ADMISSAO]])</f>
        <v>2007</v>
      </c>
      <c r="O26" s="18" t="str">
        <f>UPPER(TEXT(TB_Func5[[#This Row],[ADMISSAO]],"mmmm"))</f>
        <v>AGOSTO</v>
      </c>
      <c r="P26" s="17">
        <f ca="1">DATEDIF(TB_Func5[[#This Row],[ADMISSAO]],TODAY(),"Y")</f>
        <v>12</v>
      </c>
      <c r="Q26" s="19">
        <v>1800</v>
      </c>
      <c r="R26" s="8" t="s">
        <v>443</v>
      </c>
      <c r="S26" s="7">
        <v>39290</v>
      </c>
      <c r="T26" s="17">
        <v>12</v>
      </c>
      <c r="U26" s="1"/>
    </row>
    <row r="27" spans="2:21" x14ac:dyDescent="0.45">
      <c r="B27" s="1">
        <v>1026</v>
      </c>
      <c r="D27" s="1" t="s">
        <v>130</v>
      </c>
      <c r="E27" s="1" t="s">
        <v>13</v>
      </c>
      <c r="F27" s="1" t="s">
        <v>14</v>
      </c>
      <c r="G27" s="1" t="s">
        <v>131</v>
      </c>
      <c r="H27" s="1" t="s">
        <v>132</v>
      </c>
      <c r="I27" s="1" t="s">
        <v>133</v>
      </c>
      <c r="J27" s="1" t="s">
        <v>134</v>
      </c>
      <c r="K27" s="1" t="s">
        <v>43</v>
      </c>
      <c r="L27" s="7">
        <v>39335</v>
      </c>
      <c r="M27" s="17" t="str">
        <f>CONCATENATE(TB_Func5[[#This Row],[ADMIS_MÊS]]," / ",YEAR(TB_Func5[[#This Row],[ADMISSAO]]))</f>
        <v>SETEMBRO / 2007</v>
      </c>
      <c r="N27" s="17">
        <f>YEAR(TB_Func5[[#This Row],[ADMISSAO]])</f>
        <v>2007</v>
      </c>
      <c r="O27" s="18" t="str">
        <f>UPPER(TEXT(TB_Func5[[#This Row],[ADMISSAO]],"mmmm"))</f>
        <v>SETEMBRO</v>
      </c>
      <c r="P27" s="17">
        <f ca="1">DATEDIF(TB_Func5[[#This Row],[ADMISSAO]],TODAY(),"Y")</f>
        <v>12</v>
      </c>
      <c r="Q27" s="19">
        <v>3500</v>
      </c>
      <c r="R27" s="8" t="s">
        <v>443</v>
      </c>
      <c r="S27" s="7">
        <v>39290</v>
      </c>
      <c r="T27" s="17">
        <v>12</v>
      </c>
      <c r="U27" s="1"/>
    </row>
    <row r="28" spans="2:21" x14ac:dyDescent="0.45">
      <c r="B28" s="1">
        <v>1027</v>
      </c>
      <c r="D28" s="1" t="s">
        <v>135</v>
      </c>
      <c r="E28" s="1" t="s">
        <v>13</v>
      </c>
      <c r="F28" s="1" t="s">
        <v>14</v>
      </c>
      <c r="G28" s="1" t="s">
        <v>136</v>
      </c>
      <c r="H28" s="1" t="s">
        <v>137</v>
      </c>
      <c r="I28" s="1" t="s">
        <v>138</v>
      </c>
      <c r="J28" s="1" t="s">
        <v>134</v>
      </c>
      <c r="K28" s="1" t="s">
        <v>97</v>
      </c>
      <c r="L28" s="7">
        <v>38819</v>
      </c>
      <c r="M28" s="17" t="str">
        <f>CONCATENATE(TB_Func5[[#This Row],[ADMIS_MÊS]]," / ",YEAR(TB_Func5[[#This Row],[ADMISSAO]]))</f>
        <v>ABRIL / 2006</v>
      </c>
      <c r="N28" s="17">
        <f>YEAR(TB_Func5[[#This Row],[ADMISSAO]])</f>
        <v>2006</v>
      </c>
      <c r="O28" s="18" t="str">
        <f>UPPER(TEXT(TB_Func5[[#This Row],[ADMISSAO]],"mmmm"))</f>
        <v>ABRIL</v>
      </c>
      <c r="P28" s="17">
        <f ca="1">DATEDIF(TB_Func5[[#This Row],[ADMISSAO]],TODAY(),"Y")</f>
        <v>14</v>
      </c>
      <c r="Q28" s="19">
        <v>1300</v>
      </c>
      <c r="R28" s="8"/>
      <c r="S28" s="7"/>
      <c r="T28" s="17"/>
      <c r="U28" s="1"/>
    </row>
    <row r="29" spans="2:21" x14ac:dyDescent="0.45">
      <c r="B29" s="1">
        <v>1028</v>
      </c>
      <c r="D29" s="1" t="s">
        <v>139</v>
      </c>
      <c r="E29" s="1" t="s">
        <v>13</v>
      </c>
      <c r="F29" s="1" t="s">
        <v>14</v>
      </c>
      <c r="G29" s="1" t="s">
        <v>140</v>
      </c>
      <c r="H29" s="1" t="s">
        <v>141</v>
      </c>
      <c r="I29" s="1" t="s">
        <v>142</v>
      </c>
      <c r="J29" s="1" t="s">
        <v>24</v>
      </c>
      <c r="K29" s="1" t="s">
        <v>97</v>
      </c>
      <c r="L29" s="7">
        <v>38819</v>
      </c>
      <c r="M29" s="17" t="str">
        <f>CONCATENATE(TB_Func5[[#This Row],[ADMIS_MÊS]]," / ",YEAR(TB_Func5[[#This Row],[ADMISSAO]]))</f>
        <v>ABRIL / 2006</v>
      </c>
      <c r="N29" s="17">
        <f>YEAR(TB_Func5[[#This Row],[ADMISSAO]])</f>
        <v>2006</v>
      </c>
      <c r="O29" s="18" t="str">
        <f>UPPER(TEXT(TB_Func5[[#This Row],[ADMISSAO]],"mmmm"))</f>
        <v>ABRIL</v>
      </c>
      <c r="P29" s="17">
        <f ca="1">DATEDIF(TB_Func5[[#This Row],[ADMISSAO]],TODAY(),"Y")</f>
        <v>14</v>
      </c>
      <c r="Q29" s="19">
        <v>1300</v>
      </c>
      <c r="R29" s="8"/>
      <c r="S29" s="7"/>
      <c r="T29" s="17"/>
      <c r="U29" s="1"/>
    </row>
    <row r="30" spans="2:21" x14ac:dyDescent="0.45">
      <c r="B30" s="1">
        <v>1029</v>
      </c>
      <c r="D30" s="1" t="s">
        <v>143</v>
      </c>
      <c r="E30" s="1" t="s">
        <v>13</v>
      </c>
      <c r="F30" s="1" t="s">
        <v>14</v>
      </c>
      <c r="G30" s="1" t="s">
        <v>144</v>
      </c>
      <c r="H30" s="1" t="s">
        <v>145</v>
      </c>
      <c r="I30" s="1" t="s">
        <v>146</v>
      </c>
      <c r="J30" s="1" t="s">
        <v>29</v>
      </c>
      <c r="K30" s="1" t="s">
        <v>70</v>
      </c>
      <c r="L30" s="7">
        <v>38608</v>
      </c>
      <c r="M30" s="17" t="str">
        <f>CONCATENATE(TB_Func5[[#This Row],[ADMIS_MÊS]]," / ",YEAR(TB_Func5[[#This Row],[ADMISSAO]]))</f>
        <v>SETEMBRO / 2005</v>
      </c>
      <c r="N30" s="17">
        <f>YEAR(TB_Func5[[#This Row],[ADMISSAO]])</f>
        <v>2005</v>
      </c>
      <c r="O30" s="18" t="str">
        <f>UPPER(TEXT(TB_Func5[[#This Row],[ADMISSAO]],"mmmm"))</f>
        <v>SETEMBRO</v>
      </c>
      <c r="P30" s="17">
        <f ca="1">DATEDIF(TB_Func5[[#This Row],[ADMISSAO]],TODAY(),"Y")</f>
        <v>14</v>
      </c>
      <c r="Q30" s="19">
        <v>1800</v>
      </c>
      <c r="R30" s="8" t="s">
        <v>442</v>
      </c>
      <c r="S30" s="7">
        <v>40112</v>
      </c>
      <c r="T30" s="17">
        <v>10</v>
      </c>
      <c r="U30" s="1"/>
    </row>
    <row r="31" spans="2:21" x14ac:dyDescent="0.45">
      <c r="B31" s="1">
        <v>1030</v>
      </c>
      <c r="D31" s="1" t="s">
        <v>147</v>
      </c>
      <c r="E31" s="1" t="s">
        <v>13</v>
      </c>
      <c r="F31" s="1" t="s">
        <v>14</v>
      </c>
      <c r="G31" s="1" t="s">
        <v>144</v>
      </c>
      <c r="H31" s="1" t="s">
        <v>148</v>
      </c>
      <c r="I31" s="1" t="s">
        <v>149</v>
      </c>
      <c r="J31" s="1" t="s">
        <v>69</v>
      </c>
      <c r="K31" s="1" t="s">
        <v>43</v>
      </c>
      <c r="L31" s="7">
        <v>39324</v>
      </c>
      <c r="M31" s="17" t="str">
        <f>CONCATENATE(TB_Func5[[#This Row],[ADMIS_MÊS]]," / ",YEAR(TB_Func5[[#This Row],[ADMISSAO]]))</f>
        <v>AGOSTO / 2007</v>
      </c>
      <c r="N31" s="17">
        <f>YEAR(TB_Func5[[#This Row],[ADMISSAO]])</f>
        <v>2007</v>
      </c>
      <c r="O31" s="18" t="str">
        <f>UPPER(TEXT(TB_Func5[[#This Row],[ADMISSAO]],"mmmm"))</f>
        <v>AGOSTO</v>
      </c>
      <c r="P31" s="17">
        <f ca="1">DATEDIF(TB_Func5[[#This Row],[ADMISSAO]],TODAY(),"Y")</f>
        <v>12</v>
      </c>
      <c r="Q31" s="19">
        <v>2000</v>
      </c>
      <c r="R31" s="8" t="s">
        <v>442</v>
      </c>
      <c r="S31" s="7">
        <v>40112</v>
      </c>
      <c r="T31" s="17">
        <v>10</v>
      </c>
      <c r="U31" s="1"/>
    </row>
    <row r="32" spans="2:21" x14ac:dyDescent="0.45">
      <c r="B32" s="1">
        <v>1031</v>
      </c>
      <c r="D32" s="1" t="s">
        <v>150</v>
      </c>
      <c r="E32" s="1" t="s">
        <v>13</v>
      </c>
      <c r="F32" s="1" t="s">
        <v>14</v>
      </c>
      <c r="G32" s="1" t="s">
        <v>151</v>
      </c>
      <c r="H32" s="1" t="s">
        <v>152</v>
      </c>
      <c r="I32" s="1" t="s">
        <v>153</v>
      </c>
      <c r="J32" s="1" t="s">
        <v>96</v>
      </c>
      <c r="K32" s="1" t="s">
        <v>64</v>
      </c>
      <c r="L32" s="7">
        <v>39358</v>
      </c>
      <c r="M32" s="17" t="str">
        <f>CONCATENATE(TB_Func5[[#This Row],[ADMIS_MÊS]]," / ",YEAR(TB_Func5[[#This Row],[ADMISSAO]]))</f>
        <v>OUTUBRO / 2007</v>
      </c>
      <c r="N32" s="17">
        <f>YEAR(TB_Func5[[#This Row],[ADMISSAO]])</f>
        <v>2007</v>
      </c>
      <c r="O32" s="18" t="str">
        <f>UPPER(TEXT(TB_Func5[[#This Row],[ADMISSAO]],"mmmm"))</f>
        <v>OUTUBRO</v>
      </c>
      <c r="P32" s="17">
        <f ca="1">DATEDIF(TB_Func5[[#This Row],[ADMISSAO]],TODAY(),"Y")</f>
        <v>12</v>
      </c>
      <c r="Q32" s="19">
        <v>1100</v>
      </c>
      <c r="R32" s="8"/>
      <c r="S32" s="7"/>
      <c r="T32" s="17"/>
      <c r="U32" s="1"/>
    </row>
    <row r="33" spans="2:21" x14ac:dyDescent="0.45">
      <c r="B33" s="1">
        <v>1032</v>
      </c>
      <c r="D33" s="1" t="s">
        <v>154</v>
      </c>
      <c r="E33" s="1" t="s">
        <v>13</v>
      </c>
      <c r="F33" s="1" t="s">
        <v>124</v>
      </c>
      <c r="G33" s="1" t="s">
        <v>155</v>
      </c>
      <c r="H33" s="1" t="s">
        <v>156</v>
      </c>
      <c r="I33" s="1" t="s">
        <v>157</v>
      </c>
      <c r="J33" s="1" t="s">
        <v>48</v>
      </c>
      <c r="K33" s="1" t="s">
        <v>43</v>
      </c>
      <c r="L33" s="7">
        <v>38492</v>
      </c>
      <c r="M33" s="17" t="str">
        <f>CONCATENATE(TB_Func5[[#This Row],[ADMIS_MÊS]]," / ",YEAR(TB_Func5[[#This Row],[ADMISSAO]]))</f>
        <v>MAIO / 2005</v>
      </c>
      <c r="N33" s="17">
        <f>YEAR(TB_Func5[[#This Row],[ADMISSAO]])</f>
        <v>2005</v>
      </c>
      <c r="O33" s="18" t="str">
        <f>UPPER(TEXT(TB_Func5[[#This Row],[ADMISSAO]],"mmmm"))</f>
        <v>MAIO</v>
      </c>
      <c r="P33" s="17">
        <f ca="1">DATEDIF(TB_Func5[[#This Row],[ADMISSAO]],TODAY(),"Y")</f>
        <v>15</v>
      </c>
      <c r="Q33" s="19">
        <v>1870</v>
      </c>
      <c r="R33" s="8"/>
      <c r="S33" s="7"/>
      <c r="T33" s="17"/>
      <c r="U33" s="1"/>
    </row>
    <row r="34" spans="2:21" x14ac:dyDescent="0.45">
      <c r="B34" s="1">
        <v>1033</v>
      </c>
      <c r="D34" s="1" t="s">
        <v>158</v>
      </c>
      <c r="E34" s="1" t="s">
        <v>13</v>
      </c>
      <c r="F34" s="1" t="s">
        <v>159</v>
      </c>
      <c r="G34" s="1" t="s">
        <v>160</v>
      </c>
      <c r="H34" s="1" t="s">
        <v>161</v>
      </c>
      <c r="I34" s="1" t="s">
        <v>162</v>
      </c>
      <c r="J34" s="1" t="s">
        <v>18</v>
      </c>
      <c r="K34" s="1" t="s">
        <v>163</v>
      </c>
      <c r="L34" s="7">
        <v>37021</v>
      </c>
      <c r="M34" s="17" t="str">
        <f>CONCATENATE(TB_Func5[[#This Row],[ADMIS_MÊS]]," / ",YEAR(TB_Func5[[#This Row],[ADMISSAO]]))</f>
        <v>MAIO / 2001</v>
      </c>
      <c r="N34" s="17">
        <f>YEAR(TB_Func5[[#This Row],[ADMISSAO]])</f>
        <v>2001</v>
      </c>
      <c r="O34" s="18" t="str">
        <f>UPPER(TEXT(TB_Func5[[#This Row],[ADMISSAO]],"mmmm"))</f>
        <v>MAIO</v>
      </c>
      <c r="P34" s="17">
        <f ca="1">DATEDIF(TB_Func5[[#This Row],[ADMISSAO]],TODAY(),"Y")</f>
        <v>19</v>
      </c>
      <c r="Q34" s="19">
        <v>2000</v>
      </c>
      <c r="R34" s="8"/>
      <c r="S34" s="7"/>
      <c r="T34" s="17"/>
      <c r="U34" s="1"/>
    </row>
    <row r="35" spans="2:21" x14ac:dyDescent="0.45">
      <c r="B35" s="1">
        <v>1034</v>
      </c>
      <c r="D35" s="1" t="s">
        <v>164</v>
      </c>
      <c r="E35" s="1" t="s">
        <v>13</v>
      </c>
      <c r="F35" s="1" t="s">
        <v>159</v>
      </c>
      <c r="G35" s="1" t="s">
        <v>165</v>
      </c>
      <c r="H35" s="1" t="s">
        <v>166</v>
      </c>
      <c r="I35" s="1" t="s">
        <v>167</v>
      </c>
      <c r="J35" s="1" t="s">
        <v>134</v>
      </c>
      <c r="K35" s="1" t="s">
        <v>19</v>
      </c>
      <c r="L35" s="7">
        <v>36341</v>
      </c>
      <c r="M35" s="17" t="str">
        <f>CONCATENATE(TB_Func5[[#This Row],[ADMIS_MÊS]]," / ",YEAR(TB_Func5[[#This Row],[ADMISSAO]]))</f>
        <v>JUNHO / 1999</v>
      </c>
      <c r="N35" s="17">
        <f>YEAR(TB_Func5[[#This Row],[ADMISSAO]])</f>
        <v>1999</v>
      </c>
      <c r="O35" s="18" t="str">
        <f>UPPER(TEXT(TB_Func5[[#This Row],[ADMISSAO]],"mmmm"))</f>
        <v>JUNHO</v>
      </c>
      <c r="P35" s="17">
        <f ca="1">DATEDIF(TB_Func5[[#This Row],[ADMISSAO]],TODAY(),"Y")</f>
        <v>21</v>
      </c>
      <c r="Q35" s="19">
        <v>3800</v>
      </c>
      <c r="R35" s="8"/>
      <c r="S35" s="7"/>
      <c r="T35" s="17"/>
      <c r="U35" s="1"/>
    </row>
    <row r="36" spans="2:21" x14ac:dyDescent="0.45">
      <c r="B36" s="1">
        <v>1035</v>
      </c>
      <c r="D36" s="1" t="s">
        <v>168</v>
      </c>
      <c r="E36" s="1" t="s">
        <v>13</v>
      </c>
      <c r="F36" s="1" t="s">
        <v>169</v>
      </c>
      <c r="G36" s="1" t="s">
        <v>170</v>
      </c>
      <c r="H36" s="1" t="s">
        <v>171</v>
      </c>
      <c r="I36" s="1" t="s">
        <v>172</v>
      </c>
      <c r="J36" s="1" t="s">
        <v>106</v>
      </c>
      <c r="K36" s="1" t="s">
        <v>54</v>
      </c>
      <c r="L36" s="7">
        <v>37347</v>
      </c>
      <c r="M36" s="17" t="str">
        <f>CONCATENATE(TB_Func5[[#This Row],[ADMIS_MÊS]]," / ",YEAR(TB_Func5[[#This Row],[ADMISSAO]]))</f>
        <v>ABRIL / 2002</v>
      </c>
      <c r="N36" s="17">
        <f>YEAR(TB_Func5[[#This Row],[ADMISSAO]])</f>
        <v>2002</v>
      </c>
      <c r="O36" s="18" t="str">
        <f>UPPER(TEXT(TB_Func5[[#This Row],[ADMISSAO]],"mmmm"))</f>
        <v>ABRIL</v>
      </c>
      <c r="P36" s="17">
        <f ca="1">DATEDIF(TB_Func5[[#This Row],[ADMISSAO]],TODAY(),"Y")</f>
        <v>18</v>
      </c>
      <c r="Q36" s="19">
        <v>1540</v>
      </c>
      <c r="R36" s="8"/>
      <c r="S36" s="7"/>
      <c r="T36" s="17"/>
      <c r="U36" s="1"/>
    </row>
    <row r="37" spans="2:21" x14ac:dyDescent="0.45">
      <c r="B37" s="1">
        <v>1036</v>
      </c>
      <c r="D37" s="1" t="s">
        <v>173</v>
      </c>
      <c r="E37" s="1" t="s">
        <v>13</v>
      </c>
      <c r="F37" s="1" t="s">
        <v>14</v>
      </c>
      <c r="G37" s="1" t="s">
        <v>174</v>
      </c>
      <c r="H37" s="1" t="s">
        <v>175</v>
      </c>
      <c r="I37" s="1" t="s">
        <v>176</v>
      </c>
      <c r="J37" s="1" t="s">
        <v>42</v>
      </c>
      <c r="K37" s="1" t="s">
        <v>64</v>
      </c>
      <c r="L37" s="7">
        <v>37012</v>
      </c>
      <c r="M37" s="17" t="str">
        <f>CONCATENATE(TB_Func5[[#This Row],[ADMIS_MÊS]]," / ",YEAR(TB_Func5[[#This Row],[ADMISSAO]]))</f>
        <v>MAIO / 2001</v>
      </c>
      <c r="N37" s="17">
        <f>YEAR(TB_Func5[[#This Row],[ADMISSAO]])</f>
        <v>2001</v>
      </c>
      <c r="O37" s="18" t="str">
        <f>UPPER(TEXT(TB_Func5[[#This Row],[ADMISSAO]],"mmmm"))</f>
        <v>MAIO</v>
      </c>
      <c r="P37" s="17">
        <f ca="1">DATEDIF(TB_Func5[[#This Row],[ADMISSAO]],TODAY(),"Y")</f>
        <v>19</v>
      </c>
      <c r="Q37" s="19">
        <v>944</v>
      </c>
      <c r="R37" s="8"/>
      <c r="S37" s="7"/>
      <c r="T37" s="17"/>
      <c r="U37" s="1"/>
    </row>
    <row r="38" spans="2:21" x14ac:dyDescent="0.45">
      <c r="B38" s="1">
        <v>1037</v>
      </c>
      <c r="D38" s="1" t="s">
        <v>177</v>
      </c>
      <c r="E38" s="1" t="s">
        <v>13</v>
      </c>
      <c r="F38" s="1" t="s">
        <v>124</v>
      </c>
      <c r="G38" s="1" t="s">
        <v>178</v>
      </c>
      <c r="H38" s="1" t="s">
        <v>179</v>
      </c>
      <c r="I38" s="1" t="s">
        <v>180</v>
      </c>
      <c r="J38" s="1" t="s">
        <v>69</v>
      </c>
      <c r="K38" s="1" t="s">
        <v>54</v>
      </c>
      <c r="L38" s="7">
        <v>36739</v>
      </c>
      <c r="M38" s="17" t="str">
        <f>CONCATENATE(TB_Func5[[#This Row],[ADMIS_MÊS]]," / ",YEAR(TB_Func5[[#This Row],[ADMISSAO]]))</f>
        <v>AGOSTO / 2000</v>
      </c>
      <c r="N38" s="17">
        <f>YEAR(TB_Func5[[#This Row],[ADMISSAO]])</f>
        <v>2000</v>
      </c>
      <c r="O38" s="18" t="str">
        <f>UPPER(TEXT(TB_Func5[[#This Row],[ADMISSAO]],"mmmm"))</f>
        <v>AGOSTO</v>
      </c>
      <c r="P38" s="17">
        <f ca="1">DATEDIF(TB_Func5[[#This Row],[ADMISSAO]],TODAY(),"Y")</f>
        <v>19</v>
      </c>
      <c r="Q38" s="19">
        <v>1890</v>
      </c>
      <c r="R38" s="8"/>
      <c r="S38" s="7"/>
      <c r="T38" s="17"/>
      <c r="U38" s="1"/>
    </row>
    <row r="39" spans="2:21" x14ac:dyDescent="0.45">
      <c r="B39" s="1">
        <v>1038</v>
      </c>
      <c r="D39" s="1" t="s">
        <v>181</v>
      </c>
      <c r="E39" s="1" t="s">
        <v>13</v>
      </c>
      <c r="F39" s="1" t="s">
        <v>14</v>
      </c>
      <c r="G39" s="1" t="s">
        <v>182</v>
      </c>
      <c r="H39" s="1" t="s">
        <v>183</v>
      </c>
      <c r="I39" s="1" t="s">
        <v>184</v>
      </c>
      <c r="J39" s="1" t="s">
        <v>18</v>
      </c>
      <c r="K39" s="1" t="s">
        <v>163</v>
      </c>
      <c r="L39" s="7">
        <v>37909</v>
      </c>
      <c r="M39" s="17" t="str">
        <f>CONCATENATE(TB_Func5[[#This Row],[ADMIS_MÊS]]," / ",YEAR(TB_Func5[[#This Row],[ADMISSAO]]))</f>
        <v>OUTUBRO / 2003</v>
      </c>
      <c r="N39" s="17">
        <f>YEAR(TB_Func5[[#This Row],[ADMISSAO]])</f>
        <v>2003</v>
      </c>
      <c r="O39" s="18" t="str">
        <f>UPPER(TEXT(TB_Func5[[#This Row],[ADMISSAO]],"mmmm"))</f>
        <v>OUTUBRO</v>
      </c>
      <c r="P39" s="17">
        <f ca="1">DATEDIF(TB_Func5[[#This Row],[ADMISSAO]],TODAY(),"Y")</f>
        <v>16</v>
      </c>
      <c r="Q39" s="19">
        <v>2500</v>
      </c>
      <c r="R39" s="8"/>
      <c r="S39" s="7"/>
      <c r="T39" s="17"/>
      <c r="U39" s="1"/>
    </row>
    <row r="40" spans="2:21" x14ac:dyDescent="0.45">
      <c r="B40" s="1">
        <v>1039</v>
      </c>
      <c r="D40" s="1" t="s">
        <v>185</v>
      </c>
      <c r="E40" s="1" t="s">
        <v>13</v>
      </c>
      <c r="F40" s="1" t="s">
        <v>14</v>
      </c>
      <c r="G40" s="1" t="s">
        <v>186</v>
      </c>
      <c r="H40" s="1" t="s">
        <v>187</v>
      </c>
      <c r="I40" s="1" t="s">
        <v>188</v>
      </c>
      <c r="J40" s="1" t="s">
        <v>24</v>
      </c>
      <c r="K40" s="1" t="s">
        <v>49</v>
      </c>
      <c r="L40" s="7">
        <v>39358</v>
      </c>
      <c r="M40" s="17" t="str">
        <f>CONCATENATE(TB_Func5[[#This Row],[ADMIS_MÊS]]," / ",YEAR(TB_Func5[[#This Row],[ADMISSAO]]))</f>
        <v>OUTUBRO / 2007</v>
      </c>
      <c r="N40" s="17">
        <f>YEAR(TB_Func5[[#This Row],[ADMISSAO]])</f>
        <v>2007</v>
      </c>
      <c r="O40" s="18" t="str">
        <f>UPPER(TEXT(TB_Func5[[#This Row],[ADMISSAO]],"mmmm"))</f>
        <v>OUTUBRO</v>
      </c>
      <c r="P40" s="17">
        <f ca="1">DATEDIF(TB_Func5[[#This Row],[ADMISSAO]],TODAY(),"Y")</f>
        <v>12</v>
      </c>
      <c r="Q40" s="19">
        <v>2100</v>
      </c>
      <c r="R40" s="8"/>
      <c r="S40" s="7"/>
      <c r="T40" s="17"/>
      <c r="U40" s="1"/>
    </row>
    <row r="41" spans="2:21" x14ac:dyDescent="0.45">
      <c r="B41" s="1">
        <v>1040</v>
      </c>
      <c r="D41" s="1" t="s">
        <v>189</v>
      </c>
      <c r="E41" s="1" t="s">
        <v>13</v>
      </c>
      <c r="F41" s="1" t="s">
        <v>169</v>
      </c>
      <c r="G41" s="1" t="s">
        <v>190</v>
      </c>
      <c r="H41" s="1" t="s">
        <v>191</v>
      </c>
      <c r="I41" s="1" t="s">
        <v>192</v>
      </c>
      <c r="J41" s="1" t="s">
        <v>106</v>
      </c>
      <c r="K41" s="1" t="s">
        <v>64</v>
      </c>
      <c r="L41" s="7">
        <v>38991</v>
      </c>
      <c r="M41" s="17" t="str">
        <f>CONCATENATE(TB_Func5[[#This Row],[ADMIS_MÊS]]," / ",YEAR(TB_Func5[[#This Row],[ADMISSAO]]))</f>
        <v>OUTUBRO / 2006</v>
      </c>
      <c r="N41" s="17">
        <f>YEAR(TB_Func5[[#This Row],[ADMISSAO]])</f>
        <v>2006</v>
      </c>
      <c r="O41" s="18" t="str">
        <f>UPPER(TEXT(TB_Func5[[#This Row],[ADMISSAO]],"mmmm"))</f>
        <v>OUTUBRO</v>
      </c>
      <c r="P41" s="17">
        <f ca="1">DATEDIF(TB_Func5[[#This Row],[ADMISSAO]],TODAY(),"Y")</f>
        <v>13</v>
      </c>
      <c r="Q41" s="19">
        <v>1200</v>
      </c>
      <c r="R41" s="8"/>
      <c r="S41" s="7"/>
      <c r="T41" s="17"/>
      <c r="U41" s="1"/>
    </row>
    <row r="42" spans="2:21" x14ac:dyDescent="0.45">
      <c r="B42" s="1">
        <v>1041</v>
      </c>
      <c r="D42" s="1" t="s">
        <v>193</v>
      </c>
      <c r="E42" s="1" t="s">
        <v>13</v>
      </c>
      <c r="F42" s="1" t="s">
        <v>14</v>
      </c>
      <c r="G42" s="1" t="s">
        <v>194</v>
      </c>
      <c r="H42" s="1" t="s">
        <v>195</v>
      </c>
      <c r="I42" s="1" t="s">
        <v>196</v>
      </c>
      <c r="J42" s="1" t="s">
        <v>24</v>
      </c>
      <c r="K42" s="1" t="s">
        <v>59</v>
      </c>
      <c r="L42" s="7">
        <v>39358</v>
      </c>
      <c r="M42" s="17" t="str">
        <f>CONCATENATE(TB_Func5[[#This Row],[ADMIS_MÊS]]," / ",YEAR(TB_Func5[[#This Row],[ADMISSAO]]))</f>
        <v>OUTUBRO / 2007</v>
      </c>
      <c r="N42" s="17">
        <f>YEAR(TB_Func5[[#This Row],[ADMISSAO]])</f>
        <v>2007</v>
      </c>
      <c r="O42" s="18" t="str">
        <f>UPPER(TEXT(TB_Func5[[#This Row],[ADMISSAO]],"mmmm"))</f>
        <v>OUTUBRO</v>
      </c>
      <c r="P42" s="17">
        <f ca="1">DATEDIF(TB_Func5[[#This Row],[ADMISSAO]],TODAY(),"Y")</f>
        <v>12</v>
      </c>
      <c r="Q42" s="19">
        <v>960</v>
      </c>
      <c r="R42" s="8"/>
      <c r="S42" s="7"/>
      <c r="T42" s="17"/>
      <c r="U42" s="1"/>
    </row>
    <row r="43" spans="2:21" x14ac:dyDescent="0.45">
      <c r="B43" s="1">
        <v>1042</v>
      </c>
      <c r="D43" s="1" t="s">
        <v>197</v>
      </c>
      <c r="E43" s="1" t="s">
        <v>198</v>
      </c>
      <c r="F43" s="1" t="s">
        <v>199</v>
      </c>
      <c r="G43" s="1" t="s">
        <v>200</v>
      </c>
      <c r="H43" s="1" t="s">
        <v>201</v>
      </c>
      <c r="I43" s="1" t="s">
        <v>202</v>
      </c>
      <c r="J43" s="1" t="s">
        <v>69</v>
      </c>
      <c r="K43" s="1" t="s">
        <v>128</v>
      </c>
      <c r="L43" s="7">
        <v>38484</v>
      </c>
      <c r="M43" s="17" t="str">
        <f>CONCATENATE(TB_Func5[[#This Row],[ADMIS_MÊS]]," / ",YEAR(TB_Func5[[#This Row],[ADMISSAO]]))</f>
        <v>MAIO / 2005</v>
      </c>
      <c r="N43" s="17">
        <f>YEAR(TB_Func5[[#This Row],[ADMISSAO]])</f>
        <v>2005</v>
      </c>
      <c r="O43" s="18" t="str">
        <f>UPPER(TEXT(TB_Func5[[#This Row],[ADMISSAO]],"mmmm"))</f>
        <v>MAIO</v>
      </c>
      <c r="P43" s="17">
        <f ca="1">DATEDIF(TB_Func5[[#This Row],[ADMISSAO]],TODAY(),"Y")</f>
        <v>15</v>
      </c>
      <c r="Q43" s="19">
        <v>1205</v>
      </c>
      <c r="R43" s="8"/>
      <c r="S43" s="7"/>
      <c r="T43" s="17"/>
      <c r="U43" s="1"/>
    </row>
    <row r="44" spans="2:21" x14ac:dyDescent="0.45">
      <c r="B44" s="1">
        <v>1043</v>
      </c>
      <c r="D44" s="1" t="s">
        <v>203</v>
      </c>
      <c r="E44" s="1" t="s">
        <v>198</v>
      </c>
      <c r="F44" s="1" t="s">
        <v>199</v>
      </c>
      <c r="G44" s="1" t="s">
        <v>204</v>
      </c>
      <c r="H44" s="1" t="s">
        <v>205</v>
      </c>
      <c r="I44" s="1" t="s">
        <v>206</v>
      </c>
      <c r="J44" s="1" t="s">
        <v>96</v>
      </c>
      <c r="K44" s="1" t="s">
        <v>97</v>
      </c>
      <c r="L44" s="7">
        <v>36262</v>
      </c>
      <c r="M44" s="17" t="str">
        <f>CONCATENATE(TB_Func5[[#This Row],[ADMIS_MÊS]]," / ",YEAR(TB_Func5[[#This Row],[ADMISSAO]]))</f>
        <v>ABRIL / 1999</v>
      </c>
      <c r="N44" s="17">
        <f>YEAR(TB_Func5[[#This Row],[ADMISSAO]])</f>
        <v>1999</v>
      </c>
      <c r="O44" s="18" t="str">
        <f>UPPER(TEXT(TB_Func5[[#This Row],[ADMISSAO]],"mmmm"))</f>
        <v>ABRIL</v>
      </c>
      <c r="P44" s="17">
        <f ca="1">DATEDIF(TB_Func5[[#This Row],[ADMISSAO]],TODAY(),"Y")</f>
        <v>21</v>
      </c>
      <c r="Q44" s="19">
        <v>1033</v>
      </c>
      <c r="R44" s="8"/>
      <c r="S44" s="7"/>
      <c r="T44" s="17"/>
      <c r="U44" s="1"/>
    </row>
    <row r="45" spans="2:21" x14ac:dyDescent="0.45">
      <c r="B45" s="1">
        <v>1044</v>
      </c>
      <c r="D45" s="1" t="s">
        <v>207</v>
      </c>
      <c r="E45" s="1" t="s">
        <v>198</v>
      </c>
      <c r="F45" s="1" t="s">
        <v>199</v>
      </c>
      <c r="G45" s="1" t="s">
        <v>208</v>
      </c>
      <c r="H45" s="1" t="s">
        <v>209</v>
      </c>
      <c r="I45" s="1" t="s">
        <v>210</v>
      </c>
      <c r="J45" s="1" t="s">
        <v>42</v>
      </c>
      <c r="K45" s="1" t="s">
        <v>97</v>
      </c>
      <c r="L45" s="7">
        <v>36692</v>
      </c>
      <c r="M45" s="17" t="str">
        <f>CONCATENATE(TB_Func5[[#This Row],[ADMIS_MÊS]]," / ",YEAR(TB_Func5[[#This Row],[ADMISSAO]]))</f>
        <v>JUNHO / 2000</v>
      </c>
      <c r="N45" s="17">
        <f>YEAR(TB_Func5[[#This Row],[ADMISSAO]])</f>
        <v>2000</v>
      </c>
      <c r="O45" s="18" t="str">
        <f>UPPER(TEXT(TB_Func5[[#This Row],[ADMISSAO]],"mmmm"))</f>
        <v>JUNHO</v>
      </c>
      <c r="P45" s="17">
        <f ca="1">DATEDIF(TB_Func5[[#This Row],[ADMISSAO]],TODAY(),"Y")</f>
        <v>20</v>
      </c>
      <c r="Q45" s="19">
        <v>1047.32</v>
      </c>
      <c r="R45" s="8"/>
      <c r="S45" s="7"/>
      <c r="T45" s="17"/>
      <c r="U45" s="1"/>
    </row>
    <row r="46" spans="2:21" x14ac:dyDescent="0.45">
      <c r="B46" s="1">
        <v>1045</v>
      </c>
      <c r="D46" s="1" t="s">
        <v>211</v>
      </c>
      <c r="E46" s="1" t="s">
        <v>198</v>
      </c>
      <c r="F46" s="1" t="s">
        <v>199</v>
      </c>
      <c r="G46" s="1" t="s">
        <v>212</v>
      </c>
      <c r="H46" s="1" t="s">
        <v>213</v>
      </c>
      <c r="I46" s="1" t="s">
        <v>214</v>
      </c>
      <c r="J46" s="1" t="s">
        <v>34</v>
      </c>
      <c r="K46" s="1" t="s">
        <v>97</v>
      </c>
      <c r="L46" s="7">
        <v>35976</v>
      </c>
      <c r="M46" s="17" t="str">
        <f>CONCATENATE(TB_Func5[[#This Row],[ADMIS_MÊS]]," / ",YEAR(TB_Func5[[#This Row],[ADMISSAO]]))</f>
        <v>JUNHO / 1998</v>
      </c>
      <c r="N46" s="17">
        <f>YEAR(TB_Func5[[#This Row],[ADMISSAO]])</f>
        <v>1998</v>
      </c>
      <c r="O46" s="18" t="str">
        <f>UPPER(TEXT(TB_Func5[[#This Row],[ADMISSAO]],"mmmm"))</f>
        <v>JUNHO</v>
      </c>
      <c r="P46" s="17">
        <f ca="1">DATEDIF(TB_Func5[[#This Row],[ADMISSAO]],TODAY(),"Y")</f>
        <v>22</v>
      </c>
      <c r="Q46" s="19">
        <v>1302</v>
      </c>
      <c r="R46" s="8"/>
      <c r="S46" s="7"/>
      <c r="T46" s="17"/>
      <c r="U46" s="1"/>
    </row>
    <row r="47" spans="2:21" x14ac:dyDescent="0.45">
      <c r="B47" s="1">
        <v>1046</v>
      </c>
      <c r="D47" s="1" t="s">
        <v>215</v>
      </c>
      <c r="E47" s="1" t="s">
        <v>198</v>
      </c>
      <c r="F47" s="1" t="s">
        <v>199</v>
      </c>
      <c r="G47" s="1" t="s">
        <v>216</v>
      </c>
      <c r="H47" s="1" t="s">
        <v>217</v>
      </c>
      <c r="I47" s="1" t="s">
        <v>218</v>
      </c>
      <c r="J47" s="1" t="s">
        <v>134</v>
      </c>
      <c r="K47" s="1" t="s">
        <v>97</v>
      </c>
      <c r="L47" s="7">
        <v>35550</v>
      </c>
      <c r="M47" s="17" t="str">
        <f>CONCATENATE(TB_Func5[[#This Row],[ADMIS_MÊS]]," / ",YEAR(TB_Func5[[#This Row],[ADMISSAO]]))</f>
        <v>ABRIL / 1997</v>
      </c>
      <c r="N47" s="17">
        <f>YEAR(TB_Func5[[#This Row],[ADMISSAO]])</f>
        <v>1997</v>
      </c>
      <c r="O47" s="18" t="str">
        <f>UPPER(TEXT(TB_Func5[[#This Row],[ADMISSAO]],"mmmm"))</f>
        <v>ABRIL</v>
      </c>
      <c r="P47" s="17">
        <f ca="1">DATEDIF(TB_Func5[[#This Row],[ADMISSAO]],TODAY(),"Y")</f>
        <v>23</v>
      </c>
      <c r="Q47" s="19">
        <v>1650</v>
      </c>
      <c r="R47" s="8"/>
      <c r="S47" s="7"/>
      <c r="T47" s="17"/>
      <c r="U47" s="1"/>
    </row>
    <row r="48" spans="2:21" x14ac:dyDescent="0.45">
      <c r="B48" s="1">
        <v>1047</v>
      </c>
      <c r="D48" s="1" t="s">
        <v>219</v>
      </c>
      <c r="E48" s="1" t="s">
        <v>220</v>
      </c>
      <c r="F48" s="1" t="s">
        <v>221</v>
      </c>
      <c r="G48" s="1" t="s">
        <v>222</v>
      </c>
      <c r="H48" s="1" t="s">
        <v>223</v>
      </c>
      <c r="I48" s="1" t="s">
        <v>224</v>
      </c>
      <c r="J48" s="1" t="s">
        <v>48</v>
      </c>
      <c r="K48" s="1" t="s">
        <v>97</v>
      </c>
      <c r="L48" s="7">
        <v>37371</v>
      </c>
      <c r="M48" s="17" t="str">
        <f>CONCATENATE(TB_Func5[[#This Row],[ADMIS_MÊS]]," / ",YEAR(TB_Func5[[#This Row],[ADMISSAO]]))</f>
        <v>ABRIL / 2002</v>
      </c>
      <c r="N48" s="17">
        <f>YEAR(TB_Func5[[#This Row],[ADMISSAO]])</f>
        <v>2002</v>
      </c>
      <c r="O48" s="18" t="str">
        <f>UPPER(TEXT(TB_Func5[[#This Row],[ADMISSAO]],"mmmm"))</f>
        <v>ABRIL</v>
      </c>
      <c r="P48" s="17">
        <f ca="1">DATEDIF(TB_Func5[[#This Row],[ADMISSAO]],TODAY(),"Y")</f>
        <v>18</v>
      </c>
      <c r="Q48" s="19">
        <v>1200</v>
      </c>
      <c r="R48" s="8"/>
      <c r="S48" s="7"/>
      <c r="T48" s="17"/>
      <c r="U48" s="1"/>
    </row>
    <row r="49" spans="2:21" x14ac:dyDescent="0.45">
      <c r="B49" s="1">
        <v>1048</v>
      </c>
      <c r="D49" s="1" t="s">
        <v>225</v>
      </c>
      <c r="E49" s="1" t="s">
        <v>220</v>
      </c>
      <c r="F49" s="1" t="s">
        <v>221</v>
      </c>
      <c r="G49" s="1" t="s">
        <v>226</v>
      </c>
      <c r="H49" s="1" t="s">
        <v>227</v>
      </c>
      <c r="I49" s="1" t="s">
        <v>228</v>
      </c>
      <c r="J49" s="1" t="s">
        <v>24</v>
      </c>
      <c r="K49" s="1" t="s">
        <v>59</v>
      </c>
      <c r="L49" s="7">
        <v>37302</v>
      </c>
      <c r="M49" s="17" t="str">
        <f>CONCATENATE(TB_Func5[[#This Row],[ADMIS_MÊS]]," / ",YEAR(TB_Func5[[#This Row],[ADMISSAO]]))</f>
        <v>FEVEREIRO / 2002</v>
      </c>
      <c r="N49" s="17">
        <f>YEAR(TB_Func5[[#This Row],[ADMISSAO]])</f>
        <v>2002</v>
      </c>
      <c r="O49" s="18" t="str">
        <f>UPPER(TEXT(TB_Func5[[#This Row],[ADMISSAO]],"mmmm"))</f>
        <v>FEVEREIRO</v>
      </c>
      <c r="P49" s="17">
        <f ca="1">DATEDIF(TB_Func5[[#This Row],[ADMISSAO]],TODAY(),"Y")</f>
        <v>18</v>
      </c>
      <c r="Q49" s="19">
        <v>1300</v>
      </c>
      <c r="R49" s="8"/>
      <c r="S49" s="7"/>
      <c r="T49" s="17"/>
      <c r="U49" s="1"/>
    </row>
    <row r="50" spans="2:21" x14ac:dyDescent="0.45">
      <c r="B50" s="1">
        <v>1049</v>
      </c>
      <c r="D50" s="1" t="s">
        <v>229</v>
      </c>
      <c r="E50" s="1" t="s">
        <v>220</v>
      </c>
      <c r="F50" s="1" t="s">
        <v>221</v>
      </c>
      <c r="G50" s="1" t="s">
        <v>230</v>
      </c>
      <c r="H50" s="1" t="s">
        <v>231</v>
      </c>
      <c r="I50" s="1" t="s">
        <v>232</v>
      </c>
      <c r="J50" s="1" t="s">
        <v>24</v>
      </c>
      <c r="K50" s="1" t="s">
        <v>59</v>
      </c>
      <c r="L50" s="7">
        <v>37783</v>
      </c>
      <c r="M50" s="17" t="str">
        <f>CONCATENATE(TB_Func5[[#This Row],[ADMIS_MÊS]]," / ",YEAR(TB_Func5[[#This Row],[ADMISSAO]]))</f>
        <v>JUNHO / 2003</v>
      </c>
      <c r="N50" s="17">
        <f>YEAR(TB_Func5[[#This Row],[ADMISSAO]])</f>
        <v>2003</v>
      </c>
      <c r="O50" s="18" t="str">
        <f>UPPER(TEXT(TB_Func5[[#This Row],[ADMISSAO]],"mmmm"))</f>
        <v>JUNHO</v>
      </c>
      <c r="P50" s="17">
        <f ca="1">DATEDIF(TB_Func5[[#This Row],[ADMISSAO]],TODAY(),"Y")</f>
        <v>17</v>
      </c>
      <c r="Q50" s="19">
        <v>1200</v>
      </c>
      <c r="R50" s="8"/>
      <c r="S50" s="7"/>
      <c r="T50" s="17"/>
      <c r="U50" s="1"/>
    </row>
    <row r="51" spans="2:21" x14ac:dyDescent="0.45">
      <c r="B51" s="1">
        <v>1050</v>
      </c>
      <c r="D51" s="1" t="s">
        <v>233</v>
      </c>
      <c r="E51" s="1" t="s">
        <v>13</v>
      </c>
      <c r="F51" s="1" t="s">
        <v>14</v>
      </c>
      <c r="G51" s="1" t="s">
        <v>234</v>
      </c>
      <c r="H51" s="1" t="s">
        <v>235</v>
      </c>
      <c r="I51" s="1" t="s">
        <v>236</v>
      </c>
      <c r="J51" s="1" t="s">
        <v>29</v>
      </c>
      <c r="K51" s="1" t="s">
        <v>59</v>
      </c>
      <c r="L51" s="7">
        <v>37033</v>
      </c>
      <c r="M51" s="17" t="str">
        <f>CONCATENATE(TB_Func5[[#This Row],[ADMIS_MÊS]]," / ",YEAR(TB_Func5[[#This Row],[ADMISSAO]]))</f>
        <v>MAIO / 2001</v>
      </c>
      <c r="N51" s="17">
        <f>YEAR(TB_Func5[[#This Row],[ADMISSAO]])</f>
        <v>2001</v>
      </c>
      <c r="O51" s="18" t="str">
        <f>UPPER(TEXT(TB_Func5[[#This Row],[ADMISSAO]],"mmmm"))</f>
        <v>MAIO</v>
      </c>
      <c r="P51" s="17">
        <f ca="1">DATEDIF(TB_Func5[[#This Row],[ADMISSAO]],TODAY(),"Y")</f>
        <v>19</v>
      </c>
      <c r="Q51" s="19">
        <v>1350</v>
      </c>
      <c r="R51" s="8"/>
      <c r="S51" s="7"/>
      <c r="T51" s="17"/>
      <c r="U51" s="1"/>
    </row>
    <row r="52" spans="2:21" x14ac:dyDescent="0.45">
      <c r="B52" s="1">
        <v>1051</v>
      </c>
      <c r="D52" s="1" t="s">
        <v>237</v>
      </c>
      <c r="E52" s="1" t="s">
        <v>13</v>
      </c>
      <c r="F52" s="1" t="s">
        <v>14</v>
      </c>
      <c r="G52" s="1" t="s">
        <v>238</v>
      </c>
      <c r="H52" s="1" t="s">
        <v>239</v>
      </c>
      <c r="I52" s="1" t="s">
        <v>240</v>
      </c>
      <c r="J52" s="1" t="s">
        <v>29</v>
      </c>
      <c r="K52" s="1" t="s">
        <v>64</v>
      </c>
      <c r="L52" s="7">
        <v>36917</v>
      </c>
      <c r="M52" s="17" t="str">
        <f>CONCATENATE(TB_Func5[[#This Row],[ADMIS_MÊS]]," / ",YEAR(TB_Func5[[#This Row],[ADMISSAO]]))</f>
        <v>JANEIRO / 2001</v>
      </c>
      <c r="N52" s="17">
        <f>YEAR(TB_Func5[[#This Row],[ADMISSAO]])</f>
        <v>2001</v>
      </c>
      <c r="O52" s="18" t="str">
        <f>UPPER(TEXT(TB_Func5[[#This Row],[ADMISSAO]],"mmmm"))</f>
        <v>JANEIRO</v>
      </c>
      <c r="P52" s="17">
        <f ca="1">DATEDIF(TB_Func5[[#This Row],[ADMISSAO]],TODAY(),"Y")</f>
        <v>19</v>
      </c>
      <c r="Q52" s="19">
        <v>1250</v>
      </c>
      <c r="R52" s="8"/>
      <c r="S52" s="7"/>
      <c r="T52" s="17"/>
      <c r="U52" s="1"/>
    </row>
    <row r="53" spans="2:21" x14ac:dyDescent="0.45">
      <c r="B53" s="1">
        <v>1052</v>
      </c>
      <c r="D53" s="1" t="s">
        <v>241</v>
      </c>
      <c r="E53" s="1" t="s">
        <v>220</v>
      </c>
      <c r="F53" s="1" t="s">
        <v>221</v>
      </c>
      <c r="G53" s="1" t="s">
        <v>242</v>
      </c>
      <c r="H53" s="1" t="s">
        <v>243</v>
      </c>
      <c r="I53" s="1" t="s">
        <v>244</v>
      </c>
      <c r="J53" s="1" t="s">
        <v>48</v>
      </c>
      <c r="K53" s="1" t="s">
        <v>64</v>
      </c>
      <c r="L53" s="7">
        <v>39652</v>
      </c>
      <c r="M53" s="17" t="str">
        <f>CONCATENATE(TB_Func5[[#This Row],[ADMIS_MÊS]]," / ",YEAR(TB_Func5[[#This Row],[ADMISSAO]]))</f>
        <v>JULHO / 2008</v>
      </c>
      <c r="N53" s="17">
        <f>YEAR(TB_Func5[[#This Row],[ADMISSAO]])</f>
        <v>2008</v>
      </c>
      <c r="O53" s="18" t="str">
        <f>UPPER(TEXT(TB_Func5[[#This Row],[ADMISSAO]],"mmmm"))</f>
        <v>JULHO</v>
      </c>
      <c r="P53" s="17">
        <f ca="1">DATEDIF(TB_Func5[[#This Row],[ADMISSAO]],TODAY(),"Y")</f>
        <v>12</v>
      </c>
      <c r="Q53" s="19">
        <v>1400</v>
      </c>
      <c r="R53" s="8" t="s">
        <v>444</v>
      </c>
      <c r="S53" s="7">
        <v>35500</v>
      </c>
      <c r="T53" s="17">
        <v>23</v>
      </c>
      <c r="U53" s="1"/>
    </row>
    <row r="54" spans="2:21" x14ac:dyDescent="0.45">
      <c r="B54" s="1">
        <v>1053</v>
      </c>
      <c r="D54" s="1" t="s">
        <v>245</v>
      </c>
      <c r="E54" s="1" t="s">
        <v>220</v>
      </c>
      <c r="F54" s="1" t="s">
        <v>221</v>
      </c>
      <c r="G54" s="1" t="s">
        <v>246</v>
      </c>
      <c r="H54" s="1" t="s">
        <v>247</v>
      </c>
      <c r="I54" s="1" t="s">
        <v>248</v>
      </c>
      <c r="J54" s="1" t="s">
        <v>48</v>
      </c>
      <c r="K54" s="1" t="s">
        <v>128</v>
      </c>
      <c r="L54" s="7">
        <v>39619</v>
      </c>
      <c r="M54" s="17" t="str">
        <f>CONCATENATE(TB_Func5[[#This Row],[ADMIS_MÊS]]," / ",YEAR(TB_Func5[[#This Row],[ADMISSAO]]))</f>
        <v>JUNHO / 2008</v>
      </c>
      <c r="N54" s="17">
        <f>YEAR(TB_Func5[[#This Row],[ADMISSAO]])</f>
        <v>2008</v>
      </c>
      <c r="O54" s="18" t="str">
        <f>UPPER(TEXT(TB_Func5[[#This Row],[ADMISSAO]],"mmmm"))</f>
        <v>JUNHO</v>
      </c>
      <c r="P54" s="17">
        <f ca="1">DATEDIF(TB_Func5[[#This Row],[ADMISSAO]],TODAY(),"Y")</f>
        <v>12</v>
      </c>
      <c r="Q54" s="19">
        <v>1400</v>
      </c>
      <c r="R54" s="8"/>
      <c r="S54" s="7"/>
      <c r="T54" s="17"/>
      <c r="U54" s="1"/>
    </row>
    <row r="55" spans="2:21" x14ac:dyDescent="0.45">
      <c r="B55" s="1">
        <v>1054</v>
      </c>
      <c r="D55" s="1" t="s">
        <v>249</v>
      </c>
      <c r="E55" s="1" t="s">
        <v>220</v>
      </c>
      <c r="F55" s="1" t="s">
        <v>221</v>
      </c>
      <c r="G55" s="1" t="s">
        <v>250</v>
      </c>
      <c r="H55" s="1" t="s">
        <v>251</v>
      </c>
      <c r="I55" s="1" t="s">
        <v>252</v>
      </c>
      <c r="J55" s="1" t="s">
        <v>29</v>
      </c>
      <c r="K55" s="1" t="s">
        <v>59</v>
      </c>
      <c r="L55" s="7">
        <v>39187</v>
      </c>
      <c r="M55" s="17" t="str">
        <f>CONCATENATE(TB_Func5[[#This Row],[ADMIS_MÊS]]," / ",YEAR(TB_Func5[[#This Row],[ADMISSAO]]))</f>
        <v>ABRIL / 2007</v>
      </c>
      <c r="N55" s="17">
        <f>YEAR(TB_Func5[[#This Row],[ADMISSAO]])</f>
        <v>2007</v>
      </c>
      <c r="O55" s="18" t="str">
        <f>UPPER(TEXT(TB_Func5[[#This Row],[ADMISSAO]],"mmmm"))</f>
        <v>ABRIL</v>
      </c>
      <c r="P55" s="17">
        <f ca="1">DATEDIF(TB_Func5[[#This Row],[ADMISSAO]],TODAY(),"Y")</f>
        <v>13</v>
      </c>
      <c r="Q55" s="19">
        <v>1150</v>
      </c>
      <c r="R55" s="8"/>
      <c r="S55" s="7"/>
      <c r="T55" s="17"/>
      <c r="U55" s="1"/>
    </row>
    <row r="56" spans="2:21" x14ac:dyDescent="0.45">
      <c r="B56" s="1">
        <v>1055</v>
      </c>
      <c r="D56" s="1" t="s">
        <v>253</v>
      </c>
      <c r="E56" s="1" t="s">
        <v>198</v>
      </c>
      <c r="F56" s="1" t="s">
        <v>199</v>
      </c>
      <c r="G56" s="1" t="s">
        <v>254</v>
      </c>
      <c r="H56" s="1" t="s">
        <v>255</v>
      </c>
      <c r="I56" s="1" t="s">
        <v>256</v>
      </c>
      <c r="J56" s="1" t="s">
        <v>24</v>
      </c>
      <c r="K56" s="1" t="s">
        <v>59</v>
      </c>
      <c r="L56" s="7">
        <v>39452</v>
      </c>
      <c r="M56" s="17" t="str">
        <f>CONCATENATE(TB_Func5[[#This Row],[ADMIS_MÊS]]," / ",YEAR(TB_Func5[[#This Row],[ADMISSAO]]))</f>
        <v>JANEIRO / 2008</v>
      </c>
      <c r="N56" s="17">
        <f>YEAR(TB_Func5[[#This Row],[ADMISSAO]])</f>
        <v>2008</v>
      </c>
      <c r="O56" s="18" t="str">
        <f>UPPER(TEXT(TB_Func5[[#This Row],[ADMISSAO]],"mmmm"))</f>
        <v>JANEIRO</v>
      </c>
      <c r="P56" s="17">
        <f ca="1">DATEDIF(TB_Func5[[#This Row],[ADMISSAO]],TODAY(),"Y")</f>
        <v>12</v>
      </c>
      <c r="Q56" s="19">
        <v>1150</v>
      </c>
      <c r="R56" s="8" t="s">
        <v>445</v>
      </c>
      <c r="S56" s="7">
        <v>32995</v>
      </c>
      <c r="T56" s="17">
        <v>30</v>
      </c>
      <c r="U56" s="1"/>
    </row>
    <row r="57" spans="2:21" x14ac:dyDescent="0.45">
      <c r="B57" s="1">
        <v>1056</v>
      </c>
      <c r="D57" s="1" t="s">
        <v>257</v>
      </c>
      <c r="E57" s="1" t="s">
        <v>13</v>
      </c>
      <c r="F57" s="1" t="s">
        <v>124</v>
      </c>
      <c r="G57" s="1" t="s">
        <v>258</v>
      </c>
      <c r="H57" s="1" t="s">
        <v>259</v>
      </c>
      <c r="I57" s="1" t="s">
        <v>260</v>
      </c>
      <c r="J57" s="1" t="s">
        <v>48</v>
      </c>
      <c r="K57" s="1" t="s">
        <v>64</v>
      </c>
      <c r="L57" s="7">
        <v>39504</v>
      </c>
      <c r="M57" s="17" t="str">
        <f>CONCATENATE(TB_Func5[[#This Row],[ADMIS_MÊS]]," / ",YEAR(TB_Func5[[#This Row],[ADMISSAO]]))</f>
        <v>FEVEREIRO / 2008</v>
      </c>
      <c r="N57" s="17">
        <f>YEAR(TB_Func5[[#This Row],[ADMISSAO]])</f>
        <v>2008</v>
      </c>
      <c r="O57" s="18" t="str">
        <f>UPPER(TEXT(TB_Func5[[#This Row],[ADMISSAO]],"mmmm"))</f>
        <v>FEVEREIRO</v>
      </c>
      <c r="P57" s="17">
        <f ca="1">DATEDIF(TB_Func5[[#This Row],[ADMISSAO]],TODAY(),"Y")</f>
        <v>12</v>
      </c>
      <c r="Q57" s="19">
        <v>1150</v>
      </c>
      <c r="R57" s="8"/>
      <c r="S57" s="7"/>
      <c r="T57" s="17"/>
      <c r="U57" s="1"/>
    </row>
    <row r="58" spans="2:21" x14ac:dyDescent="0.45">
      <c r="B58" s="1">
        <v>1057</v>
      </c>
      <c r="D58" s="1" t="s">
        <v>261</v>
      </c>
      <c r="E58" s="1" t="s">
        <v>13</v>
      </c>
      <c r="F58" s="1" t="s">
        <v>14</v>
      </c>
      <c r="G58" s="1" t="s">
        <v>262</v>
      </c>
      <c r="H58" s="1" t="s">
        <v>263</v>
      </c>
      <c r="I58" s="1" t="s">
        <v>264</v>
      </c>
      <c r="J58" s="1" t="s">
        <v>29</v>
      </c>
      <c r="K58" s="1" t="s">
        <v>128</v>
      </c>
      <c r="L58" s="7">
        <v>39736</v>
      </c>
      <c r="M58" s="17" t="str">
        <f>CONCATENATE(TB_Func5[[#This Row],[ADMIS_MÊS]]," / ",YEAR(TB_Func5[[#This Row],[ADMISSAO]]))</f>
        <v>OUTUBRO / 2008</v>
      </c>
      <c r="N58" s="17">
        <f>YEAR(TB_Func5[[#This Row],[ADMISSAO]])</f>
        <v>2008</v>
      </c>
      <c r="O58" s="18" t="str">
        <f>UPPER(TEXT(TB_Func5[[#This Row],[ADMISSAO]],"mmmm"))</f>
        <v>OUTUBRO</v>
      </c>
      <c r="P58" s="17">
        <f ca="1">DATEDIF(TB_Func5[[#This Row],[ADMISSAO]],TODAY(),"Y")</f>
        <v>11</v>
      </c>
      <c r="Q58" s="19">
        <v>1150</v>
      </c>
      <c r="R58" s="8"/>
      <c r="S58" s="7"/>
      <c r="T58" s="17"/>
      <c r="U58" s="1"/>
    </row>
    <row r="59" spans="2:21" x14ac:dyDescent="0.45">
      <c r="B59" s="1">
        <v>1058</v>
      </c>
      <c r="D59" s="1" t="s">
        <v>265</v>
      </c>
      <c r="E59" s="1" t="s">
        <v>13</v>
      </c>
      <c r="F59" s="1" t="s">
        <v>14</v>
      </c>
      <c r="G59" s="1" t="s">
        <v>266</v>
      </c>
      <c r="H59" s="1" t="s">
        <v>267</v>
      </c>
      <c r="I59" s="1" t="s">
        <v>268</v>
      </c>
      <c r="J59" s="1" t="s">
        <v>24</v>
      </c>
      <c r="K59" s="1" t="s">
        <v>59</v>
      </c>
      <c r="L59" s="7">
        <v>36875</v>
      </c>
      <c r="M59" s="17" t="str">
        <f>CONCATENATE(TB_Func5[[#This Row],[ADMIS_MÊS]]," / ",YEAR(TB_Func5[[#This Row],[ADMISSAO]]))</f>
        <v>DEZEMBRO / 2000</v>
      </c>
      <c r="N59" s="17">
        <f>YEAR(TB_Func5[[#This Row],[ADMISSAO]])</f>
        <v>2000</v>
      </c>
      <c r="O59" s="18" t="str">
        <f>UPPER(TEXT(TB_Func5[[#This Row],[ADMISSAO]],"mmmm"))</f>
        <v>DEZEMBRO</v>
      </c>
      <c r="P59" s="17">
        <f ca="1">DATEDIF(TB_Func5[[#This Row],[ADMISSAO]],TODAY(),"Y")</f>
        <v>19</v>
      </c>
      <c r="Q59" s="19">
        <v>1150</v>
      </c>
      <c r="R59" s="8"/>
      <c r="S59" s="7"/>
      <c r="T59" s="17"/>
      <c r="U59" s="1"/>
    </row>
    <row r="60" spans="2:21" x14ac:dyDescent="0.45">
      <c r="B60" s="1">
        <v>1059</v>
      </c>
      <c r="D60" s="1" t="s">
        <v>269</v>
      </c>
      <c r="E60" s="1" t="s">
        <v>220</v>
      </c>
      <c r="F60" s="1" t="s">
        <v>221</v>
      </c>
      <c r="G60" s="1" t="s">
        <v>270</v>
      </c>
      <c r="H60" s="1" t="s">
        <v>271</v>
      </c>
      <c r="I60" s="1" t="s">
        <v>272</v>
      </c>
      <c r="J60" s="1" t="s">
        <v>24</v>
      </c>
      <c r="K60" s="1" t="s">
        <v>59</v>
      </c>
      <c r="L60" s="7">
        <v>37016</v>
      </c>
      <c r="M60" s="17" t="str">
        <f>CONCATENATE(TB_Func5[[#This Row],[ADMIS_MÊS]]," / ",YEAR(TB_Func5[[#This Row],[ADMISSAO]]))</f>
        <v>MAIO / 2001</v>
      </c>
      <c r="N60" s="17">
        <f>YEAR(TB_Func5[[#This Row],[ADMISSAO]])</f>
        <v>2001</v>
      </c>
      <c r="O60" s="18" t="str">
        <f>UPPER(TEXT(TB_Func5[[#This Row],[ADMISSAO]],"mmmm"))</f>
        <v>MAIO</v>
      </c>
      <c r="P60" s="17">
        <f ca="1">DATEDIF(TB_Func5[[#This Row],[ADMISSAO]],TODAY(),"Y")</f>
        <v>19</v>
      </c>
      <c r="Q60" s="19">
        <v>1150</v>
      </c>
      <c r="R60" s="8"/>
      <c r="S60" s="7"/>
      <c r="T60" s="17"/>
      <c r="U60" s="1"/>
    </row>
    <row r="61" spans="2:21" x14ac:dyDescent="0.45">
      <c r="B61" s="1">
        <v>1060</v>
      </c>
      <c r="D61" s="1" t="s">
        <v>273</v>
      </c>
      <c r="E61" s="1" t="s">
        <v>198</v>
      </c>
      <c r="F61" s="1" t="s">
        <v>199</v>
      </c>
      <c r="G61" s="1" t="s">
        <v>274</v>
      </c>
      <c r="H61" s="1" t="s">
        <v>275</v>
      </c>
      <c r="I61" s="1" t="s">
        <v>276</v>
      </c>
      <c r="J61" s="1" t="s">
        <v>42</v>
      </c>
      <c r="K61" s="1" t="s">
        <v>54</v>
      </c>
      <c r="L61" s="7">
        <v>38842</v>
      </c>
      <c r="M61" s="17" t="str">
        <f>CONCATENATE(TB_Func5[[#This Row],[ADMIS_MÊS]]," / ",YEAR(TB_Func5[[#This Row],[ADMISSAO]]))</f>
        <v>MAIO / 2006</v>
      </c>
      <c r="N61" s="17">
        <f>YEAR(TB_Func5[[#This Row],[ADMISSAO]])</f>
        <v>2006</v>
      </c>
      <c r="O61" s="18" t="str">
        <f>UPPER(TEXT(TB_Func5[[#This Row],[ADMISSAO]],"mmmm"))</f>
        <v>MAIO</v>
      </c>
      <c r="P61" s="17">
        <f ca="1">DATEDIF(TB_Func5[[#This Row],[ADMISSAO]],TODAY(),"Y")</f>
        <v>14</v>
      </c>
      <c r="Q61" s="19">
        <v>1200</v>
      </c>
      <c r="R61" s="8"/>
      <c r="S61" s="7"/>
      <c r="T61" s="17"/>
      <c r="U61" s="1"/>
    </row>
    <row r="62" spans="2:21" x14ac:dyDescent="0.45">
      <c r="B62" s="1">
        <v>1061</v>
      </c>
      <c r="D62" s="1" t="s">
        <v>277</v>
      </c>
      <c r="E62" s="1" t="s">
        <v>220</v>
      </c>
      <c r="F62" s="1" t="s">
        <v>221</v>
      </c>
      <c r="G62" s="1" t="s">
        <v>278</v>
      </c>
      <c r="H62" s="1" t="s">
        <v>279</v>
      </c>
      <c r="I62" s="1" t="s">
        <v>280</v>
      </c>
      <c r="J62" s="1" t="s">
        <v>34</v>
      </c>
      <c r="K62" s="1" t="s">
        <v>59</v>
      </c>
      <c r="L62" s="7">
        <v>39406</v>
      </c>
      <c r="M62" s="17" t="str">
        <f>CONCATENATE(TB_Func5[[#This Row],[ADMIS_MÊS]]," / ",YEAR(TB_Func5[[#This Row],[ADMISSAO]]))</f>
        <v>NOVEMBRO / 2007</v>
      </c>
      <c r="N62" s="17">
        <f>YEAR(TB_Func5[[#This Row],[ADMISSAO]])</f>
        <v>2007</v>
      </c>
      <c r="O62" s="18" t="str">
        <f>UPPER(TEXT(TB_Func5[[#This Row],[ADMISSAO]],"mmmm"))</f>
        <v>NOVEMBRO</v>
      </c>
      <c r="P62" s="17">
        <f ca="1">DATEDIF(TB_Func5[[#This Row],[ADMISSAO]],TODAY(),"Y")</f>
        <v>12</v>
      </c>
      <c r="Q62" s="19">
        <v>1200</v>
      </c>
      <c r="R62" s="8"/>
      <c r="S62" s="7"/>
      <c r="T62" s="17"/>
      <c r="U62" s="1"/>
    </row>
    <row r="63" spans="2:21" x14ac:dyDescent="0.45">
      <c r="B63" s="1">
        <v>1062</v>
      </c>
      <c r="D63" s="1" t="s">
        <v>281</v>
      </c>
      <c r="E63" s="1" t="s">
        <v>282</v>
      </c>
      <c r="F63" s="1" t="s">
        <v>283</v>
      </c>
      <c r="G63" s="1" t="s">
        <v>284</v>
      </c>
      <c r="H63" s="1" t="s">
        <v>285</v>
      </c>
      <c r="I63" s="1" t="s">
        <v>286</v>
      </c>
      <c r="J63" s="1" t="s">
        <v>96</v>
      </c>
      <c r="K63" s="1" t="s">
        <v>64</v>
      </c>
      <c r="L63" s="7">
        <v>38275</v>
      </c>
      <c r="M63" s="17" t="str">
        <f>CONCATENATE(TB_Func5[[#This Row],[ADMIS_MÊS]]," / ",YEAR(TB_Func5[[#This Row],[ADMISSAO]]))</f>
        <v>OUTUBRO / 2004</v>
      </c>
      <c r="N63" s="17">
        <f>YEAR(TB_Func5[[#This Row],[ADMISSAO]])</f>
        <v>2004</v>
      </c>
      <c r="O63" s="18" t="str">
        <f>UPPER(TEXT(TB_Func5[[#This Row],[ADMISSAO]],"mmmm"))</f>
        <v>OUTUBRO</v>
      </c>
      <c r="P63" s="17">
        <f ca="1">DATEDIF(TB_Func5[[#This Row],[ADMISSAO]],TODAY(),"Y")</f>
        <v>15</v>
      </c>
      <c r="Q63" s="19">
        <v>1300</v>
      </c>
      <c r="R63" s="8"/>
      <c r="S63" s="7"/>
      <c r="T63" s="17"/>
      <c r="U63" s="1"/>
    </row>
    <row r="64" spans="2:21" x14ac:dyDescent="0.45">
      <c r="B64" s="1">
        <v>1063</v>
      </c>
      <c r="D64" s="1" t="s">
        <v>287</v>
      </c>
      <c r="E64" s="1" t="s">
        <v>282</v>
      </c>
      <c r="F64" s="1" t="s">
        <v>283</v>
      </c>
      <c r="G64" s="1" t="s">
        <v>288</v>
      </c>
      <c r="H64" s="1" t="s">
        <v>289</v>
      </c>
      <c r="I64" s="1" t="s">
        <v>290</v>
      </c>
      <c r="J64" s="1" t="s">
        <v>18</v>
      </c>
      <c r="K64" s="1" t="s">
        <v>128</v>
      </c>
      <c r="L64" s="7">
        <v>37289</v>
      </c>
      <c r="M64" s="17" t="str">
        <f>CONCATENATE(TB_Func5[[#This Row],[ADMIS_MÊS]]," / ",YEAR(TB_Func5[[#This Row],[ADMISSAO]]))</f>
        <v>FEVEREIRO / 2002</v>
      </c>
      <c r="N64" s="17">
        <f>YEAR(TB_Func5[[#This Row],[ADMISSAO]])</f>
        <v>2002</v>
      </c>
      <c r="O64" s="18" t="str">
        <f>UPPER(TEXT(TB_Func5[[#This Row],[ADMISSAO]],"mmmm"))</f>
        <v>FEVEREIRO</v>
      </c>
      <c r="P64" s="17">
        <f ca="1">DATEDIF(TB_Func5[[#This Row],[ADMISSAO]],TODAY(),"Y")</f>
        <v>18</v>
      </c>
      <c r="Q64" s="19">
        <v>1250</v>
      </c>
      <c r="R64" s="8"/>
      <c r="S64" s="7"/>
      <c r="T64" s="17"/>
      <c r="U64" s="1"/>
    </row>
    <row r="65" spans="2:21" x14ac:dyDescent="0.45">
      <c r="B65" s="1">
        <v>1064</v>
      </c>
      <c r="D65" s="1" t="s">
        <v>291</v>
      </c>
      <c r="E65" s="1" t="s">
        <v>282</v>
      </c>
      <c r="F65" s="1" t="s">
        <v>283</v>
      </c>
      <c r="G65" s="1" t="s">
        <v>292</v>
      </c>
      <c r="H65" s="1" t="s">
        <v>293</v>
      </c>
      <c r="I65" s="1" t="s">
        <v>294</v>
      </c>
      <c r="J65" s="1" t="s">
        <v>29</v>
      </c>
      <c r="K65" s="1" t="s">
        <v>64</v>
      </c>
      <c r="L65" s="7">
        <v>39187</v>
      </c>
      <c r="M65" s="17" t="str">
        <f>CONCATENATE(TB_Func5[[#This Row],[ADMIS_MÊS]]," / ",YEAR(TB_Func5[[#This Row],[ADMISSAO]]))</f>
        <v>ABRIL / 2007</v>
      </c>
      <c r="N65" s="17">
        <f>YEAR(TB_Func5[[#This Row],[ADMISSAO]])</f>
        <v>2007</v>
      </c>
      <c r="O65" s="18" t="str">
        <f>UPPER(TEXT(TB_Func5[[#This Row],[ADMISSAO]],"mmmm"))</f>
        <v>ABRIL</v>
      </c>
      <c r="P65" s="17">
        <f ca="1">DATEDIF(TB_Func5[[#This Row],[ADMISSAO]],TODAY(),"Y")</f>
        <v>13</v>
      </c>
      <c r="Q65" s="19">
        <v>1300</v>
      </c>
      <c r="R65" s="8"/>
      <c r="S65" s="7"/>
      <c r="T65" s="17"/>
      <c r="U65" s="1"/>
    </row>
    <row r="66" spans="2:21" x14ac:dyDescent="0.45">
      <c r="B66" s="1">
        <v>1065</v>
      </c>
      <c r="D66" s="1" t="s">
        <v>295</v>
      </c>
      <c r="E66" s="1" t="s">
        <v>13</v>
      </c>
      <c r="F66" s="1" t="s">
        <v>14</v>
      </c>
      <c r="G66" s="1" t="s">
        <v>296</v>
      </c>
      <c r="H66" s="1" t="s">
        <v>297</v>
      </c>
      <c r="I66" s="1" t="s">
        <v>298</v>
      </c>
      <c r="J66" s="1" t="s">
        <v>29</v>
      </c>
      <c r="K66" s="1" t="s">
        <v>59</v>
      </c>
      <c r="L66" s="7">
        <v>39543</v>
      </c>
      <c r="M66" s="17" t="str">
        <f>CONCATENATE(TB_Func5[[#This Row],[ADMIS_MÊS]]," / ",YEAR(TB_Func5[[#This Row],[ADMISSAO]]))</f>
        <v>ABRIL / 2008</v>
      </c>
      <c r="N66" s="17">
        <f>YEAR(TB_Func5[[#This Row],[ADMISSAO]])</f>
        <v>2008</v>
      </c>
      <c r="O66" s="18" t="str">
        <f>UPPER(TEXT(TB_Func5[[#This Row],[ADMISSAO]],"mmmm"))</f>
        <v>ABRIL</v>
      </c>
      <c r="P66" s="17">
        <f ca="1">DATEDIF(TB_Func5[[#This Row],[ADMISSAO]],TODAY(),"Y")</f>
        <v>12</v>
      </c>
      <c r="Q66" s="19">
        <v>1230</v>
      </c>
      <c r="R66" s="8"/>
      <c r="S66" s="7"/>
      <c r="T66" s="17"/>
      <c r="U66" s="1"/>
    </row>
    <row r="67" spans="2:21" x14ac:dyDescent="0.45">
      <c r="B67" s="1">
        <v>1066</v>
      </c>
      <c r="D67" s="1" t="s">
        <v>299</v>
      </c>
      <c r="E67" s="1" t="s">
        <v>282</v>
      </c>
      <c r="F67" s="1" t="s">
        <v>283</v>
      </c>
      <c r="G67" s="1" t="s">
        <v>300</v>
      </c>
      <c r="H67" s="1" t="s">
        <v>301</v>
      </c>
      <c r="I67" s="1" t="s">
        <v>302</v>
      </c>
      <c r="J67" s="1" t="s">
        <v>29</v>
      </c>
      <c r="K67" s="1" t="s">
        <v>59</v>
      </c>
      <c r="L67" s="7">
        <v>39614</v>
      </c>
      <c r="M67" s="17" t="str">
        <f>CONCATENATE(TB_Func5[[#This Row],[ADMIS_MÊS]]," / ",YEAR(TB_Func5[[#This Row],[ADMISSAO]]))</f>
        <v>JUNHO / 2008</v>
      </c>
      <c r="N67" s="17">
        <f>YEAR(TB_Func5[[#This Row],[ADMISSAO]])</f>
        <v>2008</v>
      </c>
      <c r="O67" s="18" t="str">
        <f>UPPER(TEXT(TB_Func5[[#This Row],[ADMISSAO]],"mmmm"))</f>
        <v>JUNHO</v>
      </c>
      <c r="P67" s="17">
        <f ca="1">DATEDIF(TB_Func5[[#This Row],[ADMISSAO]],TODAY(),"Y")</f>
        <v>12</v>
      </c>
      <c r="Q67" s="19">
        <v>1250</v>
      </c>
      <c r="R67" s="8"/>
      <c r="S67" s="7"/>
      <c r="T67" s="17"/>
      <c r="U67" s="1"/>
    </row>
    <row r="68" spans="2:21" x14ac:dyDescent="0.45">
      <c r="B68" s="1">
        <v>1067</v>
      </c>
      <c r="D68" s="1" t="s">
        <v>303</v>
      </c>
      <c r="E68" s="1" t="s">
        <v>282</v>
      </c>
      <c r="F68" s="1" t="s">
        <v>283</v>
      </c>
      <c r="G68" s="1" t="s">
        <v>304</v>
      </c>
      <c r="H68" s="1" t="s">
        <v>305</v>
      </c>
      <c r="I68" s="1" t="s">
        <v>306</v>
      </c>
      <c r="J68" s="1" t="s">
        <v>24</v>
      </c>
      <c r="K68" s="1" t="s">
        <v>59</v>
      </c>
      <c r="L68" s="7">
        <v>39711</v>
      </c>
      <c r="M68" s="17" t="str">
        <f>CONCATENATE(TB_Func5[[#This Row],[ADMIS_MÊS]]," / ",YEAR(TB_Func5[[#This Row],[ADMISSAO]]))</f>
        <v>SETEMBRO / 2008</v>
      </c>
      <c r="N68" s="17">
        <f>YEAR(TB_Func5[[#This Row],[ADMISSAO]])</f>
        <v>2008</v>
      </c>
      <c r="O68" s="18" t="str">
        <f>UPPER(TEXT(TB_Func5[[#This Row],[ADMISSAO]],"mmmm"))</f>
        <v>SETEMBRO</v>
      </c>
      <c r="P68" s="17">
        <f ca="1">DATEDIF(TB_Func5[[#This Row],[ADMISSAO]],TODAY(),"Y")</f>
        <v>11</v>
      </c>
      <c r="Q68" s="19">
        <v>1140</v>
      </c>
      <c r="R68" s="8"/>
      <c r="S68" s="7"/>
      <c r="T68" s="17"/>
      <c r="U68" s="1"/>
    </row>
    <row r="69" spans="2:21" x14ac:dyDescent="0.45">
      <c r="B69" s="1">
        <v>1068</v>
      </c>
      <c r="D69" s="1" t="s">
        <v>307</v>
      </c>
      <c r="E69" s="1" t="s">
        <v>282</v>
      </c>
      <c r="F69" s="1" t="s">
        <v>283</v>
      </c>
      <c r="G69" s="1" t="s">
        <v>308</v>
      </c>
      <c r="H69" s="1" t="s">
        <v>309</v>
      </c>
      <c r="I69" s="1" t="s">
        <v>310</v>
      </c>
      <c r="J69" s="1" t="s">
        <v>18</v>
      </c>
      <c r="K69" s="1" t="s">
        <v>59</v>
      </c>
      <c r="L69" s="7">
        <v>39345</v>
      </c>
      <c r="M69" s="17" t="str">
        <f>CONCATENATE(TB_Func5[[#This Row],[ADMIS_MÊS]]," / ",YEAR(TB_Func5[[#This Row],[ADMISSAO]]))</f>
        <v>SETEMBRO / 2007</v>
      </c>
      <c r="N69" s="17">
        <f>YEAR(TB_Func5[[#This Row],[ADMISSAO]])</f>
        <v>2007</v>
      </c>
      <c r="O69" s="18" t="str">
        <f>UPPER(TEXT(TB_Func5[[#This Row],[ADMISSAO]],"mmmm"))</f>
        <v>SETEMBRO</v>
      </c>
      <c r="P69" s="17">
        <f ca="1">DATEDIF(TB_Func5[[#This Row],[ADMISSAO]],TODAY(),"Y")</f>
        <v>12</v>
      </c>
      <c r="Q69" s="19">
        <v>1223.7</v>
      </c>
      <c r="R69" s="8"/>
      <c r="S69" s="7"/>
      <c r="T69" s="17"/>
      <c r="U69" s="1"/>
    </row>
    <row r="70" spans="2:21" x14ac:dyDescent="0.45">
      <c r="B70" s="1">
        <v>1069</v>
      </c>
      <c r="D70" s="1" t="s">
        <v>311</v>
      </c>
      <c r="E70" s="1" t="s">
        <v>282</v>
      </c>
      <c r="F70" s="1" t="s">
        <v>283</v>
      </c>
      <c r="G70" s="1" t="s">
        <v>312</v>
      </c>
      <c r="H70" s="1" t="s">
        <v>313</v>
      </c>
      <c r="I70" s="1" t="s">
        <v>314</v>
      </c>
      <c r="J70" s="1" t="s">
        <v>29</v>
      </c>
      <c r="K70" s="1" t="s">
        <v>59</v>
      </c>
      <c r="L70" s="7">
        <v>38275</v>
      </c>
      <c r="M70" s="17" t="str">
        <f>CONCATENATE(TB_Func5[[#This Row],[ADMIS_MÊS]]," / ",YEAR(TB_Func5[[#This Row],[ADMISSAO]]))</f>
        <v>OUTUBRO / 2004</v>
      </c>
      <c r="N70" s="17">
        <f>YEAR(TB_Func5[[#This Row],[ADMISSAO]])</f>
        <v>2004</v>
      </c>
      <c r="O70" s="18" t="str">
        <f>UPPER(TEXT(TB_Func5[[#This Row],[ADMISSAO]],"mmmm"))</f>
        <v>OUTUBRO</v>
      </c>
      <c r="P70" s="17">
        <f ca="1">DATEDIF(TB_Func5[[#This Row],[ADMISSAO]],TODAY(),"Y")</f>
        <v>15</v>
      </c>
      <c r="Q70" s="19">
        <v>1200</v>
      </c>
      <c r="R70" s="8"/>
      <c r="S70" s="7"/>
      <c r="T70" s="17"/>
      <c r="U70" s="1"/>
    </row>
    <row r="71" spans="2:21" x14ac:dyDescent="0.45">
      <c r="B71" s="1">
        <v>1070</v>
      </c>
      <c r="D71" s="1" t="s">
        <v>315</v>
      </c>
      <c r="E71" s="1" t="s">
        <v>13</v>
      </c>
      <c r="F71" s="1" t="s">
        <v>124</v>
      </c>
      <c r="G71" s="1" t="s">
        <v>316</v>
      </c>
      <c r="H71" s="1" t="s">
        <v>317</v>
      </c>
      <c r="I71" s="1" t="s">
        <v>318</v>
      </c>
      <c r="J71" s="1" t="s">
        <v>29</v>
      </c>
      <c r="K71" s="1" t="s">
        <v>59</v>
      </c>
      <c r="L71" s="7">
        <v>37544</v>
      </c>
      <c r="M71" s="17" t="str">
        <f>CONCATENATE(TB_Func5[[#This Row],[ADMIS_MÊS]]," / ",YEAR(TB_Func5[[#This Row],[ADMISSAO]]))</f>
        <v>OUTUBRO / 2002</v>
      </c>
      <c r="N71" s="17">
        <f>YEAR(TB_Func5[[#This Row],[ADMISSAO]])</f>
        <v>2002</v>
      </c>
      <c r="O71" s="18" t="str">
        <f>UPPER(TEXT(TB_Func5[[#This Row],[ADMISSAO]],"mmmm"))</f>
        <v>OUTUBRO</v>
      </c>
      <c r="P71" s="17">
        <f ca="1">DATEDIF(TB_Func5[[#This Row],[ADMISSAO]],TODAY(),"Y")</f>
        <v>17</v>
      </c>
      <c r="Q71" s="19">
        <v>1300</v>
      </c>
      <c r="R71" s="8"/>
      <c r="S71" s="7"/>
      <c r="T71" s="17"/>
      <c r="U71" s="1"/>
    </row>
    <row r="72" spans="2:21" x14ac:dyDescent="0.45">
      <c r="B72" s="1">
        <v>1071</v>
      </c>
      <c r="D72" s="1" t="s">
        <v>319</v>
      </c>
      <c r="E72" s="1" t="s">
        <v>13</v>
      </c>
      <c r="F72" s="1" t="s">
        <v>124</v>
      </c>
      <c r="G72" s="1" t="s">
        <v>320</v>
      </c>
      <c r="H72" s="1" t="s">
        <v>321</v>
      </c>
      <c r="I72" s="1" t="s">
        <v>322</v>
      </c>
      <c r="J72" s="1" t="s">
        <v>29</v>
      </c>
      <c r="K72" s="1" t="s">
        <v>97</v>
      </c>
      <c r="L72" s="7">
        <v>37784</v>
      </c>
      <c r="M72" s="17" t="str">
        <f>CONCATENATE(TB_Func5[[#This Row],[ADMIS_MÊS]]," / ",YEAR(TB_Func5[[#This Row],[ADMISSAO]]))</f>
        <v>JUNHO / 2003</v>
      </c>
      <c r="N72" s="17">
        <f>YEAR(TB_Func5[[#This Row],[ADMISSAO]])</f>
        <v>2003</v>
      </c>
      <c r="O72" s="18" t="str">
        <f>UPPER(TEXT(TB_Func5[[#This Row],[ADMISSAO]],"mmmm"))</f>
        <v>JUNHO</v>
      </c>
      <c r="P72" s="17">
        <f ca="1">DATEDIF(TB_Func5[[#This Row],[ADMISSAO]],TODAY(),"Y")</f>
        <v>17</v>
      </c>
      <c r="Q72" s="19">
        <v>1150</v>
      </c>
      <c r="R72" s="8"/>
      <c r="S72" s="7"/>
      <c r="T72" s="17"/>
      <c r="U72" s="1"/>
    </row>
    <row r="73" spans="2:21" x14ac:dyDescent="0.45">
      <c r="B73" s="1">
        <v>1072</v>
      </c>
      <c r="D73" s="1" t="s">
        <v>323</v>
      </c>
      <c r="E73" s="1" t="s">
        <v>13</v>
      </c>
      <c r="F73" s="1" t="s">
        <v>76</v>
      </c>
      <c r="G73" s="1" t="s">
        <v>324</v>
      </c>
      <c r="H73" s="1" t="s">
        <v>325</v>
      </c>
      <c r="I73" s="1" t="s">
        <v>326</v>
      </c>
      <c r="J73" s="1" t="s">
        <v>24</v>
      </c>
      <c r="K73" s="1" t="s">
        <v>327</v>
      </c>
      <c r="L73" s="7">
        <v>37751</v>
      </c>
      <c r="M73" s="17" t="str">
        <f>CONCATENATE(TB_Func5[[#This Row],[ADMIS_MÊS]]," / ",YEAR(TB_Func5[[#This Row],[ADMISSAO]]))</f>
        <v>MAIO / 2003</v>
      </c>
      <c r="N73" s="17">
        <f>YEAR(TB_Func5[[#This Row],[ADMISSAO]])</f>
        <v>2003</v>
      </c>
      <c r="O73" s="18" t="str">
        <f>UPPER(TEXT(TB_Func5[[#This Row],[ADMISSAO]],"mmmm"))</f>
        <v>MAIO</v>
      </c>
      <c r="P73" s="17">
        <f ca="1">DATEDIF(TB_Func5[[#This Row],[ADMISSAO]],TODAY(),"Y")</f>
        <v>17</v>
      </c>
      <c r="Q73" s="19">
        <v>1150</v>
      </c>
      <c r="R73" s="8"/>
      <c r="S73" s="7"/>
      <c r="T73" s="17"/>
      <c r="U73" s="1"/>
    </row>
    <row r="74" spans="2:21" x14ac:dyDescent="0.45">
      <c r="B74" s="1">
        <v>1073</v>
      </c>
      <c r="D74" s="1" t="s">
        <v>328</v>
      </c>
      <c r="E74" s="1" t="s">
        <v>13</v>
      </c>
      <c r="F74" s="1" t="s">
        <v>159</v>
      </c>
      <c r="G74" s="1" t="s">
        <v>329</v>
      </c>
      <c r="H74" s="1" t="s">
        <v>330</v>
      </c>
      <c r="I74" s="1" t="s">
        <v>331</v>
      </c>
      <c r="J74" s="1" t="s">
        <v>24</v>
      </c>
      <c r="K74" s="1" t="s">
        <v>327</v>
      </c>
      <c r="L74" s="7">
        <v>37816</v>
      </c>
      <c r="M74" s="17" t="str">
        <f>CONCATENATE(TB_Func5[[#This Row],[ADMIS_MÊS]]," / ",YEAR(TB_Func5[[#This Row],[ADMISSAO]]))</f>
        <v>JULHO / 2003</v>
      </c>
      <c r="N74" s="17">
        <f>YEAR(TB_Func5[[#This Row],[ADMISSAO]])</f>
        <v>2003</v>
      </c>
      <c r="O74" s="18" t="str">
        <f>UPPER(TEXT(TB_Func5[[#This Row],[ADMISSAO]],"mmmm"))</f>
        <v>JULHO</v>
      </c>
      <c r="P74" s="17">
        <f ca="1">DATEDIF(TB_Func5[[#This Row],[ADMISSAO]],TODAY(),"Y")</f>
        <v>17</v>
      </c>
      <c r="Q74" s="19">
        <v>1150</v>
      </c>
      <c r="R74" s="8"/>
      <c r="S74" s="7"/>
      <c r="T74" s="17"/>
      <c r="U74" s="1"/>
    </row>
    <row r="75" spans="2:21" x14ac:dyDescent="0.45">
      <c r="B75" s="1">
        <v>1074</v>
      </c>
      <c r="D75" s="1" t="s">
        <v>332</v>
      </c>
      <c r="E75" s="1" t="s">
        <v>13</v>
      </c>
      <c r="F75" s="1" t="s">
        <v>169</v>
      </c>
      <c r="G75" s="1" t="s">
        <v>333</v>
      </c>
      <c r="H75" s="1" t="s">
        <v>334</v>
      </c>
      <c r="I75" s="1" t="s">
        <v>335</v>
      </c>
      <c r="J75" s="1" t="s">
        <v>24</v>
      </c>
      <c r="K75" s="1" t="s">
        <v>97</v>
      </c>
      <c r="L75" s="7">
        <v>38492</v>
      </c>
      <c r="M75" s="17" t="str">
        <f>CONCATENATE(TB_Func5[[#This Row],[ADMIS_MÊS]]," / ",YEAR(TB_Func5[[#This Row],[ADMISSAO]]))</f>
        <v>MAIO / 2005</v>
      </c>
      <c r="N75" s="17">
        <f>YEAR(TB_Func5[[#This Row],[ADMISSAO]])</f>
        <v>2005</v>
      </c>
      <c r="O75" s="18" t="str">
        <f>UPPER(TEXT(TB_Func5[[#This Row],[ADMISSAO]],"mmmm"))</f>
        <v>MAIO</v>
      </c>
      <c r="P75" s="17">
        <f ca="1">DATEDIF(TB_Func5[[#This Row],[ADMISSAO]],TODAY(),"Y")</f>
        <v>15</v>
      </c>
      <c r="Q75" s="19">
        <v>1210</v>
      </c>
      <c r="R75" s="8"/>
      <c r="S75" s="7"/>
      <c r="T75" s="17"/>
      <c r="U75" s="1"/>
    </row>
    <row r="76" spans="2:21" x14ac:dyDescent="0.45">
      <c r="B76" s="1">
        <v>1075</v>
      </c>
      <c r="D76" s="1" t="s">
        <v>336</v>
      </c>
      <c r="E76" s="1" t="s">
        <v>13</v>
      </c>
      <c r="F76" s="1" t="s">
        <v>14</v>
      </c>
      <c r="G76" s="1" t="s">
        <v>337</v>
      </c>
      <c r="H76" s="1" t="s">
        <v>338</v>
      </c>
      <c r="I76" s="1" t="s">
        <v>339</v>
      </c>
      <c r="J76" s="1" t="s">
        <v>24</v>
      </c>
      <c r="K76" s="1" t="s">
        <v>64</v>
      </c>
      <c r="L76" s="7">
        <v>38888</v>
      </c>
      <c r="M76" s="17" t="str">
        <f>CONCATENATE(TB_Func5[[#This Row],[ADMIS_MÊS]]," / ",YEAR(TB_Func5[[#This Row],[ADMISSAO]]))</f>
        <v>JUNHO / 2006</v>
      </c>
      <c r="N76" s="17">
        <f>YEAR(TB_Func5[[#This Row],[ADMISSAO]])</f>
        <v>2006</v>
      </c>
      <c r="O76" s="18" t="str">
        <f>UPPER(TEXT(TB_Func5[[#This Row],[ADMISSAO]],"mmmm"))</f>
        <v>JUNHO</v>
      </c>
      <c r="P76" s="17">
        <f ca="1">DATEDIF(TB_Func5[[#This Row],[ADMISSAO]],TODAY(),"Y")</f>
        <v>14</v>
      </c>
      <c r="Q76" s="19">
        <v>1210</v>
      </c>
      <c r="R76" s="8"/>
      <c r="S76" s="7"/>
      <c r="T76" s="17"/>
      <c r="U76" s="1"/>
    </row>
    <row r="77" spans="2:21" x14ac:dyDescent="0.45">
      <c r="B77" s="1">
        <v>1076</v>
      </c>
      <c r="D77" s="1" t="s">
        <v>340</v>
      </c>
      <c r="E77" s="1" t="s">
        <v>13</v>
      </c>
      <c r="F77" s="1" t="s">
        <v>14</v>
      </c>
      <c r="G77" s="1" t="s">
        <v>341</v>
      </c>
      <c r="H77" s="1" t="s">
        <v>293</v>
      </c>
      <c r="I77" s="1" t="s">
        <v>342</v>
      </c>
      <c r="J77" s="1" t="s">
        <v>24</v>
      </c>
      <c r="K77" s="1" t="s">
        <v>64</v>
      </c>
      <c r="L77" s="7">
        <v>39222</v>
      </c>
      <c r="M77" s="17" t="str">
        <f>CONCATENATE(TB_Func5[[#This Row],[ADMIS_MÊS]]," / ",YEAR(TB_Func5[[#This Row],[ADMISSAO]]))</f>
        <v>MAIO / 2007</v>
      </c>
      <c r="N77" s="17">
        <f>YEAR(TB_Func5[[#This Row],[ADMISSAO]])</f>
        <v>2007</v>
      </c>
      <c r="O77" s="18" t="str">
        <f>UPPER(TEXT(TB_Func5[[#This Row],[ADMISSAO]],"mmmm"))</f>
        <v>MAIO</v>
      </c>
      <c r="P77" s="17">
        <f ca="1">DATEDIF(TB_Func5[[#This Row],[ADMISSAO]],TODAY(),"Y")</f>
        <v>13</v>
      </c>
      <c r="Q77" s="19">
        <v>1300</v>
      </c>
      <c r="R77" s="8"/>
      <c r="S77" s="7"/>
      <c r="T77" s="17"/>
      <c r="U77" s="1"/>
    </row>
    <row r="78" spans="2:21" x14ac:dyDescent="0.45">
      <c r="B78" s="1">
        <v>1077</v>
      </c>
      <c r="D78" s="1" t="s">
        <v>343</v>
      </c>
      <c r="E78" s="1" t="s">
        <v>13</v>
      </c>
      <c r="F78" s="1" t="s">
        <v>14</v>
      </c>
      <c r="G78" s="1" t="s">
        <v>344</v>
      </c>
      <c r="H78" s="1" t="s">
        <v>345</v>
      </c>
      <c r="I78" s="1" t="s">
        <v>346</v>
      </c>
      <c r="J78" s="1" t="s">
        <v>24</v>
      </c>
      <c r="K78" s="1" t="s">
        <v>59</v>
      </c>
      <c r="L78" s="7">
        <v>39685</v>
      </c>
      <c r="M78" s="17" t="str">
        <f>CONCATENATE(TB_Func5[[#This Row],[ADMIS_MÊS]]," / ",YEAR(TB_Func5[[#This Row],[ADMISSAO]]))</f>
        <v>AGOSTO / 2008</v>
      </c>
      <c r="N78" s="17">
        <f>YEAR(TB_Func5[[#This Row],[ADMISSAO]])</f>
        <v>2008</v>
      </c>
      <c r="O78" s="18" t="str">
        <f>UPPER(TEXT(TB_Func5[[#This Row],[ADMISSAO]],"mmmm"))</f>
        <v>AGOSTO</v>
      </c>
      <c r="P78" s="17">
        <f ca="1">DATEDIF(TB_Func5[[#This Row],[ADMISSAO]],TODAY(),"Y")</f>
        <v>11</v>
      </c>
      <c r="Q78" s="19">
        <v>1235</v>
      </c>
      <c r="R78" s="8"/>
      <c r="S78" s="7"/>
      <c r="T78" s="17"/>
      <c r="U78" s="1"/>
    </row>
    <row r="79" spans="2:21" x14ac:dyDescent="0.45">
      <c r="B79" s="1">
        <v>1078</v>
      </c>
      <c r="D79" s="1" t="s">
        <v>347</v>
      </c>
      <c r="E79" s="1" t="s">
        <v>13</v>
      </c>
      <c r="F79" s="1" t="s">
        <v>124</v>
      </c>
      <c r="G79" s="1" t="s">
        <v>348</v>
      </c>
      <c r="H79" s="1" t="s">
        <v>349</v>
      </c>
      <c r="I79" s="1" t="s">
        <v>350</v>
      </c>
      <c r="J79" s="1" t="s">
        <v>18</v>
      </c>
      <c r="K79" s="1" t="s">
        <v>163</v>
      </c>
      <c r="L79" s="7">
        <v>39588</v>
      </c>
      <c r="M79" s="17" t="str">
        <f>CONCATENATE(TB_Func5[[#This Row],[ADMIS_MÊS]]," / ",YEAR(TB_Func5[[#This Row],[ADMISSAO]]))</f>
        <v>MAIO / 2008</v>
      </c>
      <c r="N79" s="17">
        <f>YEAR(TB_Func5[[#This Row],[ADMISSAO]])</f>
        <v>2008</v>
      </c>
      <c r="O79" s="18" t="str">
        <f>UPPER(TEXT(TB_Func5[[#This Row],[ADMISSAO]],"mmmm"))</f>
        <v>MAIO</v>
      </c>
      <c r="P79" s="17">
        <f ca="1">DATEDIF(TB_Func5[[#This Row],[ADMISSAO]],TODAY(),"Y")</f>
        <v>12</v>
      </c>
      <c r="Q79" s="19">
        <v>2600</v>
      </c>
      <c r="R79" s="8"/>
      <c r="S79" s="7"/>
      <c r="T79" s="17"/>
      <c r="U79" s="1"/>
    </row>
    <row r="80" spans="2:21" x14ac:dyDescent="0.45">
      <c r="B80" s="1">
        <v>1079</v>
      </c>
      <c r="D80" s="1" t="s">
        <v>351</v>
      </c>
      <c r="E80" s="1" t="s">
        <v>13</v>
      </c>
      <c r="F80" s="1" t="s">
        <v>124</v>
      </c>
      <c r="G80" s="1" t="s">
        <v>352</v>
      </c>
      <c r="H80" s="1" t="s">
        <v>353</v>
      </c>
      <c r="I80" s="1" t="s">
        <v>354</v>
      </c>
      <c r="J80" s="1" t="s">
        <v>24</v>
      </c>
      <c r="K80" s="1" t="s">
        <v>97</v>
      </c>
      <c r="L80" s="7">
        <v>36911</v>
      </c>
      <c r="M80" s="17" t="str">
        <f>CONCATENATE(TB_Func5[[#This Row],[ADMIS_MÊS]]," / ",YEAR(TB_Func5[[#This Row],[ADMISSAO]]))</f>
        <v>JANEIRO / 2001</v>
      </c>
      <c r="N80" s="17">
        <f>YEAR(TB_Func5[[#This Row],[ADMISSAO]])</f>
        <v>2001</v>
      </c>
      <c r="O80" s="18" t="str">
        <f>UPPER(TEXT(TB_Func5[[#This Row],[ADMISSAO]],"mmmm"))</f>
        <v>JANEIRO</v>
      </c>
      <c r="P80" s="17">
        <f ca="1">DATEDIF(TB_Func5[[#This Row],[ADMISSAO]],TODAY(),"Y")</f>
        <v>19</v>
      </c>
      <c r="Q80" s="19">
        <v>1230</v>
      </c>
      <c r="R80" s="8"/>
      <c r="S80" s="7"/>
      <c r="T80" s="17"/>
      <c r="U80" s="1"/>
    </row>
    <row r="81" spans="2:21" x14ac:dyDescent="0.45">
      <c r="B81" s="1">
        <v>1080</v>
      </c>
      <c r="D81" s="1" t="s">
        <v>355</v>
      </c>
      <c r="E81" s="1" t="s">
        <v>198</v>
      </c>
      <c r="F81" s="1" t="s">
        <v>199</v>
      </c>
      <c r="G81" s="1" t="s">
        <v>356</v>
      </c>
      <c r="H81" s="1" t="s">
        <v>357</v>
      </c>
      <c r="I81" s="1" t="s">
        <v>358</v>
      </c>
      <c r="J81" s="1" t="s">
        <v>24</v>
      </c>
      <c r="K81" s="1" t="s">
        <v>327</v>
      </c>
      <c r="L81" s="7">
        <v>38130</v>
      </c>
      <c r="M81" s="17" t="str">
        <f>CONCATENATE(TB_Func5[[#This Row],[ADMIS_MÊS]]," / ",YEAR(TB_Func5[[#This Row],[ADMISSAO]]))</f>
        <v>MAIO / 2004</v>
      </c>
      <c r="N81" s="17">
        <f>YEAR(TB_Func5[[#This Row],[ADMISSAO]])</f>
        <v>2004</v>
      </c>
      <c r="O81" s="18" t="str">
        <f>UPPER(TEXT(TB_Func5[[#This Row],[ADMISSAO]],"mmmm"))</f>
        <v>MAIO</v>
      </c>
      <c r="P81" s="17">
        <f ca="1">DATEDIF(TB_Func5[[#This Row],[ADMISSAO]],TODAY(),"Y")</f>
        <v>16</v>
      </c>
      <c r="Q81" s="19">
        <v>1200</v>
      </c>
      <c r="R81" s="8" t="s">
        <v>447</v>
      </c>
      <c r="S81" s="7">
        <v>36150</v>
      </c>
      <c r="T81" s="17">
        <v>21</v>
      </c>
      <c r="U81" s="1"/>
    </row>
    <row r="82" spans="2:21" x14ac:dyDescent="0.45">
      <c r="B82" s="1">
        <v>1081</v>
      </c>
      <c r="D82" s="1" t="s">
        <v>359</v>
      </c>
      <c r="E82" s="1" t="s">
        <v>220</v>
      </c>
      <c r="F82" s="1" t="s">
        <v>221</v>
      </c>
      <c r="G82" s="1" t="s">
        <v>360</v>
      </c>
      <c r="H82" s="1" t="s">
        <v>361</v>
      </c>
      <c r="I82" s="1" t="s">
        <v>362</v>
      </c>
      <c r="J82" s="1" t="s">
        <v>29</v>
      </c>
      <c r="K82" s="1" t="s">
        <v>128</v>
      </c>
      <c r="L82" s="7">
        <v>39187</v>
      </c>
      <c r="M82" s="17" t="str">
        <f>CONCATENATE(TB_Func5[[#This Row],[ADMIS_MÊS]]," / ",YEAR(TB_Func5[[#This Row],[ADMISSAO]]))</f>
        <v>ABRIL / 2007</v>
      </c>
      <c r="N82" s="17">
        <f>YEAR(TB_Func5[[#This Row],[ADMISSAO]])</f>
        <v>2007</v>
      </c>
      <c r="O82" s="18" t="str">
        <f>UPPER(TEXT(TB_Func5[[#This Row],[ADMISSAO]],"mmmm"))</f>
        <v>ABRIL</v>
      </c>
      <c r="P82" s="17">
        <f ca="1">DATEDIF(TB_Func5[[#This Row],[ADMISSAO]],TODAY(),"Y")</f>
        <v>13</v>
      </c>
      <c r="Q82" s="19">
        <v>1230</v>
      </c>
      <c r="R82" s="8"/>
      <c r="S82" s="7"/>
      <c r="T82" s="17"/>
      <c r="U82" s="1"/>
    </row>
    <row r="83" spans="2:21" x14ac:dyDescent="0.45">
      <c r="B83" s="1">
        <v>1082</v>
      </c>
      <c r="D83" s="1" t="s">
        <v>363</v>
      </c>
      <c r="E83" s="1" t="s">
        <v>220</v>
      </c>
      <c r="F83" s="1" t="s">
        <v>221</v>
      </c>
      <c r="G83" s="1" t="s">
        <v>364</v>
      </c>
      <c r="H83" s="1" t="s">
        <v>365</v>
      </c>
      <c r="I83" s="1" t="s">
        <v>366</v>
      </c>
      <c r="J83" s="1" t="s">
        <v>29</v>
      </c>
      <c r="K83" s="1" t="s">
        <v>64</v>
      </c>
      <c r="L83" s="7">
        <v>39614</v>
      </c>
      <c r="M83" s="17" t="str">
        <f>CONCATENATE(TB_Func5[[#This Row],[ADMIS_MÊS]]," / ",YEAR(TB_Func5[[#This Row],[ADMISSAO]]))</f>
        <v>JUNHO / 2008</v>
      </c>
      <c r="N83" s="17">
        <f>YEAR(TB_Func5[[#This Row],[ADMISSAO]])</f>
        <v>2008</v>
      </c>
      <c r="O83" s="18" t="str">
        <f>UPPER(TEXT(TB_Func5[[#This Row],[ADMISSAO]],"mmmm"))</f>
        <v>JUNHO</v>
      </c>
      <c r="P83" s="17">
        <f ca="1">DATEDIF(TB_Func5[[#This Row],[ADMISSAO]],TODAY(),"Y")</f>
        <v>12</v>
      </c>
      <c r="Q83" s="19">
        <v>1250</v>
      </c>
      <c r="R83" s="8"/>
      <c r="S83" s="7"/>
      <c r="T83" s="17"/>
      <c r="U83" s="1"/>
    </row>
    <row r="84" spans="2:21" x14ac:dyDescent="0.45">
      <c r="B84" s="1">
        <v>1083</v>
      </c>
      <c r="D84" s="1" t="s">
        <v>367</v>
      </c>
      <c r="E84" s="1" t="s">
        <v>37</v>
      </c>
      <c r="F84" s="1" t="s">
        <v>38</v>
      </c>
      <c r="G84" s="1" t="s">
        <v>368</v>
      </c>
      <c r="H84" s="1" t="s">
        <v>369</v>
      </c>
      <c r="I84" s="1" t="s">
        <v>370</v>
      </c>
      <c r="J84" s="1" t="s">
        <v>18</v>
      </c>
      <c r="K84" s="1" t="s">
        <v>371</v>
      </c>
      <c r="L84" s="7">
        <v>37539</v>
      </c>
      <c r="M84" s="17" t="str">
        <f>CONCATENATE(TB_Func5[[#This Row],[ADMIS_MÊS]]," / ",YEAR(TB_Func5[[#This Row],[ADMISSAO]]))</f>
        <v>OUTUBRO / 2002</v>
      </c>
      <c r="N84" s="17">
        <f>YEAR(TB_Func5[[#This Row],[ADMISSAO]])</f>
        <v>2002</v>
      </c>
      <c r="O84" s="18" t="str">
        <f>UPPER(TEXT(TB_Func5[[#This Row],[ADMISSAO]],"mmmm"))</f>
        <v>OUTUBRO</v>
      </c>
      <c r="P84" s="17">
        <f ca="1">DATEDIF(TB_Func5[[#This Row],[ADMISSAO]],TODAY(),"Y")</f>
        <v>17</v>
      </c>
      <c r="Q84" s="19">
        <v>1450</v>
      </c>
      <c r="R84" s="8"/>
      <c r="S84" s="7"/>
      <c r="T84" s="17"/>
      <c r="U84" s="1"/>
    </row>
    <row r="85" spans="2:21" x14ac:dyDescent="0.45">
      <c r="B85" s="1">
        <v>1084</v>
      </c>
      <c r="D85" s="1" t="s">
        <v>372</v>
      </c>
      <c r="E85" s="1" t="s">
        <v>37</v>
      </c>
      <c r="F85" s="1" t="s">
        <v>38</v>
      </c>
      <c r="G85" s="1" t="s">
        <v>373</v>
      </c>
      <c r="H85" s="1" t="s">
        <v>374</v>
      </c>
      <c r="I85" s="1" t="s">
        <v>375</v>
      </c>
      <c r="J85" s="1" t="s">
        <v>96</v>
      </c>
      <c r="K85" s="1" t="s">
        <v>59</v>
      </c>
      <c r="L85" s="7">
        <v>39601</v>
      </c>
      <c r="M85" s="17" t="str">
        <f>CONCATENATE(TB_Func5[[#This Row],[ADMIS_MÊS]]," / ",YEAR(TB_Func5[[#This Row],[ADMISSAO]]))</f>
        <v>JUNHO / 2008</v>
      </c>
      <c r="N85" s="17">
        <f>YEAR(TB_Func5[[#This Row],[ADMISSAO]])</f>
        <v>2008</v>
      </c>
      <c r="O85" s="18" t="str">
        <f>UPPER(TEXT(TB_Func5[[#This Row],[ADMISSAO]],"mmmm"))</f>
        <v>JUNHO</v>
      </c>
      <c r="P85" s="17">
        <f ca="1">DATEDIF(TB_Func5[[#This Row],[ADMISSAO]],TODAY(),"Y")</f>
        <v>12</v>
      </c>
      <c r="Q85" s="19">
        <v>1020</v>
      </c>
      <c r="R85" s="8"/>
      <c r="S85" s="7"/>
      <c r="T85" s="17"/>
      <c r="U85" s="1"/>
    </row>
    <row r="86" spans="2:21" x14ac:dyDescent="0.45">
      <c r="B86" s="1">
        <v>1085</v>
      </c>
      <c r="D86" s="1" t="s">
        <v>376</v>
      </c>
      <c r="E86" s="1" t="s">
        <v>37</v>
      </c>
      <c r="F86" s="1" t="s">
        <v>38</v>
      </c>
      <c r="G86" s="1" t="s">
        <v>377</v>
      </c>
      <c r="H86" s="1" t="s">
        <v>378</v>
      </c>
      <c r="I86" s="1" t="s">
        <v>379</v>
      </c>
      <c r="J86" s="1" t="s">
        <v>96</v>
      </c>
      <c r="K86" s="1" t="s">
        <v>59</v>
      </c>
      <c r="L86" s="7">
        <v>36626</v>
      </c>
      <c r="M86" s="17" t="str">
        <f>CONCATENATE(TB_Func5[[#This Row],[ADMIS_MÊS]]," / ",YEAR(TB_Func5[[#This Row],[ADMISSAO]]))</f>
        <v>ABRIL / 2000</v>
      </c>
      <c r="N86" s="17">
        <f>YEAR(TB_Func5[[#This Row],[ADMISSAO]])</f>
        <v>2000</v>
      </c>
      <c r="O86" s="18" t="str">
        <f>UPPER(TEXT(TB_Func5[[#This Row],[ADMISSAO]],"mmmm"))</f>
        <v>ABRIL</v>
      </c>
      <c r="P86" s="17">
        <f ca="1">DATEDIF(TB_Func5[[#This Row],[ADMISSAO]],TODAY(),"Y")</f>
        <v>20</v>
      </c>
      <c r="Q86" s="19">
        <v>1325</v>
      </c>
      <c r="R86" s="8" t="s">
        <v>448</v>
      </c>
      <c r="S86" s="7">
        <v>37192</v>
      </c>
      <c r="T86" s="17">
        <v>18</v>
      </c>
      <c r="U86" s="1"/>
    </row>
    <row r="87" spans="2:21" x14ac:dyDescent="0.45">
      <c r="B87" s="1">
        <v>1086</v>
      </c>
      <c r="D87" s="1" t="s">
        <v>380</v>
      </c>
      <c r="E87" s="1" t="s">
        <v>381</v>
      </c>
      <c r="F87" s="1" t="s">
        <v>382</v>
      </c>
      <c r="G87" s="1" t="s">
        <v>383</v>
      </c>
      <c r="H87" s="1" t="s">
        <v>384</v>
      </c>
      <c r="I87" s="1" t="s">
        <v>385</v>
      </c>
      <c r="J87" s="1" t="s">
        <v>96</v>
      </c>
      <c r="K87" s="1" t="s">
        <v>97</v>
      </c>
      <c r="L87" s="7">
        <v>36290</v>
      </c>
      <c r="M87" s="17" t="str">
        <f>CONCATENATE(TB_Func5[[#This Row],[ADMIS_MÊS]]," / ",YEAR(TB_Func5[[#This Row],[ADMISSAO]]))</f>
        <v>MAIO / 1999</v>
      </c>
      <c r="N87" s="17">
        <f>YEAR(TB_Func5[[#This Row],[ADMISSAO]])</f>
        <v>1999</v>
      </c>
      <c r="O87" s="18" t="str">
        <f>UPPER(TEXT(TB_Func5[[#This Row],[ADMISSAO]],"mmmm"))</f>
        <v>MAIO</v>
      </c>
      <c r="P87" s="17">
        <f ca="1">DATEDIF(TB_Func5[[#This Row],[ADMISSAO]],TODAY(),"Y")</f>
        <v>21</v>
      </c>
      <c r="Q87" s="19">
        <v>1205</v>
      </c>
      <c r="R87" s="8"/>
      <c r="S87" s="7"/>
      <c r="T87" s="17"/>
      <c r="U87" s="1"/>
    </row>
    <row r="88" spans="2:21" x14ac:dyDescent="0.45">
      <c r="B88" s="1">
        <v>1087</v>
      </c>
      <c r="D88" s="1" t="s">
        <v>386</v>
      </c>
      <c r="E88" s="1" t="s">
        <v>381</v>
      </c>
      <c r="F88" s="1" t="s">
        <v>382</v>
      </c>
      <c r="G88" s="1" t="s">
        <v>387</v>
      </c>
      <c r="H88" s="1" t="s">
        <v>388</v>
      </c>
      <c r="I88" s="1" t="s">
        <v>389</v>
      </c>
      <c r="J88" s="1" t="s">
        <v>106</v>
      </c>
      <c r="K88" s="1" t="s">
        <v>327</v>
      </c>
      <c r="L88" s="7">
        <v>35887</v>
      </c>
      <c r="M88" s="17" t="str">
        <f>CONCATENATE(TB_Func5[[#This Row],[ADMIS_MÊS]]," / ",YEAR(TB_Func5[[#This Row],[ADMISSAO]]))</f>
        <v>ABRIL / 1998</v>
      </c>
      <c r="N88" s="17">
        <f>YEAR(TB_Func5[[#This Row],[ADMISSAO]])</f>
        <v>1998</v>
      </c>
      <c r="O88" s="18" t="str">
        <f>UPPER(TEXT(TB_Func5[[#This Row],[ADMISSAO]],"mmmm"))</f>
        <v>ABRIL</v>
      </c>
      <c r="P88" s="17">
        <f ca="1">DATEDIF(TB_Func5[[#This Row],[ADMISSAO]],TODAY(),"Y")</f>
        <v>22</v>
      </c>
      <c r="Q88" s="19">
        <v>1200</v>
      </c>
      <c r="R88" s="8"/>
      <c r="S88" s="7"/>
      <c r="T88" s="17"/>
      <c r="U88" s="1"/>
    </row>
    <row r="89" spans="2:21" x14ac:dyDescent="0.45">
      <c r="B89" s="1">
        <v>1088</v>
      </c>
      <c r="D89" s="1" t="s">
        <v>390</v>
      </c>
      <c r="E89" s="1" t="s">
        <v>381</v>
      </c>
      <c r="F89" s="1" t="s">
        <v>382</v>
      </c>
      <c r="G89" s="1" t="s">
        <v>391</v>
      </c>
      <c r="H89" s="1" t="s">
        <v>392</v>
      </c>
      <c r="I89" s="1" t="s">
        <v>393</v>
      </c>
      <c r="J89" s="1" t="s">
        <v>106</v>
      </c>
      <c r="K89" s="1" t="s">
        <v>327</v>
      </c>
      <c r="L89" s="7">
        <v>35580</v>
      </c>
      <c r="M89" s="17" t="str">
        <f>CONCATENATE(TB_Func5[[#This Row],[ADMIS_MÊS]]," / ",YEAR(TB_Func5[[#This Row],[ADMISSAO]]))</f>
        <v>MAIO / 1997</v>
      </c>
      <c r="N89" s="17">
        <f>YEAR(TB_Func5[[#This Row],[ADMISSAO]])</f>
        <v>1997</v>
      </c>
      <c r="O89" s="18" t="str">
        <f>UPPER(TEXT(TB_Func5[[#This Row],[ADMISSAO]],"mmmm"))</f>
        <v>MAIO</v>
      </c>
      <c r="P89" s="17">
        <f ca="1">DATEDIF(TB_Func5[[#This Row],[ADMISSAO]],TODAY(),"Y")</f>
        <v>23</v>
      </c>
      <c r="Q89" s="19">
        <v>1300</v>
      </c>
      <c r="R89" s="8"/>
      <c r="S89" s="7"/>
      <c r="T89" s="17"/>
      <c r="U89" s="1"/>
    </row>
    <row r="90" spans="2:21" x14ac:dyDescent="0.45">
      <c r="B90" s="1">
        <v>1089</v>
      </c>
      <c r="D90" s="1" t="s">
        <v>394</v>
      </c>
      <c r="E90" s="1" t="s">
        <v>381</v>
      </c>
      <c r="F90" s="1" t="s">
        <v>382</v>
      </c>
      <c r="G90" s="1" t="s">
        <v>395</v>
      </c>
      <c r="H90" s="1" t="s">
        <v>396</v>
      </c>
      <c r="I90" s="1" t="s">
        <v>397</v>
      </c>
      <c r="J90" s="1" t="s">
        <v>106</v>
      </c>
      <c r="K90" s="1" t="s">
        <v>128</v>
      </c>
      <c r="L90" s="7">
        <v>36600</v>
      </c>
      <c r="M90" s="17" t="str">
        <f>CONCATENATE(TB_Func5[[#This Row],[ADMIS_MÊS]]," / ",YEAR(TB_Func5[[#This Row],[ADMISSAO]]))</f>
        <v>MARÇO / 2000</v>
      </c>
      <c r="N90" s="17">
        <f>YEAR(TB_Func5[[#This Row],[ADMISSAO]])</f>
        <v>2000</v>
      </c>
      <c r="O90" s="18" t="str">
        <f>UPPER(TEXT(TB_Func5[[#This Row],[ADMISSAO]],"mmmm"))</f>
        <v>MARÇO</v>
      </c>
      <c r="P90" s="17">
        <f ca="1">DATEDIF(TB_Func5[[#This Row],[ADMISSAO]],TODAY(),"Y")</f>
        <v>20</v>
      </c>
      <c r="Q90" s="19">
        <v>1240</v>
      </c>
      <c r="R90" s="8"/>
      <c r="S90" s="7"/>
      <c r="T90" s="17"/>
      <c r="U90" s="1"/>
    </row>
    <row r="91" spans="2:21" x14ac:dyDescent="0.45">
      <c r="B91" s="1">
        <v>1090</v>
      </c>
      <c r="D91" s="1" t="s">
        <v>398</v>
      </c>
      <c r="E91" s="1" t="s">
        <v>13</v>
      </c>
      <c r="F91" s="1" t="s">
        <v>14</v>
      </c>
      <c r="G91" s="1" t="s">
        <v>399</v>
      </c>
      <c r="H91" s="1" t="s">
        <v>400</v>
      </c>
      <c r="I91" s="1" t="s">
        <v>401</v>
      </c>
      <c r="J91" s="1" t="s">
        <v>106</v>
      </c>
      <c r="K91" s="1" t="s">
        <v>64</v>
      </c>
      <c r="L91" s="7">
        <v>38097</v>
      </c>
      <c r="M91" s="17" t="str">
        <f>CONCATENATE(TB_Func5[[#This Row],[ADMIS_MÊS]]," / ",YEAR(TB_Func5[[#This Row],[ADMISSAO]]))</f>
        <v>ABRIL / 2004</v>
      </c>
      <c r="N91" s="17">
        <f>YEAR(TB_Func5[[#This Row],[ADMISSAO]])</f>
        <v>2004</v>
      </c>
      <c r="O91" s="18" t="str">
        <f>UPPER(TEXT(TB_Func5[[#This Row],[ADMISSAO]],"mmmm"))</f>
        <v>ABRIL</v>
      </c>
      <c r="P91" s="17">
        <f ca="1">DATEDIF(TB_Func5[[#This Row],[ADMISSAO]],TODAY(),"Y")</f>
        <v>16</v>
      </c>
      <c r="Q91" s="19">
        <v>1300</v>
      </c>
      <c r="R91" s="8" t="s">
        <v>451</v>
      </c>
      <c r="S91" s="7">
        <v>37631</v>
      </c>
      <c r="T91" s="17">
        <v>17</v>
      </c>
      <c r="U91" s="1"/>
    </row>
    <row r="92" spans="2:21" x14ac:dyDescent="0.45">
      <c r="B92" s="1">
        <v>1091</v>
      </c>
      <c r="D92" s="1" t="s">
        <v>402</v>
      </c>
      <c r="E92" s="1" t="s">
        <v>13</v>
      </c>
      <c r="F92" s="1" t="s">
        <v>403</v>
      </c>
      <c r="G92" s="1" t="s">
        <v>404</v>
      </c>
      <c r="H92" s="1" t="s">
        <v>405</v>
      </c>
      <c r="I92" s="1" t="s">
        <v>406</v>
      </c>
      <c r="J92" s="1" t="s">
        <v>106</v>
      </c>
      <c r="K92" s="1" t="s">
        <v>64</v>
      </c>
      <c r="L92" s="7">
        <v>39741</v>
      </c>
      <c r="M92" s="17" t="str">
        <f>CONCATENATE(TB_Func5[[#This Row],[ADMIS_MÊS]]," / ",YEAR(TB_Func5[[#This Row],[ADMISSAO]]))</f>
        <v>OUTUBRO / 2008</v>
      </c>
      <c r="N92" s="17">
        <f>YEAR(TB_Func5[[#This Row],[ADMISSAO]])</f>
        <v>2008</v>
      </c>
      <c r="O92" s="18" t="str">
        <f>UPPER(TEXT(TB_Func5[[#This Row],[ADMISSAO]],"mmmm"))</f>
        <v>OUTUBRO</v>
      </c>
      <c r="P92" s="17">
        <f ca="1">DATEDIF(TB_Func5[[#This Row],[ADMISSAO]],TODAY(),"Y")</f>
        <v>11</v>
      </c>
      <c r="Q92" s="19">
        <v>1200</v>
      </c>
      <c r="R92" s="8" t="s">
        <v>449</v>
      </c>
      <c r="S92" s="7">
        <v>36347</v>
      </c>
      <c r="T92" s="17">
        <v>21</v>
      </c>
      <c r="U92" s="1"/>
    </row>
    <row r="93" spans="2:21" x14ac:dyDescent="0.45">
      <c r="B93" s="1">
        <v>1092</v>
      </c>
      <c r="D93" s="1" t="s">
        <v>407</v>
      </c>
      <c r="E93" s="1" t="s">
        <v>381</v>
      </c>
      <c r="F93" s="1" t="s">
        <v>382</v>
      </c>
      <c r="G93" s="1" t="s">
        <v>408</v>
      </c>
      <c r="H93" s="1" t="s">
        <v>409</v>
      </c>
      <c r="I93" s="1" t="s">
        <v>410</v>
      </c>
      <c r="J93" s="1" t="s">
        <v>69</v>
      </c>
      <c r="K93" s="1" t="s">
        <v>59</v>
      </c>
      <c r="L93" s="7">
        <v>38398</v>
      </c>
      <c r="M93" s="17" t="str">
        <f>CONCATENATE(TB_Func5[[#This Row],[ADMIS_MÊS]]," / ",YEAR(TB_Func5[[#This Row],[ADMISSAO]]))</f>
        <v>FEVEREIRO / 2005</v>
      </c>
      <c r="N93" s="17">
        <f>YEAR(TB_Func5[[#This Row],[ADMISSAO]])</f>
        <v>2005</v>
      </c>
      <c r="O93" s="18" t="str">
        <f>UPPER(TEXT(TB_Func5[[#This Row],[ADMISSAO]],"mmmm"))</f>
        <v>FEVEREIRO</v>
      </c>
      <c r="P93" s="17">
        <f ca="1">DATEDIF(TB_Func5[[#This Row],[ADMISSAO]],TODAY(),"Y")</f>
        <v>15</v>
      </c>
      <c r="Q93" s="19">
        <v>1300</v>
      </c>
      <c r="R93" s="8"/>
      <c r="S93" s="7"/>
      <c r="T93" s="17"/>
      <c r="U93" s="1"/>
    </row>
    <row r="94" spans="2:21" x14ac:dyDescent="0.45">
      <c r="B94" s="1">
        <v>1093</v>
      </c>
      <c r="D94" s="1" t="s">
        <v>411</v>
      </c>
      <c r="E94" s="1" t="s">
        <v>13</v>
      </c>
      <c r="F94" s="1" t="s">
        <v>14</v>
      </c>
      <c r="G94" s="1" t="s">
        <v>412</v>
      </c>
      <c r="H94" s="1" t="s">
        <v>413</v>
      </c>
      <c r="I94" s="1" t="s">
        <v>414</v>
      </c>
      <c r="J94" s="1" t="s">
        <v>69</v>
      </c>
      <c r="K94" s="1" t="s">
        <v>59</v>
      </c>
      <c r="L94" s="7">
        <v>38462</v>
      </c>
      <c r="M94" s="17" t="str">
        <f>CONCATENATE(TB_Func5[[#This Row],[ADMIS_MÊS]]," / ",YEAR(TB_Func5[[#This Row],[ADMISSAO]]))</f>
        <v>ABRIL / 2005</v>
      </c>
      <c r="N94" s="17">
        <f>YEAR(TB_Func5[[#This Row],[ADMISSAO]])</f>
        <v>2005</v>
      </c>
      <c r="O94" s="18" t="str">
        <f>UPPER(TEXT(TB_Func5[[#This Row],[ADMISSAO]],"mmmm"))</f>
        <v>ABRIL</v>
      </c>
      <c r="P94" s="17">
        <f ca="1">DATEDIF(TB_Func5[[#This Row],[ADMISSAO]],TODAY(),"Y")</f>
        <v>15</v>
      </c>
      <c r="Q94" s="19">
        <v>1150</v>
      </c>
      <c r="R94" s="8" t="s">
        <v>453</v>
      </c>
      <c r="S94" s="7">
        <v>36629</v>
      </c>
      <c r="T94" s="17">
        <v>20</v>
      </c>
      <c r="U94" s="1"/>
    </row>
    <row r="95" spans="2:21" x14ac:dyDescent="0.45">
      <c r="B95" s="1">
        <v>1094</v>
      </c>
      <c r="D95" s="1" t="s">
        <v>415</v>
      </c>
      <c r="E95" s="1" t="s">
        <v>282</v>
      </c>
      <c r="F95" s="1" t="s">
        <v>283</v>
      </c>
      <c r="G95" s="1" t="s">
        <v>416</v>
      </c>
      <c r="H95" s="1" t="s">
        <v>417</v>
      </c>
      <c r="I95" s="1" t="s">
        <v>418</v>
      </c>
      <c r="J95" s="1" t="s">
        <v>24</v>
      </c>
      <c r="K95" s="1" t="s">
        <v>59</v>
      </c>
      <c r="L95" s="7">
        <v>39002</v>
      </c>
      <c r="M95" s="17" t="str">
        <f>CONCATENATE(TB_Func5[[#This Row],[ADMIS_MÊS]]," / ",YEAR(TB_Func5[[#This Row],[ADMISSAO]]))</f>
        <v>OUTUBRO / 2006</v>
      </c>
      <c r="N95" s="17">
        <f>YEAR(TB_Func5[[#This Row],[ADMISSAO]])</f>
        <v>2006</v>
      </c>
      <c r="O95" s="18" t="str">
        <f>UPPER(TEXT(TB_Func5[[#This Row],[ADMISSAO]],"mmmm"))</f>
        <v>OUTUBRO</v>
      </c>
      <c r="P95" s="17">
        <f ca="1">DATEDIF(TB_Func5[[#This Row],[ADMISSAO]],TODAY(),"Y")</f>
        <v>13</v>
      </c>
      <c r="Q95" s="19">
        <v>1150</v>
      </c>
      <c r="R95" s="8" t="s">
        <v>454</v>
      </c>
      <c r="S95" s="7">
        <v>39020</v>
      </c>
      <c r="T95" s="17">
        <v>13</v>
      </c>
      <c r="U95" s="1"/>
    </row>
    <row r="96" spans="2:21" x14ac:dyDescent="0.45">
      <c r="B96" s="1">
        <v>1515</v>
      </c>
      <c r="D96" s="1" t="s">
        <v>419</v>
      </c>
      <c r="E96" s="1" t="s">
        <v>37</v>
      </c>
      <c r="F96" s="1" t="s">
        <v>38</v>
      </c>
      <c r="G96" s="1" t="s">
        <v>420</v>
      </c>
      <c r="H96" s="1" t="s">
        <v>421</v>
      </c>
      <c r="I96" s="1" t="s">
        <v>422</v>
      </c>
      <c r="J96" s="1" t="s">
        <v>29</v>
      </c>
      <c r="K96" s="1" t="s">
        <v>35</v>
      </c>
      <c r="L96" s="7">
        <v>41258</v>
      </c>
      <c r="M96" s="17" t="str">
        <f>CONCATENATE(TB_Func5[[#This Row],[ADMIS_MÊS]]," / ",YEAR(TB_Func5[[#This Row],[ADMISSAO]]))</f>
        <v>DEZEMBRO / 2012</v>
      </c>
      <c r="N96" s="17">
        <f>YEAR(TB_Func5[[#This Row],[ADMISSAO]])</f>
        <v>2012</v>
      </c>
      <c r="O96" s="18" t="str">
        <f>UPPER(TEXT(TB_Func5[[#This Row],[ADMISSAO]],"mmmm"))</f>
        <v>DEZEMBRO</v>
      </c>
      <c r="P96" s="17">
        <f ca="1">DATEDIF(TB_Func5[[#This Row],[ADMISSAO]],TODAY(),"Y")</f>
        <v>7</v>
      </c>
      <c r="Q96" s="19">
        <v>700</v>
      </c>
      <c r="R96" s="8"/>
      <c r="S96" s="7"/>
      <c r="T96" s="17"/>
      <c r="U96" s="1"/>
    </row>
    <row r="97" spans="2:21" x14ac:dyDescent="0.45">
      <c r="B97" s="1">
        <v>2040</v>
      </c>
      <c r="D97" s="1" t="s">
        <v>423</v>
      </c>
      <c r="E97" s="1" t="s">
        <v>13</v>
      </c>
      <c r="F97" s="1" t="s">
        <v>403</v>
      </c>
      <c r="G97" s="1" t="s">
        <v>424</v>
      </c>
      <c r="H97" s="1" t="s">
        <v>425</v>
      </c>
      <c r="I97" s="1" t="s">
        <v>426</v>
      </c>
      <c r="J97" s="1" t="s">
        <v>96</v>
      </c>
      <c r="K97" s="1" t="s">
        <v>64</v>
      </c>
      <c r="L97" s="7">
        <v>40847</v>
      </c>
      <c r="M97" s="17" t="str">
        <f>CONCATENATE(TB_Func5[[#This Row],[ADMIS_MÊS]]," / ",YEAR(TB_Func5[[#This Row],[ADMISSAO]]))</f>
        <v>OUTUBRO / 2011</v>
      </c>
      <c r="N97" s="17">
        <f>YEAR(TB_Func5[[#This Row],[ADMISSAO]])</f>
        <v>2011</v>
      </c>
      <c r="O97" s="18" t="str">
        <f>UPPER(TEXT(TB_Func5[[#This Row],[ADMISSAO]],"mmmm"))</f>
        <v>OUTUBRO</v>
      </c>
      <c r="P97" s="17">
        <f ca="1">DATEDIF(TB_Func5[[#This Row],[ADMISSAO]],TODAY(),"Y")</f>
        <v>8</v>
      </c>
      <c r="Q97" s="19">
        <v>1200</v>
      </c>
      <c r="R97" s="8"/>
      <c r="S97" s="7"/>
      <c r="T97" s="17"/>
      <c r="U97" s="1"/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97"/>
  <sheetViews>
    <sheetView showGridLines="0" zoomScale="70" zoomScaleNormal="70" workbookViewId="0"/>
  </sheetViews>
  <sheetFormatPr defaultColWidth="0" defaultRowHeight="15" x14ac:dyDescent="0.25"/>
  <cols>
    <col min="1" max="1" width="2.42578125" customWidth="1"/>
    <col min="2" max="2" width="22.85546875" bestFit="1" customWidth="1"/>
    <col min="3" max="3" width="9.5703125" bestFit="1" customWidth="1"/>
    <col min="4" max="4" width="55.28515625" bestFit="1" customWidth="1"/>
    <col min="5" max="5" width="5.5703125" bestFit="1" customWidth="1"/>
    <col min="6" max="6" width="35.140625" bestFit="1" customWidth="1"/>
    <col min="7" max="7" width="51.5703125" bestFit="1" customWidth="1"/>
    <col min="8" max="8" width="11.42578125" bestFit="1" customWidth="1"/>
    <col min="9" max="9" width="14" bestFit="1" customWidth="1"/>
    <col min="10" max="10" width="25.7109375" bestFit="1" customWidth="1"/>
    <col min="11" max="11" width="21.85546875" bestFit="1" customWidth="1"/>
    <col min="12" max="12" width="16.85546875" bestFit="1" customWidth="1"/>
    <col min="13" max="13" width="14" bestFit="1" customWidth="1"/>
    <col min="14" max="14" width="2.5703125" customWidth="1"/>
    <col min="15" max="19" width="9.140625" hidden="1" customWidth="1"/>
    <col min="20" max="20" width="0" hidden="1" customWidth="1"/>
    <col min="21" max="16384" width="9.140625" hidden="1"/>
  </cols>
  <sheetData>
    <row r="1" spans="2:13" ht="69" customHeight="1" x14ac:dyDescent="0.25"/>
    <row r="2" spans="2:13" s="6" customFormat="1" ht="18" x14ac:dyDescent="0.25"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</row>
    <row r="3" spans="2:13" s="1" customFormat="1" ht="18" x14ac:dyDescent="0.45">
      <c r="B3" s="1">
        <v>1000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1" t="s">
        <v>19</v>
      </c>
      <c r="L3" s="7">
        <v>39306</v>
      </c>
      <c r="M3" s="8">
        <v>1800</v>
      </c>
    </row>
    <row r="4" spans="2:13" s="1" customFormat="1" ht="18" x14ac:dyDescent="0.45">
      <c r="B4" s="1">
        <v>1001</v>
      </c>
      <c r="D4" s="1" t="s">
        <v>20</v>
      </c>
      <c r="E4" s="1" t="s">
        <v>13</v>
      </c>
      <c r="F4" s="1" t="s">
        <v>14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19</v>
      </c>
      <c r="L4" s="7">
        <v>33363</v>
      </c>
      <c r="M4" s="8">
        <v>3870</v>
      </c>
    </row>
    <row r="5" spans="2:13" s="1" customFormat="1" ht="18" x14ac:dyDescent="0.45">
      <c r="B5" s="1">
        <v>1002</v>
      </c>
      <c r="D5" s="1" t="s">
        <v>25</v>
      </c>
      <c r="E5" s="1" t="s">
        <v>13</v>
      </c>
      <c r="F5" s="1" t="s">
        <v>14</v>
      </c>
      <c r="G5" s="1" t="s">
        <v>26</v>
      </c>
      <c r="H5" s="1" t="s">
        <v>27</v>
      </c>
      <c r="I5" s="1" t="s">
        <v>28</v>
      </c>
      <c r="J5" s="1" t="s">
        <v>29</v>
      </c>
      <c r="K5" s="1" t="s">
        <v>19</v>
      </c>
      <c r="L5" s="7">
        <v>36628</v>
      </c>
      <c r="M5" s="8">
        <v>3000</v>
      </c>
    </row>
    <row r="6" spans="2:13" s="1" customFormat="1" ht="18" x14ac:dyDescent="0.45">
      <c r="B6" s="1">
        <v>1004</v>
      </c>
      <c r="D6" s="1" t="s">
        <v>30</v>
      </c>
      <c r="E6" s="1" t="s">
        <v>13</v>
      </c>
      <c r="F6" s="1" t="s">
        <v>14</v>
      </c>
      <c r="G6" s="1" t="s">
        <v>31</v>
      </c>
      <c r="H6" s="1" t="s">
        <v>32</v>
      </c>
      <c r="I6" s="1" t="s">
        <v>33</v>
      </c>
      <c r="J6" s="1" t="s">
        <v>34</v>
      </c>
      <c r="K6" s="1" t="s">
        <v>35</v>
      </c>
      <c r="L6" s="7">
        <v>37086</v>
      </c>
      <c r="M6" s="8">
        <v>3500</v>
      </c>
    </row>
    <row r="7" spans="2:13" s="1" customFormat="1" ht="18" x14ac:dyDescent="0.45">
      <c r="B7" s="1">
        <v>1005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7">
        <v>38242</v>
      </c>
      <c r="M7" s="8">
        <v>4200</v>
      </c>
    </row>
    <row r="8" spans="2:13" s="1" customFormat="1" ht="18" x14ac:dyDescent="0.45">
      <c r="B8" s="1">
        <v>1006</v>
      </c>
      <c r="D8" s="1" t="s">
        <v>44</v>
      </c>
      <c r="E8" s="1" t="s">
        <v>13</v>
      </c>
      <c r="F8" s="1" t="s">
        <v>14</v>
      </c>
      <c r="G8" s="1" t="s">
        <v>45</v>
      </c>
      <c r="H8" s="1" t="s">
        <v>46</v>
      </c>
      <c r="I8" s="1" t="s">
        <v>47</v>
      </c>
      <c r="J8" s="1" t="s">
        <v>48</v>
      </c>
      <c r="K8" s="1" t="s">
        <v>49</v>
      </c>
      <c r="L8" s="7">
        <v>38151</v>
      </c>
      <c r="M8" s="8">
        <v>3320</v>
      </c>
    </row>
    <row r="9" spans="2:13" s="1" customFormat="1" ht="18" x14ac:dyDescent="0.45">
      <c r="B9" s="1">
        <v>1007</v>
      </c>
      <c r="D9" s="1" t="s">
        <v>50</v>
      </c>
      <c r="E9" s="1" t="s">
        <v>13</v>
      </c>
      <c r="F9" s="1" t="s">
        <v>14</v>
      </c>
      <c r="G9" s="1" t="s">
        <v>51</v>
      </c>
      <c r="H9" s="1" t="s">
        <v>52</v>
      </c>
      <c r="I9" s="1" t="s">
        <v>53</v>
      </c>
      <c r="J9" s="1" t="s">
        <v>24</v>
      </c>
      <c r="K9" s="1" t="s">
        <v>54</v>
      </c>
      <c r="L9" s="7">
        <v>38997</v>
      </c>
      <c r="M9" s="8">
        <v>3150</v>
      </c>
    </row>
    <row r="10" spans="2:13" s="1" customFormat="1" ht="18" x14ac:dyDescent="0.45">
      <c r="B10" s="1">
        <v>1008</v>
      </c>
      <c r="D10" s="1" t="s">
        <v>55</v>
      </c>
      <c r="E10" s="1" t="s">
        <v>13</v>
      </c>
      <c r="F10" s="1" t="s">
        <v>14</v>
      </c>
      <c r="G10" s="1" t="s">
        <v>56</v>
      </c>
      <c r="H10" s="1" t="s">
        <v>57</v>
      </c>
      <c r="I10" s="1" t="s">
        <v>58</v>
      </c>
      <c r="J10" s="1" t="s">
        <v>24</v>
      </c>
      <c r="K10" s="1" t="s">
        <v>59</v>
      </c>
      <c r="L10" s="7">
        <v>38698</v>
      </c>
      <c r="M10" s="8">
        <v>1057</v>
      </c>
    </row>
    <row r="11" spans="2:13" s="1" customFormat="1" ht="18" x14ac:dyDescent="0.45">
      <c r="B11" s="1">
        <v>1009</v>
      </c>
      <c r="D11" s="1" t="s">
        <v>60</v>
      </c>
      <c r="E11" s="1" t="s">
        <v>13</v>
      </c>
      <c r="F11" s="1" t="s">
        <v>14</v>
      </c>
      <c r="G11" s="1" t="s">
        <v>61</v>
      </c>
      <c r="H11" s="1" t="s">
        <v>62</v>
      </c>
      <c r="I11" s="1" t="s">
        <v>63</v>
      </c>
      <c r="J11" s="1" t="s">
        <v>24</v>
      </c>
      <c r="K11" s="1" t="s">
        <v>64</v>
      </c>
      <c r="L11" s="7">
        <v>38455</v>
      </c>
      <c r="M11" s="8">
        <v>1365</v>
      </c>
    </row>
    <row r="12" spans="2:13" s="1" customFormat="1" ht="18" x14ac:dyDescent="0.45">
      <c r="B12" s="1">
        <v>1011</v>
      </c>
      <c r="D12" s="1" t="s">
        <v>65</v>
      </c>
      <c r="E12" s="1" t="s">
        <v>13</v>
      </c>
      <c r="F12" s="1" t="s">
        <v>14</v>
      </c>
      <c r="G12" s="1" t="s">
        <v>66</v>
      </c>
      <c r="H12" s="1" t="s">
        <v>67</v>
      </c>
      <c r="I12" s="1" t="s">
        <v>68</v>
      </c>
      <c r="J12" s="1" t="s">
        <v>69</v>
      </c>
      <c r="K12" s="1" t="s">
        <v>70</v>
      </c>
      <c r="L12" s="7">
        <v>36752</v>
      </c>
      <c r="M12" s="8">
        <v>2870</v>
      </c>
    </row>
    <row r="13" spans="2:13" s="1" customFormat="1" ht="18" x14ac:dyDescent="0.45">
      <c r="B13" s="1">
        <v>1012</v>
      </c>
      <c r="D13" s="1" t="s">
        <v>71</v>
      </c>
      <c r="E13" s="1" t="s">
        <v>37</v>
      </c>
      <c r="F13" s="1" t="s">
        <v>38</v>
      </c>
      <c r="G13" s="1" t="s">
        <v>72</v>
      </c>
      <c r="H13" s="1" t="s">
        <v>73</v>
      </c>
      <c r="I13" s="1" t="s">
        <v>74</v>
      </c>
      <c r="J13" s="1" t="s">
        <v>69</v>
      </c>
      <c r="K13" s="1" t="s">
        <v>54</v>
      </c>
      <c r="L13" s="7">
        <v>32964</v>
      </c>
      <c r="M13" s="8">
        <v>2140</v>
      </c>
    </row>
    <row r="14" spans="2:13" s="1" customFormat="1" ht="18" x14ac:dyDescent="0.45">
      <c r="B14" s="1">
        <v>1013</v>
      </c>
      <c r="D14" s="1" t="s">
        <v>75</v>
      </c>
      <c r="E14" s="1" t="s">
        <v>13</v>
      </c>
      <c r="F14" s="1" t="s">
        <v>76</v>
      </c>
      <c r="G14" s="1" t="s">
        <v>77</v>
      </c>
      <c r="H14" s="1" t="s">
        <v>78</v>
      </c>
      <c r="I14" s="1" t="s">
        <v>79</v>
      </c>
      <c r="J14" s="1" t="s">
        <v>29</v>
      </c>
      <c r="K14" s="1" t="s">
        <v>64</v>
      </c>
      <c r="L14" s="7">
        <v>33097</v>
      </c>
      <c r="M14" s="8">
        <v>1890</v>
      </c>
    </row>
    <row r="15" spans="2:13" s="1" customFormat="1" ht="18" x14ac:dyDescent="0.45">
      <c r="B15" s="1">
        <v>1014</v>
      </c>
      <c r="D15" s="1" t="s">
        <v>80</v>
      </c>
      <c r="E15" s="1" t="s">
        <v>13</v>
      </c>
      <c r="F15" s="1" t="s">
        <v>76</v>
      </c>
      <c r="G15" s="1" t="s">
        <v>81</v>
      </c>
      <c r="H15" s="1" t="s">
        <v>82</v>
      </c>
      <c r="I15" s="1" t="s">
        <v>83</v>
      </c>
      <c r="J15" s="1" t="s">
        <v>29</v>
      </c>
      <c r="K15" s="1" t="s">
        <v>49</v>
      </c>
      <c r="L15" s="7">
        <v>33006</v>
      </c>
      <c r="M15" s="8">
        <v>3165</v>
      </c>
    </row>
    <row r="16" spans="2:13" s="1" customFormat="1" ht="18" x14ac:dyDescent="0.45">
      <c r="B16" s="1">
        <v>1015</v>
      </c>
      <c r="D16" s="1" t="s">
        <v>84</v>
      </c>
      <c r="E16" s="1" t="s">
        <v>13</v>
      </c>
      <c r="F16" s="1" t="s">
        <v>14</v>
      </c>
      <c r="G16" s="1" t="s">
        <v>85</v>
      </c>
      <c r="H16" s="1" t="s">
        <v>86</v>
      </c>
      <c r="I16" s="1" t="s">
        <v>87</v>
      </c>
      <c r="J16" s="1" t="s">
        <v>18</v>
      </c>
      <c r="K16" s="1" t="s">
        <v>49</v>
      </c>
      <c r="L16" s="7">
        <v>34865</v>
      </c>
      <c r="M16" s="8">
        <v>3165</v>
      </c>
    </row>
    <row r="17" spans="2:13" s="1" customFormat="1" ht="18" x14ac:dyDescent="0.45">
      <c r="B17" s="1">
        <v>1016</v>
      </c>
      <c r="D17" s="1" t="s">
        <v>88</v>
      </c>
      <c r="E17" s="1" t="s">
        <v>13</v>
      </c>
      <c r="F17" s="1" t="s">
        <v>14</v>
      </c>
      <c r="G17" s="1" t="s">
        <v>89</v>
      </c>
      <c r="H17" s="1" t="s">
        <v>90</v>
      </c>
      <c r="I17" s="1" t="s">
        <v>91</v>
      </c>
      <c r="J17" s="1" t="s">
        <v>18</v>
      </c>
      <c r="K17" s="1" t="s">
        <v>35</v>
      </c>
      <c r="L17" s="7">
        <v>36392</v>
      </c>
      <c r="M17" s="8">
        <v>4600</v>
      </c>
    </row>
    <row r="18" spans="2:13" s="1" customFormat="1" ht="18" x14ac:dyDescent="0.45">
      <c r="B18" s="1">
        <v>1017</v>
      </c>
      <c r="D18" s="1" t="s">
        <v>92</v>
      </c>
      <c r="E18" s="1" t="s">
        <v>37</v>
      </c>
      <c r="F18" s="1" t="s">
        <v>38</v>
      </c>
      <c r="G18" s="1" t="s">
        <v>93</v>
      </c>
      <c r="H18" s="1" t="s">
        <v>94</v>
      </c>
      <c r="I18" s="1" t="s">
        <v>95</v>
      </c>
      <c r="J18" s="1" t="s">
        <v>96</v>
      </c>
      <c r="K18" s="1" t="s">
        <v>97</v>
      </c>
      <c r="L18" s="7">
        <v>35907</v>
      </c>
      <c r="M18" s="8">
        <v>1320</v>
      </c>
    </row>
    <row r="19" spans="2:13" s="1" customFormat="1" ht="18" x14ac:dyDescent="0.45">
      <c r="B19" s="1">
        <v>1018</v>
      </c>
      <c r="D19" s="1" t="s">
        <v>98</v>
      </c>
      <c r="E19" s="1" t="s">
        <v>13</v>
      </c>
      <c r="F19" s="1" t="s">
        <v>14</v>
      </c>
      <c r="G19" s="1" t="s">
        <v>99</v>
      </c>
      <c r="H19" s="1" t="s">
        <v>100</v>
      </c>
      <c r="I19" s="1" t="s">
        <v>101</v>
      </c>
      <c r="J19" s="1" t="s">
        <v>48</v>
      </c>
      <c r="K19" s="1" t="s">
        <v>70</v>
      </c>
      <c r="L19" s="7">
        <v>36689</v>
      </c>
      <c r="M19" s="8">
        <v>3000</v>
      </c>
    </row>
    <row r="20" spans="2:13" s="1" customFormat="1" ht="18" x14ac:dyDescent="0.45">
      <c r="B20" s="1">
        <v>1019</v>
      </c>
      <c r="D20" s="1" t="s">
        <v>102</v>
      </c>
      <c r="E20" s="1" t="s">
        <v>13</v>
      </c>
      <c r="F20" s="1" t="s">
        <v>14</v>
      </c>
      <c r="G20" s="1" t="s">
        <v>103</v>
      </c>
      <c r="H20" s="1" t="s">
        <v>104</v>
      </c>
      <c r="I20" s="1" t="s">
        <v>105</v>
      </c>
      <c r="J20" s="1" t="s">
        <v>106</v>
      </c>
      <c r="K20" s="1" t="s">
        <v>43</v>
      </c>
      <c r="L20" s="7">
        <v>37351</v>
      </c>
      <c r="M20" s="8">
        <v>1200</v>
      </c>
    </row>
    <row r="21" spans="2:13" s="1" customFormat="1" ht="18" x14ac:dyDescent="0.45">
      <c r="B21" s="1">
        <v>1020</v>
      </c>
      <c r="D21" s="1" t="s">
        <v>107</v>
      </c>
      <c r="E21" s="1" t="s">
        <v>13</v>
      </c>
      <c r="F21" s="1" t="s">
        <v>14</v>
      </c>
      <c r="G21" s="1" t="s">
        <v>108</v>
      </c>
      <c r="H21" s="1" t="s">
        <v>109</v>
      </c>
      <c r="I21" s="1" t="s">
        <v>110</v>
      </c>
      <c r="J21" s="1" t="s">
        <v>96</v>
      </c>
      <c r="K21" s="1" t="s">
        <v>19</v>
      </c>
      <c r="L21" s="7">
        <v>37747</v>
      </c>
      <c r="M21" s="8">
        <v>1320</v>
      </c>
    </row>
    <row r="22" spans="2:13" s="1" customFormat="1" ht="18" x14ac:dyDescent="0.45">
      <c r="B22" s="1">
        <v>1021</v>
      </c>
      <c r="D22" s="1" t="s">
        <v>111</v>
      </c>
      <c r="E22" s="1" t="s">
        <v>13</v>
      </c>
      <c r="F22" s="1" t="s">
        <v>14</v>
      </c>
      <c r="G22" s="1" t="s">
        <v>112</v>
      </c>
      <c r="H22" s="1" t="s">
        <v>113</v>
      </c>
      <c r="I22" s="1" t="s">
        <v>114</v>
      </c>
      <c r="J22" s="1" t="s">
        <v>18</v>
      </c>
      <c r="K22" s="1" t="s">
        <v>35</v>
      </c>
      <c r="L22" s="7">
        <v>37840</v>
      </c>
      <c r="M22" s="8">
        <v>2000</v>
      </c>
    </row>
    <row r="23" spans="2:13" s="1" customFormat="1" ht="18" x14ac:dyDescent="0.45">
      <c r="B23" s="1">
        <v>1022</v>
      </c>
      <c r="D23" s="1" t="s">
        <v>115</v>
      </c>
      <c r="E23" s="1" t="s">
        <v>13</v>
      </c>
      <c r="F23" s="1" t="s">
        <v>14</v>
      </c>
      <c r="G23" s="1" t="s">
        <v>116</v>
      </c>
      <c r="H23" s="1" t="s">
        <v>117</v>
      </c>
      <c r="I23" s="1" t="s">
        <v>118</v>
      </c>
      <c r="J23" s="1" t="s">
        <v>29</v>
      </c>
      <c r="K23" s="1" t="s">
        <v>35</v>
      </c>
      <c r="L23" s="7">
        <v>39182</v>
      </c>
      <c r="M23" s="8">
        <v>2000</v>
      </c>
    </row>
    <row r="24" spans="2:13" s="1" customFormat="1" ht="18" x14ac:dyDescent="0.45">
      <c r="B24" s="1">
        <v>1023</v>
      </c>
      <c r="D24" s="1" t="s">
        <v>119</v>
      </c>
      <c r="E24" s="1" t="s">
        <v>13</v>
      </c>
      <c r="F24" s="1" t="s">
        <v>14</v>
      </c>
      <c r="G24" s="1" t="s">
        <v>120</v>
      </c>
      <c r="H24" s="1" t="s">
        <v>121</v>
      </c>
      <c r="I24" s="1" t="s">
        <v>122</v>
      </c>
      <c r="J24" s="1" t="s">
        <v>34</v>
      </c>
      <c r="K24" s="1" t="s">
        <v>43</v>
      </c>
      <c r="L24" s="7">
        <v>39153</v>
      </c>
      <c r="M24" s="8">
        <v>2360</v>
      </c>
    </row>
    <row r="25" spans="2:13" s="1" customFormat="1" ht="18" x14ac:dyDescent="0.45">
      <c r="B25" s="1">
        <v>1024</v>
      </c>
      <c r="D25" s="1" t="s">
        <v>123</v>
      </c>
      <c r="E25" s="1" t="s">
        <v>13</v>
      </c>
      <c r="F25" s="1" t="s">
        <v>124</v>
      </c>
      <c r="G25" s="1" t="s">
        <v>125</v>
      </c>
      <c r="H25" s="1" t="s">
        <v>126</v>
      </c>
      <c r="I25" s="1" t="s">
        <v>127</v>
      </c>
      <c r="J25" s="1" t="s">
        <v>34</v>
      </c>
      <c r="K25" s="1" t="s">
        <v>128</v>
      </c>
      <c r="L25" s="7">
        <v>38972</v>
      </c>
      <c r="M25" s="8">
        <v>2100</v>
      </c>
    </row>
    <row r="26" spans="2:13" s="1" customFormat="1" ht="18" x14ac:dyDescent="0.45">
      <c r="B26" s="1">
        <v>1025</v>
      </c>
      <c r="D26" s="1" t="s">
        <v>129</v>
      </c>
      <c r="E26" s="1" t="s">
        <v>13</v>
      </c>
      <c r="F26" s="1" t="s">
        <v>14</v>
      </c>
      <c r="G26" s="1" t="s">
        <v>15</v>
      </c>
      <c r="H26" s="1" t="s">
        <v>16</v>
      </c>
      <c r="I26" s="1" t="s">
        <v>17</v>
      </c>
      <c r="J26" s="1" t="s">
        <v>18</v>
      </c>
      <c r="K26" s="1" t="s">
        <v>19</v>
      </c>
      <c r="L26" s="7">
        <v>39306</v>
      </c>
      <c r="M26" s="8">
        <v>1800</v>
      </c>
    </row>
    <row r="27" spans="2:13" s="1" customFormat="1" ht="18" x14ac:dyDescent="0.45">
      <c r="B27" s="1">
        <v>1026</v>
      </c>
      <c r="D27" s="1" t="s">
        <v>130</v>
      </c>
      <c r="E27" s="1" t="s">
        <v>13</v>
      </c>
      <c r="F27" s="1" t="s">
        <v>14</v>
      </c>
      <c r="G27" s="1" t="s">
        <v>131</v>
      </c>
      <c r="H27" s="1" t="s">
        <v>132</v>
      </c>
      <c r="I27" s="1" t="s">
        <v>133</v>
      </c>
      <c r="J27" s="1" t="s">
        <v>134</v>
      </c>
      <c r="K27" s="1" t="s">
        <v>43</v>
      </c>
      <c r="L27" s="7">
        <v>39335</v>
      </c>
      <c r="M27" s="8">
        <v>3500</v>
      </c>
    </row>
    <row r="28" spans="2:13" s="1" customFormat="1" ht="18" x14ac:dyDescent="0.45">
      <c r="B28" s="1">
        <v>1027</v>
      </c>
      <c r="D28" s="1" t="s">
        <v>135</v>
      </c>
      <c r="E28" s="1" t="s">
        <v>13</v>
      </c>
      <c r="F28" s="1" t="s">
        <v>14</v>
      </c>
      <c r="G28" s="1" t="s">
        <v>136</v>
      </c>
      <c r="H28" s="1" t="s">
        <v>137</v>
      </c>
      <c r="I28" s="1" t="s">
        <v>138</v>
      </c>
      <c r="J28" s="1" t="s">
        <v>134</v>
      </c>
      <c r="K28" s="1" t="s">
        <v>97</v>
      </c>
      <c r="L28" s="7">
        <v>38819</v>
      </c>
      <c r="M28" s="8">
        <v>1300</v>
      </c>
    </row>
    <row r="29" spans="2:13" s="1" customFormat="1" ht="18" x14ac:dyDescent="0.45">
      <c r="B29" s="1">
        <v>1028</v>
      </c>
      <c r="D29" s="1" t="s">
        <v>139</v>
      </c>
      <c r="E29" s="1" t="s">
        <v>13</v>
      </c>
      <c r="F29" s="1" t="s">
        <v>14</v>
      </c>
      <c r="G29" s="1" t="s">
        <v>140</v>
      </c>
      <c r="H29" s="1" t="s">
        <v>141</v>
      </c>
      <c r="I29" s="1" t="s">
        <v>142</v>
      </c>
      <c r="J29" s="1" t="s">
        <v>24</v>
      </c>
      <c r="K29" s="1" t="s">
        <v>97</v>
      </c>
      <c r="L29" s="7">
        <v>38819</v>
      </c>
      <c r="M29" s="8">
        <v>1300</v>
      </c>
    </row>
    <row r="30" spans="2:13" s="1" customFormat="1" ht="18" x14ac:dyDescent="0.45">
      <c r="B30" s="1">
        <v>1029</v>
      </c>
      <c r="D30" s="1" t="s">
        <v>143</v>
      </c>
      <c r="E30" s="1" t="s">
        <v>13</v>
      </c>
      <c r="F30" s="1" t="s">
        <v>14</v>
      </c>
      <c r="G30" s="1" t="s">
        <v>144</v>
      </c>
      <c r="H30" s="1" t="s">
        <v>145</v>
      </c>
      <c r="I30" s="1" t="s">
        <v>146</v>
      </c>
      <c r="J30" s="1" t="s">
        <v>29</v>
      </c>
      <c r="K30" s="1" t="s">
        <v>70</v>
      </c>
      <c r="L30" s="7">
        <v>38608</v>
      </c>
      <c r="M30" s="8">
        <v>1800</v>
      </c>
    </row>
    <row r="31" spans="2:13" s="1" customFormat="1" ht="18" x14ac:dyDescent="0.45">
      <c r="B31" s="1">
        <v>1030</v>
      </c>
      <c r="D31" s="1" t="s">
        <v>147</v>
      </c>
      <c r="E31" s="1" t="s">
        <v>13</v>
      </c>
      <c r="F31" s="1" t="s">
        <v>14</v>
      </c>
      <c r="G31" s="1" t="s">
        <v>144</v>
      </c>
      <c r="H31" s="1" t="s">
        <v>148</v>
      </c>
      <c r="I31" s="1" t="s">
        <v>149</v>
      </c>
      <c r="J31" s="1" t="s">
        <v>69</v>
      </c>
      <c r="K31" s="1" t="s">
        <v>43</v>
      </c>
      <c r="L31" s="7">
        <v>39324</v>
      </c>
      <c r="M31" s="8">
        <v>2000</v>
      </c>
    </row>
    <row r="32" spans="2:13" s="1" customFormat="1" ht="18" x14ac:dyDescent="0.45">
      <c r="B32" s="1">
        <v>1031</v>
      </c>
      <c r="D32" s="1" t="s">
        <v>150</v>
      </c>
      <c r="E32" s="1" t="s">
        <v>13</v>
      </c>
      <c r="F32" s="1" t="s">
        <v>14</v>
      </c>
      <c r="G32" s="1" t="s">
        <v>151</v>
      </c>
      <c r="H32" s="1" t="s">
        <v>152</v>
      </c>
      <c r="I32" s="1" t="s">
        <v>153</v>
      </c>
      <c r="J32" s="1" t="s">
        <v>96</v>
      </c>
      <c r="K32" s="1" t="s">
        <v>64</v>
      </c>
      <c r="L32" s="7">
        <v>39358</v>
      </c>
      <c r="M32" s="8">
        <v>1100</v>
      </c>
    </row>
    <row r="33" spans="2:13" s="1" customFormat="1" ht="18" x14ac:dyDescent="0.45">
      <c r="B33" s="1">
        <v>1032</v>
      </c>
      <c r="D33" s="1" t="s">
        <v>154</v>
      </c>
      <c r="E33" s="1" t="s">
        <v>13</v>
      </c>
      <c r="F33" s="1" t="s">
        <v>124</v>
      </c>
      <c r="G33" s="1" t="s">
        <v>155</v>
      </c>
      <c r="H33" s="1" t="s">
        <v>156</v>
      </c>
      <c r="I33" s="1" t="s">
        <v>157</v>
      </c>
      <c r="J33" s="1" t="s">
        <v>48</v>
      </c>
      <c r="K33" s="1" t="s">
        <v>43</v>
      </c>
      <c r="L33" s="7">
        <v>38492</v>
      </c>
      <c r="M33" s="8">
        <v>1870</v>
      </c>
    </row>
    <row r="34" spans="2:13" s="1" customFormat="1" ht="18" x14ac:dyDescent="0.45">
      <c r="B34" s="1">
        <v>1033</v>
      </c>
      <c r="D34" s="1" t="s">
        <v>158</v>
      </c>
      <c r="E34" s="1" t="s">
        <v>13</v>
      </c>
      <c r="F34" s="1" t="s">
        <v>159</v>
      </c>
      <c r="G34" s="1" t="s">
        <v>160</v>
      </c>
      <c r="H34" s="1" t="s">
        <v>161</v>
      </c>
      <c r="I34" s="1" t="s">
        <v>162</v>
      </c>
      <c r="J34" s="1" t="s">
        <v>18</v>
      </c>
      <c r="K34" s="1" t="s">
        <v>163</v>
      </c>
      <c r="L34" s="7">
        <v>37021</v>
      </c>
      <c r="M34" s="8">
        <v>2000</v>
      </c>
    </row>
    <row r="35" spans="2:13" s="1" customFormat="1" ht="18" x14ac:dyDescent="0.45">
      <c r="B35" s="1">
        <v>1034</v>
      </c>
      <c r="D35" s="1" t="s">
        <v>164</v>
      </c>
      <c r="E35" s="1" t="s">
        <v>13</v>
      </c>
      <c r="F35" s="1" t="s">
        <v>159</v>
      </c>
      <c r="G35" s="1" t="s">
        <v>165</v>
      </c>
      <c r="H35" s="1" t="s">
        <v>166</v>
      </c>
      <c r="I35" s="1" t="s">
        <v>167</v>
      </c>
      <c r="J35" s="1" t="s">
        <v>134</v>
      </c>
      <c r="K35" s="1" t="s">
        <v>19</v>
      </c>
      <c r="L35" s="7">
        <v>36341</v>
      </c>
      <c r="M35" s="8">
        <v>3800</v>
      </c>
    </row>
    <row r="36" spans="2:13" s="1" customFormat="1" ht="18" x14ac:dyDescent="0.45">
      <c r="B36" s="1">
        <v>1035</v>
      </c>
      <c r="D36" s="1" t="s">
        <v>168</v>
      </c>
      <c r="E36" s="1" t="s">
        <v>13</v>
      </c>
      <c r="F36" s="1" t="s">
        <v>169</v>
      </c>
      <c r="G36" s="1" t="s">
        <v>170</v>
      </c>
      <c r="H36" s="1" t="s">
        <v>171</v>
      </c>
      <c r="I36" s="1" t="s">
        <v>172</v>
      </c>
      <c r="J36" s="1" t="s">
        <v>106</v>
      </c>
      <c r="K36" s="1" t="s">
        <v>54</v>
      </c>
      <c r="L36" s="7">
        <v>37347</v>
      </c>
      <c r="M36" s="8">
        <v>1540</v>
      </c>
    </row>
    <row r="37" spans="2:13" s="1" customFormat="1" ht="18" x14ac:dyDescent="0.45">
      <c r="B37" s="1">
        <v>1036</v>
      </c>
      <c r="D37" s="1" t="s">
        <v>173</v>
      </c>
      <c r="E37" s="1" t="s">
        <v>13</v>
      </c>
      <c r="F37" s="1" t="s">
        <v>14</v>
      </c>
      <c r="G37" s="1" t="s">
        <v>174</v>
      </c>
      <c r="H37" s="1" t="s">
        <v>175</v>
      </c>
      <c r="I37" s="1" t="s">
        <v>176</v>
      </c>
      <c r="J37" s="1" t="s">
        <v>42</v>
      </c>
      <c r="K37" s="1" t="s">
        <v>64</v>
      </c>
      <c r="L37" s="7">
        <v>37012</v>
      </c>
      <c r="M37" s="8">
        <v>944</v>
      </c>
    </row>
    <row r="38" spans="2:13" s="1" customFormat="1" ht="18" x14ac:dyDescent="0.45">
      <c r="B38" s="1">
        <v>1037</v>
      </c>
      <c r="D38" s="1" t="s">
        <v>177</v>
      </c>
      <c r="E38" s="1" t="s">
        <v>13</v>
      </c>
      <c r="F38" s="1" t="s">
        <v>124</v>
      </c>
      <c r="G38" s="1" t="s">
        <v>178</v>
      </c>
      <c r="H38" s="1" t="s">
        <v>179</v>
      </c>
      <c r="I38" s="1" t="s">
        <v>180</v>
      </c>
      <c r="J38" s="1" t="s">
        <v>69</v>
      </c>
      <c r="K38" s="1" t="s">
        <v>54</v>
      </c>
      <c r="L38" s="7">
        <v>36739</v>
      </c>
      <c r="M38" s="8">
        <v>1890</v>
      </c>
    </row>
    <row r="39" spans="2:13" s="1" customFormat="1" ht="18" x14ac:dyDescent="0.45">
      <c r="B39" s="1">
        <v>1038</v>
      </c>
      <c r="D39" s="1" t="s">
        <v>181</v>
      </c>
      <c r="E39" s="1" t="s">
        <v>13</v>
      </c>
      <c r="F39" s="1" t="s">
        <v>14</v>
      </c>
      <c r="G39" s="1" t="s">
        <v>182</v>
      </c>
      <c r="H39" s="1" t="s">
        <v>183</v>
      </c>
      <c r="I39" s="1" t="s">
        <v>184</v>
      </c>
      <c r="J39" s="1" t="s">
        <v>18</v>
      </c>
      <c r="K39" s="1" t="s">
        <v>163</v>
      </c>
      <c r="L39" s="7">
        <v>37909</v>
      </c>
      <c r="M39" s="8">
        <v>2500</v>
      </c>
    </row>
    <row r="40" spans="2:13" s="1" customFormat="1" ht="18" x14ac:dyDescent="0.45">
      <c r="B40" s="1">
        <v>1039</v>
      </c>
      <c r="D40" s="1" t="s">
        <v>185</v>
      </c>
      <c r="E40" s="1" t="s">
        <v>13</v>
      </c>
      <c r="F40" s="1" t="s">
        <v>14</v>
      </c>
      <c r="G40" s="1" t="s">
        <v>186</v>
      </c>
      <c r="H40" s="1" t="s">
        <v>187</v>
      </c>
      <c r="I40" s="1" t="s">
        <v>188</v>
      </c>
      <c r="J40" s="1" t="s">
        <v>24</v>
      </c>
      <c r="K40" s="1" t="s">
        <v>49</v>
      </c>
      <c r="L40" s="7">
        <v>39358</v>
      </c>
      <c r="M40" s="8">
        <v>2100</v>
      </c>
    </row>
    <row r="41" spans="2:13" s="1" customFormat="1" ht="18" x14ac:dyDescent="0.45">
      <c r="B41" s="1">
        <v>1040</v>
      </c>
      <c r="D41" s="1" t="s">
        <v>189</v>
      </c>
      <c r="E41" s="1" t="s">
        <v>13</v>
      </c>
      <c r="F41" s="1" t="s">
        <v>169</v>
      </c>
      <c r="G41" s="1" t="s">
        <v>190</v>
      </c>
      <c r="H41" s="1" t="s">
        <v>191</v>
      </c>
      <c r="I41" s="1" t="s">
        <v>192</v>
      </c>
      <c r="J41" s="1" t="s">
        <v>106</v>
      </c>
      <c r="K41" s="1" t="s">
        <v>64</v>
      </c>
      <c r="L41" s="7">
        <v>38991</v>
      </c>
      <c r="M41" s="8">
        <v>1200</v>
      </c>
    </row>
    <row r="42" spans="2:13" s="1" customFormat="1" ht="18" x14ac:dyDescent="0.45">
      <c r="B42" s="1">
        <v>1041</v>
      </c>
      <c r="D42" s="1" t="s">
        <v>193</v>
      </c>
      <c r="E42" s="1" t="s">
        <v>13</v>
      </c>
      <c r="F42" s="1" t="s">
        <v>14</v>
      </c>
      <c r="G42" s="1" t="s">
        <v>194</v>
      </c>
      <c r="H42" s="1" t="s">
        <v>195</v>
      </c>
      <c r="I42" s="1" t="s">
        <v>196</v>
      </c>
      <c r="J42" s="1" t="s">
        <v>24</v>
      </c>
      <c r="K42" s="1" t="s">
        <v>59</v>
      </c>
      <c r="L42" s="7">
        <v>39358</v>
      </c>
      <c r="M42" s="8">
        <v>960</v>
      </c>
    </row>
    <row r="43" spans="2:13" s="1" customFormat="1" ht="18" x14ac:dyDescent="0.45">
      <c r="B43" s="1">
        <v>1042</v>
      </c>
      <c r="D43" s="1" t="s">
        <v>197</v>
      </c>
      <c r="E43" s="1" t="s">
        <v>198</v>
      </c>
      <c r="F43" s="1" t="s">
        <v>199</v>
      </c>
      <c r="G43" s="1" t="s">
        <v>200</v>
      </c>
      <c r="H43" s="1" t="s">
        <v>201</v>
      </c>
      <c r="I43" s="1" t="s">
        <v>202</v>
      </c>
      <c r="J43" s="1" t="s">
        <v>69</v>
      </c>
      <c r="K43" s="1" t="s">
        <v>128</v>
      </c>
      <c r="L43" s="7">
        <v>38484</v>
      </c>
      <c r="M43" s="8">
        <v>1205</v>
      </c>
    </row>
    <row r="44" spans="2:13" s="1" customFormat="1" ht="18" x14ac:dyDescent="0.45">
      <c r="B44" s="1">
        <v>1043</v>
      </c>
      <c r="D44" s="1" t="s">
        <v>203</v>
      </c>
      <c r="E44" s="1" t="s">
        <v>198</v>
      </c>
      <c r="F44" s="1" t="s">
        <v>199</v>
      </c>
      <c r="G44" s="1" t="s">
        <v>204</v>
      </c>
      <c r="H44" s="1" t="s">
        <v>205</v>
      </c>
      <c r="I44" s="1" t="s">
        <v>206</v>
      </c>
      <c r="J44" s="1" t="s">
        <v>96</v>
      </c>
      <c r="K44" s="1" t="s">
        <v>97</v>
      </c>
      <c r="L44" s="7">
        <v>36262</v>
      </c>
      <c r="M44" s="8">
        <v>1033</v>
      </c>
    </row>
    <row r="45" spans="2:13" s="1" customFormat="1" ht="18" x14ac:dyDescent="0.45">
      <c r="B45" s="1">
        <v>1044</v>
      </c>
      <c r="D45" s="1" t="s">
        <v>207</v>
      </c>
      <c r="E45" s="1" t="s">
        <v>198</v>
      </c>
      <c r="F45" s="1" t="s">
        <v>199</v>
      </c>
      <c r="G45" s="1" t="s">
        <v>208</v>
      </c>
      <c r="H45" s="1" t="s">
        <v>209</v>
      </c>
      <c r="I45" s="1" t="s">
        <v>210</v>
      </c>
      <c r="J45" s="1" t="s">
        <v>42</v>
      </c>
      <c r="K45" s="1" t="s">
        <v>97</v>
      </c>
      <c r="L45" s="7">
        <v>36692</v>
      </c>
      <c r="M45" s="8">
        <v>1047.32</v>
      </c>
    </row>
    <row r="46" spans="2:13" s="1" customFormat="1" ht="18" x14ac:dyDescent="0.45">
      <c r="B46" s="1">
        <v>1045</v>
      </c>
      <c r="D46" s="1" t="s">
        <v>211</v>
      </c>
      <c r="E46" s="1" t="s">
        <v>198</v>
      </c>
      <c r="F46" s="1" t="s">
        <v>199</v>
      </c>
      <c r="G46" s="1" t="s">
        <v>212</v>
      </c>
      <c r="H46" s="1" t="s">
        <v>213</v>
      </c>
      <c r="I46" s="1" t="s">
        <v>214</v>
      </c>
      <c r="J46" s="1" t="s">
        <v>34</v>
      </c>
      <c r="K46" s="1" t="s">
        <v>97</v>
      </c>
      <c r="L46" s="7">
        <v>35976</v>
      </c>
      <c r="M46" s="8">
        <v>1302</v>
      </c>
    </row>
    <row r="47" spans="2:13" s="1" customFormat="1" ht="18" x14ac:dyDescent="0.45">
      <c r="B47" s="1">
        <v>1046</v>
      </c>
      <c r="D47" s="1" t="s">
        <v>215</v>
      </c>
      <c r="E47" s="1" t="s">
        <v>198</v>
      </c>
      <c r="F47" s="1" t="s">
        <v>199</v>
      </c>
      <c r="G47" s="1" t="s">
        <v>216</v>
      </c>
      <c r="H47" s="1" t="s">
        <v>217</v>
      </c>
      <c r="I47" s="1" t="s">
        <v>218</v>
      </c>
      <c r="J47" s="1" t="s">
        <v>134</v>
      </c>
      <c r="K47" s="1" t="s">
        <v>97</v>
      </c>
      <c r="L47" s="7">
        <v>35550</v>
      </c>
      <c r="M47" s="8">
        <v>1650</v>
      </c>
    </row>
    <row r="48" spans="2:13" s="1" customFormat="1" ht="18" x14ac:dyDescent="0.45">
      <c r="B48" s="1">
        <v>1047</v>
      </c>
      <c r="D48" s="1" t="s">
        <v>219</v>
      </c>
      <c r="E48" s="1" t="s">
        <v>220</v>
      </c>
      <c r="F48" s="1" t="s">
        <v>221</v>
      </c>
      <c r="G48" s="1" t="s">
        <v>222</v>
      </c>
      <c r="H48" s="1" t="s">
        <v>223</v>
      </c>
      <c r="I48" s="1" t="s">
        <v>224</v>
      </c>
      <c r="J48" s="1" t="s">
        <v>48</v>
      </c>
      <c r="K48" s="1" t="s">
        <v>97</v>
      </c>
      <c r="L48" s="7">
        <v>37371</v>
      </c>
      <c r="M48" s="8">
        <v>1200</v>
      </c>
    </row>
    <row r="49" spans="2:13" s="1" customFormat="1" ht="18" x14ac:dyDescent="0.45">
      <c r="B49" s="1">
        <v>1048</v>
      </c>
      <c r="D49" s="1" t="s">
        <v>225</v>
      </c>
      <c r="E49" s="1" t="s">
        <v>220</v>
      </c>
      <c r="F49" s="1" t="s">
        <v>221</v>
      </c>
      <c r="G49" s="1" t="s">
        <v>226</v>
      </c>
      <c r="H49" s="1" t="s">
        <v>227</v>
      </c>
      <c r="I49" s="1" t="s">
        <v>228</v>
      </c>
      <c r="J49" s="1" t="s">
        <v>24</v>
      </c>
      <c r="K49" s="1" t="s">
        <v>59</v>
      </c>
      <c r="L49" s="7">
        <v>37302</v>
      </c>
      <c r="M49" s="8">
        <v>1300</v>
      </c>
    </row>
    <row r="50" spans="2:13" s="1" customFormat="1" ht="18" x14ac:dyDescent="0.45">
      <c r="B50" s="1">
        <v>1049</v>
      </c>
      <c r="D50" s="1" t="s">
        <v>229</v>
      </c>
      <c r="E50" s="1" t="s">
        <v>220</v>
      </c>
      <c r="F50" s="1" t="s">
        <v>221</v>
      </c>
      <c r="G50" s="1" t="s">
        <v>230</v>
      </c>
      <c r="H50" s="1" t="s">
        <v>231</v>
      </c>
      <c r="I50" s="1" t="s">
        <v>232</v>
      </c>
      <c r="J50" s="1" t="s">
        <v>24</v>
      </c>
      <c r="K50" s="1" t="s">
        <v>59</v>
      </c>
      <c r="L50" s="7">
        <v>37783</v>
      </c>
      <c r="M50" s="8">
        <v>1200</v>
      </c>
    </row>
    <row r="51" spans="2:13" s="1" customFormat="1" ht="18" x14ac:dyDescent="0.45">
      <c r="B51" s="1">
        <v>1050</v>
      </c>
      <c r="D51" s="1" t="s">
        <v>233</v>
      </c>
      <c r="E51" s="1" t="s">
        <v>13</v>
      </c>
      <c r="F51" s="1" t="s">
        <v>14</v>
      </c>
      <c r="G51" s="1" t="s">
        <v>234</v>
      </c>
      <c r="H51" s="1" t="s">
        <v>235</v>
      </c>
      <c r="I51" s="1" t="s">
        <v>236</v>
      </c>
      <c r="J51" s="1" t="s">
        <v>29</v>
      </c>
      <c r="K51" s="1" t="s">
        <v>59</v>
      </c>
      <c r="L51" s="7">
        <v>37033</v>
      </c>
      <c r="M51" s="8">
        <v>1350</v>
      </c>
    </row>
    <row r="52" spans="2:13" s="1" customFormat="1" ht="18" x14ac:dyDescent="0.45">
      <c r="B52" s="1">
        <v>1051</v>
      </c>
      <c r="D52" s="1" t="s">
        <v>237</v>
      </c>
      <c r="E52" s="1" t="s">
        <v>13</v>
      </c>
      <c r="F52" s="1" t="s">
        <v>14</v>
      </c>
      <c r="G52" s="1" t="s">
        <v>238</v>
      </c>
      <c r="H52" s="1" t="s">
        <v>239</v>
      </c>
      <c r="I52" s="1" t="s">
        <v>240</v>
      </c>
      <c r="J52" s="1" t="s">
        <v>29</v>
      </c>
      <c r="K52" s="1" t="s">
        <v>64</v>
      </c>
      <c r="L52" s="7">
        <v>36917</v>
      </c>
      <c r="M52" s="8">
        <v>1250</v>
      </c>
    </row>
    <row r="53" spans="2:13" s="1" customFormat="1" ht="18" x14ac:dyDescent="0.45">
      <c r="B53" s="1">
        <v>1052</v>
      </c>
      <c r="D53" s="1" t="s">
        <v>241</v>
      </c>
      <c r="E53" s="1" t="s">
        <v>220</v>
      </c>
      <c r="F53" s="1" t="s">
        <v>221</v>
      </c>
      <c r="G53" s="1" t="s">
        <v>242</v>
      </c>
      <c r="H53" s="1" t="s">
        <v>243</v>
      </c>
      <c r="I53" s="1" t="s">
        <v>244</v>
      </c>
      <c r="J53" s="1" t="s">
        <v>48</v>
      </c>
      <c r="K53" s="1" t="s">
        <v>64</v>
      </c>
      <c r="L53" s="7">
        <v>39652</v>
      </c>
      <c r="M53" s="8">
        <v>1400</v>
      </c>
    </row>
    <row r="54" spans="2:13" s="1" customFormat="1" ht="18" x14ac:dyDescent="0.45">
      <c r="B54" s="1">
        <v>1053</v>
      </c>
      <c r="D54" s="1" t="s">
        <v>245</v>
      </c>
      <c r="E54" s="1" t="s">
        <v>220</v>
      </c>
      <c r="F54" s="1" t="s">
        <v>221</v>
      </c>
      <c r="G54" s="1" t="s">
        <v>246</v>
      </c>
      <c r="H54" s="1" t="s">
        <v>247</v>
      </c>
      <c r="I54" s="1" t="s">
        <v>248</v>
      </c>
      <c r="J54" s="1" t="s">
        <v>48</v>
      </c>
      <c r="K54" s="1" t="s">
        <v>128</v>
      </c>
      <c r="L54" s="7">
        <v>39619</v>
      </c>
      <c r="M54" s="8">
        <v>1400</v>
      </c>
    </row>
    <row r="55" spans="2:13" s="1" customFormat="1" ht="18" x14ac:dyDescent="0.45">
      <c r="B55" s="1">
        <v>1054</v>
      </c>
      <c r="D55" s="1" t="s">
        <v>249</v>
      </c>
      <c r="E55" s="1" t="s">
        <v>220</v>
      </c>
      <c r="F55" s="1" t="s">
        <v>221</v>
      </c>
      <c r="G55" s="1" t="s">
        <v>250</v>
      </c>
      <c r="H55" s="1" t="s">
        <v>251</v>
      </c>
      <c r="I55" s="1" t="s">
        <v>252</v>
      </c>
      <c r="J55" s="1" t="s">
        <v>29</v>
      </c>
      <c r="K55" s="1" t="s">
        <v>59</v>
      </c>
      <c r="L55" s="7">
        <v>39187</v>
      </c>
      <c r="M55" s="8">
        <v>1150</v>
      </c>
    </row>
    <row r="56" spans="2:13" s="1" customFormat="1" ht="18" x14ac:dyDescent="0.45">
      <c r="B56" s="1">
        <v>1055</v>
      </c>
      <c r="D56" s="1" t="s">
        <v>253</v>
      </c>
      <c r="E56" s="1" t="s">
        <v>198</v>
      </c>
      <c r="F56" s="1" t="s">
        <v>199</v>
      </c>
      <c r="G56" s="1" t="s">
        <v>254</v>
      </c>
      <c r="H56" s="1" t="s">
        <v>255</v>
      </c>
      <c r="I56" s="1" t="s">
        <v>256</v>
      </c>
      <c r="J56" s="1" t="s">
        <v>24</v>
      </c>
      <c r="K56" s="1" t="s">
        <v>59</v>
      </c>
      <c r="L56" s="7">
        <v>39452</v>
      </c>
      <c r="M56" s="8">
        <v>1150</v>
      </c>
    </row>
    <row r="57" spans="2:13" s="1" customFormat="1" ht="18" x14ac:dyDescent="0.45">
      <c r="B57" s="1">
        <v>1056</v>
      </c>
      <c r="D57" s="1" t="s">
        <v>257</v>
      </c>
      <c r="E57" s="1" t="s">
        <v>13</v>
      </c>
      <c r="F57" s="1" t="s">
        <v>124</v>
      </c>
      <c r="G57" s="1" t="s">
        <v>258</v>
      </c>
      <c r="H57" s="1" t="s">
        <v>259</v>
      </c>
      <c r="I57" s="1" t="s">
        <v>260</v>
      </c>
      <c r="J57" s="1" t="s">
        <v>48</v>
      </c>
      <c r="K57" s="1" t="s">
        <v>64</v>
      </c>
      <c r="L57" s="7">
        <v>39504</v>
      </c>
      <c r="M57" s="8">
        <v>1150</v>
      </c>
    </row>
    <row r="58" spans="2:13" s="1" customFormat="1" ht="18" x14ac:dyDescent="0.45">
      <c r="B58" s="1">
        <v>1057</v>
      </c>
      <c r="D58" s="1" t="s">
        <v>261</v>
      </c>
      <c r="E58" s="1" t="s">
        <v>13</v>
      </c>
      <c r="F58" s="1" t="s">
        <v>14</v>
      </c>
      <c r="G58" s="1" t="s">
        <v>262</v>
      </c>
      <c r="H58" s="1" t="s">
        <v>263</v>
      </c>
      <c r="I58" s="1" t="s">
        <v>264</v>
      </c>
      <c r="J58" s="1" t="s">
        <v>29</v>
      </c>
      <c r="K58" s="1" t="s">
        <v>128</v>
      </c>
      <c r="L58" s="7">
        <v>39736</v>
      </c>
      <c r="M58" s="8">
        <v>1150</v>
      </c>
    </row>
    <row r="59" spans="2:13" s="1" customFormat="1" ht="18" x14ac:dyDescent="0.45">
      <c r="B59" s="1">
        <v>1058</v>
      </c>
      <c r="D59" s="1" t="s">
        <v>265</v>
      </c>
      <c r="E59" s="1" t="s">
        <v>13</v>
      </c>
      <c r="F59" s="1" t="s">
        <v>14</v>
      </c>
      <c r="G59" s="1" t="s">
        <v>266</v>
      </c>
      <c r="H59" s="1" t="s">
        <v>267</v>
      </c>
      <c r="I59" s="1" t="s">
        <v>268</v>
      </c>
      <c r="J59" s="1" t="s">
        <v>24</v>
      </c>
      <c r="K59" s="1" t="s">
        <v>59</v>
      </c>
      <c r="L59" s="7">
        <v>36875</v>
      </c>
      <c r="M59" s="8">
        <v>1150</v>
      </c>
    </row>
    <row r="60" spans="2:13" s="1" customFormat="1" ht="18" x14ac:dyDescent="0.45">
      <c r="B60" s="1">
        <v>1059</v>
      </c>
      <c r="D60" s="1" t="s">
        <v>269</v>
      </c>
      <c r="E60" s="1" t="s">
        <v>220</v>
      </c>
      <c r="F60" s="1" t="s">
        <v>221</v>
      </c>
      <c r="G60" s="1" t="s">
        <v>270</v>
      </c>
      <c r="H60" s="1" t="s">
        <v>271</v>
      </c>
      <c r="I60" s="1" t="s">
        <v>272</v>
      </c>
      <c r="J60" s="1" t="s">
        <v>24</v>
      </c>
      <c r="K60" s="1" t="s">
        <v>59</v>
      </c>
      <c r="L60" s="7">
        <v>37016</v>
      </c>
      <c r="M60" s="8">
        <v>1150</v>
      </c>
    </row>
    <row r="61" spans="2:13" s="1" customFormat="1" ht="18" x14ac:dyDescent="0.45">
      <c r="B61" s="1">
        <v>1060</v>
      </c>
      <c r="D61" s="1" t="s">
        <v>273</v>
      </c>
      <c r="E61" s="1" t="s">
        <v>198</v>
      </c>
      <c r="F61" s="1" t="s">
        <v>199</v>
      </c>
      <c r="G61" s="1" t="s">
        <v>274</v>
      </c>
      <c r="H61" s="1" t="s">
        <v>275</v>
      </c>
      <c r="I61" s="1" t="s">
        <v>276</v>
      </c>
      <c r="J61" s="1" t="s">
        <v>42</v>
      </c>
      <c r="K61" s="1" t="s">
        <v>54</v>
      </c>
      <c r="L61" s="7">
        <v>38842</v>
      </c>
      <c r="M61" s="8">
        <v>1200</v>
      </c>
    </row>
    <row r="62" spans="2:13" s="1" customFormat="1" ht="18" x14ac:dyDescent="0.45">
      <c r="B62" s="1">
        <v>1061</v>
      </c>
      <c r="D62" s="1" t="s">
        <v>277</v>
      </c>
      <c r="E62" s="1" t="s">
        <v>220</v>
      </c>
      <c r="F62" s="1" t="s">
        <v>221</v>
      </c>
      <c r="G62" s="1" t="s">
        <v>278</v>
      </c>
      <c r="H62" s="1" t="s">
        <v>279</v>
      </c>
      <c r="I62" s="1" t="s">
        <v>280</v>
      </c>
      <c r="J62" s="1" t="s">
        <v>34</v>
      </c>
      <c r="K62" s="1" t="s">
        <v>59</v>
      </c>
      <c r="L62" s="7">
        <v>39406</v>
      </c>
      <c r="M62" s="8">
        <v>1200</v>
      </c>
    </row>
    <row r="63" spans="2:13" s="1" customFormat="1" ht="18" x14ac:dyDescent="0.45">
      <c r="B63" s="1">
        <v>1062</v>
      </c>
      <c r="D63" s="1" t="s">
        <v>281</v>
      </c>
      <c r="E63" s="1" t="s">
        <v>282</v>
      </c>
      <c r="F63" s="1" t="s">
        <v>283</v>
      </c>
      <c r="G63" s="1" t="s">
        <v>284</v>
      </c>
      <c r="H63" s="1" t="s">
        <v>285</v>
      </c>
      <c r="I63" s="1" t="s">
        <v>286</v>
      </c>
      <c r="J63" s="1" t="s">
        <v>96</v>
      </c>
      <c r="K63" s="1" t="s">
        <v>64</v>
      </c>
      <c r="L63" s="7">
        <v>38275</v>
      </c>
      <c r="M63" s="8">
        <v>1300</v>
      </c>
    </row>
    <row r="64" spans="2:13" s="1" customFormat="1" ht="18" x14ac:dyDescent="0.45">
      <c r="B64" s="1">
        <v>1063</v>
      </c>
      <c r="D64" s="1" t="s">
        <v>287</v>
      </c>
      <c r="E64" s="1" t="s">
        <v>282</v>
      </c>
      <c r="F64" s="1" t="s">
        <v>283</v>
      </c>
      <c r="G64" s="1" t="s">
        <v>288</v>
      </c>
      <c r="H64" s="1" t="s">
        <v>289</v>
      </c>
      <c r="I64" s="1" t="s">
        <v>290</v>
      </c>
      <c r="J64" s="1" t="s">
        <v>18</v>
      </c>
      <c r="K64" s="1" t="s">
        <v>128</v>
      </c>
      <c r="L64" s="7">
        <v>37289</v>
      </c>
      <c r="M64" s="8">
        <v>1250</v>
      </c>
    </row>
    <row r="65" spans="2:13" s="1" customFormat="1" ht="18" x14ac:dyDescent="0.45">
      <c r="B65" s="1">
        <v>1064</v>
      </c>
      <c r="D65" s="1" t="s">
        <v>291</v>
      </c>
      <c r="E65" s="1" t="s">
        <v>282</v>
      </c>
      <c r="F65" s="1" t="s">
        <v>283</v>
      </c>
      <c r="G65" s="1" t="s">
        <v>292</v>
      </c>
      <c r="H65" s="1" t="s">
        <v>293</v>
      </c>
      <c r="I65" s="1" t="s">
        <v>294</v>
      </c>
      <c r="J65" s="1" t="s">
        <v>29</v>
      </c>
      <c r="K65" s="1" t="s">
        <v>64</v>
      </c>
      <c r="L65" s="7">
        <v>39187</v>
      </c>
      <c r="M65" s="8">
        <v>1300</v>
      </c>
    </row>
    <row r="66" spans="2:13" s="1" customFormat="1" ht="18" x14ac:dyDescent="0.45">
      <c r="B66" s="1">
        <v>1065</v>
      </c>
      <c r="D66" s="1" t="s">
        <v>295</v>
      </c>
      <c r="E66" s="1" t="s">
        <v>13</v>
      </c>
      <c r="F66" s="1" t="s">
        <v>14</v>
      </c>
      <c r="G66" s="1" t="s">
        <v>296</v>
      </c>
      <c r="H66" s="1" t="s">
        <v>297</v>
      </c>
      <c r="I66" s="1" t="s">
        <v>298</v>
      </c>
      <c r="J66" s="1" t="s">
        <v>29</v>
      </c>
      <c r="K66" s="1" t="s">
        <v>59</v>
      </c>
      <c r="L66" s="7">
        <v>39543</v>
      </c>
      <c r="M66" s="8">
        <v>1230</v>
      </c>
    </row>
    <row r="67" spans="2:13" s="1" customFormat="1" ht="18" x14ac:dyDescent="0.45">
      <c r="B67" s="1">
        <v>1066</v>
      </c>
      <c r="D67" s="1" t="s">
        <v>299</v>
      </c>
      <c r="E67" s="1" t="s">
        <v>282</v>
      </c>
      <c r="F67" s="1" t="s">
        <v>283</v>
      </c>
      <c r="G67" s="1" t="s">
        <v>300</v>
      </c>
      <c r="H67" s="1" t="s">
        <v>301</v>
      </c>
      <c r="I67" s="1" t="s">
        <v>302</v>
      </c>
      <c r="J67" s="1" t="s">
        <v>29</v>
      </c>
      <c r="K67" s="1" t="s">
        <v>59</v>
      </c>
      <c r="L67" s="7">
        <v>39614</v>
      </c>
      <c r="M67" s="8">
        <v>1250</v>
      </c>
    </row>
    <row r="68" spans="2:13" s="1" customFormat="1" ht="18" x14ac:dyDescent="0.45">
      <c r="B68" s="1">
        <v>1067</v>
      </c>
      <c r="D68" s="1" t="s">
        <v>303</v>
      </c>
      <c r="E68" s="1" t="s">
        <v>282</v>
      </c>
      <c r="F68" s="1" t="s">
        <v>283</v>
      </c>
      <c r="G68" s="1" t="s">
        <v>304</v>
      </c>
      <c r="H68" s="1" t="s">
        <v>305</v>
      </c>
      <c r="I68" s="1" t="s">
        <v>306</v>
      </c>
      <c r="J68" s="1" t="s">
        <v>24</v>
      </c>
      <c r="K68" s="1" t="s">
        <v>59</v>
      </c>
      <c r="L68" s="7">
        <v>39711</v>
      </c>
      <c r="M68" s="8">
        <v>1140</v>
      </c>
    </row>
    <row r="69" spans="2:13" s="1" customFormat="1" ht="18" x14ac:dyDescent="0.45">
      <c r="B69" s="1">
        <v>1068</v>
      </c>
      <c r="D69" s="1" t="s">
        <v>307</v>
      </c>
      <c r="E69" s="1" t="s">
        <v>282</v>
      </c>
      <c r="F69" s="1" t="s">
        <v>283</v>
      </c>
      <c r="G69" s="1" t="s">
        <v>308</v>
      </c>
      <c r="H69" s="1" t="s">
        <v>309</v>
      </c>
      <c r="I69" s="1" t="s">
        <v>310</v>
      </c>
      <c r="J69" s="1" t="s">
        <v>18</v>
      </c>
      <c r="K69" s="1" t="s">
        <v>59</v>
      </c>
      <c r="L69" s="7">
        <v>39345</v>
      </c>
      <c r="M69" s="8">
        <v>1223.7</v>
      </c>
    </row>
    <row r="70" spans="2:13" s="1" customFormat="1" ht="18" x14ac:dyDescent="0.45">
      <c r="B70" s="1">
        <v>1069</v>
      </c>
      <c r="D70" s="1" t="s">
        <v>311</v>
      </c>
      <c r="E70" s="1" t="s">
        <v>282</v>
      </c>
      <c r="F70" s="1" t="s">
        <v>283</v>
      </c>
      <c r="G70" s="1" t="s">
        <v>312</v>
      </c>
      <c r="H70" s="1" t="s">
        <v>313</v>
      </c>
      <c r="I70" s="1" t="s">
        <v>314</v>
      </c>
      <c r="J70" s="1" t="s">
        <v>29</v>
      </c>
      <c r="K70" s="1" t="s">
        <v>59</v>
      </c>
      <c r="L70" s="7">
        <v>38275</v>
      </c>
      <c r="M70" s="8">
        <v>1200</v>
      </c>
    </row>
    <row r="71" spans="2:13" s="1" customFormat="1" ht="18" x14ac:dyDescent="0.45">
      <c r="B71" s="1">
        <v>1070</v>
      </c>
      <c r="D71" s="1" t="s">
        <v>315</v>
      </c>
      <c r="E71" s="1" t="s">
        <v>13</v>
      </c>
      <c r="F71" s="1" t="s">
        <v>124</v>
      </c>
      <c r="G71" s="1" t="s">
        <v>316</v>
      </c>
      <c r="H71" s="1" t="s">
        <v>317</v>
      </c>
      <c r="I71" s="1" t="s">
        <v>318</v>
      </c>
      <c r="J71" s="1" t="s">
        <v>29</v>
      </c>
      <c r="K71" s="1" t="s">
        <v>59</v>
      </c>
      <c r="L71" s="7">
        <v>37544</v>
      </c>
      <c r="M71" s="8">
        <v>1300</v>
      </c>
    </row>
    <row r="72" spans="2:13" s="1" customFormat="1" ht="18" x14ac:dyDescent="0.45">
      <c r="B72" s="1">
        <v>1071</v>
      </c>
      <c r="D72" s="1" t="s">
        <v>319</v>
      </c>
      <c r="E72" s="1" t="s">
        <v>13</v>
      </c>
      <c r="F72" s="1" t="s">
        <v>124</v>
      </c>
      <c r="G72" s="1" t="s">
        <v>320</v>
      </c>
      <c r="H72" s="1" t="s">
        <v>321</v>
      </c>
      <c r="I72" s="1" t="s">
        <v>322</v>
      </c>
      <c r="J72" s="1" t="s">
        <v>29</v>
      </c>
      <c r="K72" s="1" t="s">
        <v>97</v>
      </c>
      <c r="L72" s="7">
        <v>37784</v>
      </c>
      <c r="M72" s="8">
        <v>1150</v>
      </c>
    </row>
    <row r="73" spans="2:13" s="1" customFormat="1" ht="18" x14ac:dyDescent="0.45">
      <c r="B73" s="1">
        <v>1072</v>
      </c>
      <c r="D73" s="1" t="s">
        <v>323</v>
      </c>
      <c r="E73" s="1" t="s">
        <v>13</v>
      </c>
      <c r="F73" s="1" t="s">
        <v>76</v>
      </c>
      <c r="G73" s="1" t="s">
        <v>324</v>
      </c>
      <c r="H73" s="1" t="s">
        <v>325</v>
      </c>
      <c r="I73" s="1" t="s">
        <v>326</v>
      </c>
      <c r="J73" s="1" t="s">
        <v>24</v>
      </c>
      <c r="K73" s="1" t="s">
        <v>327</v>
      </c>
      <c r="L73" s="7">
        <v>37751</v>
      </c>
      <c r="M73" s="8">
        <v>1150</v>
      </c>
    </row>
    <row r="74" spans="2:13" s="1" customFormat="1" ht="18" x14ac:dyDescent="0.45">
      <c r="B74" s="1">
        <v>1073</v>
      </c>
      <c r="D74" s="1" t="s">
        <v>328</v>
      </c>
      <c r="E74" s="1" t="s">
        <v>13</v>
      </c>
      <c r="F74" s="1" t="s">
        <v>159</v>
      </c>
      <c r="G74" s="1" t="s">
        <v>329</v>
      </c>
      <c r="H74" s="1" t="s">
        <v>330</v>
      </c>
      <c r="I74" s="1" t="s">
        <v>331</v>
      </c>
      <c r="J74" s="1" t="s">
        <v>24</v>
      </c>
      <c r="K74" s="1" t="s">
        <v>327</v>
      </c>
      <c r="L74" s="7">
        <v>37816</v>
      </c>
      <c r="M74" s="8">
        <v>1150</v>
      </c>
    </row>
    <row r="75" spans="2:13" s="1" customFormat="1" ht="18" x14ac:dyDescent="0.45">
      <c r="B75" s="1">
        <v>1074</v>
      </c>
      <c r="D75" s="1" t="s">
        <v>332</v>
      </c>
      <c r="E75" s="1" t="s">
        <v>13</v>
      </c>
      <c r="F75" s="1" t="s">
        <v>169</v>
      </c>
      <c r="G75" s="1" t="s">
        <v>333</v>
      </c>
      <c r="H75" s="1" t="s">
        <v>334</v>
      </c>
      <c r="I75" s="1" t="s">
        <v>335</v>
      </c>
      <c r="J75" s="1" t="s">
        <v>24</v>
      </c>
      <c r="K75" s="1" t="s">
        <v>97</v>
      </c>
      <c r="L75" s="7">
        <v>38492</v>
      </c>
      <c r="M75" s="8">
        <v>1210</v>
      </c>
    </row>
    <row r="76" spans="2:13" s="1" customFormat="1" ht="18" x14ac:dyDescent="0.45">
      <c r="B76" s="1">
        <v>1075</v>
      </c>
      <c r="D76" s="1" t="s">
        <v>336</v>
      </c>
      <c r="E76" s="1" t="s">
        <v>13</v>
      </c>
      <c r="F76" s="1" t="s">
        <v>14</v>
      </c>
      <c r="G76" s="1" t="s">
        <v>337</v>
      </c>
      <c r="H76" s="1" t="s">
        <v>338</v>
      </c>
      <c r="I76" s="1" t="s">
        <v>339</v>
      </c>
      <c r="J76" s="1" t="s">
        <v>24</v>
      </c>
      <c r="K76" s="1" t="s">
        <v>64</v>
      </c>
      <c r="L76" s="7">
        <v>38888</v>
      </c>
      <c r="M76" s="8">
        <v>1210</v>
      </c>
    </row>
    <row r="77" spans="2:13" s="1" customFormat="1" ht="18" x14ac:dyDescent="0.45">
      <c r="B77" s="1">
        <v>1076</v>
      </c>
      <c r="D77" s="1" t="s">
        <v>340</v>
      </c>
      <c r="E77" s="1" t="s">
        <v>13</v>
      </c>
      <c r="F77" s="1" t="s">
        <v>14</v>
      </c>
      <c r="G77" s="1" t="s">
        <v>341</v>
      </c>
      <c r="H77" s="1" t="s">
        <v>293</v>
      </c>
      <c r="I77" s="1" t="s">
        <v>342</v>
      </c>
      <c r="J77" s="1" t="s">
        <v>24</v>
      </c>
      <c r="K77" s="1" t="s">
        <v>64</v>
      </c>
      <c r="L77" s="7">
        <v>39222</v>
      </c>
      <c r="M77" s="8">
        <v>1300</v>
      </c>
    </row>
    <row r="78" spans="2:13" s="1" customFormat="1" ht="18" x14ac:dyDescent="0.45">
      <c r="B78" s="1">
        <v>1077</v>
      </c>
      <c r="D78" s="1" t="s">
        <v>343</v>
      </c>
      <c r="E78" s="1" t="s">
        <v>13</v>
      </c>
      <c r="F78" s="1" t="s">
        <v>14</v>
      </c>
      <c r="G78" s="1" t="s">
        <v>344</v>
      </c>
      <c r="H78" s="1" t="s">
        <v>345</v>
      </c>
      <c r="I78" s="1" t="s">
        <v>346</v>
      </c>
      <c r="J78" s="1" t="s">
        <v>24</v>
      </c>
      <c r="K78" s="1" t="s">
        <v>59</v>
      </c>
      <c r="L78" s="7">
        <v>39685</v>
      </c>
      <c r="M78" s="8">
        <v>1235</v>
      </c>
    </row>
    <row r="79" spans="2:13" s="1" customFormat="1" ht="18" x14ac:dyDescent="0.45">
      <c r="B79" s="1">
        <v>1078</v>
      </c>
      <c r="D79" s="1" t="s">
        <v>347</v>
      </c>
      <c r="E79" s="1" t="s">
        <v>13</v>
      </c>
      <c r="F79" s="1" t="s">
        <v>124</v>
      </c>
      <c r="G79" s="1" t="s">
        <v>348</v>
      </c>
      <c r="H79" s="1" t="s">
        <v>349</v>
      </c>
      <c r="I79" s="1" t="s">
        <v>350</v>
      </c>
      <c r="J79" s="1" t="s">
        <v>18</v>
      </c>
      <c r="K79" s="1" t="s">
        <v>163</v>
      </c>
      <c r="L79" s="7">
        <v>39588</v>
      </c>
      <c r="M79" s="8">
        <v>2600</v>
      </c>
    </row>
    <row r="80" spans="2:13" s="1" customFormat="1" ht="18" x14ac:dyDescent="0.45">
      <c r="B80" s="1">
        <v>1079</v>
      </c>
      <c r="D80" s="1" t="s">
        <v>351</v>
      </c>
      <c r="E80" s="1" t="s">
        <v>13</v>
      </c>
      <c r="F80" s="1" t="s">
        <v>124</v>
      </c>
      <c r="G80" s="1" t="s">
        <v>352</v>
      </c>
      <c r="H80" s="1" t="s">
        <v>353</v>
      </c>
      <c r="I80" s="1" t="s">
        <v>354</v>
      </c>
      <c r="J80" s="1" t="s">
        <v>24</v>
      </c>
      <c r="K80" s="1" t="s">
        <v>97</v>
      </c>
      <c r="L80" s="7">
        <v>36911</v>
      </c>
      <c r="M80" s="8">
        <v>1230</v>
      </c>
    </row>
    <row r="81" spans="2:13" s="1" customFormat="1" ht="18" x14ac:dyDescent="0.45">
      <c r="B81" s="1">
        <v>1080</v>
      </c>
      <c r="D81" s="1" t="s">
        <v>355</v>
      </c>
      <c r="E81" s="1" t="s">
        <v>198</v>
      </c>
      <c r="F81" s="1" t="s">
        <v>199</v>
      </c>
      <c r="G81" s="1" t="s">
        <v>356</v>
      </c>
      <c r="H81" s="1" t="s">
        <v>357</v>
      </c>
      <c r="I81" s="1" t="s">
        <v>358</v>
      </c>
      <c r="J81" s="1" t="s">
        <v>24</v>
      </c>
      <c r="K81" s="1" t="s">
        <v>327</v>
      </c>
      <c r="L81" s="7">
        <v>38130</v>
      </c>
      <c r="M81" s="8">
        <v>1200</v>
      </c>
    </row>
    <row r="82" spans="2:13" s="1" customFormat="1" ht="18" x14ac:dyDescent="0.45">
      <c r="B82" s="1">
        <v>1081</v>
      </c>
      <c r="D82" s="1" t="s">
        <v>359</v>
      </c>
      <c r="E82" s="1" t="s">
        <v>220</v>
      </c>
      <c r="F82" s="1" t="s">
        <v>221</v>
      </c>
      <c r="G82" s="1" t="s">
        <v>360</v>
      </c>
      <c r="H82" s="1" t="s">
        <v>361</v>
      </c>
      <c r="I82" s="1" t="s">
        <v>362</v>
      </c>
      <c r="J82" s="1" t="s">
        <v>29</v>
      </c>
      <c r="K82" s="1" t="s">
        <v>128</v>
      </c>
      <c r="L82" s="7">
        <v>39187</v>
      </c>
      <c r="M82" s="8">
        <v>1230</v>
      </c>
    </row>
    <row r="83" spans="2:13" s="1" customFormat="1" ht="18" x14ac:dyDescent="0.45">
      <c r="B83" s="1">
        <v>1082</v>
      </c>
      <c r="D83" s="1" t="s">
        <v>363</v>
      </c>
      <c r="E83" s="1" t="s">
        <v>220</v>
      </c>
      <c r="F83" s="1" t="s">
        <v>221</v>
      </c>
      <c r="G83" s="1" t="s">
        <v>364</v>
      </c>
      <c r="H83" s="1" t="s">
        <v>365</v>
      </c>
      <c r="I83" s="1" t="s">
        <v>366</v>
      </c>
      <c r="J83" s="1" t="s">
        <v>29</v>
      </c>
      <c r="K83" s="1" t="s">
        <v>64</v>
      </c>
      <c r="L83" s="7">
        <v>39614</v>
      </c>
      <c r="M83" s="8">
        <v>1250</v>
      </c>
    </row>
    <row r="84" spans="2:13" s="1" customFormat="1" ht="18" x14ac:dyDescent="0.45">
      <c r="B84" s="1">
        <v>1083</v>
      </c>
      <c r="D84" s="1" t="s">
        <v>367</v>
      </c>
      <c r="E84" s="1" t="s">
        <v>37</v>
      </c>
      <c r="F84" s="1" t="s">
        <v>38</v>
      </c>
      <c r="G84" s="1" t="s">
        <v>368</v>
      </c>
      <c r="H84" s="1" t="s">
        <v>369</v>
      </c>
      <c r="I84" s="1" t="s">
        <v>370</v>
      </c>
      <c r="J84" s="1" t="s">
        <v>18</v>
      </c>
      <c r="K84" s="1" t="s">
        <v>371</v>
      </c>
      <c r="L84" s="7">
        <v>37539</v>
      </c>
      <c r="M84" s="8">
        <v>1450</v>
      </c>
    </row>
    <row r="85" spans="2:13" s="1" customFormat="1" ht="18" x14ac:dyDescent="0.45">
      <c r="B85" s="1">
        <v>1084</v>
      </c>
      <c r="D85" s="1" t="s">
        <v>372</v>
      </c>
      <c r="E85" s="1" t="s">
        <v>37</v>
      </c>
      <c r="F85" s="1" t="s">
        <v>38</v>
      </c>
      <c r="G85" s="1" t="s">
        <v>373</v>
      </c>
      <c r="H85" s="1" t="s">
        <v>374</v>
      </c>
      <c r="I85" s="1" t="s">
        <v>375</v>
      </c>
      <c r="J85" s="1" t="s">
        <v>96</v>
      </c>
      <c r="K85" s="1" t="s">
        <v>59</v>
      </c>
      <c r="L85" s="7">
        <v>39601</v>
      </c>
      <c r="M85" s="8">
        <v>1020</v>
      </c>
    </row>
    <row r="86" spans="2:13" s="1" customFormat="1" ht="18" x14ac:dyDescent="0.45">
      <c r="B86" s="1">
        <v>1085</v>
      </c>
      <c r="D86" s="1" t="s">
        <v>376</v>
      </c>
      <c r="E86" s="1" t="s">
        <v>37</v>
      </c>
      <c r="F86" s="1" t="s">
        <v>38</v>
      </c>
      <c r="G86" s="1" t="s">
        <v>377</v>
      </c>
      <c r="H86" s="1" t="s">
        <v>378</v>
      </c>
      <c r="I86" s="1" t="s">
        <v>379</v>
      </c>
      <c r="J86" s="1" t="s">
        <v>96</v>
      </c>
      <c r="K86" s="1" t="s">
        <v>59</v>
      </c>
      <c r="L86" s="7">
        <v>36626</v>
      </c>
      <c r="M86" s="8">
        <v>1325</v>
      </c>
    </row>
    <row r="87" spans="2:13" s="1" customFormat="1" ht="18" x14ac:dyDescent="0.45">
      <c r="B87" s="1">
        <v>1086</v>
      </c>
      <c r="D87" s="1" t="s">
        <v>380</v>
      </c>
      <c r="E87" s="1" t="s">
        <v>381</v>
      </c>
      <c r="F87" s="1" t="s">
        <v>382</v>
      </c>
      <c r="G87" s="1" t="s">
        <v>383</v>
      </c>
      <c r="H87" s="1" t="s">
        <v>384</v>
      </c>
      <c r="I87" s="1" t="s">
        <v>385</v>
      </c>
      <c r="J87" s="1" t="s">
        <v>96</v>
      </c>
      <c r="K87" s="1" t="s">
        <v>97</v>
      </c>
      <c r="L87" s="7">
        <v>36290</v>
      </c>
      <c r="M87" s="8">
        <v>1205</v>
      </c>
    </row>
    <row r="88" spans="2:13" s="1" customFormat="1" ht="18" x14ac:dyDescent="0.45">
      <c r="B88" s="1">
        <v>1087</v>
      </c>
      <c r="D88" s="1" t="s">
        <v>386</v>
      </c>
      <c r="E88" s="1" t="s">
        <v>381</v>
      </c>
      <c r="F88" s="1" t="s">
        <v>382</v>
      </c>
      <c r="G88" s="1" t="s">
        <v>387</v>
      </c>
      <c r="H88" s="1" t="s">
        <v>388</v>
      </c>
      <c r="I88" s="1" t="s">
        <v>389</v>
      </c>
      <c r="J88" s="1" t="s">
        <v>106</v>
      </c>
      <c r="K88" s="1" t="s">
        <v>327</v>
      </c>
      <c r="L88" s="7">
        <v>35887</v>
      </c>
      <c r="M88" s="8">
        <v>1200</v>
      </c>
    </row>
    <row r="89" spans="2:13" s="1" customFormat="1" ht="18" x14ac:dyDescent="0.45">
      <c r="B89" s="1">
        <v>1088</v>
      </c>
      <c r="D89" s="1" t="s">
        <v>390</v>
      </c>
      <c r="E89" s="1" t="s">
        <v>381</v>
      </c>
      <c r="F89" s="1" t="s">
        <v>382</v>
      </c>
      <c r="G89" s="1" t="s">
        <v>391</v>
      </c>
      <c r="H89" s="1" t="s">
        <v>392</v>
      </c>
      <c r="I89" s="1" t="s">
        <v>393</v>
      </c>
      <c r="J89" s="1" t="s">
        <v>106</v>
      </c>
      <c r="K89" s="1" t="s">
        <v>327</v>
      </c>
      <c r="L89" s="7">
        <v>35580</v>
      </c>
      <c r="M89" s="8">
        <v>1300</v>
      </c>
    </row>
    <row r="90" spans="2:13" s="1" customFormat="1" ht="18" x14ac:dyDescent="0.45">
      <c r="B90" s="1">
        <v>1089</v>
      </c>
      <c r="D90" s="1" t="s">
        <v>394</v>
      </c>
      <c r="E90" s="1" t="s">
        <v>381</v>
      </c>
      <c r="F90" s="1" t="s">
        <v>382</v>
      </c>
      <c r="G90" s="1" t="s">
        <v>395</v>
      </c>
      <c r="H90" s="1" t="s">
        <v>396</v>
      </c>
      <c r="I90" s="1" t="s">
        <v>397</v>
      </c>
      <c r="J90" s="1" t="s">
        <v>106</v>
      </c>
      <c r="K90" s="1" t="s">
        <v>128</v>
      </c>
      <c r="L90" s="7">
        <v>36600</v>
      </c>
      <c r="M90" s="8">
        <v>1240</v>
      </c>
    </row>
    <row r="91" spans="2:13" s="1" customFormat="1" ht="18" x14ac:dyDescent="0.45">
      <c r="B91" s="1">
        <v>1090</v>
      </c>
      <c r="D91" s="1" t="s">
        <v>398</v>
      </c>
      <c r="E91" s="1" t="s">
        <v>13</v>
      </c>
      <c r="F91" s="1" t="s">
        <v>14</v>
      </c>
      <c r="G91" s="1" t="s">
        <v>399</v>
      </c>
      <c r="H91" s="1" t="s">
        <v>400</v>
      </c>
      <c r="I91" s="1" t="s">
        <v>401</v>
      </c>
      <c r="J91" s="1" t="s">
        <v>106</v>
      </c>
      <c r="K91" s="1" t="s">
        <v>64</v>
      </c>
      <c r="L91" s="7">
        <v>38097</v>
      </c>
      <c r="M91" s="8">
        <v>1300</v>
      </c>
    </row>
    <row r="92" spans="2:13" s="1" customFormat="1" ht="18" x14ac:dyDescent="0.45">
      <c r="B92" s="1">
        <v>1091</v>
      </c>
      <c r="D92" s="1" t="s">
        <v>402</v>
      </c>
      <c r="E92" s="1" t="s">
        <v>13</v>
      </c>
      <c r="F92" s="1" t="s">
        <v>403</v>
      </c>
      <c r="G92" s="1" t="s">
        <v>404</v>
      </c>
      <c r="H92" s="1" t="s">
        <v>405</v>
      </c>
      <c r="I92" s="1" t="s">
        <v>406</v>
      </c>
      <c r="J92" s="1" t="s">
        <v>106</v>
      </c>
      <c r="K92" s="1" t="s">
        <v>64</v>
      </c>
      <c r="L92" s="7">
        <v>39741</v>
      </c>
      <c r="M92" s="8">
        <v>1200</v>
      </c>
    </row>
    <row r="93" spans="2:13" s="1" customFormat="1" ht="18" x14ac:dyDescent="0.45">
      <c r="B93" s="1">
        <v>1092</v>
      </c>
      <c r="D93" s="1" t="s">
        <v>407</v>
      </c>
      <c r="E93" s="1" t="s">
        <v>381</v>
      </c>
      <c r="F93" s="1" t="s">
        <v>382</v>
      </c>
      <c r="G93" s="1" t="s">
        <v>408</v>
      </c>
      <c r="H93" s="1" t="s">
        <v>409</v>
      </c>
      <c r="I93" s="1" t="s">
        <v>410</v>
      </c>
      <c r="J93" s="1" t="s">
        <v>69</v>
      </c>
      <c r="K93" s="1" t="s">
        <v>59</v>
      </c>
      <c r="L93" s="7">
        <v>38398</v>
      </c>
      <c r="M93" s="8">
        <v>1300</v>
      </c>
    </row>
    <row r="94" spans="2:13" s="1" customFormat="1" ht="18" x14ac:dyDescent="0.45">
      <c r="B94" s="1">
        <v>1093</v>
      </c>
      <c r="D94" s="1" t="s">
        <v>411</v>
      </c>
      <c r="E94" s="1" t="s">
        <v>13</v>
      </c>
      <c r="F94" s="1" t="s">
        <v>14</v>
      </c>
      <c r="G94" s="1" t="s">
        <v>412</v>
      </c>
      <c r="H94" s="1" t="s">
        <v>413</v>
      </c>
      <c r="I94" s="1" t="s">
        <v>414</v>
      </c>
      <c r="J94" s="1" t="s">
        <v>69</v>
      </c>
      <c r="K94" s="1" t="s">
        <v>59</v>
      </c>
      <c r="L94" s="7">
        <v>38462</v>
      </c>
      <c r="M94" s="8">
        <v>1150</v>
      </c>
    </row>
    <row r="95" spans="2:13" s="1" customFormat="1" ht="18" x14ac:dyDescent="0.45">
      <c r="B95" s="1">
        <v>1094</v>
      </c>
      <c r="D95" s="1" t="s">
        <v>415</v>
      </c>
      <c r="E95" s="1" t="s">
        <v>282</v>
      </c>
      <c r="F95" s="1" t="s">
        <v>283</v>
      </c>
      <c r="G95" s="1" t="s">
        <v>416</v>
      </c>
      <c r="H95" s="1" t="s">
        <v>417</v>
      </c>
      <c r="I95" s="1" t="s">
        <v>418</v>
      </c>
      <c r="J95" s="1" t="s">
        <v>24</v>
      </c>
      <c r="K95" s="1" t="s">
        <v>59</v>
      </c>
      <c r="L95" s="7">
        <v>39002</v>
      </c>
      <c r="M95" s="8">
        <v>1150</v>
      </c>
    </row>
    <row r="96" spans="2:13" s="1" customFormat="1" ht="18" x14ac:dyDescent="0.45">
      <c r="B96" s="1">
        <v>1515</v>
      </c>
      <c r="D96" s="1" t="s">
        <v>419</v>
      </c>
      <c r="E96" s="1" t="s">
        <v>37</v>
      </c>
      <c r="F96" s="1" t="s">
        <v>38</v>
      </c>
      <c r="G96" s="1" t="s">
        <v>420</v>
      </c>
      <c r="H96" s="1" t="s">
        <v>421</v>
      </c>
      <c r="I96" s="1" t="s">
        <v>422</v>
      </c>
      <c r="J96" s="1" t="s">
        <v>29</v>
      </c>
      <c r="K96" s="1" t="s">
        <v>35</v>
      </c>
      <c r="L96" s="7">
        <v>41258</v>
      </c>
      <c r="M96" s="8">
        <v>700</v>
      </c>
    </row>
    <row r="97" spans="2:13" s="1" customFormat="1" ht="18" x14ac:dyDescent="0.45">
      <c r="B97" s="1">
        <v>2040</v>
      </c>
      <c r="D97" s="1" t="s">
        <v>423</v>
      </c>
      <c r="E97" s="1" t="s">
        <v>13</v>
      </c>
      <c r="F97" s="1" t="s">
        <v>403</v>
      </c>
      <c r="G97" s="1" t="s">
        <v>424</v>
      </c>
      <c r="H97" s="1" t="s">
        <v>425</v>
      </c>
      <c r="I97" s="1" t="s">
        <v>426</v>
      </c>
      <c r="J97" s="1" t="s">
        <v>96</v>
      </c>
      <c r="K97" s="1" t="s">
        <v>64</v>
      </c>
      <c r="L97" s="7">
        <v>40847</v>
      </c>
      <c r="M97" s="8">
        <v>1200</v>
      </c>
    </row>
  </sheetData>
  <pageMargins left="0.7" right="0.7" top="0.75" bottom="0.75" header="0.3" footer="0.3"/>
  <pageSetup paperSize="9" orientation="portrait" r:id="rId1"/>
  <ignoredErrors>
    <ignoredError sqref="H3:I97" numberStoredAsText="1"/>
  </ignoredErrors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55B9-2F53-43B5-82D7-5C36EB8C1A8E}">
  <sheetPr codeName="Sheet2"/>
  <dimension ref="A1:G29"/>
  <sheetViews>
    <sheetView showGridLines="0" zoomScale="75" zoomScaleNormal="75" workbookViewId="0"/>
  </sheetViews>
  <sheetFormatPr defaultColWidth="0" defaultRowHeight="18" x14ac:dyDescent="0.45"/>
  <cols>
    <col min="1" max="1" width="3.85546875" style="1" customWidth="1"/>
    <col min="2" max="2" width="9.42578125" style="1" bestFit="1" customWidth="1"/>
    <col min="3" max="3" width="20.140625" style="1" customWidth="1"/>
    <col min="4" max="4" width="38.28515625" style="1" customWidth="1"/>
    <col min="5" max="5" width="23.7109375" style="12" bestFit="1" customWidth="1"/>
    <col min="6" max="6" width="25.28515625" style="9" customWidth="1"/>
    <col min="7" max="7" width="2.85546875" style="1" customWidth="1"/>
    <col min="8" max="16384" width="9.140625" style="1" hidden="1"/>
  </cols>
  <sheetData>
    <row r="1" spans="2:6" ht="80.25" customHeight="1" x14ac:dyDescent="0.45"/>
    <row r="2" spans="2:6" s="6" customFormat="1" x14ac:dyDescent="0.25">
      <c r="B2" s="6" t="s">
        <v>427</v>
      </c>
      <c r="C2" s="6" t="s">
        <v>0</v>
      </c>
      <c r="D2" s="6" t="s">
        <v>428</v>
      </c>
      <c r="E2" s="16" t="s">
        <v>429</v>
      </c>
      <c r="F2" s="13" t="s">
        <v>455</v>
      </c>
    </row>
    <row r="3" spans="2:6" x14ac:dyDescent="0.45">
      <c r="B3" s="1">
        <v>1</v>
      </c>
      <c r="C3" s="1">
        <v>1000</v>
      </c>
      <c r="D3" s="1" t="s">
        <v>430</v>
      </c>
      <c r="E3" s="35">
        <v>33003</v>
      </c>
      <c r="F3" s="9">
        <f ca="1">ROUNDDOWN((TODAY()-TB_Dependentes[[#This Row],[NASC_DEPENDENTE]])/365,0)</f>
        <v>30</v>
      </c>
    </row>
    <row r="4" spans="2:6" x14ac:dyDescent="0.45">
      <c r="B4" s="1">
        <v>2</v>
      </c>
      <c r="C4" s="1">
        <v>1000</v>
      </c>
      <c r="D4" s="1" t="s">
        <v>431</v>
      </c>
      <c r="E4" s="35">
        <v>31289</v>
      </c>
      <c r="F4" s="9">
        <f ca="1">ROUNDDOWN((TODAY()-TB_Dependentes[[#This Row],[NASC_DEPENDENTE]])/365,0)</f>
        <v>34</v>
      </c>
    </row>
    <row r="5" spans="2:6" x14ac:dyDescent="0.45">
      <c r="B5" s="1">
        <v>3</v>
      </c>
      <c r="C5" s="1">
        <v>1002</v>
      </c>
      <c r="D5" s="1" t="s">
        <v>432</v>
      </c>
      <c r="E5" s="35">
        <v>28797</v>
      </c>
      <c r="F5" s="9">
        <f ca="1">ROUNDDOWN((TODAY()-TB_Dependentes[[#This Row],[NASC_DEPENDENTE]])/365,0)</f>
        <v>41</v>
      </c>
    </row>
    <row r="6" spans="2:6" x14ac:dyDescent="0.45">
      <c r="B6" s="1">
        <v>4</v>
      </c>
      <c r="C6" s="1">
        <v>1006</v>
      </c>
      <c r="D6" s="1" t="s">
        <v>433</v>
      </c>
      <c r="E6" s="35">
        <v>31455</v>
      </c>
      <c r="F6" s="9">
        <f ca="1">ROUNDDOWN((TODAY()-TB_Dependentes[[#This Row],[NASC_DEPENDENTE]])/365,0)</f>
        <v>34</v>
      </c>
    </row>
    <row r="7" spans="2:6" x14ac:dyDescent="0.45">
      <c r="B7" s="1">
        <v>5</v>
      </c>
      <c r="C7" s="1">
        <v>1009</v>
      </c>
      <c r="D7" s="1" t="s">
        <v>434</v>
      </c>
      <c r="E7" s="35">
        <v>33404</v>
      </c>
      <c r="F7" s="9">
        <f ca="1">ROUNDDOWN((TODAY()-TB_Dependentes[[#This Row],[NASC_DEPENDENTE]])/365,0)</f>
        <v>29</v>
      </c>
    </row>
    <row r="8" spans="2:6" x14ac:dyDescent="0.45">
      <c r="B8" s="1">
        <v>6</v>
      </c>
      <c r="C8" s="1">
        <v>1012</v>
      </c>
      <c r="D8" s="1" t="s">
        <v>435</v>
      </c>
      <c r="E8" s="35">
        <v>33061</v>
      </c>
      <c r="F8" s="9">
        <f ca="1">ROUNDDOWN((TODAY()-TB_Dependentes[[#This Row],[NASC_DEPENDENTE]])/365,0)</f>
        <v>30</v>
      </c>
    </row>
    <row r="9" spans="2:6" x14ac:dyDescent="0.45">
      <c r="B9" s="1">
        <v>7</v>
      </c>
      <c r="C9" s="1">
        <v>1018</v>
      </c>
      <c r="D9" s="1" t="s">
        <v>436</v>
      </c>
      <c r="E9" s="35">
        <v>32764</v>
      </c>
      <c r="F9" s="9">
        <f ca="1">ROUNDDOWN((TODAY()-TB_Dependentes[[#This Row],[NASC_DEPENDENTE]])/365,0)</f>
        <v>30</v>
      </c>
    </row>
    <row r="10" spans="2:6" x14ac:dyDescent="0.45">
      <c r="B10" s="1">
        <v>8</v>
      </c>
      <c r="C10" s="1">
        <v>1016</v>
      </c>
      <c r="D10" s="1" t="s">
        <v>437</v>
      </c>
      <c r="E10" s="35">
        <v>33838</v>
      </c>
      <c r="F10" s="9">
        <f ca="1">ROUNDDOWN((TODAY()-TB_Dependentes[[#This Row],[NASC_DEPENDENTE]])/365,0)</f>
        <v>27</v>
      </c>
    </row>
    <row r="11" spans="2:6" x14ac:dyDescent="0.45">
      <c r="B11" s="1">
        <v>9</v>
      </c>
      <c r="C11" s="1">
        <v>1016</v>
      </c>
      <c r="D11" s="1" t="s">
        <v>438</v>
      </c>
      <c r="E11" s="35">
        <v>35250</v>
      </c>
      <c r="F11" s="9">
        <f ca="1">ROUNDDOWN((TODAY()-TB_Dependentes[[#This Row],[NASC_DEPENDENTE]])/365,0)</f>
        <v>24</v>
      </c>
    </row>
    <row r="12" spans="2:6" x14ac:dyDescent="0.45">
      <c r="B12" s="1">
        <v>10</v>
      </c>
      <c r="C12" s="1">
        <v>1021</v>
      </c>
      <c r="D12" s="1" t="s">
        <v>439</v>
      </c>
      <c r="E12" s="35">
        <v>32276</v>
      </c>
      <c r="F12" s="9">
        <f ca="1">ROUNDDOWN((TODAY()-TB_Dependentes[[#This Row],[NASC_DEPENDENTE]])/365,0)</f>
        <v>32</v>
      </c>
    </row>
    <row r="13" spans="2:6" x14ac:dyDescent="0.45">
      <c r="B13" s="1">
        <v>11</v>
      </c>
      <c r="C13" s="1">
        <v>1021</v>
      </c>
      <c r="D13" s="1" t="s">
        <v>440</v>
      </c>
      <c r="E13" s="35">
        <v>33466</v>
      </c>
      <c r="F13" s="9">
        <f ca="1">ROUNDDOWN((TODAY()-TB_Dependentes[[#This Row],[NASC_DEPENDENTE]])/365,0)</f>
        <v>28</v>
      </c>
    </row>
    <row r="14" spans="2:6" x14ac:dyDescent="0.45">
      <c r="B14" s="1">
        <v>12</v>
      </c>
      <c r="C14" s="1">
        <v>1021</v>
      </c>
      <c r="D14" s="1" t="s">
        <v>441</v>
      </c>
      <c r="E14" s="35">
        <v>34267</v>
      </c>
      <c r="F14" s="9">
        <f ca="1">ROUNDDOWN((TODAY()-TB_Dependentes[[#This Row],[NASC_DEPENDENTE]])/365,0)</f>
        <v>26</v>
      </c>
    </row>
    <row r="15" spans="2:6" x14ac:dyDescent="0.45">
      <c r="B15" s="1">
        <v>13</v>
      </c>
      <c r="C15" s="1">
        <v>1029</v>
      </c>
      <c r="D15" s="1" t="s">
        <v>442</v>
      </c>
      <c r="E15" s="35">
        <v>40112</v>
      </c>
      <c r="F15" s="9">
        <f ca="1">ROUNDDOWN((TODAY()-TB_Dependentes[[#This Row],[NASC_DEPENDENTE]])/365,0)</f>
        <v>10</v>
      </c>
    </row>
    <row r="16" spans="2:6" x14ac:dyDescent="0.45">
      <c r="B16" s="1">
        <v>14</v>
      </c>
      <c r="C16" s="1">
        <v>1030</v>
      </c>
      <c r="D16" s="1" t="s">
        <v>442</v>
      </c>
      <c r="E16" s="35">
        <v>40112</v>
      </c>
      <c r="F16" s="9">
        <f ca="1">ROUNDDOWN((TODAY()-TB_Dependentes[[#This Row],[NASC_DEPENDENTE]])/365,0)</f>
        <v>10</v>
      </c>
    </row>
    <row r="17" spans="2:6" x14ac:dyDescent="0.45">
      <c r="B17" s="1">
        <v>15</v>
      </c>
      <c r="C17" s="1">
        <v>1025</v>
      </c>
      <c r="D17" s="1" t="s">
        <v>443</v>
      </c>
      <c r="E17" s="35">
        <v>39290</v>
      </c>
      <c r="F17" s="9">
        <f ca="1">ROUNDDOWN((TODAY()-TB_Dependentes[[#This Row],[NASC_DEPENDENTE]])/365,0)</f>
        <v>13</v>
      </c>
    </row>
    <row r="18" spans="2:6" x14ac:dyDescent="0.45">
      <c r="B18" s="1">
        <v>16</v>
      </c>
      <c r="C18" s="1">
        <v>1026</v>
      </c>
      <c r="D18" s="1" t="s">
        <v>443</v>
      </c>
      <c r="E18" s="35">
        <v>39290</v>
      </c>
      <c r="F18" s="9">
        <f ca="1">ROUNDDOWN((TODAY()-TB_Dependentes[[#This Row],[NASC_DEPENDENTE]])/365,0)</f>
        <v>13</v>
      </c>
    </row>
    <row r="19" spans="2:6" x14ac:dyDescent="0.45">
      <c r="B19" s="1">
        <v>17</v>
      </c>
      <c r="C19" s="1">
        <v>1052</v>
      </c>
      <c r="D19" s="1" t="s">
        <v>444</v>
      </c>
      <c r="E19" s="35">
        <v>35500</v>
      </c>
      <c r="F19" s="9">
        <f ca="1">ROUNDDOWN((TODAY()-TB_Dependentes[[#This Row],[NASC_DEPENDENTE]])/365,0)</f>
        <v>23</v>
      </c>
    </row>
    <row r="20" spans="2:6" x14ac:dyDescent="0.45">
      <c r="B20" s="1">
        <v>18</v>
      </c>
      <c r="C20" s="1">
        <v>1055</v>
      </c>
      <c r="D20" s="1" t="s">
        <v>445</v>
      </c>
      <c r="E20" s="35">
        <v>32995</v>
      </c>
      <c r="F20" s="9">
        <f ca="1">ROUNDDOWN((TODAY()-TB_Dependentes[[#This Row],[NASC_DEPENDENTE]])/365,0)</f>
        <v>30</v>
      </c>
    </row>
    <row r="21" spans="2:6" x14ac:dyDescent="0.45">
      <c r="B21" s="1">
        <v>19</v>
      </c>
      <c r="C21" s="1">
        <v>1055</v>
      </c>
      <c r="D21" s="1" t="s">
        <v>446</v>
      </c>
      <c r="E21" s="35">
        <v>34042</v>
      </c>
      <c r="F21" s="9">
        <f ca="1">ROUNDDOWN((TODAY()-TB_Dependentes[[#This Row],[NASC_DEPENDENTE]])/365,0)</f>
        <v>27</v>
      </c>
    </row>
    <row r="22" spans="2:6" x14ac:dyDescent="0.45">
      <c r="B22" s="1">
        <v>20</v>
      </c>
      <c r="C22" s="1">
        <v>1080</v>
      </c>
      <c r="D22" s="1" t="s">
        <v>447</v>
      </c>
      <c r="E22" s="35">
        <v>36150</v>
      </c>
      <c r="F22" s="9">
        <f ca="1">ROUNDDOWN((TODAY()-TB_Dependentes[[#This Row],[NASC_DEPENDENTE]])/365,0)</f>
        <v>21</v>
      </c>
    </row>
    <row r="23" spans="2:6" x14ac:dyDescent="0.45">
      <c r="B23" s="1">
        <v>21</v>
      </c>
      <c r="C23" s="1">
        <v>1085</v>
      </c>
      <c r="D23" s="1" t="s">
        <v>448</v>
      </c>
      <c r="E23" s="35">
        <v>37192</v>
      </c>
      <c r="F23" s="9">
        <f ca="1">ROUNDDOWN((TODAY()-TB_Dependentes[[#This Row],[NASC_DEPENDENTE]])/365,0)</f>
        <v>18</v>
      </c>
    </row>
    <row r="24" spans="2:6" x14ac:dyDescent="0.45">
      <c r="B24" s="1">
        <v>22</v>
      </c>
      <c r="C24" s="1">
        <v>1091</v>
      </c>
      <c r="D24" s="1" t="s">
        <v>449</v>
      </c>
      <c r="E24" s="35">
        <v>36347</v>
      </c>
      <c r="F24" s="9">
        <f ca="1">ROUNDDOWN((TODAY()-TB_Dependentes[[#This Row],[NASC_DEPENDENTE]])/365,0)</f>
        <v>21</v>
      </c>
    </row>
    <row r="25" spans="2:6" x14ac:dyDescent="0.45">
      <c r="B25" s="1">
        <v>23</v>
      </c>
      <c r="C25" s="1">
        <v>1091</v>
      </c>
      <c r="D25" s="1" t="s">
        <v>450</v>
      </c>
      <c r="E25" s="35">
        <v>37507</v>
      </c>
      <c r="F25" s="9">
        <f ca="1">ROUNDDOWN((TODAY()-TB_Dependentes[[#This Row],[NASC_DEPENDENTE]])/365,0)</f>
        <v>17</v>
      </c>
    </row>
    <row r="26" spans="2:6" x14ac:dyDescent="0.45">
      <c r="B26" s="1">
        <v>24</v>
      </c>
      <c r="C26" s="1">
        <v>1090</v>
      </c>
      <c r="D26" s="1" t="s">
        <v>451</v>
      </c>
      <c r="E26" s="35">
        <v>37631</v>
      </c>
      <c r="F26" s="9">
        <f ca="1">ROUNDDOWN((TODAY()-TB_Dependentes[[#This Row],[NASC_DEPENDENTE]])/365,0)</f>
        <v>17</v>
      </c>
    </row>
    <row r="27" spans="2:6" x14ac:dyDescent="0.45">
      <c r="B27" s="1">
        <v>25</v>
      </c>
      <c r="C27" s="1">
        <v>1090</v>
      </c>
      <c r="D27" s="1" t="s">
        <v>452</v>
      </c>
      <c r="E27" s="35">
        <v>38454</v>
      </c>
      <c r="F27" s="9">
        <f ca="1">ROUNDDOWN((TODAY()-TB_Dependentes[[#This Row],[NASC_DEPENDENTE]])/365,0)</f>
        <v>15</v>
      </c>
    </row>
    <row r="28" spans="2:6" x14ac:dyDescent="0.45">
      <c r="B28" s="1">
        <v>26</v>
      </c>
      <c r="C28" s="1">
        <v>1093</v>
      </c>
      <c r="D28" s="1" t="s">
        <v>453</v>
      </c>
      <c r="E28" s="35">
        <v>36629</v>
      </c>
      <c r="F28" s="9">
        <f ca="1">ROUNDDOWN((TODAY()-TB_Dependentes[[#This Row],[NASC_DEPENDENTE]])/365,0)</f>
        <v>20</v>
      </c>
    </row>
    <row r="29" spans="2:6" x14ac:dyDescent="0.45">
      <c r="B29" s="1">
        <v>27</v>
      </c>
      <c r="C29" s="1">
        <v>1094</v>
      </c>
      <c r="D29" s="1" t="s">
        <v>454</v>
      </c>
      <c r="E29" s="35">
        <v>39020</v>
      </c>
      <c r="F29" s="9">
        <f ca="1">ROUNDDOWN((TODAY()-TB_Dependentes[[#This Row],[NASC_DEPENDENTE]])/365,0)</f>
        <v>13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2</vt:i4>
      </vt:variant>
    </vt:vector>
  </HeadingPairs>
  <TitlesOfParts>
    <vt:vector size="8" baseType="lpstr">
      <vt:lpstr>Menu</vt:lpstr>
      <vt:lpstr>Dashboard</vt:lpstr>
      <vt:lpstr>Tabelas_dinâmicas</vt:lpstr>
      <vt:lpstr>Geral</vt:lpstr>
      <vt:lpstr>Funcionarios</vt:lpstr>
      <vt:lpstr>Dependentes</vt:lpstr>
      <vt:lpstr>Geral!FUNCIONARIO</vt:lpstr>
      <vt:lpstr>FUNCIONARIO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Viviane</dc:creator>
  <cp:lastModifiedBy>Laise Daiane Costa Lopes - FBM</cp:lastModifiedBy>
  <dcterms:created xsi:type="dcterms:W3CDTF">2020-06-18T20:38:59Z</dcterms:created>
  <dcterms:modified xsi:type="dcterms:W3CDTF">2020-07-27T12:33:32Z</dcterms:modified>
</cp:coreProperties>
</file>