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B.04960\Documents\Pessoal\MBA\Matérias\Service Self Analytics\Bases_Excel\"/>
    </mc:Choice>
  </mc:AlternateContent>
  <xr:revisionPtr revIDLastSave="0" documentId="13_ncr:1_{5ED94F31-F814-46DD-A9DA-461ABFA53003}" xr6:coauthVersionLast="44" xr6:coauthVersionMax="44" xr10:uidLastSave="{00000000-0000-0000-0000-000000000000}"/>
  <bookViews>
    <workbookView xWindow="-120" yWindow="-120" windowWidth="20730" windowHeight="11310" xr2:uid="{CF065F58-C027-4044-BE13-0B9C451A48DB}"/>
  </bookViews>
  <sheets>
    <sheet name="Análise" sheetId="2" r:id="rId1"/>
    <sheet name="Dados" sheetId="1" r:id="rId2"/>
    <sheet name="Tabelas" sheetId="10" r:id="rId3"/>
  </sheets>
  <externalReferences>
    <externalReference r:id="rId4"/>
  </externalReferences>
  <definedNames>
    <definedName name="__IntlFixup" hidden="1">TRUE</definedName>
    <definedName name="_xlnm._FilterDatabase" localSheetId="1" hidden="1">Dados!$B$2:$O$199</definedName>
    <definedName name="_Key1" hidden="1">#REF!</definedName>
    <definedName name="_Key2" hidden="1">#REF!</definedName>
    <definedName name="_Order1" hidden="1">0</definedName>
    <definedName name="_Order2" hidden="1">0</definedName>
    <definedName name="_Sort" hidden="1">#REF!</definedName>
    <definedName name="_t1" hidden="1">{#N/A,#N/A,FALSE,"Professor"}</definedName>
    <definedName name="_t2" hidden="1">{#N/A,#N/A,FALSE,"Plan1"}</definedName>
    <definedName name="_t3" hidden="1">{#N/A,#N/A,FALSE,"Professor"}</definedName>
    <definedName name="_t4" hidden="1">{#N/A,#N/A,FALSE,"Professor"}</definedName>
    <definedName name="_t5" hidden="1">{#N/A,#N/A,FALSE,"Professor"}</definedName>
    <definedName name="_t6" hidden="1">{#N/A,#N/A,FALSE,"Professor"}</definedName>
    <definedName name="_t7" hidden="1">{#N/A,#N/A,FALSE,"Professor"}</definedName>
    <definedName name="_t8" hidden="1">{#N/A,#N/A,FALSE,"Professor"}</definedName>
    <definedName name="a" hidden="1">{"azul",#N/A,FALSE,"geral";"verde",#N/A,FALSE,"geral";"vermelho",#N/A,FALSE,"geral"}</definedName>
    <definedName name="aa" hidden="1">{#N/A,#N/A,FALSE,"Professor"}</definedName>
    <definedName name="aaa" hidden="1">{"normal","argentina",FALSE,"cenários e solver";#N/A,#N/A,FALSE,"banco de dados"}</definedName>
    <definedName name="aAAA" hidden="1">{#N/A,#N/A,FALSE,"Professor"}</definedName>
    <definedName name="aasas" hidden="1">{#N/A,#N/A,FALSE,"Professor"}</definedName>
    <definedName name="adcsad" hidden="1">3</definedName>
    <definedName name="anscount" hidden="1">5</definedName>
    <definedName name="asdf" hidden="1">{#N/A,#N/A,FALSE,"Professor"}</definedName>
    <definedName name="asdfasdf" hidden="1">{#N/A,#N/A,FALSE,"Professor"}</definedName>
    <definedName name="asdfsdf" hidden="1">{#N/A,#N/A,FALSE,"Plan1"}</definedName>
    <definedName name="asfsdaf" hidden="1">{#N/A,#N/A,FALSE,"Professor"}</definedName>
    <definedName name="ass" hidden="1">{#N/A,"Bom",FALSE,"Cenario 34"}</definedName>
    <definedName name="Avançado" hidden="1">{#N/A,#N/A,FALSE,"Professor"}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bb" hidden="1">{#N/A,#N/A,FALSE,"Professor"}</definedName>
    <definedName name="cliente">[1]Apoio!$G$5:$G$30</definedName>
    <definedName name="codigo">[1]TabProd!$B$2:$B$26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continuação" hidden="1">{#N/A,#N/A,FALSE,"Professor"}</definedName>
    <definedName name="curso">[1]Apoio!$B$5:$B$11</definedName>
    <definedName name="cxcxcxz" hidden="1">3</definedName>
    <definedName name="cxcxzcxz" hidden="1">{#N/A,#N/A,FALSE,"Professor"}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fd" hidden="1">{#N/A,#N/A,FALSE,"Professor"}</definedName>
    <definedName name="DFDFD" hidden="1">{#N/A,"Médio",TRUE,"Plan30";"3º Trimestre Geral",#N/A,TRUE,"1º Trimestre"}</definedName>
    <definedName name="dfgdgd" hidden="1">{#N/A,#N/A,FALSE,"Professor"}</definedName>
    <definedName name="dfhgsw" hidden="1">{#N/A,#N/A,FALSE,"Professor"}</definedName>
    <definedName name="dsdsdsaf" hidden="1">{#N/A,#N/A,FALSE,"Professor"}</definedName>
    <definedName name="DSSD" hidden="1">{#N/A,#N/A,FALSE,"Professor"}</definedName>
    <definedName name="dssdsd" hidden="1">3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cel97" hidden="1">{#N/A,#N/A,FALSE,"Professor"}</definedName>
    <definedName name="em" hidden="1">{#N/A,#N/A,FALSE,"Professor"}</definedName>
    <definedName name="Encerrar" hidden="1">{#N/A,#N/A,FALSE,"Professor"}</definedName>
    <definedName name="erter" hidden="1">{#N/A,#N/A,FALSE,"Professor"}</definedName>
    <definedName name="ertert" hidden="1">{#N/A,#N/A,FALSE,"Plan1"}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dfd" hidden="1">{#N/A,#N/A,FALSE,"Professor"}</definedName>
    <definedName name="fdfdfd" hidden="1">{#N/A,#N/A,FALSE,"Professor"}</definedName>
    <definedName name="fdfdfdf" hidden="1">{#N/A,#N/A,FALSE,"Professor"}</definedName>
    <definedName name="FIM" hidden="1">{#N/A,#N/A,FALSE,"Professor"}</definedName>
    <definedName name="FINAL" hidden="1">{#N/A,#N/A,FALSE,"Professor"}</definedName>
    <definedName name="Finalisar" hidden="1">{#N/A,#N/A,FALSE,"Professor"}</definedName>
    <definedName name="g" hidden="1">{"normal","argentina",FALSE,"cenários e solver";#N/A,#N/A,FALSE,"banco de dados"}</definedName>
    <definedName name="HTML_CodePage" hidden="1">1252</definedName>
    <definedName name="HTML_Control" hidden="1">{"'1'!$A$2:$G$13"}</definedName>
    <definedName name="HTML_Description" hidden="1">""</definedName>
    <definedName name="HTML_Email" hidden="1">"marcos@highway.com.br"</definedName>
    <definedName name="HTML_Header" hidden="1">"1"</definedName>
    <definedName name="HTML_LastUpdate" hidden="1">"15/08/97"</definedName>
    <definedName name="HTML_LineAfter" hidden="1">TRUE</definedName>
    <definedName name="HTML_LineBefore" hidden="1">TRUE</definedName>
    <definedName name="HTML_Name" hidden="1">"PCRJ-SMO-CGC"</definedName>
    <definedName name="HTML_OBDlg2" hidden="1">TRUE</definedName>
    <definedName name="HTML_OBDlg4" hidden="1">TRUE</definedName>
    <definedName name="HTML_OS" hidden="1">0</definedName>
    <definedName name="HTML_PathFile" hidden="1">"C:\0marcos\MeuHTML.htm"</definedName>
    <definedName name="HTML_Title" hidden="1">"factoring"</definedName>
    <definedName name="Impacta" hidden="1">{#N/A,#N/A,FALSE,"Professor"}</definedName>
    <definedName name="Julho98" hidden="1">{#N/A,#N/A,FALSE,"Plan1"}</definedName>
    <definedName name="limcount" hidden="1">1</definedName>
    <definedName name="na" hidden="1">{#N/A,#N/A,FALSE,"Professor"}</definedName>
    <definedName name="preparado" hidden="1">{#N/A,#N/A,FALSE,"Professor"}</definedName>
    <definedName name="produtos">[1]TabProd!$A$2:$D$26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adf" hidden="1">{#N/A,#N/A,FALSE,"Professor"}</definedName>
    <definedName name="sadf3q" hidden="1">{#N/A,#N/A,FALSE,"Professor"}</definedName>
    <definedName name="sadfs" hidden="1">{#N/A,#N/A,FALSE,"Professor"}</definedName>
    <definedName name="sadfsadf" hidden="1">{#N/A,#N/A,FALSE,"Professor"}</definedName>
    <definedName name="sadfsdaf" hidden="1">{#N/A,#N/A,FALSE,"Professor"}</definedName>
    <definedName name="sadfsdf" hidden="1">{#N/A,#N/A,FALSE,"Professor"}</definedName>
    <definedName name="sadfsdfs" hidden="1">{#N/A,#N/A,FALSE,"Professor"}</definedName>
    <definedName name="sasa" hidden="1">{#N/A,#N/A,FALSE,"Professor"}</definedName>
    <definedName name="sdhwrtuyw" hidden="1">{#N/A,#N/A,FALSE,"Plan1"}</definedName>
    <definedName name="SegmentaçãodeDados_DIA">#N/A</definedName>
    <definedName name="SegmentaçãodeDados_Meses">#N/A</definedName>
    <definedName name="SegmentaçãodeDados_PACIENTE">#N/A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ssdfdsadf" hidden="1">{#N/A,#N/A,FALSE,"Professor"}</definedName>
    <definedName name="ssfgghsfh" hidden="1">{#N/A,#N/A,FALSE,"Professor"}</definedName>
    <definedName name="sss" hidden="1">{"azul",#N/A,FALSE,"geral";"verde",#N/A,FALSE,"geral";"vermelho",#N/A,FALSE,"geral"}</definedName>
    <definedName name="styhwsy" hidden="1">{#N/A,#N/A,FALSE,"Professor"}</definedName>
    <definedName name="TABE" hidden="1">{#N/A,#N/A,FALSE,"Professor"}</definedName>
    <definedName name="Tabelar" hidden="1">{#N/A,#N/A,FALSE,"Professor"}</definedName>
    <definedName name="teste" hidden="1">{"normal","argentina",FALSE,"cenários e solver";#N/A,#N/A,FALSE,"banco de dados"}</definedName>
    <definedName name="Turma1" hidden="1">{#N/A,#N/A,FALSE,"Professor"}</definedName>
    <definedName name="v" hidden="1">{"normal","argentina",FALSE,"cenários e solver";#N/A,#N/A,FALSE,"banco de dados"}</definedName>
    <definedName name="valores">[1]Apoio!$B$5:$D$11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enários." hidden="1">{"Todos os estados",#N/A,TRUE,"Exibição 41";"Todos os estados",#N/A,TRUE,"Exibição 41";#N/A,"Ruim",TRUE,"Cenario 34";#N/A,"Médio",TRUE,"Cenario 34";#N/A,"Bom",TRUE,"Cenario 34";#N/A,"Excelente",TRUE,"Cenario 34"}</definedName>
    <definedName name="wrn.Colar._.com._.vinculo." hidden="1">{#N/A,#N/A,FALSE,"Colar com vinculo"}</definedName>
    <definedName name="wrn.Colar._.Especial." hidden="1">{#N/A,#N/A,FALSE,"Colar especial"}</definedName>
    <definedName name="wrn.Excelente." hidden="1">{#N/A,"Excelente",FALSE,"Cenario 34"}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Normal." hidden="1">{"Região Minas Gerais",#N/A,FALSE,"Plan10";"Região Rio de Janeiro",#N/A,FALSE,"Plan10";"Região SP",#N/A,FALSE,"Plan10";"Total Geral",#N/A,FALSE,"Plan10";"Região SC",#N/A,FALSE,"Plan10"}</definedName>
    <definedName name="wrn.Produção._.Brasil." hidden="1">{"Brasil","Alto",FALSE,"Cenários";"São Paulo",#N/A,FALSE,"Personalizar Exibição"}</definedName>
    <definedName name="wrn.Referencia." hidden="1">{#N/A,#N/A,FALSE,"Referencia 11"}</definedName>
    <definedName name="wrn.Referencias." hidden="1">{#N/A,#N/A,FALSE,"Referencia"}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Gerenciado._.LJ." hidden="1">{#N/A,"Cenário Atual",FALSE,"Cenários";#N/A,"Cenário Otimista",FALSE,"Cenários";#N/A,"Cenário Desejado",FALSE,"Cenários";"Gráfico Rio Grande do Sul",#N/A,FALSE,"Personalização Exibição";"Gráfico SP",#N/A,FALSE,"Personalização Exibição";"Brasil",#N/A,FALSE,"Personalização Exibição";"SP",#N/A,FALSE,"Personalização Exibição";"BR",#N/A,FALSE,"Personalização Exibição"}</definedName>
    <definedName name="wrn.Relatório._.Gerenciador._.Relatórios." hidden="1">{#N/A,#N/A,FALSE,"Plan1"}</definedName>
    <definedName name="wrn.Relatório._.Mensal." hidden="1">{"Modo1","Otimista",FALSE,"Orçamento Pessoal"}</definedName>
    <definedName name="wrn.Relatórios._.Agrupados._.T5._.LJ." hidden="1">{"Gráfico SP",#N/A,FALSE,"Personalização Exibição";#N/A,"Cenário Atual",FALSE,"Cenários";#N/A,"Cenário Otimista",FALSE,"Cenários";#N/A,"Cenário Desejado",FALSE,"Cenários";"Gráfico Rio Grande do Sul",#N/A,FALSE,"Personalização Exibição";"SP",#N/A,FALSE,"Personalização Exibição";"Brasil",#N/A,FALSE,"Personalização Exibição"}</definedName>
    <definedName name="wrn.Rio._.de._.Janeiro." hidden="1">{"Rio de Janeiro",#N/A,FALSE,"Exibição 41"}</definedName>
    <definedName name="wrn.Ruim." hidden="1">{#N/A,"Ruim",FALSE,"Cenario 34"}</definedName>
    <definedName name="wrn.Santa._.Catarina." hidden="1">{"Santa Catarina",#N/A,FALSE,"Exibição 41"}</definedName>
    <definedName name="wrn.São._.Paulo." hidden="1">{"São Paulo",#N/A,FALSE,"Exibição 41"}</definedName>
    <definedName name="wrn.São._.Paulo_._.Minas._.Gerais." hidden="1">{"São Paulo",#N/A,TRUE,"Exibição 41";"Minas Gerais",#N/A,TRUE,"Exibição 41"}</definedName>
    <definedName name="wrn.Tabelas._.e._.Gráficos." hidden="1">{#N/A,#N/A,FALSE,"Professor"}</definedName>
    <definedName name="xccxzvzcxv" hidden="1">{#N/A,#N/A,FALSE,"Professor"}</definedName>
    <definedName name="xcvxzcvxcv" hidden="1">{#N/A,#N/A,FALSE,"Professor"}</definedName>
    <definedName name="xcxzcxcxcz" hidden="1">{#N/A,#N/A,FALSE,"Professor"}</definedName>
    <definedName name="xzcvxcv" hidden="1">{#N/A,#N/A,FALSE,"Professor"}</definedName>
    <definedName name="xzcvxzcvxz" hidden="1">{#N/A,#N/A,FALSE,"Professor"}</definedName>
    <definedName name="yu" hidden="1">{"normal","argentina",FALSE,"cenários e solver";#N/A,#N/A,FALSE,"banco de dados"}</definedName>
    <definedName name="zxcvcxvz" hidden="1">{#N/A,#N/A,FALSE,"Professor"}</definedName>
    <definedName name="zxcvxczvx" hidden="1">{#N/A,#N/A,FALSE,"Plan1"}</definedName>
    <definedName name="zxvxcv" hidden="1">{#N/A,#N/A,FALSE,"Professor"}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5" i="10" l="1"/>
  <c r="AY10" i="10"/>
  <c r="AY4" i="10"/>
  <c r="AX4" i="10"/>
  <c r="AW4" i="10"/>
  <c r="AV4" i="10"/>
  <c r="AU4" i="10"/>
  <c r="AQ5" i="10"/>
  <c r="AW7" i="10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3" i="1"/>
  <c r="L9" i="10"/>
  <c r="L8" i="10"/>
  <c r="M9" i="10"/>
  <c r="M8" i="10"/>
  <c r="AX9" i="10" l="1"/>
  <c r="AV9" i="10"/>
  <c r="AX7" i="10"/>
  <c r="AW6" i="10"/>
  <c r="AW10" i="10"/>
  <c r="AU6" i="10"/>
  <c r="AY5" i="10"/>
  <c r="AY8" i="10"/>
  <c r="AW5" i="10"/>
  <c r="AU8" i="10"/>
  <c r="AV11" i="10"/>
  <c r="AV7" i="10"/>
  <c r="AY11" i="10"/>
  <c r="AV10" i="10"/>
  <c r="AX8" i="10"/>
  <c r="AU7" i="10"/>
  <c r="AX11" i="10"/>
  <c r="AU10" i="10"/>
  <c r="AW8" i="10"/>
  <c r="AY6" i="10"/>
  <c r="AW11" i="10"/>
  <c r="AY9" i="10"/>
  <c r="AV8" i="10"/>
  <c r="AX6" i="10"/>
  <c r="AV5" i="10"/>
  <c r="AU11" i="10"/>
  <c r="AW9" i="10"/>
  <c r="AY7" i="10"/>
  <c r="AV6" i="10"/>
  <c r="AX5" i="10"/>
  <c r="AX10" i="10"/>
  <c r="AU9" i="10"/>
  <c r="AR5" i="10"/>
  <c r="AS5" i="10"/>
  <c r="AH12" i="10"/>
  <c r="AH11" i="10"/>
  <c r="AH10" i="10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AI10" i="10" l="1"/>
  <c r="AI11" i="10"/>
  <c r="AI12" i="10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B7" i="10"/>
</calcChain>
</file>

<file path=xl/sharedStrings.xml><?xml version="1.0" encoding="utf-8"?>
<sst xmlns="http://schemas.openxmlformats.org/spreadsheetml/2006/main" count="2657" uniqueCount="431">
  <si>
    <t>DATA</t>
  </si>
  <si>
    <t>PACIENTE</t>
  </si>
  <si>
    <t>SEXO</t>
  </si>
  <si>
    <t>NASCIMENTO</t>
  </si>
  <si>
    <t>IDADE</t>
  </si>
  <si>
    <t>FAIXAETARIA</t>
  </si>
  <si>
    <t>PA</t>
  </si>
  <si>
    <t>FC</t>
  </si>
  <si>
    <t>TEMPERATURA</t>
  </si>
  <si>
    <t>STATUS</t>
  </si>
  <si>
    <t>ATENDIMENTO</t>
  </si>
  <si>
    <t>Adilio Silva</t>
  </si>
  <si>
    <t>M</t>
  </si>
  <si>
    <t>Terceira Idade</t>
  </si>
  <si>
    <t>hipertensão</t>
  </si>
  <si>
    <t>alterada</t>
  </si>
  <si>
    <t>alta</t>
  </si>
  <si>
    <t>dor abdominal</t>
  </si>
  <si>
    <t>Emergência</t>
  </si>
  <si>
    <t>Adrianne Freitas</t>
  </si>
  <si>
    <t>F</t>
  </si>
  <si>
    <t>Criança</t>
  </si>
  <si>
    <t>hipotensão</t>
  </si>
  <si>
    <t>baixa</t>
  </si>
  <si>
    <t>rinite</t>
  </si>
  <si>
    <t>Normal</t>
  </si>
  <si>
    <t>Adriano Santos</t>
  </si>
  <si>
    <t>Adulto</t>
  </si>
  <si>
    <t>normal</t>
  </si>
  <si>
    <t>dor de garganta</t>
  </si>
  <si>
    <t>Alan Almeida</t>
  </si>
  <si>
    <t>cólica renal</t>
  </si>
  <si>
    <t>Alexandre Silva</t>
  </si>
  <si>
    <t>Adolescente</t>
  </si>
  <si>
    <t>Alexandro Silva</t>
  </si>
  <si>
    <t>parada cardíaca</t>
  </si>
  <si>
    <t>Urgência</t>
  </si>
  <si>
    <t>Alice Freitas</t>
  </si>
  <si>
    <t>Allan Milanez</t>
  </si>
  <si>
    <t>corpo estranho</t>
  </si>
  <si>
    <t>Alvaro Delfino</t>
  </si>
  <si>
    <t>fadiga muscular</t>
  </si>
  <si>
    <t>Amanda Silva</t>
  </si>
  <si>
    <t>Ana Andrade</t>
  </si>
  <si>
    <t>resfriado</t>
  </si>
  <si>
    <t>Ana Ascui</t>
  </si>
  <si>
    <t>dor no corpo</t>
  </si>
  <si>
    <t>Ana Melo</t>
  </si>
  <si>
    <t>Ana Paula Costa</t>
  </si>
  <si>
    <t>insuficiência respiratória</t>
  </si>
  <si>
    <t>Ana Torres</t>
  </si>
  <si>
    <t>enxaqueca</t>
  </si>
  <si>
    <t>Anderson Andrade</t>
  </si>
  <si>
    <t>Anderson Cavalcante</t>
  </si>
  <si>
    <t>dor na nuca</t>
  </si>
  <si>
    <t>André de Oliveira</t>
  </si>
  <si>
    <t>Andre Rocha</t>
  </si>
  <si>
    <t>Andrei Melo</t>
  </si>
  <si>
    <t>queimadura</t>
  </si>
  <si>
    <t>Andreia Frutuoso</t>
  </si>
  <si>
    <t>Ângelo Nunes</t>
  </si>
  <si>
    <t>Angelo Vasco</t>
  </si>
  <si>
    <t>hemorragia</t>
  </si>
  <si>
    <t>Antonio Peres</t>
  </si>
  <si>
    <t>distúrbio gastrointestinal</t>
  </si>
  <si>
    <t>Antonio S.</t>
  </si>
  <si>
    <t>Ari Junior</t>
  </si>
  <si>
    <t>insolação</t>
  </si>
  <si>
    <t>Aurino Neto</t>
  </si>
  <si>
    <t>Barbara Jr</t>
  </si>
  <si>
    <t>Beatriz Souza Nunes</t>
  </si>
  <si>
    <t>Breno Bandeira</t>
  </si>
  <si>
    <t>Bruna Oliveira</t>
  </si>
  <si>
    <t>Bruno Batista</t>
  </si>
  <si>
    <t>Bruno Cunha</t>
  </si>
  <si>
    <t>Bruno Pedroso</t>
  </si>
  <si>
    <t>fratura exposta</t>
  </si>
  <si>
    <t>Bruno Souza</t>
  </si>
  <si>
    <t>Camila Novais</t>
  </si>
  <si>
    <t>Carla Silva</t>
  </si>
  <si>
    <t>Carlos Almeida</t>
  </si>
  <si>
    <t>Carlos Bittencourt</t>
  </si>
  <si>
    <t>Carlos Carvalho</t>
  </si>
  <si>
    <t>Carlos Fonseca</t>
  </si>
  <si>
    <t>Carlos Junior</t>
  </si>
  <si>
    <t>Carlos Marinho</t>
  </si>
  <si>
    <t>Carlos Pamplona</t>
  </si>
  <si>
    <t>Carlos Pereira</t>
  </si>
  <si>
    <t>Carlos Silva</t>
  </si>
  <si>
    <t>Carolina Souza</t>
  </si>
  <si>
    <t>Cezar Sousa</t>
  </si>
  <si>
    <t>Cibele Vicente</t>
  </si>
  <si>
    <t>Claudio Filho</t>
  </si>
  <si>
    <t>perda de consciência</t>
  </si>
  <si>
    <t>Daniel Tourinho</t>
  </si>
  <si>
    <t>Danielle Silva</t>
  </si>
  <si>
    <t>Dayana Silva</t>
  </si>
  <si>
    <t>Debora Silvany</t>
  </si>
  <si>
    <t>Diego Almeida</t>
  </si>
  <si>
    <t>Diogo Lopes</t>
  </si>
  <si>
    <t>Eliane Carvalho</t>
  </si>
  <si>
    <t>Ester Gazel</t>
  </si>
  <si>
    <t>dor toráxica</t>
  </si>
  <si>
    <t>Fabiana Costa</t>
  </si>
  <si>
    <t>Fabio Barretto</t>
  </si>
  <si>
    <t>Fagner Pinto</t>
  </si>
  <si>
    <t>Felipe Ferreira</t>
  </si>
  <si>
    <t>Felix Figueiredo</t>
  </si>
  <si>
    <t>Fernanda Ribeiro</t>
  </si>
  <si>
    <t>Filipe Carli</t>
  </si>
  <si>
    <t>Flavia Duarte</t>
  </si>
  <si>
    <t>Francesco Itou</t>
  </si>
  <si>
    <t>politrauma</t>
  </si>
  <si>
    <t>Francisco Lima</t>
  </si>
  <si>
    <t>Francisco Oliveira</t>
  </si>
  <si>
    <t>Frederico Araujo</t>
  </si>
  <si>
    <t>Frederico Maia</t>
  </si>
  <si>
    <t>Geder Santos</t>
  </si>
  <si>
    <t>Geraldo Freire</t>
  </si>
  <si>
    <t>Germano Azevedo</t>
  </si>
  <si>
    <t>Gilmar Costa</t>
  </si>
  <si>
    <t>Gleidson Costa</t>
  </si>
  <si>
    <t>Gustavo Guidoni</t>
  </si>
  <si>
    <t>Hederjane Santos</t>
  </si>
  <si>
    <t>Henrique Tapioca</t>
  </si>
  <si>
    <t>Igor Lima</t>
  </si>
  <si>
    <t>Igor Pires</t>
  </si>
  <si>
    <t>Ildalice Silva</t>
  </si>
  <si>
    <t>Iraldo Nascimento</t>
  </si>
  <si>
    <t>Irisfran Nome4</t>
  </si>
  <si>
    <t>Isabel Costa</t>
  </si>
  <si>
    <t>Jefferson Junior</t>
  </si>
  <si>
    <t>Jesse Junior</t>
  </si>
  <si>
    <t>Joao Binda</t>
  </si>
  <si>
    <t>Joao Da</t>
  </si>
  <si>
    <t>Joao Gomes</t>
  </si>
  <si>
    <t>Joao Limeira</t>
  </si>
  <si>
    <t>Joao Nogueira</t>
  </si>
  <si>
    <t>Joao Santana</t>
  </si>
  <si>
    <t>Joao Silva</t>
  </si>
  <si>
    <t>Jonathas Valente</t>
  </si>
  <si>
    <t>náusea</t>
  </si>
  <si>
    <t>Jorge Bittencourt</t>
  </si>
  <si>
    <t>Jorge De</t>
  </si>
  <si>
    <t>Jose C</t>
  </si>
  <si>
    <t>José Firmino</t>
  </si>
  <si>
    <t>Juliana Costa</t>
  </si>
  <si>
    <t>Juliana Mafra</t>
  </si>
  <si>
    <t>Juliana Ribeiro</t>
  </si>
  <si>
    <t>Karina Alcantara</t>
  </si>
  <si>
    <t>Karina Silva</t>
  </si>
  <si>
    <t>Klaucio Santos</t>
  </si>
  <si>
    <t>Kosianne Silva</t>
  </si>
  <si>
    <t>Laura de Oliveira</t>
  </si>
  <si>
    <t>Lenita Silva</t>
  </si>
  <si>
    <t>Leonardo Souza</t>
  </si>
  <si>
    <t>Lindinalva Dhom</t>
  </si>
  <si>
    <t>Livia Barbosa</t>
  </si>
  <si>
    <t>Luciene Santos</t>
  </si>
  <si>
    <t>Lucio Silva</t>
  </si>
  <si>
    <t>Luis Junior</t>
  </si>
  <si>
    <t>Luma Silva</t>
  </si>
  <si>
    <t>Luzia Soares</t>
  </si>
  <si>
    <t>Magda Lima</t>
  </si>
  <si>
    <t>Manoel Medeiros</t>
  </si>
  <si>
    <t>Manoel Neves</t>
  </si>
  <si>
    <t>Manoel Oliveira</t>
  </si>
  <si>
    <t>Marcelo Junior</t>
  </si>
  <si>
    <t>Marcelo Nery</t>
  </si>
  <si>
    <t>Marcos Gomes</t>
  </si>
  <si>
    <t>Marcos Rogerio da Silva</t>
  </si>
  <si>
    <t>Marcos Silva</t>
  </si>
  <si>
    <t>Marcos Souza</t>
  </si>
  <si>
    <t>Marcus Souza</t>
  </si>
  <si>
    <t>Maria Alice Nunes</t>
  </si>
  <si>
    <t>Maria Costa</t>
  </si>
  <si>
    <t>Maria Garcia</t>
  </si>
  <si>
    <t>Maria Ines</t>
  </si>
  <si>
    <t>Maria Souza</t>
  </si>
  <si>
    <t>Mariana Gomes</t>
  </si>
  <si>
    <t>Mario Cruz</t>
  </si>
  <si>
    <t>Mario de Andrade</t>
  </si>
  <si>
    <t>Martin Souza</t>
  </si>
  <si>
    <t>Mauro Almeida</t>
  </si>
  <si>
    <t>Mauro Jesus</t>
  </si>
  <si>
    <t>Melissa Silva</t>
  </si>
  <si>
    <t>Milena Lima</t>
  </si>
  <si>
    <t>Monique Leite</t>
  </si>
  <si>
    <t>Natalie Figueiredo</t>
  </si>
  <si>
    <t>Nathalia De</t>
  </si>
  <si>
    <t>Nayane Oliveira</t>
  </si>
  <si>
    <t>Nelson Lacerda</t>
  </si>
  <si>
    <t>Onilton Junior</t>
  </si>
  <si>
    <t xml:space="preserve">Paloma Andrade </t>
  </si>
  <si>
    <t>Patricia Nascimento</t>
  </si>
  <si>
    <t>Paulo Dos</t>
  </si>
  <si>
    <t>Paulo Silva</t>
  </si>
  <si>
    <t>Paulo Souza</t>
  </si>
  <si>
    <t>Paulo Vasconcelos</t>
  </si>
  <si>
    <t>Pedro Alencar</t>
  </si>
  <si>
    <t>Pedro Toledo</t>
  </si>
  <si>
    <t>Priscila Nascimento</t>
  </si>
  <si>
    <t>Priscila Santana</t>
  </si>
  <si>
    <t>Rafael Lira</t>
  </si>
  <si>
    <t>Rafael Mariano</t>
  </si>
  <si>
    <t>Rafael Sousa</t>
  </si>
  <si>
    <t>Raphaell Araujo</t>
  </si>
  <si>
    <t>Raquel Ferreira</t>
  </si>
  <si>
    <t>Renato Cavalcante</t>
  </si>
  <si>
    <t>Riamburgo Moreira</t>
  </si>
  <si>
    <t>Ricardo Nascimento</t>
  </si>
  <si>
    <t>Roberto Junior</t>
  </si>
  <si>
    <t>Rodolfo Melo</t>
  </si>
  <si>
    <t>Rodrigo Araujo</t>
  </si>
  <si>
    <t>Rodrigo Silva</t>
  </si>
  <si>
    <t>Rogerio Azevedo</t>
  </si>
  <si>
    <t>Ronaldo Filho</t>
  </si>
  <si>
    <t>Rony Souza</t>
  </si>
  <si>
    <t>Rosana G.</t>
  </si>
  <si>
    <t>Saulo Jr.</t>
  </si>
  <si>
    <t>Saulo Moura</t>
  </si>
  <si>
    <t>Sergio Farias</t>
  </si>
  <si>
    <t>Shaffir Carmo</t>
  </si>
  <si>
    <t>Silvia Souza</t>
  </si>
  <si>
    <t>Silvio S</t>
  </si>
  <si>
    <t>Sue Cruz</t>
  </si>
  <si>
    <t>Sylvia Oliveria</t>
  </si>
  <si>
    <t>Tatiana Paiva</t>
  </si>
  <si>
    <t>Thais Toledo</t>
  </si>
  <si>
    <t>Thatiana De</t>
  </si>
  <si>
    <t>Thelma Gomes</t>
  </si>
  <si>
    <t>Thiago Facca</t>
  </si>
  <si>
    <t>Thiago Filho</t>
  </si>
  <si>
    <t>Thiago Ilva</t>
  </si>
  <si>
    <t>Thiago Melo</t>
  </si>
  <si>
    <t>Thiago Neto</t>
  </si>
  <si>
    <t>Thiago Pinto</t>
  </si>
  <si>
    <t>Tiago Silva</t>
  </si>
  <si>
    <t>Tito Filho</t>
  </si>
  <si>
    <t>Vanessa Santos</t>
  </si>
  <si>
    <t>Vicente Bastos</t>
  </si>
  <si>
    <t>Vitor Araujo</t>
  </si>
  <si>
    <t>Vitor Souza</t>
  </si>
  <si>
    <t>Total Geral</t>
  </si>
  <si>
    <t>Total Pacientes / Data</t>
  </si>
  <si>
    <t>Total Pacientes / Sexo</t>
  </si>
  <si>
    <t>Pacientes</t>
  </si>
  <si>
    <t>Sexo</t>
  </si>
  <si>
    <t>Idade</t>
  </si>
  <si>
    <t>Total Pacientes / Idade</t>
  </si>
  <si>
    <t>Data</t>
  </si>
  <si>
    <t>Faixa Etária</t>
  </si>
  <si>
    <t>Total Pacientes / Faixa Etária</t>
  </si>
  <si>
    <t>Total Pacientes / Pressão Arterial</t>
  </si>
  <si>
    <t>Pressão Arterial</t>
  </si>
  <si>
    <t>Total Pacientes / Frequência Cardíaca</t>
  </si>
  <si>
    <t>Frequência Cardíaca</t>
  </si>
  <si>
    <t>Total Pacientes / Temperatura</t>
  </si>
  <si>
    <t>Temperatura</t>
  </si>
  <si>
    <t>Status</t>
  </si>
  <si>
    <t>Total Pacientes / Status</t>
  </si>
  <si>
    <t>Total Pacientes / Atendimento</t>
  </si>
  <si>
    <t>Atendimento</t>
  </si>
  <si>
    <t>ANO</t>
  </si>
  <si>
    <t>MÊS</t>
  </si>
  <si>
    <t>DIA</t>
  </si>
  <si>
    <t>Total Pacientes</t>
  </si>
  <si>
    <t>FEVEREIRO</t>
  </si>
  <si>
    <t>Não Registrado</t>
  </si>
  <si>
    <t>Contagem de PACIENTE</t>
  </si>
  <si>
    <t>Feminino</t>
  </si>
  <si>
    <t>Masculino</t>
  </si>
  <si>
    <t>23/fev</t>
  </si>
  <si>
    <t>DIAGNÓSTICO</t>
  </si>
  <si>
    <t>Paciente</t>
  </si>
  <si>
    <t>Data de Nascimento</t>
  </si>
  <si>
    <t>01/jan</t>
  </si>
  <si>
    <t>02/jan</t>
  </si>
  <si>
    <t>03/jan</t>
  </si>
  <si>
    <t>06/jan</t>
  </si>
  <si>
    <t>10/jan</t>
  </si>
  <si>
    <t>12/jan</t>
  </si>
  <si>
    <t>15/jan</t>
  </si>
  <si>
    <t>16/jan</t>
  </si>
  <si>
    <t>19/jan</t>
  </si>
  <si>
    <t>22/jan</t>
  </si>
  <si>
    <t>30/jan</t>
  </si>
  <si>
    <t>01/fev</t>
  </si>
  <si>
    <t>02/fev</t>
  </si>
  <si>
    <t>03/fev</t>
  </si>
  <si>
    <t>07/fev</t>
  </si>
  <si>
    <t>08/fev</t>
  </si>
  <si>
    <t>11/fev</t>
  </si>
  <si>
    <t>13/fev</t>
  </si>
  <si>
    <t>14/fev</t>
  </si>
  <si>
    <t>15/fev</t>
  </si>
  <si>
    <t>18/fev</t>
  </si>
  <si>
    <t>19/fev</t>
  </si>
  <si>
    <t>20/fev</t>
  </si>
  <si>
    <t>21/fev</t>
  </si>
  <si>
    <t>22/fev</t>
  </si>
  <si>
    <t>26/fev</t>
  </si>
  <si>
    <t>27/fev</t>
  </si>
  <si>
    <t>01/mar</t>
  </si>
  <si>
    <t>05/mar</t>
  </si>
  <si>
    <t>07/mar</t>
  </si>
  <si>
    <t>09/mar</t>
  </si>
  <si>
    <t>13/mar</t>
  </si>
  <si>
    <t>16/mar</t>
  </si>
  <si>
    <t>17/mar</t>
  </si>
  <si>
    <t>18/mar</t>
  </si>
  <si>
    <t>19/mar</t>
  </si>
  <si>
    <t>23/mar</t>
  </si>
  <si>
    <t>29/mar</t>
  </si>
  <si>
    <t>31/mar</t>
  </si>
  <si>
    <t>03/abr</t>
  </si>
  <si>
    <t>08/abr</t>
  </si>
  <si>
    <t>13/abr</t>
  </si>
  <si>
    <t>14/abr</t>
  </si>
  <si>
    <t>17/abr</t>
  </si>
  <si>
    <t>18/abr</t>
  </si>
  <si>
    <t>25/abr</t>
  </si>
  <si>
    <t>26/abr</t>
  </si>
  <si>
    <t>30/abr</t>
  </si>
  <si>
    <t>07/mai</t>
  </si>
  <si>
    <t>08/mai</t>
  </si>
  <si>
    <t>10/mai</t>
  </si>
  <si>
    <t>13/mai</t>
  </si>
  <si>
    <t>14/mai</t>
  </si>
  <si>
    <t>15/mai</t>
  </si>
  <si>
    <t>16/mai</t>
  </si>
  <si>
    <t>19/mai</t>
  </si>
  <si>
    <t>22/mai</t>
  </si>
  <si>
    <t>25/mai</t>
  </si>
  <si>
    <t>02/jun</t>
  </si>
  <si>
    <t>03/jun</t>
  </si>
  <si>
    <t>05/jun</t>
  </si>
  <si>
    <t>06/jun</t>
  </si>
  <si>
    <t>07/jun</t>
  </si>
  <si>
    <t>11/jun</t>
  </si>
  <si>
    <t>13/jun</t>
  </si>
  <si>
    <t>16/jun</t>
  </si>
  <si>
    <t>17/jun</t>
  </si>
  <si>
    <t>19/jun</t>
  </si>
  <si>
    <t>20/jun</t>
  </si>
  <si>
    <t>23/jun</t>
  </si>
  <si>
    <t>01/jul</t>
  </si>
  <si>
    <t>02/jul</t>
  </si>
  <si>
    <t>05/jul</t>
  </si>
  <si>
    <t>07/jul</t>
  </si>
  <si>
    <t>08/jul</t>
  </si>
  <si>
    <t>10/jul</t>
  </si>
  <si>
    <t>13/jul</t>
  </si>
  <si>
    <t>14/jul</t>
  </si>
  <si>
    <t>17/jul</t>
  </si>
  <si>
    <t>23/jul</t>
  </si>
  <si>
    <t>26/jul</t>
  </si>
  <si>
    <t>02/ago</t>
  </si>
  <si>
    <t>05/ago</t>
  </si>
  <si>
    <t>08/ago</t>
  </si>
  <si>
    <t>09/ago</t>
  </si>
  <si>
    <t>16/ago</t>
  </si>
  <si>
    <t>17/ago</t>
  </si>
  <si>
    <t>20/ago</t>
  </si>
  <si>
    <t>22/ago</t>
  </si>
  <si>
    <t>23/ago</t>
  </si>
  <si>
    <t>24/ago</t>
  </si>
  <si>
    <t>26/ago</t>
  </si>
  <si>
    <t>28/ago</t>
  </si>
  <si>
    <t>29/ago</t>
  </si>
  <si>
    <t>30/ago</t>
  </si>
  <si>
    <t>01/set</t>
  </si>
  <si>
    <t>03/set</t>
  </si>
  <si>
    <t>04/set</t>
  </si>
  <si>
    <t>07/set</t>
  </si>
  <si>
    <t>09/set</t>
  </si>
  <si>
    <t>10/set</t>
  </si>
  <si>
    <t>11/set</t>
  </si>
  <si>
    <t>15/set</t>
  </si>
  <si>
    <t>18/set</t>
  </si>
  <si>
    <t>21/set</t>
  </si>
  <si>
    <t>22/set</t>
  </si>
  <si>
    <t>23/set</t>
  </si>
  <si>
    <t>29/set</t>
  </si>
  <si>
    <t>30/set</t>
  </si>
  <si>
    <t>01/out</t>
  </si>
  <si>
    <t>03/out</t>
  </si>
  <si>
    <t>04/out</t>
  </si>
  <si>
    <t>06/out</t>
  </si>
  <si>
    <t>15/out</t>
  </si>
  <si>
    <t>20/out</t>
  </si>
  <si>
    <t>21/out</t>
  </si>
  <si>
    <t>24/out</t>
  </si>
  <si>
    <t>27/out</t>
  </si>
  <si>
    <t>30/out</t>
  </si>
  <si>
    <t>02/nov</t>
  </si>
  <si>
    <t>06/nov</t>
  </si>
  <si>
    <t>11/nov</t>
  </si>
  <si>
    <t>15/nov</t>
  </si>
  <si>
    <t>16/nov</t>
  </si>
  <si>
    <t>18/nov</t>
  </si>
  <si>
    <t>19/nov</t>
  </si>
  <si>
    <t>25/nov</t>
  </si>
  <si>
    <t>27/nov</t>
  </si>
  <si>
    <t>29/nov</t>
  </si>
  <si>
    <t>30/nov</t>
  </si>
  <si>
    <t>01/dez</t>
  </si>
  <si>
    <t>03/dez</t>
  </si>
  <si>
    <t>13/dez</t>
  </si>
  <si>
    <t>14/dez</t>
  </si>
  <si>
    <t>15/dez</t>
  </si>
  <si>
    <t>16/dez</t>
  </si>
  <si>
    <t>17/dez</t>
  </si>
  <si>
    <t>18/dez</t>
  </si>
  <si>
    <t>22/dez</t>
  </si>
  <si>
    <t>24/dez</t>
  </si>
  <si>
    <t>28/dez</t>
  </si>
  <si>
    <t>29/dez</t>
  </si>
  <si>
    <t>31/dez</t>
  </si>
  <si>
    <t>(Tudo)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</si>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</sst>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Arial"/>
      <family val="2"/>
    </font>
    <font>
      <sz val="9"/>
      <name val="Arial"/>
      <family val="2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theme="4" tint="0.79998168889431442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vertical="center"/>
    </xf>
    <xf numFmtId="14" fontId="5" fillId="0" borderId="3" xfId="0" applyNumberFormat="1" applyFont="1" applyBorder="1"/>
    <xf numFmtId="14" fontId="5" fillId="0" borderId="3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/>
    <xf numFmtId="14" fontId="9" fillId="0" borderId="3" xfId="2" applyNumberFormat="1" applyFont="1" applyBorder="1"/>
    <xf numFmtId="0" fontId="5" fillId="0" borderId="3" xfId="1" applyFont="1" applyBorder="1"/>
    <xf numFmtId="15" fontId="5" fillId="0" borderId="3" xfId="0" applyNumberFormat="1" applyFont="1" applyBorder="1"/>
    <xf numFmtId="14" fontId="10" fillId="0" borderId="3" xfId="0" applyNumberFormat="1" applyFont="1" applyBorder="1"/>
    <xf numFmtId="14" fontId="10" fillId="0" borderId="3" xfId="2" applyNumberFormat="1" applyFont="1" applyBorder="1"/>
    <xf numFmtId="0" fontId="10" fillId="0" borderId="3" xfId="2" applyFont="1" applyBorder="1"/>
    <xf numFmtId="0" fontId="9" fillId="0" borderId="3" xfId="2" applyFont="1" applyBorder="1"/>
    <xf numFmtId="0" fontId="10" fillId="0" borderId="3" xfId="0" applyFont="1" applyBorder="1"/>
    <xf numFmtId="14" fontId="5" fillId="0" borderId="2" xfId="0" applyNumberFormat="1" applyFont="1" applyBorder="1"/>
    <xf numFmtId="0" fontId="5" fillId="0" borderId="1" xfId="0" applyFont="1" applyBorder="1"/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14" fontId="5" fillId="0" borderId="6" xfId="0" applyNumberFormat="1" applyFont="1" applyBorder="1"/>
    <xf numFmtId="14" fontId="5" fillId="0" borderId="7" xfId="1" applyNumberFormat="1" applyFont="1" applyBorder="1"/>
    <xf numFmtId="0" fontId="5" fillId="0" borderId="7" xfId="0" applyFont="1" applyBorder="1" applyAlignment="1">
      <alignment horizontal="center"/>
    </xf>
    <xf numFmtId="14" fontId="5" fillId="0" borderId="7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" fontId="5" fillId="0" borderId="2" xfId="0" applyNumberFormat="1" applyFont="1" applyBorder="1"/>
    <xf numFmtId="1" fontId="5" fillId="0" borderId="6" xfId="0" applyNumberFormat="1" applyFont="1" applyBorder="1"/>
    <xf numFmtId="0" fontId="7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10" fontId="0" fillId="0" borderId="0" xfId="0" applyNumberFormat="1"/>
    <xf numFmtId="9" fontId="0" fillId="0" borderId="0" xfId="5" applyNumberFormat="1" applyFont="1"/>
    <xf numFmtId="9" fontId="0" fillId="0" borderId="0" xfId="0" applyNumberFormat="1"/>
    <xf numFmtId="1" fontId="0" fillId="0" borderId="0" xfId="5" applyNumberFormat="1" applyFont="1"/>
    <xf numFmtId="14" fontId="0" fillId="0" borderId="0" xfId="0" applyNumberFormat="1"/>
    <xf numFmtId="0" fontId="0" fillId="5" borderId="0" xfId="0" applyFill="1"/>
    <xf numFmtId="0" fontId="11" fillId="6" borderId="4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/>
    </xf>
    <xf numFmtId="14" fontId="0" fillId="5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0" xfId="0" applyNumberFormat="1" applyFill="1"/>
    <xf numFmtId="0" fontId="7" fillId="4" borderId="0" xfId="0" applyFont="1" applyFill="1" applyAlignment="1">
      <alignment horizontal="center" vertical="center"/>
    </xf>
    <xf numFmtId="164" fontId="0" fillId="0" borderId="0" xfId="0" applyNumberFormat="1"/>
  </cellXfs>
  <cellStyles count="6">
    <cellStyle name="Heading 2 2" xfId="3" xr:uid="{1905EDB0-F8C8-42C0-8224-194B3D5B7AD1}"/>
    <cellStyle name="Normal" xfId="0" builtinId="0"/>
    <cellStyle name="Normal 2" xfId="2" xr:uid="{7222EDD1-E91F-4F41-9C60-6ADF403262E1}"/>
    <cellStyle name="Normal 3" xfId="1" xr:uid="{A23A3BAC-3B54-45A9-9C28-CA1632F8F0ED}"/>
    <cellStyle name="Normal 4" xfId="4" xr:uid="{6D272548-E239-4C52-8540-5BBBEFF050A9}"/>
    <cellStyle name="Porcentagem" xfId="5" builtinId="5"/>
  </cellStyles>
  <dxfs count="127"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dd/mm/yy;@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dd/mm/yy;@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9"/>
        <color theme="1"/>
        <name val="Calibri Light"/>
        <family val="2"/>
        <scheme val="major"/>
      </font>
      <border>
        <bottom style="thin">
          <color theme="5"/>
        </bottom>
        <vertical/>
        <horizontal/>
      </border>
    </dxf>
    <dxf>
      <font>
        <sz val="14"/>
        <color theme="1"/>
        <name val="Calibri Light"/>
        <family val="2"/>
        <scheme val="major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rgb="FFF51B3A"/>
        </patternFill>
      </fill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09E95EC4-7CC9-4B0C-9433-AD633D5027EE}">
      <tableStyleElement type="wholeTable" dxfId="126"/>
      <tableStyleElement type="headerRow" dxfId="125"/>
    </tableStyle>
    <tableStyle name="SlicerStyleLight2 2" pivot="0" table="0" count="10" xr9:uid="{930610F1-1A60-4058-A960-58983C2813A2}">
      <tableStyleElement type="wholeTable" dxfId="124"/>
      <tableStyleElement type="headerRow" dxfId="123"/>
    </tableStyle>
  </tableStyles>
  <colors>
    <mruColors>
      <color rgb="FFF0F0F0"/>
      <color rgb="FFFFFFFF"/>
      <color rgb="FFFF9966"/>
      <color rgb="FF000000"/>
      <color rgb="FF9DC3E6"/>
      <color rgb="FFFF6600"/>
      <color rgb="FFED0D42"/>
      <color rgb="FFFBB3B8"/>
      <color rgb="FFF51B3A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patternFill patternType="solid">
              <fgColor theme="0" tint="-0.1499679555650502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 tint="-0.14990691854609822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 tint="-0.14993743705557422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FBB3B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[Analise_Atendimentos.xlsx]Tabelas!Tabela dinâmica4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FFFFF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"/>
              <c:y val="0.11224626691076733"/>
            </c:manualLayout>
          </c:layout>
          <c:spPr>
            <a:solidFill>
              <a:srgbClr val="FFFFFF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320076021596696E-2"/>
          <c:y val="0.17920309550773877"/>
          <c:w val="0.93022211032785052"/>
          <c:h val="0.61172480181200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Tabelas!$S$3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FBE-4270-8E72-FB8477FFA5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BE-4270-8E72-FB8477FFA5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BE-4270-8E72-FB8477FFA5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BE-4270-8E72-FB8477FFA504}"/>
              </c:ext>
            </c:extLst>
          </c:dPt>
          <c:dLbls>
            <c:dLbl>
              <c:idx val="0"/>
              <c:layout>
                <c:manualLayout>
                  <c:x val="0"/>
                  <c:y val="0.11224626691076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BE-4270-8E72-FB8477FFA504}"/>
                </c:ext>
              </c:extLst>
            </c:dLbl>
            <c:spPr>
              <a:solidFill>
                <a:srgbClr val="FFFFFF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Tabelas!$R$4:$R$8</c:f>
              <c:strCache>
                <c:ptCount val="4"/>
                <c:pt idx="0">
                  <c:v>Adolescente</c:v>
                </c:pt>
                <c:pt idx="1">
                  <c:v>Criança</c:v>
                </c:pt>
                <c:pt idx="2">
                  <c:v>Terceira Idade</c:v>
                </c:pt>
                <c:pt idx="3">
                  <c:v>Adulto</c:v>
                </c:pt>
              </c:strCache>
            </c:strRef>
          </c:cat>
          <c:val>
            <c:numRef>
              <c:f>Tabelas!$S$4:$S$8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37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E-4270-8E72-FB8477FFA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4"/>
        <c:axId val="1633671680"/>
        <c:axId val="1521300416"/>
      </c:barChart>
      <c:catAx>
        <c:axId val="16336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j-lt"/>
                <a:ea typeface="+mn-ea"/>
                <a:cs typeface="+mn-cs"/>
              </a:defRPr>
            </a:pPr>
            <a:endParaRPr lang="pt-BR"/>
          </a:p>
        </c:txPr>
        <c:crossAx val="1521300416"/>
        <c:crosses val="autoZero"/>
        <c:auto val="1"/>
        <c:lblAlgn val="ctr"/>
        <c:lblOffset val="100"/>
        <c:noMultiLvlLbl val="0"/>
      </c:catAx>
      <c:valAx>
        <c:axId val="1521300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5000"/>
      </a:schemeClr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900"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[Analise_Atendimentos.xlsx]Tabelas!Tabela dinâmica1</c:name>
    <c:fmtId val="8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544885018962709E-2"/>
          <c:y val="0.18192828780113432"/>
          <c:w val="0.9372878360030733"/>
          <c:h val="0.46992827697910178"/>
        </c:manualLayout>
      </c:layout>
      <c:lineChart>
        <c:grouping val="standard"/>
        <c:varyColors val="0"/>
        <c:ser>
          <c:idx val="0"/>
          <c:order val="0"/>
          <c:tx>
            <c:strRef>
              <c:f>Tabelas!$E$3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Tabelas!$D$4:$D$16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Tabelas!$E$4:$E$16</c:f>
              <c:numCache>
                <c:formatCode>General</c:formatCode>
                <c:ptCount val="12"/>
                <c:pt idx="0">
                  <c:v>13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11</c:v>
                </c:pt>
                <c:pt idx="5">
                  <c:v>16</c:v>
                </c:pt>
                <c:pt idx="6">
                  <c:v>24</c:v>
                </c:pt>
                <c:pt idx="7">
                  <c:v>17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2-4757-A144-FE1435DEAE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9573072"/>
        <c:axId val="1515324512"/>
      </c:lineChart>
      <c:catAx>
        <c:axId val="15195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515324512"/>
        <c:crosses val="autoZero"/>
        <c:auto val="1"/>
        <c:lblAlgn val="ctr"/>
        <c:lblOffset val="100"/>
        <c:noMultiLvlLbl val="0"/>
      </c:catAx>
      <c:valAx>
        <c:axId val="151532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957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96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[Analise_Atendimentos.xlsx]Tabelas!Tabela dinâmica8</c:name>
    <c:fmtId val="1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832630203244504"/>
          <c:y val="3.2791557305336831E-2"/>
          <c:w val="0.48156616088939491"/>
          <c:h val="0.93441688538932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Tabelas!$AD$4:$AD$25</c:f>
              <c:strCache>
                <c:ptCount val="21"/>
                <c:pt idx="0">
                  <c:v>fadiga muscular</c:v>
                </c:pt>
                <c:pt idx="1">
                  <c:v>dor de garganta</c:v>
                </c:pt>
                <c:pt idx="2">
                  <c:v>dor na nuca</c:v>
                </c:pt>
                <c:pt idx="3">
                  <c:v>náusea</c:v>
                </c:pt>
                <c:pt idx="4">
                  <c:v>corpo estranho</c:v>
                </c:pt>
                <c:pt idx="5">
                  <c:v>perda de consciência</c:v>
                </c:pt>
                <c:pt idx="6">
                  <c:v>politrauma</c:v>
                </c:pt>
                <c:pt idx="7">
                  <c:v>fratura exposta</c:v>
                </c:pt>
                <c:pt idx="8">
                  <c:v>insolação</c:v>
                </c:pt>
                <c:pt idx="9">
                  <c:v>parada cardíaca</c:v>
                </c:pt>
                <c:pt idx="10">
                  <c:v>hemorragia</c:v>
                </c:pt>
                <c:pt idx="11">
                  <c:v>rinite</c:v>
                </c:pt>
                <c:pt idx="12">
                  <c:v>distúrbio gastrointestinal</c:v>
                </c:pt>
                <c:pt idx="13">
                  <c:v>enxaqueca</c:v>
                </c:pt>
                <c:pt idx="14">
                  <c:v>insuficiência respiratória</c:v>
                </c:pt>
                <c:pt idx="15">
                  <c:v>dor toráxica</c:v>
                </c:pt>
                <c:pt idx="16">
                  <c:v>cólica renal</c:v>
                </c:pt>
                <c:pt idx="17">
                  <c:v>queimadura</c:v>
                </c:pt>
                <c:pt idx="18">
                  <c:v>dor abdominal</c:v>
                </c:pt>
                <c:pt idx="19">
                  <c:v>dor no corpo</c:v>
                </c:pt>
                <c:pt idx="20">
                  <c:v>resfriado</c:v>
                </c:pt>
              </c:strCache>
            </c:strRef>
          </c:cat>
          <c:val>
            <c:numRef>
              <c:f>Tabelas!$AE$4:$AE$25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21</c:v>
                </c:pt>
                <c:pt idx="18">
                  <c:v>23</c:v>
                </c:pt>
                <c:pt idx="19">
                  <c:v>26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4236-B2D5-103191454F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2671552"/>
        <c:axId val="1466687152"/>
      </c:barChart>
      <c:catAx>
        <c:axId val="14626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466687152"/>
        <c:crosses val="autoZero"/>
        <c:auto val="1"/>
        <c:lblAlgn val="ctr"/>
        <c:lblOffset val="100"/>
        <c:noMultiLvlLbl val="0"/>
      </c:catAx>
      <c:valAx>
        <c:axId val="1466687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2671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55000"/>
      </a:srgb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5778837101948E-2"/>
          <c:y val="6.2499719500756216E-2"/>
          <c:w val="0.44846525763226969"/>
          <c:h val="0.91062396495779063"/>
        </c:manualLayout>
      </c:layout>
      <c:doughnutChart>
        <c:varyColors val="1"/>
        <c:ser>
          <c:idx val="0"/>
          <c:order val="0"/>
          <c:tx>
            <c:strRef>
              <c:f>Tabelas!$AG$10</c:f>
              <c:strCache>
                <c:ptCount val="1"/>
                <c:pt idx="0">
                  <c:v>Emergência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DE-4C21-B3EA-51DC887C2C2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DE-4C21-B3EA-51DC887C2C24}"/>
              </c:ext>
            </c:extLst>
          </c:dPt>
          <c:dLbls>
            <c:delete val="1"/>
          </c:dLbls>
          <c:val>
            <c:numRef>
              <c:f>Tabelas!$AH$10:$AI$10</c:f>
              <c:numCache>
                <c:formatCode>0%</c:formatCode>
                <c:ptCount val="2"/>
                <c:pt idx="0">
                  <c:v>0.6649746192893401</c:v>
                </c:pt>
                <c:pt idx="1">
                  <c:v>0.3350253807106599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E-4C21-B3EA-51DC887C2C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5778837101948E-2"/>
          <c:y val="6.2499719500756216E-2"/>
          <c:w val="0.44846525763226969"/>
          <c:h val="0.91062396495779063"/>
        </c:manualLayout>
      </c:layout>
      <c:doughnutChart>
        <c:varyColors val="1"/>
        <c:ser>
          <c:idx val="0"/>
          <c:order val="0"/>
          <c:tx>
            <c:strRef>
              <c:f>Tabelas!$AG$11</c:f>
              <c:strCache>
                <c:ptCount val="1"/>
                <c:pt idx="0">
                  <c:v>Normal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E4-48F3-B883-45C4649521DF}"/>
              </c:ext>
            </c:extLst>
          </c:dPt>
          <c:dPt>
            <c:idx val="1"/>
            <c:bubble3D val="0"/>
            <c:spPr>
              <a:solidFill>
                <a:srgbClr val="FFFF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E4-48F3-B883-45C4649521DF}"/>
              </c:ext>
            </c:extLst>
          </c:dPt>
          <c:dLbls>
            <c:delete val="1"/>
          </c:dLbls>
          <c:val>
            <c:numRef>
              <c:f>Tabelas!$AH$11:$AI$11</c:f>
              <c:numCache>
                <c:formatCode>0%</c:formatCode>
                <c:ptCount val="2"/>
                <c:pt idx="0">
                  <c:v>0.21319796954314721</c:v>
                </c:pt>
                <c:pt idx="1">
                  <c:v>0.78680203045685282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4-48F3-B883-45C4649521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5778837101948E-2"/>
          <c:y val="6.2499719500756216E-2"/>
          <c:w val="0.44846525763226969"/>
          <c:h val="0.91062396495779063"/>
        </c:manualLayout>
      </c:layout>
      <c:doughnutChart>
        <c:varyColors val="1"/>
        <c:ser>
          <c:idx val="0"/>
          <c:order val="0"/>
          <c:tx>
            <c:strRef>
              <c:f>Tabelas!$AG$12</c:f>
              <c:strCache>
                <c:ptCount val="1"/>
                <c:pt idx="0">
                  <c:v>Urgência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6-419A-80D0-A4A847571995}"/>
              </c:ext>
            </c:extLst>
          </c:dPt>
          <c:dPt>
            <c:idx val="1"/>
            <c:bubble3D val="0"/>
            <c:spPr>
              <a:solidFill>
                <a:srgbClr val="FFFF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6-419A-80D0-A4A847571995}"/>
              </c:ext>
            </c:extLst>
          </c:dPt>
          <c:dLbls>
            <c:delete val="1"/>
          </c:dLbls>
          <c:val>
            <c:numRef>
              <c:f>Tabelas!$AH$12:$AI$12</c:f>
              <c:numCache>
                <c:formatCode>0%</c:formatCode>
                <c:ptCount val="2"/>
                <c:pt idx="0">
                  <c:v>8.6294416243654817E-2</c:v>
                </c:pt>
                <c:pt idx="1">
                  <c:v>0.91370558375634514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6-419A-80D0-A4A8475719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Tabelas!$K$8</c:f>
              <c:strCache>
                <c:ptCount val="1"/>
                <c:pt idx="0">
                  <c:v>Feminino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Tabelas!$L$8</c:f>
              <c:numCache>
                <c:formatCode>0%</c:formatCode>
                <c:ptCount val="1"/>
                <c:pt idx="0">
                  <c:v>0.35025380710659898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3-46D8-A09F-EAB61FD6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41952"/>
        <c:axId val="83474080"/>
      </c:barChart>
      <c:catAx>
        <c:axId val="82341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3474080"/>
        <c:crosses val="autoZero"/>
        <c:auto val="1"/>
        <c:lblAlgn val="ctr"/>
        <c:lblOffset val="100"/>
        <c:noMultiLvlLbl val="0"/>
      </c:catAx>
      <c:valAx>
        <c:axId val="8347408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823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Tabelas!$K$9</c:f>
              <c:strCache>
                <c:ptCount val="1"/>
                <c:pt idx="0">
                  <c:v>Masculino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Tabelas!$L$9</c:f>
              <c:numCache>
                <c:formatCode>0%</c:formatCode>
                <c:ptCount val="1"/>
                <c:pt idx="0">
                  <c:v>0.64974619289340096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1-45C7-9D98-A0EF33AD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54016"/>
        <c:axId val="83458272"/>
      </c:barChart>
      <c:catAx>
        <c:axId val="144795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458272"/>
        <c:crosses val="autoZero"/>
        <c:auto val="1"/>
        <c:lblAlgn val="ctr"/>
        <c:lblOffset val="100"/>
        <c:noMultiLvlLbl val="0"/>
      </c:catAx>
      <c:valAx>
        <c:axId val="83458272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479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5.png"/><Relationship Id="rId18" Type="http://schemas.openxmlformats.org/officeDocument/2006/relationships/chart" Target="../charts/chart8.xml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chart" Target="../charts/chart3.xml"/><Relationship Id="rId12" Type="http://schemas.openxmlformats.org/officeDocument/2006/relationships/chart" Target="../charts/chart6.xml"/><Relationship Id="rId17" Type="http://schemas.openxmlformats.org/officeDocument/2006/relationships/chart" Target="../charts/chart7.xml"/><Relationship Id="rId2" Type="http://schemas.openxmlformats.org/officeDocument/2006/relationships/image" Target="../media/image2.jpeg"/><Relationship Id="rId16" Type="http://schemas.openxmlformats.org/officeDocument/2006/relationships/image" Target="../media/image8.svg"/><Relationship Id="rId20" Type="http://schemas.openxmlformats.org/officeDocument/2006/relationships/image" Target="../media/image12.sv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hyperlink" Target="#Tabelas!A1"/><Relationship Id="rId5" Type="http://schemas.openxmlformats.org/officeDocument/2006/relationships/chart" Target="../charts/chart1.xml"/><Relationship Id="rId15" Type="http://schemas.openxmlformats.org/officeDocument/2006/relationships/image" Target="../media/image7.png"/><Relationship Id="rId23" Type="http://schemas.openxmlformats.org/officeDocument/2006/relationships/image" Target="../media/image15.emf"/><Relationship Id="rId10" Type="http://schemas.openxmlformats.org/officeDocument/2006/relationships/chart" Target="../charts/chart5.xml"/><Relationship Id="rId19" Type="http://schemas.openxmlformats.org/officeDocument/2006/relationships/image" Target="../media/image11.png"/><Relationship Id="rId4" Type="http://schemas.openxmlformats.org/officeDocument/2006/relationships/image" Target="../media/image4.svg"/><Relationship Id="rId9" Type="http://schemas.openxmlformats.org/officeDocument/2006/relationships/chart" Target="../charts/chart4.xml"/><Relationship Id="rId14" Type="http://schemas.openxmlformats.org/officeDocument/2006/relationships/image" Target="../media/image6.svg"/><Relationship Id="rId22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abelas!A1"/><Relationship Id="rId1" Type="http://schemas.openxmlformats.org/officeDocument/2006/relationships/hyperlink" Target="#An&#225;lis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Dados!A1"/><Relationship Id="rId1" Type="http://schemas.openxmlformats.org/officeDocument/2006/relationships/hyperlink" Target="#An&#225;lise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1028" name="AutoShape 4" descr="Uma visão elevada do estetoscópio sobre fundo azul | Foto Grátis">
          <a:extLst>
            <a:ext uri="{FF2B5EF4-FFF2-40B4-BE49-F238E27FC236}">
              <a16:creationId xmlns:a16="http://schemas.microsoft.com/office/drawing/2014/main" id="{040FD6FE-B5CB-498A-8019-5F5363915765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1029" name="AutoShape 5" descr="Uma visão elevada do estetoscópio sobre fundo azul | Foto Grátis">
          <a:extLst>
            <a:ext uri="{FF2B5EF4-FFF2-40B4-BE49-F238E27FC236}">
              <a16:creationId xmlns:a16="http://schemas.microsoft.com/office/drawing/2014/main" id="{A6D65F38-3BAE-44C4-96D0-ED88A2A5CA29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17972</xdr:rowOff>
    </xdr:from>
    <xdr:to>
      <xdr:col>22</xdr:col>
      <xdr:colOff>411614</xdr:colOff>
      <xdr:row>33</xdr:row>
      <xdr:rowOff>45186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D160A30-9BE6-4883-B27B-DA7E80FB7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72"/>
          <a:ext cx="17798519" cy="6513285"/>
        </a:xfrm>
        <a:prstGeom prst="rect">
          <a:avLst/>
        </a:prstGeom>
      </xdr:spPr>
    </xdr:pic>
    <xdr:clientData/>
  </xdr:twoCellAnchor>
  <xdr:twoCellAnchor>
    <xdr:from>
      <xdr:col>5</xdr:col>
      <xdr:colOff>4082</xdr:colOff>
      <xdr:row>0</xdr:row>
      <xdr:rowOff>57148</xdr:rowOff>
    </xdr:from>
    <xdr:to>
      <xdr:col>11</xdr:col>
      <xdr:colOff>68036</xdr:colOff>
      <xdr:row>4</xdr:row>
      <xdr:rowOff>27213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D75BD950-698E-41D8-A12F-DC59DA98D443}"/>
            </a:ext>
          </a:extLst>
        </xdr:cNvPr>
        <xdr:cNvSpPr/>
      </xdr:nvSpPr>
      <xdr:spPr>
        <a:xfrm>
          <a:off x="112939" y="57148"/>
          <a:ext cx="7357383" cy="732065"/>
        </a:xfrm>
        <a:prstGeom prst="rect">
          <a:avLst/>
        </a:prstGeom>
        <a:solidFill>
          <a:srgbClr val="FFFFFF">
            <a:alpha val="80000"/>
          </a:srgbClr>
        </a:solidFill>
        <a:ln>
          <a:solidFill>
            <a:srgbClr val="FFFFFF">
              <a:alpha val="50196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95251</xdr:colOff>
      <xdr:row>0</xdr:row>
      <xdr:rowOff>108858</xdr:rowOff>
    </xdr:from>
    <xdr:ext cx="7375070" cy="631370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8FC1D17-F40C-4E01-82EF-3039004B3018}"/>
            </a:ext>
          </a:extLst>
        </xdr:cNvPr>
        <xdr:cNvSpPr/>
      </xdr:nvSpPr>
      <xdr:spPr>
        <a:xfrm>
          <a:off x="95251" y="108858"/>
          <a:ext cx="7375070" cy="63137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1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CONTROLE DE ATENDIMENTOS</a:t>
          </a:r>
        </a:p>
      </xdr:txBody>
    </xdr:sp>
    <xdr:clientData/>
  </xdr:oneCellAnchor>
  <xdr:twoCellAnchor>
    <xdr:from>
      <xdr:col>5</xdr:col>
      <xdr:colOff>6803</xdr:colOff>
      <xdr:row>8</xdr:row>
      <xdr:rowOff>14654</xdr:rowOff>
    </xdr:from>
    <xdr:to>
      <xdr:col>15</xdr:col>
      <xdr:colOff>1088570</xdr:colOff>
      <xdr:row>32</xdr:row>
      <xdr:rowOff>84364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2004C090-55FE-44FC-ABAA-684102BC0391}"/>
            </a:ext>
          </a:extLst>
        </xdr:cNvPr>
        <xdr:cNvSpPr/>
      </xdr:nvSpPr>
      <xdr:spPr>
        <a:xfrm>
          <a:off x="115660" y="1538654"/>
          <a:ext cx="13532303" cy="4641710"/>
        </a:xfrm>
        <a:prstGeom prst="rect">
          <a:avLst/>
        </a:prstGeom>
        <a:solidFill>
          <a:srgbClr val="FFFFFF">
            <a:alpha val="80000"/>
          </a:srgbClr>
        </a:solidFill>
        <a:ln>
          <a:solidFill>
            <a:srgbClr val="FFFFFF">
              <a:alpha val="50196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114300</xdr:rowOff>
    </xdr:to>
    <xdr:sp macro="" textlink="">
      <xdr:nvSpPr>
        <xdr:cNvPr id="1031" name="AutoShape 7" descr="Prancheta, U, diversos, ângulo, retângulo png | PNGWing">
          <a:extLst>
            <a:ext uri="{FF2B5EF4-FFF2-40B4-BE49-F238E27FC236}">
              <a16:creationId xmlns:a16="http://schemas.microsoft.com/office/drawing/2014/main" id="{A9C28FC2-1306-480B-80A7-5BACEB3C79A9}"/>
            </a:ext>
          </a:extLst>
        </xdr:cNvPr>
        <xdr:cNvSpPr>
          <a:spLocks noChangeAspect="1" noChangeArrowheads="1"/>
        </xdr:cNvSpPr>
      </xdr:nvSpPr>
      <xdr:spPr bwMode="auto">
        <a:xfrm>
          <a:off x="83248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114300</xdr:rowOff>
    </xdr:to>
    <xdr:sp macro="" textlink="">
      <xdr:nvSpPr>
        <xdr:cNvPr id="1032" name="AutoShape 8" descr="Prancheta, U, diversos, ângulo, retângulo png | PNGWing">
          <a:extLst>
            <a:ext uri="{FF2B5EF4-FFF2-40B4-BE49-F238E27FC236}">
              <a16:creationId xmlns:a16="http://schemas.microsoft.com/office/drawing/2014/main" id="{21D9926A-4420-44F1-B9A4-1FFE4FF15D69}"/>
            </a:ext>
          </a:extLst>
        </xdr:cNvPr>
        <xdr:cNvSpPr>
          <a:spLocks noChangeAspect="1" noChangeArrowheads="1"/>
        </xdr:cNvSpPr>
      </xdr:nvSpPr>
      <xdr:spPr bwMode="auto">
        <a:xfrm>
          <a:off x="83248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1020535</xdr:colOff>
      <xdr:row>3</xdr:row>
      <xdr:rowOff>161801</xdr:rowOff>
    </xdr:from>
    <xdr:to>
      <xdr:col>22</xdr:col>
      <xdr:colOff>527958</xdr:colOff>
      <xdr:row>32</xdr:row>
      <xdr:rowOff>174664</xdr:rowOff>
    </xdr:to>
    <xdr:pic>
      <xdr:nvPicPr>
        <xdr:cNvPr id="29" name="Imagem 28" descr="Prancheta Acrimet 126.2 mdf branco com prendedor metalico na cor azul  oficio a4 - Pranchetas | Casas Bahia | 12936125">
          <a:extLst>
            <a:ext uri="{FF2B5EF4-FFF2-40B4-BE49-F238E27FC236}">
              <a16:creationId xmlns:a16="http://schemas.microsoft.com/office/drawing/2014/main" id="{89FD634E-CC2D-4708-897C-1F8BA252F7D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7" t="14486" r="17290" b="2337"/>
        <a:stretch/>
      </xdr:blipFill>
      <xdr:spPr bwMode="auto">
        <a:xfrm>
          <a:off x="13506944" y="733301"/>
          <a:ext cx="4356514" cy="553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96588</xdr:colOff>
      <xdr:row>8</xdr:row>
      <xdr:rowOff>98694</xdr:rowOff>
    </xdr:from>
    <xdr:to>
      <xdr:col>7</xdr:col>
      <xdr:colOff>578302</xdr:colOff>
      <xdr:row>12</xdr:row>
      <xdr:rowOff>40506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7F84F62E-7BF9-4A80-8FE8-08B16928FCBF}"/>
            </a:ext>
          </a:extLst>
        </xdr:cNvPr>
        <xdr:cNvSpPr/>
      </xdr:nvSpPr>
      <xdr:spPr>
        <a:xfrm>
          <a:off x="205445" y="1622694"/>
          <a:ext cx="3312000" cy="703812"/>
        </a:xfrm>
        <a:prstGeom prst="rect">
          <a:avLst/>
        </a:prstGeom>
        <a:solidFill>
          <a:srgbClr val="FFFFFF">
            <a:alpha val="55000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767423</xdr:colOff>
      <xdr:row>9</xdr:row>
      <xdr:rowOff>50346</xdr:rowOff>
    </xdr:from>
    <xdr:ext cx="1881868" cy="333375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DDFB8152-93FC-48E4-B177-40E0A01DFAD6}"/>
            </a:ext>
          </a:extLst>
        </xdr:cNvPr>
        <xdr:cNvSpPr/>
      </xdr:nvSpPr>
      <xdr:spPr>
        <a:xfrm>
          <a:off x="876280" y="1764846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20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ATENDIMENTOS</a:t>
          </a:r>
          <a:endParaRPr lang="pt-BR" sz="16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11</xdr:col>
      <xdr:colOff>136071</xdr:colOff>
      <xdr:row>0</xdr:row>
      <xdr:rowOff>54429</xdr:rowOff>
    </xdr:from>
    <xdr:to>
      <xdr:col>15</xdr:col>
      <xdr:colOff>1074962</xdr:colOff>
      <xdr:row>4</xdr:row>
      <xdr:rowOff>40821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Meses">
              <a:extLst>
                <a:ext uri="{FF2B5EF4-FFF2-40B4-BE49-F238E27FC236}">
                  <a16:creationId xmlns:a16="http://schemas.microsoft.com/office/drawing/2014/main" id="{2D873E1B-516C-477E-B54E-CD36DC618C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8357" y="54429"/>
              <a:ext cx="6095999" cy="7483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6</xdr:col>
      <xdr:colOff>1105817</xdr:colOff>
      <xdr:row>8</xdr:row>
      <xdr:rowOff>138705</xdr:rowOff>
    </xdr:from>
    <xdr:ext cx="899666" cy="514401"/>
    <xdr:sp macro="" textlink="Tabelas!B7">
      <xdr:nvSpPr>
        <xdr:cNvPr id="44" name="Retângulo 43">
          <a:extLst>
            <a:ext uri="{FF2B5EF4-FFF2-40B4-BE49-F238E27FC236}">
              <a16:creationId xmlns:a16="http://schemas.microsoft.com/office/drawing/2014/main" id="{602DFB10-ABBC-42B2-887F-1DC58B38BF01}"/>
            </a:ext>
          </a:extLst>
        </xdr:cNvPr>
        <xdr:cNvSpPr/>
      </xdr:nvSpPr>
      <xdr:spPr>
        <a:xfrm>
          <a:off x="2629817" y="1662705"/>
          <a:ext cx="899666" cy="51440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0465F7F9-6CA9-4606-8F67-356E0E1B839F}" type="TxLink">
            <a:rPr lang="en-US" sz="3200" b="1" i="0" u="none" strike="noStrike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197</a:t>
          </a:fld>
          <a:endParaRPr lang="pt-BR" sz="4400" b="0" cap="none" spc="0">
            <a:ln w="0"/>
            <a:solidFill>
              <a:schemeClr val="accent3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5</xdr:col>
      <xdr:colOff>186395</xdr:colOff>
      <xdr:row>8</xdr:row>
      <xdr:rowOff>134673</xdr:rowOff>
    </xdr:from>
    <xdr:to>
      <xdr:col>5</xdr:col>
      <xdr:colOff>767423</xdr:colOff>
      <xdr:row>11</xdr:row>
      <xdr:rowOff>163248</xdr:rowOff>
    </xdr:to>
    <xdr:pic>
      <xdr:nvPicPr>
        <xdr:cNvPr id="47" name="Gráfico 46" descr="Médico">
          <a:extLst>
            <a:ext uri="{FF2B5EF4-FFF2-40B4-BE49-F238E27FC236}">
              <a16:creationId xmlns:a16="http://schemas.microsoft.com/office/drawing/2014/main" id="{E1BCD00D-9061-46FF-98C6-963138A3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95252" y="1658673"/>
          <a:ext cx="581028" cy="600075"/>
        </a:xfrm>
        <a:prstGeom prst="rect">
          <a:avLst/>
        </a:prstGeom>
      </xdr:spPr>
    </xdr:pic>
    <xdr:clientData/>
  </xdr:twoCellAnchor>
  <xdr:twoCellAnchor>
    <xdr:from>
      <xdr:col>13</xdr:col>
      <xdr:colOff>299240</xdr:colOff>
      <xdr:row>19</xdr:row>
      <xdr:rowOff>13609</xdr:rowOff>
    </xdr:from>
    <xdr:to>
      <xdr:col>15</xdr:col>
      <xdr:colOff>957901</xdr:colOff>
      <xdr:row>31</xdr:row>
      <xdr:rowOff>172501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CBD0E030-C4AC-4A46-A502-326843663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689883</xdr:colOff>
      <xdr:row>19</xdr:row>
      <xdr:rowOff>114299</xdr:rowOff>
    </xdr:from>
    <xdr:to>
      <xdr:col>13</xdr:col>
      <xdr:colOff>161685</xdr:colOff>
      <xdr:row>31</xdr:row>
      <xdr:rowOff>172500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3C90BE43-D77A-4DD5-9836-27FECA0CD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7</xdr:col>
      <xdr:colOff>689883</xdr:colOff>
      <xdr:row>19</xdr:row>
      <xdr:rowOff>114300</xdr:rowOff>
    </xdr:from>
    <xdr:ext cx="2181225" cy="229596"/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6640ABB0-70AC-4F64-9B99-ED60E94730E1}"/>
            </a:ext>
          </a:extLst>
        </xdr:cNvPr>
        <xdr:cNvSpPr/>
      </xdr:nvSpPr>
      <xdr:spPr>
        <a:xfrm>
          <a:off x="3629026" y="3733800"/>
          <a:ext cx="2181225" cy="2295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EVOLUÇÃO</a:t>
          </a:r>
          <a:r>
            <a:rPr lang="pt-BR" sz="1600" b="1" cap="none" spc="0" baseline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 DOS MESES</a:t>
          </a:r>
          <a:endParaRPr lang="pt-BR" sz="1600" b="1" cap="none" spc="0">
            <a:ln w="0"/>
            <a:solidFill>
              <a:schemeClr val="accent3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13</xdr:col>
      <xdr:colOff>299240</xdr:colOff>
      <xdr:row>19</xdr:row>
      <xdr:rowOff>13609</xdr:rowOff>
    </xdr:from>
    <xdr:ext cx="2790828" cy="285750"/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F08A27DE-1FE3-4748-AF13-A987548A764B}"/>
            </a:ext>
          </a:extLst>
        </xdr:cNvPr>
        <xdr:cNvSpPr/>
      </xdr:nvSpPr>
      <xdr:spPr>
        <a:xfrm>
          <a:off x="10205240" y="3633109"/>
          <a:ext cx="2790828" cy="2857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ATENDIMENTOS</a:t>
          </a:r>
          <a:r>
            <a:rPr lang="pt-BR" sz="1600" b="1" cap="none" spc="0" baseline="0">
              <a:ln w="0"/>
              <a:solidFill>
                <a:schemeClr val="accent3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 X FAIXA ETÁRIA</a:t>
          </a:r>
          <a:endParaRPr lang="pt-BR" sz="1600" b="1" cap="none" spc="0">
            <a:ln w="0"/>
            <a:solidFill>
              <a:schemeClr val="accent3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7</xdr:col>
      <xdr:colOff>778333</xdr:colOff>
      <xdr:row>8</xdr:row>
      <xdr:rowOff>47625</xdr:rowOff>
    </xdr:from>
    <xdr:ext cx="1881868" cy="333375"/>
    <xdr:sp macro="" textlink="">
      <xdr:nvSpPr>
        <xdr:cNvPr id="61" name="Retângulo 60">
          <a:extLst>
            <a:ext uri="{FF2B5EF4-FFF2-40B4-BE49-F238E27FC236}">
              <a16:creationId xmlns:a16="http://schemas.microsoft.com/office/drawing/2014/main" id="{684E2DBD-EBED-46A4-8467-1E9269C4E884}"/>
            </a:ext>
          </a:extLst>
        </xdr:cNvPr>
        <xdr:cNvSpPr/>
      </xdr:nvSpPr>
      <xdr:spPr>
        <a:xfrm>
          <a:off x="3717476" y="1571625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EMERGÊNCIA</a:t>
          </a:r>
          <a:endParaRPr lang="pt-BR" sz="12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10</xdr:col>
      <xdr:colOff>42184</xdr:colOff>
      <xdr:row>8</xdr:row>
      <xdr:rowOff>36739</xdr:rowOff>
    </xdr:from>
    <xdr:ext cx="1881868" cy="333375"/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EE252F0F-42EB-474F-9209-EEE0E90639E3}"/>
            </a:ext>
          </a:extLst>
        </xdr:cNvPr>
        <xdr:cNvSpPr/>
      </xdr:nvSpPr>
      <xdr:spPr>
        <a:xfrm>
          <a:off x="6029327" y="1560739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NORMAL</a:t>
          </a:r>
          <a:endParaRPr lang="pt-BR" sz="12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11</xdr:col>
      <xdr:colOff>902155</xdr:colOff>
      <xdr:row>8</xdr:row>
      <xdr:rowOff>25853</xdr:rowOff>
    </xdr:from>
    <xdr:ext cx="1881868" cy="333375"/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CBCA950A-637F-4D8B-A973-6008BACCD0BC}"/>
            </a:ext>
          </a:extLst>
        </xdr:cNvPr>
        <xdr:cNvSpPr/>
      </xdr:nvSpPr>
      <xdr:spPr>
        <a:xfrm>
          <a:off x="8304441" y="1549853"/>
          <a:ext cx="1881868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6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</a:rPr>
            <a:t>URGÊNCIA</a:t>
          </a:r>
          <a:endParaRPr lang="pt-BR" sz="12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>
    <xdr:from>
      <xdr:col>5</xdr:col>
      <xdr:colOff>99246</xdr:colOff>
      <xdr:row>13</xdr:row>
      <xdr:rowOff>0</xdr:rowOff>
    </xdr:from>
    <xdr:to>
      <xdr:col>7</xdr:col>
      <xdr:colOff>590340</xdr:colOff>
      <xdr:row>32</xdr:row>
      <xdr:rowOff>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522783CE-3002-459F-85D4-7D7A998D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1142998</xdr:colOff>
      <xdr:row>0</xdr:row>
      <xdr:rowOff>0</xdr:rowOff>
    </xdr:from>
    <xdr:to>
      <xdr:col>18</xdr:col>
      <xdr:colOff>47312</xdr:colOff>
      <xdr:row>3</xdr:row>
      <xdr:rowOff>69300</xdr:rowOff>
    </xdr:to>
    <xdr:sp macro="" textlink="">
      <xdr:nvSpPr>
        <xdr:cNvPr id="70" name="Fluxograma: Documento 69">
          <a:extLst>
            <a:ext uri="{FF2B5EF4-FFF2-40B4-BE49-F238E27FC236}">
              <a16:creationId xmlns:a16="http://schemas.microsoft.com/office/drawing/2014/main" id="{C68F2911-DABA-4142-8032-A0F76436DE81}"/>
            </a:ext>
          </a:extLst>
        </xdr:cNvPr>
        <xdr:cNvSpPr/>
      </xdr:nvSpPr>
      <xdr:spPr>
        <a:xfrm>
          <a:off x="13702391" y="0"/>
          <a:ext cx="1353600" cy="640800"/>
        </a:xfrm>
        <a:prstGeom prst="flowChartDocumen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Análise</a:t>
          </a:r>
        </a:p>
      </xdr:txBody>
    </xdr:sp>
    <xdr:clientData/>
  </xdr:twoCellAnchor>
  <xdr:twoCellAnchor>
    <xdr:from>
      <xdr:col>18</xdr:col>
      <xdr:colOff>24490</xdr:colOff>
      <xdr:row>0</xdr:row>
      <xdr:rowOff>0</xdr:rowOff>
    </xdr:from>
    <xdr:to>
      <xdr:col>20</xdr:col>
      <xdr:colOff>153448</xdr:colOff>
      <xdr:row>3</xdr:row>
      <xdr:rowOff>69300</xdr:rowOff>
    </xdr:to>
    <xdr:sp macro="" textlink="">
      <xdr:nvSpPr>
        <xdr:cNvPr id="71" name="Fluxograma: Documento 7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3912C2-5090-43AE-AAC8-8EDCD6D65296}"/>
            </a:ext>
          </a:extLst>
        </xdr:cNvPr>
        <xdr:cNvSpPr/>
      </xdr:nvSpPr>
      <xdr:spPr>
        <a:xfrm>
          <a:off x="15033169" y="0"/>
          <a:ext cx="1353600" cy="64080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Dados</a:t>
          </a:r>
        </a:p>
      </xdr:txBody>
    </xdr:sp>
    <xdr:clientData/>
  </xdr:twoCellAnchor>
  <xdr:twoCellAnchor>
    <xdr:from>
      <xdr:col>13</xdr:col>
      <xdr:colOff>299240</xdr:colOff>
      <xdr:row>8</xdr:row>
      <xdr:rowOff>113325</xdr:rowOff>
    </xdr:from>
    <xdr:to>
      <xdr:col>15</xdr:col>
      <xdr:colOff>957901</xdr:colOff>
      <xdr:row>18</xdr:row>
      <xdr:rowOff>100742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6E5480-9BEC-46E3-B715-B8889FAAFE72}"/>
            </a:ext>
          </a:extLst>
        </xdr:cNvPr>
        <xdr:cNvSpPr/>
      </xdr:nvSpPr>
      <xdr:spPr>
        <a:xfrm>
          <a:off x="10246061" y="1637325"/>
          <a:ext cx="3271233" cy="1892417"/>
        </a:xfrm>
        <a:prstGeom prst="rect">
          <a:avLst/>
        </a:prstGeom>
        <a:solidFill>
          <a:srgbClr val="FFFFFF">
            <a:alpha val="55000"/>
          </a:srgb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1374325</xdr:colOff>
      <xdr:row>10</xdr:row>
      <xdr:rowOff>13606</xdr:rowOff>
    </xdr:from>
    <xdr:to>
      <xdr:col>12</xdr:col>
      <xdr:colOff>4</xdr:colOff>
      <xdr:row>19</xdr:row>
      <xdr:rowOff>81642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2C629F7A-A1F8-4D00-B73C-2A1E15B3B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625929</xdr:colOff>
      <xdr:row>10</xdr:row>
      <xdr:rowOff>0</xdr:rowOff>
    </xdr:from>
    <xdr:to>
      <xdr:col>13</xdr:col>
      <xdr:colOff>721180</xdr:colOff>
      <xdr:row>19</xdr:row>
      <xdr:rowOff>68036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1BA2A7FC-0989-4AA2-AF47-9F7843714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144237</xdr:colOff>
      <xdr:row>0</xdr:row>
      <xdr:rowOff>0</xdr:rowOff>
    </xdr:from>
    <xdr:to>
      <xdr:col>22</xdr:col>
      <xdr:colOff>273194</xdr:colOff>
      <xdr:row>3</xdr:row>
      <xdr:rowOff>69300</xdr:rowOff>
    </xdr:to>
    <xdr:sp macro="" textlink="">
      <xdr:nvSpPr>
        <xdr:cNvPr id="72" name="Fluxograma: Documento 7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0D0455A-6C9F-4AF5-9CB4-7DEB810AB03A}"/>
            </a:ext>
          </a:extLst>
        </xdr:cNvPr>
        <xdr:cNvSpPr/>
      </xdr:nvSpPr>
      <xdr:spPr>
        <a:xfrm>
          <a:off x="16377558" y="0"/>
          <a:ext cx="1353600" cy="64080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1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Tabelas Dinâmicas</a:t>
          </a:r>
        </a:p>
      </xdr:txBody>
    </xdr:sp>
    <xdr:clientData/>
  </xdr:twoCellAnchor>
  <xdr:twoCellAnchor>
    <xdr:from>
      <xdr:col>11</xdr:col>
      <xdr:colOff>110961</xdr:colOff>
      <xdr:row>10</xdr:row>
      <xdr:rowOff>1885</xdr:rowOff>
    </xdr:from>
    <xdr:to>
      <xdr:col>15</xdr:col>
      <xdr:colOff>423926</xdr:colOff>
      <xdr:row>19</xdr:row>
      <xdr:rowOff>69921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6DEF253E-70A1-4E42-B9D7-DD61A4C5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12</xdr:col>
      <xdr:colOff>350950</xdr:colOff>
      <xdr:row>13</xdr:row>
      <xdr:rowOff>105887</xdr:rowOff>
    </xdr:from>
    <xdr:ext cx="1181099" cy="333375"/>
    <xdr:sp macro="" textlink="Tabelas!AH12">
      <xdr:nvSpPr>
        <xdr:cNvPr id="69" name="Retângulo 68">
          <a:extLst>
            <a:ext uri="{FF2B5EF4-FFF2-40B4-BE49-F238E27FC236}">
              <a16:creationId xmlns:a16="http://schemas.microsoft.com/office/drawing/2014/main" id="{37A7F40E-0DCF-49AB-ADD7-896E73A63036}"/>
            </a:ext>
          </a:extLst>
        </xdr:cNvPr>
        <xdr:cNvSpPr/>
      </xdr:nvSpPr>
      <xdr:spPr>
        <a:xfrm>
          <a:off x="8719343" y="2582387"/>
          <a:ext cx="1181099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8BBE9611-ABBC-48EB-A6E4-5A988870D82C}" type="TxLink">
            <a:rPr lang="en-US" sz="24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Calibri"/>
            </a:rPr>
            <a:pPr marL="0" indent="0" algn="ctr"/>
            <a:t>9%</a:t>
          </a:fld>
          <a:endParaRPr lang="pt-BR" sz="2400" b="0" i="0" u="none" strike="noStrike" cap="none" spc="0">
            <a:ln w="0"/>
            <a:solidFill>
              <a:srgbClr val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Calibri"/>
          </a:endParaRPr>
        </a:p>
      </xdr:txBody>
    </xdr:sp>
    <xdr:clientData/>
  </xdr:oneCellAnchor>
  <xdr:twoCellAnchor editAs="oneCell">
    <xdr:from>
      <xdr:col>14</xdr:col>
      <xdr:colOff>320592</xdr:colOff>
      <xdr:row>9</xdr:row>
      <xdr:rowOff>0</xdr:rowOff>
    </xdr:from>
    <xdr:to>
      <xdr:col>15</xdr:col>
      <xdr:colOff>818567</xdr:colOff>
      <xdr:row>17</xdr:row>
      <xdr:rowOff>104916</xdr:rowOff>
    </xdr:to>
    <xdr:pic>
      <xdr:nvPicPr>
        <xdr:cNvPr id="34" name="Gráfico 33" descr="Homem">
          <a:extLst>
            <a:ext uri="{FF2B5EF4-FFF2-40B4-BE49-F238E27FC236}">
              <a16:creationId xmlns:a16="http://schemas.microsoft.com/office/drawing/2014/main" id="{551EE680-AEC3-42A2-B736-899DFC429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50592" y="1714500"/>
          <a:ext cx="1627368" cy="1628916"/>
        </a:xfrm>
        <a:prstGeom prst="rect">
          <a:avLst/>
        </a:prstGeom>
      </xdr:spPr>
    </xdr:pic>
    <xdr:clientData/>
  </xdr:twoCellAnchor>
  <xdr:twoCellAnchor editAs="oneCell">
    <xdr:from>
      <xdr:col>13</xdr:col>
      <xdr:colOff>401186</xdr:colOff>
      <xdr:row>9</xdr:row>
      <xdr:rowOff>133874</xdr:rowOff>
    </xdr:from>
    <xdr:to>
      <xdr:col>14</xdr:col>
      <xdr:colOff>570690</xdr:colOff>
      <xdr:row>18</xdr:row>
      <xdr:rowOff>48290</xdr:rowOff>
    </xdr:to>
    <xdr:pic>
      <xdr:nvPicPr>
        <xdr:cNvPr id="35" name="Gráfico 34" descr="Mulher">
          <a:extLst>
            <a:ext uri="{FF2B5EF4-FFF2-40B4-BE49-F238E27FC236}">
              <a16:creationId xmlns:a16="http://schemas.microsoft.com/office/drawing/2014/main" id="{30851C52-CE09-4220-A8D1-429725FEF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0348007" y="1848374"/>
          <a:ext cx="1652683" cy="1628916"/>
        </a:xfrm>
        <a:prstGeom prst="rect">
          <a:avLst/>
        </a:prstGeom>
      </xdr:spPr>
    </xdr:pic>
    <xdr:clientData/>
  </xdr:twoCellAnchor>
  <xdr:twoCellAnchor>
    <xdr:from>
      <xdr:col>12</xdr:col>
      <xdr:colOff>89363</xdr:colOff>
      <xdr:row>8</xdr:row>
      <xdr:rowOff>169179</xdr:rowOff>
    </xdr:from>
    <xdr:to>
      <xdr:col>16</xdr:col>
      <xdr:colOff>112248</xdr:colOff>
      <xdr:row>18</xdr:row>
      <xdr:rowOff>185417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E51AD83-AE87-4F98-B84B-FF5E0DED6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8</xdr:col>
      <xdr:colOff>329295</xdr:colOff>
      <xdr:row>13</xdr:row>
      <xdr:rowOff>105887</xdr:rowOff>
    </xdr:from>
    <xdr:ext cx="1181099" cy="333375"/>
    <xdr:sp macro="" textlink="Tabelas!AH10">
      <xdr:nvSpPr>
        <xdr:cNvPr id="67" name="Retângulo 66">
          <a:extLst>
            <a:ext uri="{FF2B5EF4-FFF2-40B4-BE49-F238E27FC236}">
              <a16:creationId xmlns:a16="http://schemas.microsoft.com/office/drawing/2014/main" id="{BB3A23C5-A4C3-46A4-BA97-92770AFCFF0D}"/>
            </a:ext>
          </a:extLst>
        </xdr:cNvPr>
        <xdr:cNvSpPr/>
      </xdr:nvSpPr>
      <xdr:spPr>
        <a:xfrm>
          <a:off x="4084866" y="2582387"/>
          <a:ext cx="1181099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64D05DB4-641C-4D63-9BA0-F02728601961}" type="TxLink">
            <a:rPr lang="en-US" sz="24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cs typeface="Calibri"/>
            </a:rPr>
            <a:pPr algn="ctr"/>
            <a:t>66%</a:t>
          </a:fld>
          <a:endParaRPr lang="pt-BR" sz="36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10</xdr:col>
      <xdr:colOff>400052</xdr:colOff>
      <xdr:row>13</xdr:row>
      <xdr:rowOff>105887</xdr:rowOff>
    </xdr:from>
    <xdr:ext cx="1181099" cy="333375"/>
    <xdr:sp macro="" textlink="Tabelas!AH11">
      <xdr:nvSpPr>
        <xdr:cNvPr id="68" name="Retângulo 67">
          <a:extLst>
            <a:ext uri="{FF2B5EF4-FFF2-40B4-BE49-F238E27FC236}">
              <a16:creationId xmlns:a16="http://schemas.microsoft.com/office/drawing/2014/main" id="{D0AA41F0-C4BF-4365-ACB3-5A997CFF85D0}"/>
            </a:ext>
          </a:extLst>
        </xdr:cNvPr>
        <xdr:cNvSpPr/>
      </xdr:nvSpPr>
      <xdr:spPr>
        <a:xfrm>
          <a:off x="6387195" y="2582387"/>
          <a:ext cx="1181099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D4B107A1-F18B-4265-8F4A-9D098908C38E}" type="TxLink">
            <a:rPr lang="en-US" sz="24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Calibri"/>
            </a:rPr>
            <a:pPr marL="0" indent="0" algn="ctr"/>
            <a:t>21%</a:t>
          </a:fld>
          <a:endParaRPr lang="pt-BR" sz="2400" b="0" i="0" u="none" strike="noStrike" cap="none" spc="0">
            <a:ln w="0"/>
            <a:solidFill>
              <a:srgbClr val="00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Calibri"/>
          </a:endParaRPr>
        </a:p>
      </xdr:txBody>
    </xdr:sp>
    <xdr:clientData/>
  </xdr:oneCellAnchor>
  <xdr:twoCellAnchor>
    <xdr:from>
      <xdr:col>12</xdr:col>
      <xdr:colOff>1439584</xdr:colOff>
      <xdr:row>8</xdr:row>
      <xdr:rowOff>157147</xdr:rowOff>
    </xdr:from>
    <xdr:to>
      <xdr:col>18</xdr:col>
      <xdr:colOff>335307</xdr:colOff>
      <xdr:row>18</xdr:row>
      <xdr:rowOff>55373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7F9ED181-4EEA-4816-B922-0DEB05D45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13</xdr:col>
      <xdr:colOff>1310319</xdr:colOff>
      <xdr:row>16</xdr:row>
      <xdr:rowOff>47625</xdr:rowOff>
    </xdr:from>
    <xdr:ext cx="753124" cy="333375"/>
    <xdr:sp macro="" textlink="Tabelas!L8">
      <xdr:nvSpPr>
        <xdr:cNvPr id="43" name="Retângulo 42">
          <a:extLst>
            <a:ext uri="{FF2B5EF4-FFF2-40B4-BE49-F238E27FC236}">
              <a16:creationId xmlns:a16="http://schemas.microsoft.com/office/drawing/2014/main" id="{4CE3C22C-BEBE-40FE-90EB-9EE066E0C9A2}"/>
            </a:ext>
          </a:extLst>
        </xdr:cNvPr>
        <xdr:cNvSpPr/>
      </xdr:nvSpPr>
      <xdr:spPr>
        <a:xfrm>
          <a:off x="11257140" y="3095625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BB6D430B-F45A-489A-9793-E815954B69FE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35%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15</xdr:col>
      <xdr:colOff>137987</xdr:colOff>
      <xdr:row>16</xdr:row>
      <xdr:rowOff>47625</xdr:rowOff>
    </xdr:from>
    <xdr:ext cx="753124" cy="333375"/>
    <xdr:sp macro="" textlink="Tabelas!L9">
      <xdr:nvSpPr>
        <xdr:cNvPr id="45" name="Retângulo 44">
          <a:extLst>
            <a:ext uri="{FF2B5EF4-FFF2-40B4-BE49-F238E27FC236}">
              <a16:creationId xmlns:a16="http://schemas.microsoft.com/office/drawing/2014/main" id="{A07FE1F8-02D5-4047-8131-8E31323AE471}"/>
            </a:ext>
          </a:extLst>
        </xdr:cNvPr>
        <xdr:cNvSpPr/>
      </xdr:nvSpPr>
      <xdr:spPr>
        <a:xfrm>
          <a:off x="12697380" y="3095625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7D048A0C-B659-489A-BF8C-F44ABF52C60D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65%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13</xdr:col>
      <xdr:colOff>1228667</xdr:colOff>
      <xdr:row>9</xdr:row>
      <xdr:rowOff>81501</xdr:rowOff>
    </xdr:from>
    <xdr:ext cx="753124" cy="333375"/>
    <xdr:sp macro="" textlink="Tabelas!M8">
      <xdr:nvSpPr>
        <xdr:cNvPr id="48" name="Retângulo 47">
          <a:extLst>
            <a:ext uri="{FF2B5EF4-FFF2-40B4-BE49-F238E27FC236}">
              <a16:creationId xmlns:a16="http://schemas.microsoft.com/office/drawing/2014/main" id="{1A1EBA0A-3BB1-475F-A87D-3B8D45050E85}"/>
            </a:ext>
          </a:extLst>
        </xdr:cNvPr>
        <xdr:cNvSpPr/>
      </xdr:nvSpPr>
      <xdr:spPr>
        <a:xfrm>
          <a:off x="11175488" y="1796001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824DB9FD-59C3-446C-8CEA-8E69DF9B4D44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69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oneCellAnchor>
    <xdr:from>
      <xdr:col>15</xdr:col>
      <xdr:colOff>74901</xdr:colOff>
      <xdr:row>9</xdr:row>
      <xdr:rowOff>81501</xdr:rowOff>
    </xdr:from>
    <xdr:ext cx="753124" cy="333375"/>
    <xdr:sp macro="" textlink="Tabelas!M9">
      <xdr:nvSpPr>
        <xdr:cNvPr id="49" name="Retângulo 48">
          <a:extLst>
            <a:ext uri="{FF2B5EF4-FFF2-40B4-BE49-F238E27FC236}">
              <a16:creationId xmlns:a16="http://schemas.microsoft.com/office/drawing/2014/main" id="{F8728ABF-0945-4616-837D-83DE8DDE11F3}"/>
            </a:ext>
          </a:extLst>
        </xdr:cNvPr>
        <xdr:cNvSpPr/>
      </xdr:nvSpPr>
      <xdr:spPr>
        <a:xfrm>
          <a:off x="12634294" y="1796001"/>
          <a:ext cx="753124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fld id="{12CDB734-3973-4C3E-8563-7B0776BF5978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 algn="ctr"/>
            <a:t>128</a:t>
          </a:fld>
          <a:endParaRPr lang="pt-BR" sz="20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</a:endParaRPr>
        </a:p>
      </xdr:txBody>
    </xdr:sp>
    <xdr:clientData/>
  </xdr:oneCellAnchor>
  <xdr:twoCellAnchor editAs="oneCell">
    <xdr:from>
      <xdr:col>13</xdr:col>
      <xdr:colOff>334739</xdr:colOff>
      <xdr:row>9</xdr:row>
      <xdr:rowOff>103929</xdr:rowOff>
    </xdr:from>
    <xdr:to>
      <xdr:col>13</xdr:col>
      <xdr:colOff>785053</xdr:colOff>
      <xdr:row>11</xdr:row>
      <xdr:rowOff>166166</xdr:rowOff>
    </xdr:to>
    <xdr:pic>
      <xdr:nvPicPr>
        <xdr:cNvPr id="4" name="Gráfico 3" descr="Feminino">
          <a:extLst>
            <a:ext uri="{FF2B5EF4-FFF2-40B4-BE49-F238E27FC236}">
              <a16:creationId xmlns:a16="http://schemas.microsoft.com/office/drawing/2014/main" id="{55C21230-C4C9-4E24-894F-9268F020A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281560" y="1818429"/>
          <a:ext cx="450314" cy="443237"/>
        </a:xfrm>
        <a:prstGeom prst="rect">
          <a:avLst/>
        </a:prstGeom>
      </xdr:spPr>
    </xdr:pic>
    <xdr:clientData/>
  </xdr:twoCellAnchor>
  <xdr:twoCellAnchor editAs="oneCell">
    <xdr:from>
      <xdr:col>13</xdr:col>
      <xdr:colOff>508341</xdr:colOff>
      <xdr:row>8</xdr:row>
      <xdr:rowOff>122938</xdr:rowOff>
    </xdr:from>
    <xdr:to>
      <xdr:col>13</xdr:col>
      <xdr:colOff>955964</xdr:colOff>
      <xdr:row>11</xdr:row>
      <xdr:rowOff>369</xdr:rowOff>
    </xdr:to>
    <xdr:pic>
      <xdr:nvPicPr>
        <xdr:cNvPr id="7" name="Gráfico 6" descr="Masculino">
          <a:extLst>
            <a:ext uri="{FF2B5EF4-FFF2-40B4-BE49-F238E27FC236}">
              <a16:creationId xmlns:a16="http://schemas.microsoft.com/office/drawing/2014/main" id="{835D448D-B756-4947-9DB9-11C0679A5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0455162" y="1646938"/>
          <a:ext cx="447623" cy="448931"/>
        </a:xfrm>
        <a:prstGeom prst="rect">
          <a:avLst/>
        </a:prstGeom>
      </xdr:spPr>
    </xdr:pic>
    <xdr:clientData/>
  </xdr:twoCellAnchor>
  <xdr:oneCellAnchor>
    <xdr:from>
      <xdr:col>17</xdr:col>
      <xdr:colOff>78582</xdr:colOff>
      <xdr:row>9</xdr:row>
      <xdr:rowOff>28574</xdr:rowOff>
    </xdr:from>
    <xdr:ext cx="2615973" cy="333375"/>
    <xdr:sp macro="" textlink="Tabelas!AQ5">
      <xdr:nvSpPr>
        <xdr:cNvPr id="55" name="Retângulo 54">
          <a:extLst>
            <a:ext uri="{FF2B5EF4-FFF2-40B4-BE49-F238E27FC236}">
              <a16:creationId xmlns:a16="http://schemas.microsoft.com/office/drawing/2014/main" id="{BDB51F9E-42AD-41C8-99E1-B738115F204C}"/>
            </a:ext>
          </a:extLst>
        </xdr:cNvPr>
        <xdr:cNvSpPr/>
      </xdr:nvSpPr>
      <xdr:spPr>
        <a:xfrm>
          <a:off x="14474939" y="1743074"/>
          <a:ext cx="2615973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fld id="{26151CA5-6F42-4FB0-9C8E-8DCE87D8A6DE}" type="TxLink">
            <a:rPr lang="en-US" sz="2800" b="1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+mn-cs"/>
            </a:rPr>
            <a:pPr marL="0" indent="0" algn="ctr"/>
            <a:t>(Tudo)</a:t>
          </a:fld>
          <a:endParaRPr lang="pt-BR" sz="28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+mn-cs"/>
          </a:endParaRPr>
        </a:p>
      </xdr:txBody>
    </xdr:sp>
    <xdr:clientData/>
  </xdr:oneCellAnchor>
  <xdr:twoCellAnchor editAs="oneCell">
    <xdr:from>
      <xdr:col>16</xdr:col>
      <xdr:colOff>889</xdr:colOff>
      <xdr:row>26</xdr:row>
      <xdr:rowOff>0</xdr:rowOff>
    </xdr:from>
    <xdr:to>
      <xdr:col>22</xdr:col>
      <xdr:colOff>322961</xdr:colOff>
      <xdr:row>32</xdr:row>
      <xdr:rowOff>102051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PACIENTE">
              <a:extLst>
                <a:ext uri="{FF2B5EF4-FFF2-40B4-BE49-F238E27FC236}">
                  <a16:creationId xmlns:a16="http://schemas.microsoft.com/office/drawing/2014/main" id="{37D59130-11F1-4326-8E81-38AECB904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C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4925" y="4953000"/>
              <a:ext cx="3996000" cy="1245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15</xdr:col>
      <xdr:colOff>1183820</xdr:colOff>
      <xdr:row>12</xdr:row>
      <xdr:rowOff>63117</xdr:rowOff>
    </xdr:from>
    <xdr:ext cx="2227396" cy="333375"/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52B8AF9C-E340-4C70-90A4-51E3510061E9}"/>
            </a:ext>
          </a:extLst>
        </xdr:cNvPr>
        <xdr:cNvSpPr/>
      </xdr:nvSpPr>
      <xdr:spPr>
        <a:xfrm>
          <a:off x="13743213" y="2349117"/>
          <a:ext cx="2227396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pt-BR" sz="1600" b="1" i="0" u="none" strike="noStrike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+mn-cs"/>
            </a:rPr>
            <a:t>DATA DE NASCIMENTO</a:t>
          </a:r>
        </a:p>
      </xdr:txBody>
    </xdr:sp>
    <xdr:clientData/>
  </xdr:oneCellAnchor>
  <xdr:oneCellAnchor>
    <xdr:from>
      <xdr:col>19</xdr:col>
      <xdr:colOff>526504</xdr:colOff>
      <xdr:row>12</xdr:row>
      <xdr:rowOff>63117</xdr:rowOff>
    </xdr:from>
    <xdr:ext cx="1387181" cy="333375"/>
    <xdr:sp macro="" textlink="Tabelas!AR5">
      <xdr:nvSpPr>
        <xdr:cNvPr id="74" name="Retângulo 73">
          <a:extLst>
            <a:ext uri="{FF2B5EF4-FFF2-40B4-BE49-F238E27FC236}">
              <a16:creationId xmlns:a16="http://schemas.microsoft.com/office/drawing/2014/main" id="{72CBF51C-73B7-48E8-BDEE-2FA151B4F439}"/>
            </a:ext>
          </a:extLst>
        </xdr:cNvPr>
        <xdr:cNvSpPr/>
      </xdr:nvSpPr>
      <xdr:spPr>
        <a:xfrm>
          <a:off x="16147504" y="2349117"/>
          <a:ext cx="1387181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l"/>
          <a:fld id="{F5397B97-8561-4564-ADEF-102EAA2A20F9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l"/>
            <a:t> </a:t>
          </a:fld>
          <a:endParaRPr lang="pt-BR" sz="24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1183820</xdr:colOff>
      <xdr:row>14</xdr:row>
      <xdr:rowOff>116289</xdr:rowOff>
    </xdr:from>
    <xdr:ext cx="2227396" cy="333375"/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FC45300C-A7F1-4AC5-BC87-C8A823F2AF17}"/>
            </a:ext>
          </a:extLst>
        </xdr:cNvPr>
        <xdr:cNvSpPr/>
      </xdr:nvSpPr>
      <xdr:spPr>
        <a:xfrm>
          <a:off x="13743213" y="2783289"/>
          <a:ext cx="2227396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r"/>
          <a:r>
            <a:rPr lang="pt-BR" sz="1600" b="1" i="0" u="none" strike="noStrike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lt"/>
              <a:ea typeface="+mn-ea"/>
              <a:cs typeface="+mn-cs"/>
            </a:rPr>
            <a:t>IDADE</a:t>
          </a:r>
        </a:p>
      </xdr:txBody>
    </xdr:sp>
    <xdr:clientData/>
  </xdr:oneCellAnchor>
  <xdr:oneCellAnchor>
    <xdr:from>
      <xdr:col>19</xdr:col>
      <xdr:colOff>526504</xdr:colOff>
      <xdr:row>14</xdr:row>
      <xdr:rowOff>116289</xdr:rowOff>
    </xdr:from>
    <xdr:ext cx="1387181" cy="333375"/>
    <xdr:sp macro="" textlink="Tabelas!AS5">
      <xdr:nvSpPr>
        <xdr:cNvPr id="77" name="Retângulo 76">
          <a:extLst>
            <a:ext uri="{FF2B5EF4-FFF2-40B4-BE49-F238E27FC236}">
              <a16:creationId xmlns:a16="http://schemas.microsoft.com/office/drawing/2014/main" id="{4F5E02B7-610F-459E-AEE0-2663882F2BD1}"/>
            </a:ext>
          </a:extLst>
        </xdr:cNvPr>
        <xdr:cNvSpPr/>
      </xdr:nvSpPr>
      <xdr:spPr>
        <a:xfrm>
          <a:off x="16147504" y="2783289"/>
          <a:ext cx="1387181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l"/>
          <a:fld id="{6664CC81-BAE1-4D1B-8F95-AFE874D44311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ea typeface="+mn-ea"/>
              <a:cs typeface="Calibri"/>
            </a:rPr>
            <a:pPr marL="0" indent="0" algn="l"/>
            <a:t> </a:t>
          </a:fld>
          <a:endParaRPr lang="pt-BR" sz="3600" b="1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lt"/>
            <a:ea typeface="+mn-ea"/>
            <a:cs typeface="+mn-cs"/>
          </a:endParaRPr>
        </a:p>
      </xdr:txBody>
    </xdr:sp>
    <xdr:clientData/>
  </xdr:oneCellAnchor>
  <xdr:twoCellAnchor>
    <xdr:from>
      <xdr:col>16</xdr:col>
      <xdr:colOff>85818</xdr:colOff>
      <xdr:row>14</xdr:row>
      <xdr:rowOff>83003</xdr:rowOff>
    </xdr:from>
    <xdr:to>
      <xdr:col>22</xdr:col>
      <xdr:colOff>177234</xdr:colOff>
      <xdr:row>14</xdr:row>
      <xdr:rowOff>83003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34DBEC8-E581-4469-9046-8C92AA2A2B89}"/>
            </a:ext>
          </a:extLst>
        </xdr:cNvPr>
        <xdr:cNvCxnSpPr/>
      </xdr:nvCxnSpPr>
      <xdr:spPr>
        <a:xfrm>
          <a:off x="13869854" y="2750003"/>
          <a:ext cx="3765344" cy="0"/>
        </a:xfrm>
        <a:prstGeom prst="line">
          <a:avLst/>
        </a:prstGeom>
        <a:ln>
          <a:solidFill>
            <a:schemeClr val="accent3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404039</xdr:colOff>
      <xdr:row>13</xdr:row>
      <xdr:rowOff>0</xdr:rowOff>
    </xdr:from>
    <xdr:to>
      <xdr:col>19</xdr:col>
      <xdr:colOff>404039</xdr:colOff>
      <xdr:row>16</xdr:row>
      <xdr:rowOff>39461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D17BA558-F6A8-431D-BEEA-4F320F8CBBB1}"/>
            </a:ext>
          </a:extLst>
        </xdr:cNvPr>
        <xdr:cNvCxnSpPr/>
      </xdr:nvCxnSpPr>
      <xdr:spPr>
        <a:xfrm>
          <a:off x="16025039" y="2476500"/>
          <a:ext cx="0" cy="610961"/>
        </a:xfrm>
        <a:prstGeom prst="line">
          <a:avLst/>
        </a:prstGeom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79285</xdr:colOff>
          <xdr:row>17</xdr:row>
          <xdr:rowOff>21274</xdr:rowOff>
        </xdr:from>
        <xdr:to>
          <xdr:col>22</xdr:col>
          <xdr:colOff>252097</xdr:colOff>
          <xdr:row>25</xdr:row>
          <xdr:rowOff>58642</xdr:rowOff>
        </xdr:to>
        <xdr:pic>
          <xdr:nvPicPr>
            <xdr:cNvPr id="81" name="Imagem 80">
              <a:extLst>
                <a:ext uri="{FF2B5EF4-FFF2-40B4-BE49-F238E27FC236}">
                  <a16:creationId xmlns:a16="http://schemas.microsoft.com/office/drawing/2014/main" id="{A85E624A-9DDB-4082-A671-C95F73DCA7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abelas!$AU$4:$AY$11" spid="_x0000_s1031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863321" y="3259774"/>
              <a:ext cx="3846740" cy="15613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5</xdr:col>
      <xdr:colOff>0</xdr:colOff>
      <xdr:row>4</xdr:row>
      <xdr:rowOff>92258</xdr:rowOff>
    </xdr:from>
    <xdr:to>
      <xdr:col>15</xdr:col>
      <xdr:colOff>1088570</xdr:colOff>
      <xdr:row>7</xdr:row>
      <xdr:rowOff>149357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3" name="DIA">
              <a:extLst>
                <a:ext uri="{FF2B5EF4-FFF2-40B4-BE49-F238E27FC236}">
                  <a16:creationId xmlns:a16="http://schemas.microsoft.com/office/drawing/2014/main" id="{1E5144DA-64A4-4FCA-870F-015E6FBDAB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854258"/>
              <a:ext cx="13539106" cy="62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2</xdr:col>
      <xdr:colOff>470400</xdr:colOff>
      <xdr:row>0</xdr:row>
      <xdr:rowOff>476250</xdr:rowOff>
    </xdr:to>
    <xdr:sp macro="" textlink="">
      <xdr:nvSpPr>
        <xdr:cNvPr id="2" name="Fluxograma: Documen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2E883-D540-42C5-8F09-B9AAB28DD3B3}"/>
            </a:ext>
          </a:extLst>
        </xdr:cNvPr>
        <xdr:cNvSpPr/>
      </xdr:nvSpPr>
      <xdr:spPr>
        <a:xfrm>
          <a:off x="133350" y="0"/>
          <a:ext cx="1080000" cy="47625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Análise</a:t>
          </a:r>
        </a:p>
      </xdr:txBody>
    </xdr:sp>
    <xdr:clientData/>
  </xdr:twoCellAnchor>
  <xdr:twoCellAnchor>
    <xdr:from>
      <xdr:col>2</xdr:col>
      <xdr:colOff>476250</xdr:colOff>
      <xdr:row>0</xdr:row>
      <xdr:rowOff>0</xdr:rowOff>
    </xdr:from>
    <xdr:to>
      <xdr:col>4</xdr:col>
      <xdr:colOff>279900</xdr:colOff>
      <xdr:row>0</xdr:row>
      <xdr:rowOff>476250</xdr:rowOff>
    </xdr:to>
    <xdr:sp macro="" textlink="">
      <xdr:nvSpPr>
        <xdr:cNvPr id="3" name="Fluxograma: Documento 2">
          <a:extLst>
            <a:ext uri="{FF2B5EF4-FFF2-40B4-BE49-F238E27FC236}">
              <a16:creationId xmlns:a16="http://schemas.microsoft.com/office/drawing/2014/main" id="{74F93907-DD3E-49A7-9EF5-11EB9E35D276}"/>
            </a:ext>
          </a:extLst>
        </xdr:cNvPr>
        <xdr:cNvSpPr/>
      </xdr:nvSpPr>
      <xdr:spPr>
        <a:xfrm>
          <a:off x="1219200" y="0"/>
          <a:ext cx="1080000" cy="476250"/>
        </a:xfrm>
        <a:prstGeom prst="flowChartDocumen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Montserrat Light" panose="00000400000000000000" pitchFamily="2" charset="0"/>
            </a:rPr>
            <a:t>Dados</a:t>
          </a:r>
        </a:p>
      </xdr:txBody>
    </xdr:sp>
    <xdr:clientData/>
  </xdr:twoCellAnchor>
  <xdr:twoCellAnchor>
    <xdr:from>
      <xdr:col>4</xdr:col>
      <xdr:colOff>285750</xdr:colOff>
      <xdr:row>0</xdr:row>
      <xdr:rowOff>0</xdr:rowOff>
    </xdr:from>
    <xdr:to>
      <xdr:col>5</xdr:col>
      <xdr:colOff>727575</xdr:colOff>
      <xdr:row>0</xdr:row>
      <xdr:rowOff>476250</xdr:rowOff>
    </xdr:to>
    <xdr:sp macro="" textlink="">
      <xdr:nvSpPr>
        <xdr:cNvPr id="4" name="Fluxograma: Documen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9498EB-1843-40C8-AC6A-4C690704D191}"/>
            </a:ext>
          </a:extLst>
        </xdr:cNvPr>
        <xdr:cNvSpPr/>
      </xdr:nvSpPr>
      <xdr:spPr>
        <a:xfrm>
          <a:off x="2305050" y="0"/>
          <a:ext cx="1080000" cy="476250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8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Tabelas Dinâmicas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180202</xdr:colOff>
      <xdr:row>0</xdr:row>
      <xdr:rowOff>0</xdr:rowOff>
    </xdr:from>
    <xdr:to>
      <xdr:col>3</xdr:col>
      <xdr:colOff>685799</xdr:colOff>
      <xdr:row>0</xdr:row>
      <xdr:rowOff>695068</xdr:rowOff>
    </xdr:to>
    <xdr:sp macro="" textlink="">
      <xdr:nvSpPr>
        <xdr:cNvPr id="2" name="Fluxograma: Documen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9387D-1EC4-4422-A89C-C008814A1B7A}"/>
            </a:ext>
          </a:extLst>
        </xdr:cNvPr>
        <xdr:cNvSpPr/>
      </xdr:nvSpPr>
      <xdr:spPr>
        <a:xfrm>
          <a:off x="180202" y="0"/>
          <a:ext cx="1522455" cy="695068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Análise</a:t>
          </a:r>
        </a:p>
      </xdr:txBody>
    </xdr:sp>
    <xdr:clientData/>
  </xdr:twoCellAnchor>
  <xdr:twoCellAnchor>
    <xdr:from>
      <xdr:col>3</xdr:col>
      <xdr:colOff>686829</xdr:colOff>
      <xdr:row>0</xdr:row>
      <xdr:rowOff>0</xdr:rowOff>
    </xdr:from>
    <xdr:to>
      <xdr:col>6</xdr:col>
      <xdr:colOff>420128</xdr:colOff>
      <xdr:row>0</xdr:row>
      <xdr:rowOff>695068</xdr:rowOff>
    </xdr:to>
    <xdr:sp macro="" textlink="">
      <xdr:nvSpPr>
        <xdr:cNvPr id="3" name="Fluxograma: Documen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46BB18-634F-47FE-BA7A-B38320200824}"/>
            </a:ext>
          </a:extLst>
        </xdr:cNvPr>
        <xdr:cNvSpPr/>
      </xdr:nvSpPr>
      <xdr:spPr>
        <a:xfrm>
          <a:off x="1703687" y="0"/>
          <a:ext cx="1522455" cy="695068"/>
        </a:xfrm>
        <a:prstGeom prst="flowChartDocument">
          <a:avLst/>
        </a:prstGeom>
        <a:solidFill>
          <a:srgbClr val="9DC3E6">
            <a:alpha val="40784"/>
          </a:srgbClr>
        </a:solidFill>
        <a:ln>
          <a:solidFill>
            <a:srgbClr val="9DC3E6">
              <a:alpha val="40784"/>
            </a:srgb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Dados</a:t>
          </a:r>
        </a:p>
      </xdr:txBody>
    </xdr:sp>
    <xdr:clientData/>
  </xdr:twoCellAnchor>
  <xdr:twoCellAnchor>
    <xdr:from>
      <xdr:col>6</xdr:col>
      <xdr:colOff>421158</xdr:colOff>
      <xdr:row>0</xdr:row>
      <xdr:rowOff>0</xdr:rowOff>
    </xdr:from>
    <xdr:to>
      <xdr:col>9</xdr:col>
      <xdr:colOff>373276</xdr:colOff>
      <xdr:row>0</xdr:row>
      <xdr:rowOff>695068</xdr:rowOff>
    </xdr:to>
    <xdr:sp macro="" textlink="">
      <xdr:nvSpPr>
        <xdr:cNvPr id="4" name="Fluxograma: Documento 3">
          <a:extLst>
            <a:ext uri="{FF2B5EF4-FFF2-40B4-BE49-F238E27FC236}">
              <a16:creationId xmlns:a16="http://schemas.microsoft.com/office/drawing/2014/main" id="{C211C9A7-C099-46E8-888E-A0CEB30404D0}"/>
            </a:ext>
          </a:extLst>
        </xdr:cNvPr>
        <xdr:cNvSpPr/>
      </xdr:nvSpPr>
      <xdr:spPr>
        <a:xfrm>
          <a:off x="3227172" y="0"/>
          <a:ext cx="1522455" cy="695068"/>
        </a:xfrm>
        <a:prstGeom prst="flowChartDocumen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Tabelas Dinâmicas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IANEViviane/Desktop/ExcelForBusiness_Dia02_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Datas"/>
      <sheetName val="Atingir Meta"/>
      <sheetName val="Formulário1"/>
      <sheetName val="Apoio"/>
      <sheetName val="Conceito Macro Absoluta"/>
      <sheetName val="Classificação"/>
      <sheetName val="TB"/>
      <sheetName val="Report"/>
      <sheetName val="Automação"/>
      <sheetName val="Conceito Macro Relativa"/>
      <sheetName val="Cadastro"/>
      <sheetName val="Compras"/>
      <sheetName val="TabProd"/>
    </sheetNames>
    <sheetDataSet>
      <sheetData sheetId="0"/>
      <sheetData sheetId="1"/>
      <sheetData sheetId="2"/>
      <sheetData sheetId="3"/>
      <sheetData sheetId="4">
        <row r="5">
          <cell r="B5" t="str">
            <v>Access</v>
          </cell>
          <cell r="C5">
            <v>800</v>
          </cell>
          <cell r="D5">
            <v>720</v>
          </cell>
          <cell r="G5" t="str">
            <v>Beatriz Souza Nunes</v>
          </cell>
        </row>
        <row r="6">
          <cell r="B6" t="str">
            <v>Excel</v>
          </cell>
          <cell r="C6">
            <v>700</v>
          </cell>
          <cell r="D6">
            <v>630</v>
          </cell>
          <cell r="G6" t="str">
            <v>Bruno Pedroso</v>
          </cell>
        </row>
        <row r="7">
          <cell r="B7" t="str">
            <v>Excel Dashboards</v>
          </cell>
          <cell r="C7">
            <v>600</v>
          </cell>
          <cell r="D7">
            <v>540</v>
          </cell>
          <cell r="G7" t="str">
            <v>Camila Novais</v>
          </cell>
        </row>
        <row r="8">
          <cell r="B8" t="str">
            <v>Power Point</v>
          </cell>
          <cell r="C8">
            <v>500</v>
          </cell>
          <cell r="D8">
            <v>450</v>
          </cell>
          <cell r="G8" t="str">
            <v>Carlos Marinho</v>
          </cell>
        </row>
        <row r="9">
          <cell r="B9" t="str">
            <v>VBA</v>
          </cell>
          <cell r="C9">
            <v>1200</v>
          </cell>
          <cell r="D9">
            <v>1080</v>
          </cell>
          <cell r="G9" t="str">
            <v>Dayana Silva</v>
          </cell>
        </row>
        <row r="10">
          <cell r="B10" t="str">
            <v>Windows</v>
          </cell>
          <cell r="C10">
            <v>400</v>
          </cell>
          <cell r="D10">
            <v>360</v>
          </cell>
          <cell r="G10" t="str">
            <v>Eliane Carvalho</v>
          </cell>
        </row>
        <row r="11">
          <cell r="B11" t="str">
            <v>Word</v>
          </cell>
          <cell r="C11">
            <v>500</v>
          </cell>
          <cell r="D11">
            <v>450</v>
          </cell>
          <cell r="G11" t="str">
            <v>Felix Figueiredo</v>
          </cell>
        </row>
        <row r="12">
          <cell r="G12" t="str">
            <v>Flavia Duarte</v>
          </cell>
        </row>
        <row r="13">
          <cell r="G13" t="str">
            <v>Francesco Itou</v>
          </cell>
        </row>
        <row r="14">
          <cell r="G14" t="str">
            <v>Francisco Oliveira</v>
          </cell>
        </row>
        <row r="15">
          <cell r="G15" t="str">
            <v>Germano Azevedo</v>
          </cell>
        </row>
        <row r="16">
          <cell r="G16" t="str">
            <v>Gustavo Guidoni</v>
          </cell>
        </row>
        <row r="17">
          <cell r="G17" t="str">
            <v>Hederjane Santos</v>
          </cell>
        </row>
        <row r="18">
          <cell r="G18" t="str">
            <v>Henrique Tapioca</v>
          </cell>
        </row>
        <row r="19">
          <cell r="G19" t="str">
            <v>Ildalice Silva</v>
          </cell>
        </row>
        <row r="20">
          <cell r="G20" t="str">
            <v>Joao Gomes</v>
          </cell>
        </row>
        <row r="21">
          <cell r="G21" t="str">
            <v>Joao Limeira</v>
          </cell>
        </row>
        <row r="22">
          <cell r="G22" t="str">
            <v>Joao Santana</v>
          </cell>
        </row>
        <row r="23">
          <cell r="G23" t="str">
            <v>Klaucio Santos</v>
          </cell>
        </row>
        <row r="24">
          <cell r="G24" t="str">
            <v>Kosianne Silva</v>
          </cell>
        </row>
        <row r="25">
          <cell r="G25" t="str">
            <v>Lucio Silva</v>
          </cell>
        </row>
        <row r="26">
          <cell r="G26" t="str">
            <v>Manoel Medeiros</v>
          </cell>
        </row>
        <row r="27">
          <cell r="G27" t="str">
            <v>Mario de Andrade</v>
          </cell>
        </row>
        <row r="28">
          <cell r="G28" t="str">
            <v>Nayane Oliveira</v>
          </cell>
        </row>
        <row r="29">
          <cell r="G29" t="str">
            <v>Renato Cavalcante</v>
          </cell>
        </row>
        <row r="30">
          <cell r="G30" t="str">
            <v>Mariana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Adocante</v>
          </cell>
          <cell r="B2">
            <v>26</v>
          </cell>
          <cell r="C2" t="str">
            <v>Mercearia</v>
          </cell>
          <cell r="D2">
            <v>3.3</v>
          </cell>
        </row>
        <row r="3">
          <cell r="A3" t="str">
            <v>Iogurte</v>
          </cell>
          <cell r="B3">
            <v>1</v>
          </cell>
          <cell r="C3" t="str">
            <v>Alimentaçao</v>
          </cell>
          <cell r="D3">
            <v>0.65</v>
          </cell>
        </row>
        <row r="4">
          <cell r="A4" t="str">
            <v>Papel Higênico</v>
          </cell>
          <cell r="B4">
            <v>2</v>
          </cell>
          <cell r="C4" t="str">
            <v>higiene</v>
          </cell>
          <cell r="D4">
            <v>0.7</v>
          </cell>
        </row>
        <row r="5">
          <cell r="A5" t="str">
            <v>Sabonete</v>
          </cell>
          <cell r="B5">
            <v>3</v>
          </cell>
          <cell r="C5" t="str">
            <v>higiene</v>
          </cell>
          <cell r="D5">
            <v>3.5</v>
          </cell>
        </row>
        <row r="6">
          <cell r="A6" t="str">
            <v>Agua Sanitaria</v>
          </cell>
          <cell r="B6">
            <v>4</v>
          </cell>
          <cell r="C6" t="str">
            <v>limpeza</v>
          </cell>
          <cell r="D6">
            <v>4.9000000000000004</v>
          </cell>
        </row>
        <row r="7">
          <cell r="A7" t="str">
            <v>Alcool Coal 1L</v>
          </cell>
          <cell r="B7">
            <v>5</v>
          </cell>
          <cell r="C7" t="str">
            <v>limpeza</v>
          </cell>
          <cell r="D7">
            <v>2.2999999999999998</v>
          </cell>
        </row>
        <row r="8">
          <cell r="A8" t="str">
            <v>Cera Líquida</v>
          </cell>
          <cell r="B8">
            <v>6</v>
          </cell>
          <cell r="C8" t="str">
            <v>limpeza</v>
          </cell>
          <cell r="D8">
            <v>6.12</v>
          </cell>
        </row>
        <row r="9">
          <cell r="A9" t="str">
            <v>Desinfetante Harpic Purific 500 Ml</v>
          </cell>
          <cell r="B9">
            <v>7</v>
          </cell>
          <cell r="C9" t="str">
            <v>limpeza</v>
          </cell>
          <cell r="D9">
            <v>4.95</v>
          </cell>
        </row>
        <row r="10">
          <cell r="A10" t="str">
            <v>Detergente Odd 500 Ml</v>
          </cell>
          <cell r="B10">
            <v>8</v>
          </cell>
          <cell r="C10" t="str">
            <v>limpeza</v>
          </cell>
          <cell r="D10">
            <v>0.49</v>
          </cell>
        </row>
        <row r="11">
          <cell r="A11" t="str">
            <v>Esponja Aco Bombril C/8</v>
          </cell>
          <cell r="B11">
            <v>9</v>
          </cell>
          <cell r="C11" t="str">
            <v>limpeza</v>
          </cell>
          <cell r="D11">
            <v>0.35</v>
          </cell>
        </row>
        <row r="12">
          <cell r="A12" t="str">
            <v>Multi Uso</v>
          </cell>
          <cell r="B12">
            <v>10</v>
          </cell>
          <cell r="C12" t="str">
            <v>limpeza</v>
          </cell>
          <cell r="D12">
            <v>2.0099999999999998</v>
          </cell>
        </row>
        <row r="13">
          <cell r="A13" t="str">
            <v xml:space="preserve">Purificador De Ar Gleid </v>
          </cell>
          <cell r="B13">
            <v>11</v>
          </cell>
          <cell r="C13" t="str">
            <v>limpeza</v>
          </cell>
          <cell r="D13">
            <v>3.99</v>
          </cell>
        </row>
        <row r="14">
          <cell r="A14" t="str">
            <v xml:space="preserve">Sabao Barra </v>
          </cell>
          <cell r="B14">
            <v>12</v>
          </cell>
          <cell r="C14" t="str">
            <v>limpeza</v>
          </cell>
          <cell r="D14">
            <v>0.5</v>
          </cell>
        </row>
        <row r="15">
          <cell r="A15" t="str">
            <v>Sabao Em Po Minerva</v>
          </cell>
          <cell r="B15">
            <v>13</v>
          </cell>
          <cell r="C15" t="str">
            <v>limpeza</v>
          </cell>
          <cell r="D15">
            <v>2.25</v>
          </cell>
        </row>
        <row r="16">
          <cell r="A16" t="str">
            <v>Café</v>
          </cell>
          <cell r="B16">
            <v>15</v>
          </cell>
          <cell r="C16" t="str">
            <v>Mercearia</v>
          </cell>
          <cell r="D16">
            <v>4.5</v>
          </cell>
        </row>
        <row r="17">
          <cell r="A17" t="str">
            <v>Chocolate</v>
          </cell>
          <cell r="B17">
            <v>16</v>
          </cell>
          <cell r="C17" t="str">
            <v>Doces</v>
          </cell>
          <cell r="D17">
            <v>3</v>
          </cell>
        </row>
        <row r="18">
          <cell r="A18" t="str">
            <v>Açucar</v>
          </cell>
          <cell r="B18">
            <v>17</v>
          </cell>
          <cell r="C18" t="str">
            <v>Mercearia</v>
          </cell>
          <cell r="D18">
            <v>1.5</v>
          </cell>
        </row>
        <row r="19">
          <cell r="A19" t="str">
            <v>Mortadela</v>
          </cell>
          <cell r="B19">
            <v>18</v>
          </cell>
          <cell r="C19" t="str">
            <v>Frios</v>
          </cell>
          <cell r="D19">
            <v>1.1000000000000001</v>
          </cell>
        </row>
        <row r="20">
          <cell r="A20" t="str">
            <v>Queijo Prato</v>
          </cell>
          <cell r="B20">
            <v>19</v>
          </cell>
          <cell r="C20" t="str">
            <v>Frios</v>
          </cell>
          <cell r="D20">
            <v>1.4</v>
          </cell>
        </row>
        <row r="21">
          <cell r="A21" t="str">
            <v>Leite em pó</v>
          </cell>
          <cell r="B21">
            <v>20</v>
          </cell>
          <cell r="C21" t="str">
            <v>Laticínios</v>
          </cell>
          <cell r="D21">
            <v>4.0999999999999996</v>
          </cell>
        </row>
        <row r="22">
          <cell r="A22" t="str">
            <v>Goma de Mascar</v>
          </cell>
          <cell r="B22">
            <v>21</v>
          </cell>
          <cell r="C22" t="str">
            <v>Doces</v>
          </cell>
          <cell r="D22">
            <v>0.5</v>
          </cell>
        </row>
        <row r="23">
          <cell r="A23" t="str">
            <v>Hidratante</v>
          </cell>
          <cell r="B23">
            <v>22</v>
          </cell>
          <cell r="C23" t="str">
            <v>Beleza</v>
          </cell>
          <cell r="D23">
            <v>8.1</v>
          </cell>
        </row>
        <row r="24">
          <cell r="A24" t="str">
            <v>Tintura para Cabelos</v>
          </cell>
          <cell r="B24">
            <v>23</v>
          </cell>
          <cell r="C24" t="str">
            <v>Beleza</v>
          </cell>
          <cell r="D24">
            <v>19.5</v>
          </cell>
        </row>
        <row r="25">
          <cell r="A25" t="str">
            <v>Pasta de Dentes</v>
          </cell>
          <cell r="B25">
            <v>24</v>
          </cell>
          <cell r="C25" t="str">
            <v>higiene</v>
          </cell>
          <cell r="D25">
            <v>3</v>
          </cell>
        </row>
        <row r="26">
          <cell r="A26" t="str">
            <v>Cereal Matinal</v>
          </cell>
          <cell r="B26">
            <v>25</v>
          </cell>
          <cell r="C26" t="str">
            <v>Mercearia</v>
          </cell>
          <cell r="D26">
            <v>6.1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se Daiane Costa Lopes - FBM" refreshedDate="44071.58211585648" createdVersion="6" refreshedVersion="6" minRefreshableVersion="3" recordCount="197" xr:uid="{E1A9C460-41D0-4EC1-B73A-E9335D362500}">
  <cacheSource type="worksheet">
    <worksheetSource name="Tabela1"/>
  </cacheSource>
  <cacheFields count="17">
    <cacheField name="DATA" numFmtId="14">
      <sharedItems containsSemiMixedTypes="0" containsNonDate="0" containsDate="1" containsString="0" minDate="2017-01-01T00:00:00" maxDate="2018-01-01T00:00:00" count="144">
        <d v="2017-02-23T00:00:00"/>
        <d v="2017-03-13T00:00:00"/>
        <d v="2017-10-15T00:00:00"/>
        <d v="2017-03-16T00:00:00"/>
        <d v="2017-02-11T00:00:00"/>
        <d v="2017-07-23T00:00:00"/>
        <d v="2017-06-16T00:00:00"/>
        <d v="2017-01-02T00:00:00"/>
        <d v="2017-12-29T00:00:00"/>
        <d v="2017-11-27T00:00:00"/>
        <d v="2017-04-08T00:00:00"/>
        <d v="2017-12-24T00:00:00"/>
        <d v="2017-07-01T00:00:00"/>
        <d v="2017-02-08T00:00:00"/>
        <d v="2017-08-29T00:00:00"/>
        <d v="2017-01-06T00:00:00"/>
        <d v="2017-05-07T00:00:00"/>
        <d v="2017-08-05T00:00:00"/>
        <d v="2017-01-15T00:00:00"/>
        <d v="2017-08-26T00:00:00"/>
        <d v="2017-08-28T00:00:00"/>
        <d v="2017-04-14T00:00:00"/>
        <d v="2017-04-03T00:00:00"/>
        <d v="2017-02-03T00:00:00"/>
        <d v="2017-05-10T00:00:00"/>
        <d v="2017-02-22T00:00:00"/>
        <d v="2017-02-01T00:00:00"/>
        <d v="2017-03-17T00:00:00"/>
        <d v="2017-07-14T00:00:00"/>
        <d v="2017-12-15T00:00:00"/>
        <d v="2017-03-09T00:00:00"/>
        <d v="2017-12-01T00:00:00"/>
        <d v="2017-03-29T00:00:00"/>
        <d v="2017-03-05T00:00:00"/>
        <d v="2017-01-01T00:00:00"/>
        <d v="2017-01-30T00:00:00"/>
        <d v="2017-05-22T00:00:00"/>
        <d v="2017-11-11T00:00:00"/>
        <d v="2017-03-07T00:00:00"/>
        <d v="2017-09-15T00:00:00"/>
        <d v="2017-09-22T00:00:00"/>
        <d v="2017-02-14T00:00:00"/>
        <d v="2017-06-23T00:00:00"/>
        <d v="2017-12-17T00:00:00"/>
        <d v="2017-08-30T00:00:00"/>
        <d v="2017-01-12T00:00:00"/>
        <d v="2017-01-16T00:00:00"/>
        <d v="2017-07-17T00:00:00"/>
        <d v="2017-09-30T00:00:00"/>
        <d v="2017-08-09T00:00:00"/>
        <d v="2017-04-18T00:00:00"/>
        <d v="2017-06-11T00:00:00"/>
        <d v="2017-07-02T00:00:00"/>
        <d v="2017-04-26T00:00:00"/>
        <d v="2017-10-03T00:00:00"/>
        <d v="2017-02-02T00:00:00"/>
        <d v="2017-03-23T00:00:00"/>
        <d v="2017-03-18T00:00:00"/>
        <d v="2017-04-25T00:00:00"/>
        <d v="2017-06-07T00:00:00"/>
        <d v="2017-11-19T00:00:00"/>
        <d v="2017-05-14T00:00:00"/>
        <d v="2017-03-01T00:00:00"/>
        <d v="2017-07-26T00:00:00"/>
        <d v="2017-02-20T00:00:00"/>
        <d v="2017-10-30T00:00:00"/>
        <d v="2017-12-31T00:00:00"/>
        <d v="2017-02-13T00:00:00"/>
        <d v="2017-11-25T00:00:00"/>
        <d v="2017-11-18T00:00:00"/>
        <d v="2017-12-22T00:00:00"/>
        <d v="2017-05-19T00:00:00"/>
        <d v="2017-06-02T00:00:00"/>
        <d v="2017-12-18T00:00:00"/>
        <d v="2017-04-30T00:00:00"/>
        <d v="2017-04-17T00:00:00"/>
        <d v="2017-08-24T00:00:00"/>
        <d v="2017-09-03T00:00:00"/>
        <d v="2017-05-13T00:00:00"/>
        <d v="2017-08-23T00:00:00"/>
        <d v="2017-08-20T00:00:00"/>
        <d v="2017-10-06T00:00:00"/>
        <d v="2017-10-27T00:00:00"/>
        <d v="2017-12-03T00:00:00"/>
        <d v="2017-08-16T00:00:00"/>
        <d v="2017-02-15T00:00:00"/>
        <d v="2017-01-10T00:00:00"/>
        <d v="2017-02-18T00:00:00"/>
        <d v="2017-07-05T00:00:00"/>
        <d v="2017-06-06T00:00:00"/>
        <d v="2017-08-17T00:00:00"/>
        <d v="2017-08-02T00:00:00"/>
        <d v="2017-06-17T00:00:00"/>
        <d v="2017-06-03T00:00:00"/>
        <d v="2017-10-21T00:00:00"/>
        <d v="2017-01-22T00:00:00"/>
        <d v="2017-09-04T00:00:00"/>
        <d v="2017-09-29T00:00:00"/>
        <d v="2017-12-13T00:00:00"/>
        <d v="2017-09-23T00:00:00"/>
        <d v="2017-05-15T00:00:00"/>
        <d v="2017-06-20T00:00:00"/>
        <d v="2017-11-06T00:00:00"/>
        <d v="2017-06-05T00:00:00"/>
        <d v="2017-11-15T00:00:00"/>
        <d v="2017-12-16T00:00:00"/>
        <d v="2017-06-13T00:00:00"/>
        <d v="2017-06-19T00:00:00"/>
        <d v="2017-11-16T00:00:00"/>
        <d v="2017-09-09T00:00:00"/>
        <d v="2017-10-20T00:00:00"/>
        <d v="2017-12-14T00:00:00"/>
        <d v="2017-08-22T00:00:00"/>
        <d v="2017-12-28T00:00:00"/>
        <d v="2017-03-19T00:00:00"/>
        <d v="2017-07-08T00:00:00"/>
        <d v="2017-10-24T00:00:00"/>
        <d v="2017-02-07T00:00:00"/>
        <d v="2017-07-13T00:00:00"/>
        <d v="2017-05-16T00:00:00"/>
        <d v="2017-05-25T00:00:00"/>
        <d v="2017-07-07T00:00:00"/>
        <d v="2017-05-08T00:00:00"/>
        <d v="2017-02-26T00:00:00"/>
        <d v="2017-09-01T00:00:00"/>
        <d v="2017-01-19T00:00:00"/>
        <d v="2017-02-27T00:00:00"/>
        <d v="2017-07-10T00:00:00"/>
        <d v="2017-01-03T00:00:00"/>
        <d v="2017-02-21T00:00:00"/>
        <d v="2017-03-31T00:00:00"/>
        <d v="2017-09-21T00:00:00"/>
        <d v="2017-11-30T00:00:00"/>
        <d v="2017-11-29T00:00:00"/>
        <d v="2017-08-08T00:00:00"/>
        <d v="2017-11-02T00:00:00"/>
        <d v="2017-09-10T00:00:00"/>
        <d v="2017-09-07T00:00:00"/>
        <d v="2017-09-18T00:00:00"/>
        <d v="2017-04-13T00:00:00"/>
        <d v="2017-10-04T00:00:00"/>
        <d v="2017-09-11T00:00:00"/>
        <d v="2017-10-01T00:00:00"/>
        <d v="2017-02-19T00:00:00"/>
      </sharedItems>
      <fieldGroup par="14" base="0">
        <rangePr groupBy="days" startDate="2017-01-01T00:00:00" endDate="2018-01-01T00:00:00"/>
        <groupItems count="368">
          <s v="&lt;01/01/2017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8"/>
        </groupItems>
      </fieldGroup>
    </cacheField>
    <cacheField name="ANO" numFmtId="1">
      <sharedItems containsSemiMixedTypes="0" containsString="0" containsNumber="1" containsInteger="1" minValue="2017" maxValue="2017"/>
    </cacheField>
    <cacheField name="MÊS" numFmtId="1">
      <sharedItems containsMixedTypes="1" containsNumber="1" containsInteger="1" minValue="1" maxValue="12" count="24">
        <s v="FEVEREIRO"/>
        <s v="MARÇO"/>
        <s v="OUTUBRO"/>
        <s v="JULHO"/>
        <s v="JUNHO"/>
        <s v="JANEIRO"/>
        <s v="DEZEMBRO"/>
        <s v="NOVEMBRO"/>
        <s v="ABRIL"/>
        <s v="AGOSTO"/>
        <s v="MAIO"/>
        <s v="SETEMBRO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IA" numFmtId="1">
      <sharedItems containsSemiMixedTypes="0" containsString="0" containsNumber="1" containsInteger="1" minValue="1" maxValue="31" count="31">
        <n v="23"/>
        <n v="13"/>
        <n v="15"/>
        <n v="16"/>
        <n v="11"/>
        <n v="2"/>
        <n v="29"/>
        <n v="27"/>
        <n v="8"/>
        <n v="24"/>
        <n v="1"/>
        <n v="6"/>
        <n v="7"/>
        <n v="5"/>
        <n v="26"/>
        <n v="28"/>
        <n v="14"/>
        <n v="3"/>
        <n v="10"/>
        <n v="22"/>
        <n v="17"/>
        <n v="9"/>
        <n v="30"/>
        <n v="12"/>
        <n v="18"/>
        <n v="25"/>
        <n v="19"/>
        <n v="20"/>
        <n v="31"/>
        <n v="21"/>
        <n v="4"/>
      </sharedItems>
    </cacheField>
    <cacheField name="PACIENTE" numFmtId="0">
      <sharedItems count="196">
        <s v="Adilio Silva"/>
        <s v="Adrianne Freitas"/>
        <s v="Adriano Santos"/>
        <s v="Alan Almeida"/>
        <s v="Alexandre Silva"/>
        <s v="Alexandro Silva"/>
        <s v="Alice Freitas"/>
        <s v="Allan Milanez"/>
        <s v="Alvaro Delfino"/>
        <s v="Amanda Silva"/>
        <s v="Ana Andrade"/>
        <s v="Ana Ascui"/>
        <s v="Ana Melo"/>
        <s v="Ana Paula Costa"/>
        <s v="Ana Torres"/>
        <s v="Anderson Andrade"/>
        <s v="Anderson Cavalcante"/>
        <s v="André de Oliveira"/>
        <s v="Andre Rocha"/>
        <s v="Andrei Melo"/>
        <s v="Andreia Frutuoso"/>
        <s v="Ângelo Nunes"/>
        <s v="Angelo Vasco"/>
        <s v="Antonio Peres"/>
        <s v="Antonio S."/>
        <s v="Ari Junior"/>
        <s v="Aurino Neto"/>
        <s v="Barbara Jr"/>
        <s v="Beatriz Souza Nunes"/>
        <s v="Breno Bandeira"/>
        <s v="Bruna Oliveira"/>
        <s v="Bruno Batista"/>
        <s v="Bruno Cunha"/>
        <s v="Bruno Pedroso"/>
        <s v="Bruno Souza"/>
        <s v="Camila Novais"/>
        <s v="Carla Silva"/>
        <s v="Carlos Almeida"/>
        <s v="Carlos Bittencourt"/>
        <s v="Carlos Carvalho"/>
        <s v="Carlos Fonseca"/>
        <s v="Carlos Junior"/>
        <s v="Carlos Marinho"/>
        <s v="Carlos Pamplona"/>
        <s v="Carlos Pereira"/>
        <s v="Carlos Silva"/>
        <s v="Carolina Souza"/>
        <s v="Cezar Sousa"/>
        <s v="Cibele Vicente"/>
        <s v="Claudio Filho"/>
        <s v="Daniel Tourinho"/>
        <s v="Danielle Silva"/>
        <s v="Dayana Silva"/>
        <s v="Debora Silvany"/>
        <s v="Diego Almeida"/>
        <s v="Diogo Lopes"/>
        <s v="Eliane Carvalho"/>
        <s v="Ester Gazel"/>
        <s v="Fabiana Costa"/>
        <s v="Fabio Barretto"/>
        <s v="Fagner Pinto"/>
        <s v="Felipe Ferreira"/>
        <s v="Felix Figueiredo"/>
        <s v="Fernanda Ribeiro"/>
        <s v="Filipe Carli"/>
        <s v="Flavia Duarte"/>
        <s v="Francesco Itou"/>
        <s v="Francisco Lima"/>
        <s v="Francisco Oliveira"/>
        <s v="Frederico Araujo"/>
        <s v="Frederico Maia"/>
        <s v="Geder Santos"/>
        <s v="Geraldo Freire"/>
        <s v="Germano Azevedo"/>
        <s v="Gilmar Costa"/>
        <s v="Gleidson Costa"/>
        <s v="Gustavo Guidoni"/>
        <s v="Hederjane Santos"/>
        <s v="Henrique Tapioca"/>
        <s v="Igor Lima"/>
        <s v="Igor Pires"/>
        <s v="Ildalice Silva"/>
        <s v="Iraldo Nascimento"/>
        <s v="Irisfran Nome4"/>
        <s v="Isabel Costa"/>
        <s v="Jefferson Junior"/>
        <s v="Jesse Junior"/>
        <s v="Joao Binda"/>
        <s v="Joao Da"/>
        <s v="Joao Gomes"/>
        <s v="Joao Limeira"/>
        <s v="Joao Nogueira"/>
        <s v="Joao Santana"/>
        <s v="Joao Silva"/>
        <s v="Jonathas Valente"/>
        <s v="Jorge Bittencourt"/>
        <s v="Jorge De"/>
        <s v="Jose C"/>
        <s v="José Firmino"/>
        <s v="Juliana Costa"/>
        <s v="Juliana Mafra"/>
        <s v="Juliana Ribeiro"/>
        <s v="Karina Alcantara"/>
        <s v="Karina Silva"/>
        <s v="Klaucio Santos"/>
        <s v="Kosianne Silva"/>
        <s v="Laura de Oliveira"/>
        <s v="Lenita Silva"/>
        <s v="Leonardo Souza"/>
        <s v="Lindinalva Dhom"/>
        <s v="Livia Barbosa"/>
        <s v="Luciene Santos"/>
        <s v="Lucio Silva"/>
        <s v="Luis Junior"/>
        <s v="Luma Silva"/>
        <s v="Luzia Soares"/>
        <s v="Magda Lima"/>
        <s v="Manoel Medeiros"/>
        <s v="Manoel Neves"/>
        <s v="Manoel Oliveira"/>
        <s v="Marcelo Junior"/>
        <s v="Marcelo Nery"/>
        <s v="Marcos Gomes"/>
        <s v="Marcos Rogerio da Silva"/>
        <s v="Marcos Silva"/>
        <s v="Marcos Souza"/>
        <s v="Marcus Souza"/>
        <s v="Maria Alice Nunes"/>
        <s v="Maria Costa"/>
        <s v="Maria Garcia"/>
        <s v="Maria Ines"/>
        <s v="Maria Souza"/>
        <s v="Mariana Gomes"/>
        <s v="Mario Cruz"/>
        <s v="Mario de Andrade"/>
        <s v="Martin Souza"/>
        <s v="Mauro Almeida"/>
        <s v="Mauro Jesus"/>
        <s v="Melissa Silva"/>
        <s v="Milena Lima"/>
        <s v="Monique Leite"/>
        <s v="Natalie Figueiredo"/>
        <s v="Nathalia De"/>
        <s v="Nayane Oliveira"/>
        <s v="Nelson Lacerda"/>
        <s v="Onilton Junior"/>
        <s v="Paloma Andrade "/>
        <s v="Patricia Nascimento"/>
        <s v="Paulo Dos"/>
        <s v="Paulo Silva"/>
        <s v="Paulo Souza"/>
        <s v="Paulo Vasconcelos"/>
        <s v="Pedro Alencar"/>
        <s v="Pedro Toledo"/>
        <s v="Priscila Nascimento"/>
        <s v="Priscila Santana"/>
        <s v="Rafael Lira"/>
        <s v="Rafael Mariano"/>
        <s v="Rafael Sousa"/>
        <s v="Raphaell Araujo"/>
        <s v="Raquel Ferreira"/>
        <s v="Renato Cavalcante"/>
        <s v="Riamburgo Moreira"/>
        <s v="Ricardo Nascimento"/>
        <s v="Roberto Junior"/>
        <s v="Rodolfo Melo"/>
        <s v="Rodrigo Araujo"/>
        <s v="Rodrigo Silva"/>
        <s v="Rogerio Azevedo"/>
        <s v="Ronaldo Filho"/>
        <s v="Rony Souza"/>
        <s v="Rosana G."/>
        <s v="Saulo Jr."/>
        <s v="Saulo Moura"/>
        <s v="Sergio Farias"/>
        <s v="Shaffir Carmo"/>
        <s v="Silvia Souza"/>
        <s v="Silvio S"/>
        <s v="Sue Cruz"/>
        <s v="Sylvia Oliveria"/>
        <s v="Tatiana Paiva"/>
        <s v="Thais Toledo"/>
        <s v="Thatiana De"/>
        <s v="Thelma Gomes"/>
        <s v="Thiago Facca"/>
        <s v="Thiago Filho"/>
        <s v="Thiago Ilva"/>
        <s v="Thiago Melo"/>
        <s v="Thiago Neto"/>
        <s v="Thiago Pinto"/>
        <s v="Tiago Silva"/>
        <s v="Tito Filho"/>
        <s v="Vanessa Santos"/>
        <s v="Vicente Bastos"/>
        <s v="Vitor Araujo"/>
        <s v="Vitor Souza"/>
      </sharedItems>
    </cacheField>
    <cacheField name="SEXO" numFmtId="0">
      <sharedItems count="2">
        <s v="M"/>
        <s v="F"/>
      </sharedItems>
    </cacheField>
    <cacheField name="NASCIMENTO" numFmtId="0">
      <sharedItems containsSemiMixedTypes="0" containsNonDate="0" containsDate="1" containsString="0" minDate="1940-01-11T00:00:00" maxDate="2017-08-05T00:00:00" count="192">
        <d v="1952-09-11T00:00:00"/>
        <d v="2010-07-21T00:00:00"/>
        <d v="1966-11-24T00:00:00"/>
        <d v="1964-06-22T00:00:00"/>
        <d v="2000-02-15T00:00:00"/>
        <d v="1968-08-24T00:00:00"/>
        <d v="2003-05-17T00:00:00"/>
        <d v="1959-02-01T00:00:00"/>
        <d v="1957-09-10T00:00:00"/>
        <d v="1957-06-16T00:00:00"/>
        <d v="2002-11-14T00:00:00"/>
        <d v="1998-10-23T00:00:00"/>
        <d v="2001-02-20T00:00:00"/>
        <d v="1967-11-22T00:00:00"/>
        <d v="2003-03-25T00:00:00"/>
        <d v="1969-02-08T00:00:00"/>
        <d v="1963-11-26T00:00:00"/>
        <d v="2004-02-29T00:00:00"/>
        <d v="2014-12-24T00:00:00"/>
        <d v="1958-09-05T00:00:00"/>
        <d v="1944-01-28T00:00:00"/>
        <d v="2005-04-14T00:00:00"/>
        <d v="2004-06-29T00:00:00"/>
        <d v="2002-11-21T00:00:00"/>
        <d v="1992-09-03T00:00:00"/>
        <d v="1975-08-15T00:00:00"/>
        <d v="2001-12-26T00:00:00"/>
        <d v="2011-07-31T00:00:00"/>
        <d v="1996-02-25T00:00:00"/>
        <d v="1986-08-02T00:00:00"/>
        <d v="1966-01-03T00:00:00"/>
        <d v="1981-08-23T00:00:00"/>
        <d v="1943-01-12T00:00:00"/>
        <d v="2007-10-24T00:00:00"/>
        <d v="2006-02-28T00:00:00"/>
        <d v="2005-05-12T00:00:00"/>
        <d v="1950-08-03T00:00:00"/>
        <d v="1967-04-16T00:00:00"/>
        <d v="1975-12-15T00:00:00"/>
        <d v="1966-06-16T00:00:00"/>
        <d v="2003-01-16T00:00:00"/>
        <d v="1995-07-29T00:00:00"/>
        <d v="1990-10-29T00:00:00"/>
        <d v="2014-01-16T00:00:00"/>
        <d v="1972-01-21T00:00:00"/>
        <d v="2003-04-21T00:00:00"/>
        <d v="1942-11-28T00:00:00"/>
        <d v="1948-08-06T00:00:00"/>
        <d v="1973-03-19T00:00:00"/>
        <d v="1965-10-07T00:00:00"/>
        <d v="1951-11-22T00:00:00"/>
        <d v="1950-04-02T00:00:00"/>
        <d v="1982-12-31T00:00:00"/>
        <d v="1987-09-01T00:00:00"/>
        <d v="2012-11-28T00:00:00"/>
        <d v="1972-04-25T00:00:00"/>
        <d v="1940-10-20T00:00:00"/>
        <d v="1948-11-15T00:00:00"/>
        <d v="2005-03-16T00:00:00"/>
        <d v="1963-04-26T00:00:00"/>
        <d v="1958-05-28T00:00:00"/>
        <d v="1977-11-25T00:00:00"/>
        <d v="1973-06-29T00:00:00"/>
        <d v="2001-12-20T00:00:00"/>
        <d v="1994-09-27T00:00:00"/>
        <d v="2001-02-04T00:00:00"/>
        <d v="1975-05-15T00:00:00"/>
        <d v="1975-07-12T00:00:00"/>
        <d v="1997-06-24T00:00:00"/>
        <d v="1966-07-17T00:00:00"/>
        <d v="1970-01-13T00:00:00"/>
        <d v="1988-06-19T00:00:00"/>
        <d v="1976-07-27T00:00:00"/>
        <d v="1940-09-22T00:00:00"/>
        <d v="2005-04-12T00:00:00"/>
        <d v="1954-02-25T00:00:00"/>
        <d v="2001-04-25T00:00:00"/>
        <d v="1979-04-02T00:00:00"/>
        <d v="1967-05-12T00:00:00"/>
        <d v="1970-05-14T00:00:00"/>
        <d v="1985-09-07T00:00:00"/>
        <d v="1970-07-09T00:00:00"/>
        <d v="1949-06-30T00:00:00"/>
        <d v="1983-03-26T00:00:00"/>
        <d v="1946-01-22T00:00:00"/>
        <d v="1944-04-08T00:00:00"/>
        <d v="2007-10-29T00:00:00"/>
        <d v="1967-06-21T00:00:00"/>
        <d v="1962-05-09T00:00:00"/>
        <d v="2015-10-29T00:00:00"/>
        <d v="1943-03-07T00:00:00"/>
        <d v="1976-10-29T00:00:00"/>
        <d v="2011-09-16T00:00:00"/>
        <d v="1983-11-06T00:00:00"/>
        <d v="1959-08-26T00:00:00"/>
        <d v="1991-01-18T00:00:00"/>
        <d v="2016-09-04T00:00:00"/>
        <d v="1964-12-18T00:00:00"/>
        <d v="1975-04-17T00:00:00"/>
        <d v="1979-11-07T00:00:00"/>
        <d v="2004-11-30T00:00:00"/>
        <d v="1941-10-18T00:00:00"/>
        <d v="1949-05-25T00:00:00"/>
        <d v="1990-11-03T00:00:00"/>
        <d v="1981-08-07T00:00:00"/>
        <d v="1956-01-01T00:00:00"/>
        <d v="1998-07-01T00:00:00"/>
        <d v="1987-10-14T00:00:00"/>
        <d v="1996-11-23T00:00:00"/>
        <d v="1966-06-13T00:00:00"/>
        <d v="1991-07-19T00:00:00"/>
        <d v="1971-03-26T00:00:00"/>
        <d v="1992-04-26T00:00:00"/>
        <d v="1977-04-24T00:00:00"/>
        <d v="1976-07-29T00:00:00"/>
        <d v="1994-09-08T00:00:00"/>
        <d v="2012-01-11T00:00:00"/>
        <d v="2007-09-29T00:00:00"/>
        <d v="1994-03-21T00:00:00"/>
        <d v="1968-09-16T00:00:00"/>
        <d v="1971-10-23T00:00:00"/>
        <d v="1985-10-22T00:00:00"/>
        <d v="1988-08-17T00:00:00"/>
        <d v="1975-08-26T00:00:00"/>
        <d v="1987-07-16T00:00:00"/>
        <d v="1942-06-09T00:00:00"/>
        <d v="1966-12-15T00:00:00"/>
        <d v="1974-11-05T00:00:00"/>
        <d v="1986-06-29T00:00:00"/>
        <d v="1962-09-29T00:00:00"/>
        <d v="1979-01-29T00:00:00"/>
        <d v="1980-06-27T00:00:00"/>
        <d v="2009-05-07T00:00:00"/>
        <d v="2006-04-17T00:00:00"/>
        <d v="2009-07-19T00:00:00"/>
        <d v="1946-09-28T00:00:00"/>
        <d v="1976-04-11T00:00:00"/>
        <d v="1940-06-25T00:00:00"/>
        <d v="1954-05-27T00:00:00"/>
        <d v="1987-05-04T00:00:00"/>
        <d v="1946-06-17T00:00:00"/>
        <d v="1997-11-06T00:00:00"/>
        <d v="2006-02-23T00:00:00"/>
        <d v="2004-02-18T00:00:00"/>
        <d v="1986-03-13T00:00:00"/>
        <d v="1967-10-13T00:00:00"/>
        <d v="1990-07-25T00:00:00"/>
        <d v="1940-07-15T00:00:00"/>
        <d v="1988-05-09T00:00:00"/>
        <d v="1996-05-16T00:00:00"/>
        <d v="1988-06-24T00:00:00"/>
        <d v="2017-08-04T00:00:00"/>
        <d v="1965-06-19T00:00:00"/>
        <d v="1976-01-08T00:00:00"/>
        <d v="1940-01-11T00:00:00"/>
        <d v="2015-11-03T00:00:00"/>
        <d v="1962-11-19T00:00:00"/>
        <d v="1955-05-23T00:00:00"/>
        <d v="2010-05-26T00:00:00"/>
        <d v="1953-07-14T00:00:00"/>
        <d v="1972-07-19T00:00:00"/>
        <d v="1959-12-30T00:00:00"/>
        <d v="1998-06-12T00:00:00"/>
        <d v="1957-03-17T00:00:00"/>
        <d v="1958-07-04T00:00:00"/>
        <d v="2008-05-23T00:00:00"/>
        <d v="1993-05-19T00:00:00"/>
        <d v="1985-12-16T00:00:00"/>
        <d v="1958-09-09T00:00:00"/>
        <d v="2008-03-14T00:00:00"/>
        <d v="2012-03-11T00:00:00"/>
        <d v="2003-02-04T00:00:00"/>
        <d v="1972-09-14T00:00:00"/>
        <d v="1949-02-16T00:00:00"/>
        <d v="1981-08-02T00:00:00"/>
        <d v="2007-02-23T00:00:00"/>
        <d v="1947-05-17T00:00:00"/>
        <d v="1966-08-11T00:00:00"/>
        <d v="1980-07-04T00:00:00"/>
        <d v="1988-05-15T00:00:00"/>
        <d v="1971-07-29T00:00:00"/>
        <d v="1991-04-06T00:00:00"/>
        <d v="1960-08-30T00:00:00"/>
        <d v="1943-11-08T00:00:00"/>
        <d v="2006-05-17T00:00:00"/>
        <d v="1946-11-05T00:00:00"/>
        <d v="1951-02-05T00:00:00"/>
        <d v="1983-03-06T00:00:00"/>
        <d v="1949-10-20T00:00:00"/>
        <d v="2017-04-23T00:00:00"/>
        <d v="1958-12-02T00:00:00"/>
        <d v="1983-02-15T00:00:00"/>
      </sharedItems>
      <fieldGroup par="16" base="6">
        <rangePr groupBy="months" startDate="1940-01-11T00:00:00" endDate="2017-08-05T00:00:00"/>
        <groupItems count="14">
          <s v="&lt;11/01/194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5/08/2017"/>
        </groupItems>
      </fieldGroup>
    </cacheField>
    <cacheField name="IDADE" numFmtId="0">
      <sharedItems containsSemiMixedTypes="0" containsString="0" containsNumber="1" containsInteger="1" minValue="0" maxValue="78" count="74">
        <n v="65"/>
        <n v="22"/>
        <n v="7"/>
        <n v="51"/>
        <n v="53"/>
        <n v="17"/>
        <n v="49"/>
        <n v="14"/>
        <n v="59"/>
        <n v="60"/>
        <n v="15"/>
        <n v="19"/>
        <n v="16"/>
        <n v="50"/>
        <n v="48"/>
        <n v="54"/>
        <n v="13"/>
        <n v="3"/>
        <n v="74"/>
        <n v="12"/>
        <n v="25"/>
        <n v="42"/>
        <n v="6"/>
        <n v="21"/>
        <n v="31"/>
        <n v="52"/>
        <n v="36"/>
        <n v="75"/>
        <n v="10"/>
        <n v="11"/>
        <n v="67"/>
        <n v="27"/>
        <n v="4"/>
        <n v="46"/>
        <n v="69"/>
        <n v="44"/>
        <n v="66"/>
        <n v="35"/>
        <n v="30"/>
        <n v="5"/>
        <n v="45"/>
        <n v="77"/>
        <n v="40"/>
        <n v="23"/>
        <n v="20"/>
        <n v="29"/>
        <n v="41"/>
        <n v="63"/>
        <n v="38"/>
        <n v="47"/>
        <n v="32"/>
        <n v="68"/>
        <n v="34"/>
        <n v="72"/>
        <n v="73"/>
        <n v="55"/>
        <n v="2"/>
        <n v="58"/>
        <n v="1"/>
        <n v="76"/>
        <n v="62"/>
        <n v="26"/>
        <n v="43"/>
        <n v="39"/>
        <n v="37"/>
        <n v="8"/>
        <n v="71"/>
        <n v="0"/>
        <n v="78"/>
        <n v="64"/>
        <n v="9"/>
        <n v="24"/>
        <n v="70"/>
        <n v="57"/>
      </sharedItems>
    </cacheField>
    <cacheField name="FAIXAETARIA" numFmtId="0">
      <sharedItems count="4">
        <s v="Terceira Idade"/>
        <s v="Adulto"/>
        <s v="Criança"/>
        <s v="Adolescente"/>
      </sharedItems>
    </cacheField>
    <cacheField name="PA" numFmtId="0">
      <sharedItems count="3">
        <s v="hipertensão"/>
        <s v="hipotensão"/>
        <s v="normal"/>
      </sharedItems>
    </cacheField>
    <cacheField name="FC" numFmtId="0">
      <sharedItems count="2">
        <s v="alterada"/>
        <s v="normal"/>
      </sharedItems>
    </cacheField>
    <cacheField name="TEMPERATURA" numFmtId="0">
      <sharedItems count="3">
        <s v="alta"/>
        <s v="baixa"/>
        <s v="normal"/>
      </sharedItems>
    </cacheField>
    <cacheField name="STATUS" numFmtId="0">
      <sharedItems count="21">
        <s v="dor abdominal"/>
        <s v="rinite"/>
        <s v="dor de garganta"/>
        <s v="cólica renal"/>
        <s v="parada cardíaca"/>
        <s v="corpo estranho"/>
        <s v="fadiga muscular"/>
        <s v="resfriado"/>
        <s v="dor no corpo"/>
        <s v="insuficiência respiratória"/>
        <s v="enxaqueca"/>
        <s v="dor na nuca"/>
        <s v="queimadura"/>
        <s v="hemorragia"/>
        <s v="distúrbio gastrointestinal"/>
        <s v="insolação"/>
        <s v="fratura exposta"/>
        <s v="perda de consciência"/>
        <s v="dor toráxica"/>
        <s v="politrauma"/>
        <s v="náusea"/>
      </sharedItems>
    </cacheField>
    <cacheField name="ATENDIMENTO" numFmtId="0">
      <sharedItems containsBlank="1" count="5">
        <s v="Emergência"/>
        <s v="Normal"/>
        <s v="Não Registrado"/>
        <s v="Urgência"/>
        <m u="1"/>
      </sharedItems>
    </cacheField>
    <cacheField name="Meses" numFmtId="0" databaseField="0">
      <fieldGroup base="0">
        <rangePr groupBy="months" startDate="2017-01-01T00:00:00" endDate="2018-01-01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8"/>
        </groupItems>
      </fieldGroup>
    </cacheField>
    <cacheField name="Trimestres" numFmtId="0" databaseField="0">
      <fieldGroup base="6">
        <rangePr groupBy="quarters" startDate="1940-01-11T00:00:00" endDate="2017-08-05T00:00:00"/>
        <groupItems count="6">
          <s v="&lt;11/01/1940"/>
          <s v="Trim1"/>
          <s v="Trim2"/>
          <s v="Trim3"/>
          <s v="Trim4"/>
          <s v="&gt;05/08/2017"/>
        </groupItems>
      </fieldGroup>
    </cacheField>
    <cacheField name="Anos" numFmtId="0" databaseField="0">
      <fieldGroup base="6">
        <rangePr groupBy="years" startDate="1940-01-11T00:00:00" endDate="2017-08-05T00:00:00"/>
        <groupItems count="80">
          <s v="&lt;11/01/1940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05/08/2017"/>
        </groupItems>
      </fieldGroup>
    </cacheField>
  </cacheFields>
  <extLst>
    <ext xmlns:x14="http://schemas.microsoft.com/office/spreadsheetml/2009/9/main" uri="{725AE2AE-9491-48be-B2B4-4EB974FC3084}">
      <x14:pivotCacheDefinition pivotCacheId="518312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n v="2017"/>
    <x v="0"/>
    <x v="0"/>
    <x v="0"/>
    <x v="0"/>
    <x v="0"/>
    <x v="0"/>
    <x v="0"/>
    <x v="0"/>
    <x v="0"/>
    <x v="0"/>
    <x v="0"/>
    <x v="0"/>
  </r>
  <r>
    <x v="0"/>
    <n v="2017"/>
    <x v="0"/>
    <x v="0"/>
    <x v="0"/>
    <x v="0"/>
    <x v="0"/>
    <x v="1"/>
    <x v="1"/>
    <x v="0"/>
    <x v="0"/>
    <x v="0"/>
    <x v="0"/>
    <x v="0"/>
  </r>
  <r>
    <x v="1"/>
    <n v="2017"/>
    <x v="1"/>
    <x v="1"/>
    <x v="1"/>
    <x v="1"/>
    <x v="1"/>
    <x v="2"/>
    <x v="2"/>
    <x v="1"/>
    <x v="0"/>
    <x v="1"/>
    <x v="1"/>
    <x v="1"/>
  </r>
  <r>
    <x v="2"/>
    <n v="2017"/>
    <x v="2"/>
    <x v="2"/>
    <x v="2"/>
    <x v="0"/>
    <x v="2"/>
    <x v="3"/>
    <x v="1"/>
    <x v="0"/>
    <x v="1"/>
    <x v="1"/>
    <x v="2"/>
    <x v="2"/>
  </r>
  <r>
    <x v="3"/>
    <n v="2017"/>
    <x v="1"/>
    <x v="3"/>
    <x v="3"/>
    <x v="0"/>
    <x v="3"/>
    <x v="4"/>
    <x v="1"/>
    <x v="0"/>
    <x v="0"/>
    <x v="0"/>
    <x v="3"/>
    <x v="2"/>
  </r>
  <r>
    <x v="4"/>
    <n v="2017"/>
    <x v="0"/>
    <x v="4"/>
    <x v="4"/>
    <x v="0"/>
    <x v="4"/>
    <x v="5"/>
    <x v="3"/>
    <x v="0"/>
    <x v="0"/>
    <x v="1"/>
    <x v="3"/>
    <x v="2"/>
  </r>
  <r>
    <x v="5"/>
    <n v="2017"/>
    <x v="3"/>
    <x v="0"/>
    <x v="5"/>
    <x v="0"/>
    <x v="5"/>
    <x v="6"/>
    <x v="1"/>
    <x v="1"/>
    <x v="0"/>
    <x v="0"/>
    <x v="4"/>
    <x v="2"/>
  </r>
  <r>
    <x v="6"/>
    <n v="2017"/>
    <x v="4"/>
    <x v="3"/>
    <x v="6"/>
    <x v="1"/>
    <x v="6"/>
    <x v="7"/>
    <x v="3"/>
    <x v="1"/>
    <x v="0"/>
    <x v="0"/>
    <x v="4"/>
    <x v="2"/>
  </r>
  <r>
    <x v="7"/>
    <n v="2017"/>
    <x v="5"/>
    <x v="5"/>
    <x v="7"/>
    <x v="0"/>
    <x v="7"/>
    <x v="8"/>
    <x v="1"/>
    <x v="1"/>
    <x v="0"/>
    <x v="0"/>
    <x v="5"/>
    <x v="2"/>
  </r>
  <r>
    <x v="8"/>
    <n v="2017"/>
    <x v="6"/>
    <x v="6"/>
    <x v="8"/>
    <x v="0"/>
    <x v="8"/>
    <x v="9"/>
    <x v="0"/>
    <x v="0"/>
    <x v="1"/>
    <x v="2"/>
    <x v="6"/>
    <x v="2"/>
  </r>
  <r>
    <x v="9"/>
    <n v="2017"/>
    <x v="7"/>
    <x v="7"/>
    <x v="9"/>
    <x v="1"/>
    <x v="9"/>
    <x v="9"/>
    <x v="0"/>
    <x v="1"/>
    <x v="1"/>
    <x v="2"/>
    <x v="1"/>
    <x v="1"/>
  </r>
  <r>
    <x v="10"/>
    <n v="2017"/>
    <x v="8"/>
    <x v="8"/>
    <x v="10"/>
    <x v="1"/>
    <x v="10"/>
    <x v="10"/>
    <x v="3"/>
    <x v="1"/>
    <x v="1"/>
    <x v="1"/>
    <x v="7"/>
    <x v="1"/>
  </r>
  <r>
    <x v="11"/>
    <n v="2017"/>
    <x v="6"/>
    <x v="9"/>
    <x v="11"/>
    <x v="1"/>
    <x v="11"/>
    <x v="11"/>
    <x v="1"/>
    <x v="2"/>
    <x v="0"/>
    <x v="0"/>
    <x v="8"/>
    <x v="0"/>
  </r>
  <r>
    <x v="12"/>
    <n v="2017"/>
    <x v="3"/>
    <x v="10"/>
    <x v="12"/>
    <x v="1"/>
    <x v="12"/>
    <x v="12"/>
    <x v="3"/>
    <x v="0"/>
    <x v="0"/>
    <x v="0"/>
    <x v="8"/>
    <x v="0"/>
  </r>
  <r>
    <x v="13"/>
    <n v="2017"/>
    <x v="0"/>
    <x v="8"/>
    <x v="13"/>
    <x v="1"/>
    <x v="13"/>
    <x v="13"/>
    <x v="1"/>
    <x v="0"/>
    <x v="0"/>
    <x v="0"/>
    <x v="9"/>
    <x v="0"/>
  </r>
  <r>
    <x v="14"/>
    <n v="2017"/>
    <x v="9"/>
    <x v="6"/>
    <x v="14"/>
    <x v="1"/>
    <x v="14"/>
    <x v="7"/>
    <x v="3"/>
    <x v="0"/>
    <x v="1"/>
    <x v="1"/>
    <x v="10"/>
    <x v="0"/>
  </r>
  <r>
    <x v="15"/>
    <n v="2017"/>
    <x v="5"/>
    <x v="11"/>
    <x v="15"/>
    <x v="0"/>
    <x v="15"/>
    <x v="14"/>
    <x v="1"/>
    <x v="2"/>
    <x v="1"/>
    <x v="2"/>
    <x v="7"/>
    <x v="1"/>
  </r>
  <r>
    <x v="16"/>
    <n v="2017"/>
    <x v="10"/>
    <x v="12"/>
    <x v="16"/>
    <x v="0"/>
    <x v="16"/>
    <x v="15"/>
    <x v="1"/>
    <x v="0"/>
    <x v="0"/>
    <x v="1"/>
    <x v="11"/>
    <x v="0"/>
  </r>
  <r>
    <x v="17"/>
    <n v="2017"/>
    <x v="9"/>
    <x v="13"/>
    <x v="17"/>
    <x v="0"/>
    <x v="17"/>
    <x v="16"/>
    <x v="3"/>
    <x v="0"/>
    <x v="1"/>
    <x v="1"/>
    <x v="9"/>
    <x v="0"/>
  </r>
  <r>
    <x v="18"/>
    <n v="2017"/>
    <x v="5"/>
    <x v="2"/>
    <x v="18"/>
    <x v="0"/>
    <x v="18"/>
    <x v="17"/>
    <x v="2"/>
    <x v="0"/>
    <x v="1"/>
    <x v="1"/>
    <x v="8"/>
    <x v="0"/>
  </r>
  <r>
    <x v="19"/>
    <n v="2017"/>
    <x v="9"/>
    <x v="14"/>
    <x v="19"/>
    <x v="0"/>
    <x v="19"/>
    <x v="8"/>
    <x v="1"/>
    <x v="0"/>
    <x v="1"/>
    <x v="1"/>
    <x v="12"/>
    <x v="0"/>
  </r>
  <r>
    <x v="20"/>
    <n v="2017"/>
    <x v="9"/>
    <x v="15"/>
    <x v="20"/>
    <x v="1"/>
    <x v="20"/>
    <x v="18"/>
    <x v="0"/>
    <x v="0"/>
    <x v="0"/>
    <x v="0"/>
    <x v="0"/>
    <x v="0"/>
  </r>
  <r>
    <x v="21"/>
    <n v="2017"/>
    <x v="8"/>
    <x v="16"/>
    <x v="21"/>
    <x v="0"/>
    <x v="21"/>
    <x v="19"/>
    <x v="3"/>
    <x v="0"/>
    <x v="1"/>
    <x v="2"/>
    <x v="3"/>
    <x v="0"/>
  </r>
  <r>
    <x v="22"/>
    <n v="2017"/>
    <x v="8"/>
    <x v="17"/>
    <x v="22"/>
    <x v="0"/>
    <x v="22"/>
    <x v="16"/>
    <x v="3"/>
    <x v="0"/>
    <x v="1"/>
    <x v="2"/>
    <x v="13"/>
    <x v="0"/>
  </r>
  <r>
    <x v="23"/>
    <n v="2017"/>
    <x v="0"/>
    <x v="17"/>
    <x v="23"/>
    <x v="0"/>
    <x v="23"/>
    <x v="10"/>
    <x v="3"/>
    <x v="1"/>
    <x v="1"/>
    <x v="2"/>
    <x v="14"/>
    <x v="1"/>
  </r>
  <r>
    <x v="24"/>
    <n v="2017"/>
    <x v="10"/>
    <x v="18"/>
    <x v="24"/>
    <x v="0"/>
    <x v="24"/>
    <x v="20"/>
    <x v="1"/>
    <x v="0"/>
    <x v="1"/>
    <x v="2"/>
    <x v="9"/>
    <x v="0"/>
  </r>
  <r>
    <x v="25"/>
    <n v="2017"/>
    <x v="0"/>
    <x v="19"/>
    <x v="25"/>
    <x v="0"/>
    <x v="25"/>
    <x v="21"/>
    <x v="1"/>
    <x v="0"/>
    <x v="0"/>
    <x v="0"/>
    <x v="15"/>
    <x v="0"/>
  </r>
  <r>
    <x v="26"/>
    <n v="2017"/>
    <x v="0"/>
    <x v="10"/>
    <x v="26"/>
    <x v="0"/>
    <x v="26"/>
    <x v="12"/>
    <x v="3"/>
    <x v="0"/>
    <x v="1"/>
    <x v="1"/>
    <x v="8"/>
    <x v="0"/>
  </r>
  <r>
    <x v="15"/>
    <n v="2017"/>
    <x v="5"/>
    <x v="11"/>
    <x v="27"/>
    <x v="1"/>
    <x v="27"/>
    <x v="22"/>
    <x v="2"/>
    <x v="2"/>
    <x v="0"/>
    <x v="0"/>
    <x v="7"/>
    <x v="0"/>
  </r>
  <r>
    <x v="27"/>
    <n v="2017"/>
    <x v="1"/>
    <x v="20"/>
    <x v="28"/>
    <x v="1"/>
    <x v="28"/>
    <x v="23"/>
    <x v="1"/>
    <x v="1"/>
    <x v="0"/>
    <x v="1"/>
    <x v="7"/>
    <x v="1"/>
  </r>
  <r>
    <x v="28"/>
    <n v="2017"/>
    <x v="3"/>
    <x v="16"/>
    <x v="29"/>
    <x v="0"/>
    <x v="29"/>
    <x v="24"/>
    <x v="1"/>
    <x v="1"/>
    <x v="0"/>
    <x v="0"/>
    <x v="12"/>
    <x v="0"/>
  </r>
  <r>
    <x v="29"/>
    <n v="2017"/>
    <x v="6"/>
    <x v="2"/>
    <x v="30"/>
    <x v="1"/>
    <x v="30"/>
    <x v="25"/>
    <x v="1"/>
    <x v="1"/>
    <x v="0"/>
    <x v="0"/>
    <x v="3"/>
    <x v="3"/>
  </r>
  <r>
    <x v="30"/>
    <n v="2017"/>
    <x v="1"/>
    <x v="21"/>
    <x v="31"/>
    <x v="0"/>
    <x v="31"/>
    <x v="26"/>
    <x v="1"/>
    <x v="1"/>
    <x v="0"/>
    <x v="1"/>
    <x v="7"/>
    <x v="1"/>
  </r>
  <r>
    <x v="28"/>
    <n v="2017"/>
    <x v="3"/>
    <x v="16"/>
    <x v="32"/>
    <x v="0"/>
    <x v="32"/>
    <x v="27"/>
    <x v="0"/>
    <x v="1"/>
    <x v="0"/>
    <x v="0"/>
    <x v="12"/>
    <x v="0"/>
  </r>
  <r>
    <x v="31"/>
    <n v="2017"/>
    <x v="6"/>
    <x v="10"/>
    <x v="33"/>
    <x v="0"/>
    <x v="33"/>
    <x v="28"/>
    <x v="2"/>
    <x v="0"/>
    <x v="0"/>
    <x v="0"/>
    <x v="16"/>
    <x v="0"/>
  </r>
  <r>
    <x v="32"/>
    <n v="2017"/>
    <x v="1"/>
    <x v="6"/>
    <x v="34"/>
    <x v="0"/>
    <x v="34"/>
    <x v="29"/>
    <x v="2"/>
    <x v="2"/>
    <x v="1"/>
    <x v="2"/>
    <x v="7"/>
    <x v="0"/>
  </r>
  <r>
    <x v="30"/>
    <n v="2017"/>
    <x v="1"/>
    <x v="21"/>
    <x v="35"/>
    <x v="1"/>
    <x v="35"/>
    <x v="19"/>
    <x v="3"/>
    <x v="2"/>
    <x v="0"/>
    <x v="0"/>
    <x v="16"/>
    <x v="0"/>
  </r>
  <r>
    <x v="33"/>
    <n v="2017"/>
    <x v="1"/>
    <x v="13"/>
    <x v="36"/>
    <x v="1"/>
    <x v="36"/>
    <x v="30"/>
    <x v="0"/>
    <x v="0"/>
    <x v="1"/>
    <x v="1"/>
    <x v="15"/>
    <x v="0"/>
  </r>
  <r>
    <x v="34"/>
    <n v="2017"/>
    <x v="5"/>
    <x v="10"/>
    <x v="37"/>
    <x v="0"/>
    <x v="37"/>
    <x v="13"/>
    <x v="1"/>
    <x v="1"/>
    <x v="0"/>
    <x v="0"/>
    <x v="4"/>
    <x v="3"/>
  </r>
  <r>
    <x v="8"/>
    <n v="2017"/>
    <x v="6"/>
    <x v="6"/>
    <x v="38"/>
    <x v="0"/>
    <x v="38"/>
    <x v="21"/>
    <x v="1"/>
    <x v="2"/>
    <x v="1"/>
    <x v="2"/>
    <x v="1"/>
    <x v="1"/>
  </r>
  <r>
    <x v="35"/>
    <n v="2017"/>
    <x v="5"/>
    <x v="22"/>
    <x v="39"/>
    <x v="0"/>
    <x v="15"/>
    <x v="14"/>
    <x v="1"/>
    <x v="1"/>
    <x v="0"/>
    <x v="0"/>
    <x v="5"/>
    <x v="3"/>
  </r>
  <r>
    <x v="36"/>
    <n v="2017"/>
    <x v="10"/>
    <x v="19"/>
    <x v="40"/>
    <x v="0"/>
    <x v="39"/>
    <x v="3"/>
    <x v="1"/>
    <x v="1"/>
    <x v="1"/>
    <x v="2"/>
    <x v="14"/>
    <x v="1"/>
  </r>
  <r>
    <x v="37"/>
    <n v="2017"/>
    <x v="7"/>
    <x v="4"/>
    <x v="41"/>
    <x v="0"/>
    <x v="40"/>
    <x v="10"/>
    <x v="3"/>
    <x v="1"/>
    <x v="1"/>
    <x v="2"/>
    <x v="14"/>
    <x v="1"/>
  </r>
  <r>
    <x v="38"/>
    <n v="2017"/>
    <x v="1"/>
    <x v="12"/>
    <x v="42"/>
    <x v="0"/>
    <x v="41"/>
    <x v="1"/>
    <x v="1"/>
    <x v="1"/>
    <x v="0"/>
    <x v="0"/>
    <x v="4"/>
    <x v="3"/>
  </r>
  <r>
    <x v="39"/>
    <n v="2017"/>
    <x v="11"/>
    <x v="2"/>
    <x v="43"/>
    <x v="0"/>
    <x v="42"/>
    <x v="31"/>
    <x v="1"/>
    <x v="0"/>
    <x v="1"/>
    <x v="1"/>
    <x v="10"/>
    <x v="0"/>
  </r>
  <r>
    <x v="27"/>
    <n v="2017"/>
    <x v="1"/>
    <x v="20"/>
    <x v="44"/>
    <x v="0"/>
    <x v="43"/>
    <x v="32"/>
    <x v="2"/>
    <x v="2"/>
    <x v="1"/>
    <x v="2"/>
    <x v="7"/>
    <x v="1"/>
  </r>
  <r>
    <x v="40"/>
    <n v="2017"/>
    <x v="11"/>
    <x v="19"/>
    <x v="45"/>
    <x v="0"/>
    <x v="44"/>
    <x v="33"/>
    <x v="1"/>
    <x v="0"/>
    <x v="0"/>
    <x v="0"/>
    <x v="0"/>
    <x v="0"/>
  </r>
  <r>
    <x v="41"/>
    <n v="2017"/>
    <x v="0"/>
    <x v="16"/>
    <x v="46"/>
    <x v="1"/>
    <x v="45"/>
    <x v="7"/>
    <x v="3"/>
    <x v="2"/>
    <x v="0"/>
    <x v="1"/>
    <x v="0"/>
    <x v="0"/>
  </r>
  <r>
    <x v="42"/>
    <n v="2017"/>
    <x v="4"/>
    <x v="0"/>
    <x v="47"/>
    <x v="0"/>
    <x v="46"/>
    <x v="27"/>
    <x v="0"/>
    <x v="2"/>
    <x v="0"/>
    <x v="1"/>
    <x v="0"/>
    <x v="0"/>
  </r>
  <r>
    <x v="43"/>
    <n v="2017"/>
    <x v="6"/>
    <x v="20"/>
    <x v="48"/>
    <x v="1"/>
    <x v="47"/>
    <x v="34"/>
    <x v="0"/>
    <x v="0"/>
    <x v="0"/>
    <x v="0"/>
    <x v="10"/>
    <x v="0"/>
  </r>
  <r>
    <x v="27"/>
    <n v="2017"/>
    <x v="1"/>
    <x v="20"/>
    <x v="49"/>
    <x v="0"/>
    <x v="48"/>
    <x v="35"/>
    <x v="1"/>
    <x v="1"/>
    <x v="0"/>
    <x v="0"/>
    <x v="17"/>
    <x v="0"/>
  </r>
  <r>
    <x v="44"/>
    <n v="2017"/>
    <x v="9"/>
    <x v="22"/>
    <x v="50"/>
    <x v="0"/>
    <x v="49"/>
    <x v="25"/>
    <x v="1"/>
    <x v="0"/>
    <x v="0"/>
    <x v="0"/>
    <x v="8"/>
    <x v="0"/>
  </r>
  <r>
    <x v="45"/>
    <n v="2017"/>
    <x v="5"/>
    <x v="23"/>
    <x v="51"/>
    <x v="1"/>
    <x v="50"/>
    <x v="36"/>
    <x v="0"/>
    <x v="0"/>
    <x v="0"/>
    <x v="0"/>
    <x v="10"/>
    <x v="0"/>
  </r>
  <r>
    <x v="46"/>
    <n v="2017"/>
    <x v="5"/>
    <x v="3"/>
    <x v="52"/>
    <x v="1"/>
    <x v="51"/>
    <x v="30"/>
    <x v="0"/>
    <x v="1"/>
    <x v="1"/>
    <x v="1"/>
    <x v="14"/>
    <x v="1"/>
  </r>
  <r>
    <x v="47"/>
    <n v="2017"/>
    <x v="3"/>
    <x v="20"/>
    <x v="53"/>
    <x v="1"/>
    <x v="52"/>
    <x v="37"/>
    <x v="1"/>
    <x v="1"/>
    <x v="0"/>
    <x v="1"/>
    <x v="7"/>
    <x v="1"/>
  </r>
  <r>
    <x v="48"/>
    <n v="2017"/>
    <x v="11"/>
    <x v="22"/>
    <x v="54"/>
    <x v="0"/>
    <x v="53"/>
    <x v="38"/>
    <x v="1"/>
    <x v="0"/>
    <x v="0"/>
    <x v="1"/>
    <x v="8"/>
    <x v="0"/>
  </r>
  <r>
    <x v="49"/>
    <n v="2017"/>
    <x v="9"/>
    <x v="21"/>
    <x v="55"/>
    <x v="0"/>
    <x v="54"/>
    <x v="39"/>
    <x v="2"/>
    <x v="0"/>
    <x v="0"/>
    <x v="0"/>
    <x v="8"/>
    <x v="0"/>
  </r>
  <r>
    <x v="50"/>
    <n v="2017"/>
    <x v="8"/>
    <x v="24"/>
    <x v="56"/>
    <x v="1"/>
    <x v="55"/>
    <x v="40"/>
    <x v="1"/>
    <x v="2"/>
    <x v="1"/>
    <x v="2"/>
    <x v="16"/>
    <x v="0"/>
  </r>
  <r>
    <x v="1"/>
    <n v="2017"/>
    <x v="1"/>
    <x v="1"/>
    <x v="57"/>
    <x v="1"/>
    <x v="56"/>
    <x v="41"/>
    <x v="0"/>
    <x v="2"/>
    <x v="0"/>
    <x v="0"/>
    <x v="18"/>
    <x v="0"/>
  </r>
  <r>
    <x v="25"/>
    <n v="2017"/>
    <x v="0"/>
    <x v="19"/>
    <x v="58"/>
    <x v="1"/>
    <x v="57"/>
    <x v="34"/>
    <x v="0"/>
    <x v="1"/>
    <x v="0"/>
    <x v="0"/>
    <x v="12"/>
    <x v="0"/>
  </r>
  <r>
    <x v="51"/>
    <n v="2017"/>
    <x v="4"/>
    <x v="4"/>
    <x v="59"/>
    <x v="0"/>
    <x v="58"/>
    <x v="19"/>
    <x v="3"/>
    <x v="0"/>
    <x v="0"/>
    <x v="0"/>
    <x v="18"/>
    <x v="0"/>
  </r>
  <r>
    <x v="52"/>
    <n v="2017"/>
    <x v="3"/>
    <x v="5"/>
    <x v="60"/>
    <x v="0"/>
    <x v="59"/>
    <x v="15"/>
    <x v="1"/>
    <x v="0"/>
    <x v="0"/>
    <x v="1"/>
    <x v="13"/>
    <x v="0"/>
  </r>
  <r>
    <x v="53"/>
    <n v="2017"/>
    <x v="8"/>
    <x v="14"/>
    <x v="61"/>
    <x v="0"/>
    <x v="60"/>
    <x v="8"/>
    <x v="1"/>
    <x v="2"/>
    <x v="0"/>
    <x v="1"/>
    <x v="0"/>
    <x v="0"/>
  </r>
  <r>
    <x v="5"/>
    <n v="2017"/>
    <x v="3"/>
    <x v="0"/>
    <x v="62"/>
    <x v="0"/>
    <x v="55"/>
    <x v="40"/>
    <x v="1"/>
    <x v="0"/>
    <x v="0"/>
    <x v="1"/>
    <x v="11"/>
    <x v="0"/>
  </r>
  <r>
    <x v="5"/>
    <n v="2017"/>
    <x v="3"/>
    <x v="0"/>
    <x v="63"/>
    <x v="1"/>
    <x v="61"/>
    <x v="42"/>
    <x v="1"/>
    <x v="1"/>
    <x v="0"/>
    <x v="0"/>
    <x v="12"/>
    <x v="0"/>
  </r>
  <r>
    <x v="54"/>
    <n v="2017"/>
    <x v="2"/>
    <x v="17"/>
    <x v="64"/>
    <x v="1"/>
    <x v="62"/>
    <x v="35"/>
    <x v="1"/>
    <x v="1"/>
    <x v="0"/>
    <x v="0"/>
    <x v="12"/>
    <x v="0"/>
  </r>
  <r>
    <x v="55"/>
    <n v="2017"/>
    <x v="0"/>
    <x v="5"/>
    <x v="65"/>
    <x v="1"/>
    <x v="63"/>
    <x v="12"/>
    <x v="3"/>
    <x v="0"/>
    <x v="1"/>
    <x v="1"/>
    <x v="12"/>
    <x v="0"/>
  </r>
  <r>
    <x v="56"/>
    <n v="2017"/>
    <x v="1"/>
    <x v="0"/>
    <x v="66"/>
    <x v="0"/>
    <x v="64"/>
    <x v="43"/>
    <x v="1"/>
    <x v="1"/>
    <x v="0"/>
    <x v="0"/>
    <x v="19"/>
    <x v="3"/>
  </r>
  <r>
    <x v="57"/>
    <n v="2017"/>
    <x v="1"/>
    <x v="24"/>
    <x v="67"/>
    <x v="0"/>
    <x v="65"/>
    <x v="12"/>
    <x v="3"/>
    <x v="0"/>
    <x v="1"/>
    <x v="1"/>
    <x v="0"/>
    <x v="0"/>
  </r>
  <r>
    <x v="58"/>
    <n v="2017"/>
    <x v="8"/>
    <x v="25"/>
    <x v="68"/>
    <x v="0"/>
    <x v="66"/>
    <x v="21"/>
    <x v="1"/>
    <x v="2"/>
    <x v="0"/>
    <x v="1"/>
    <x v="0"/>
    <x v="0"/>
  </r>
  <r>
    <x v="59"/>
    <n v="2017"/>
    <x v="4"/>
    <x v="12"/>
    <x v="69"/>
    <x v="0"/>
    <x v="67"/>
    <x v="21"/>
    <x v="1"/>
    <x v="1"/>
    <x v="0"/>
    <x v="1"/>
    <x v="7"/>
    <x v="1"/>
  </r>
  <r>
    <x v="60"/>
    <n v="2017"/>
    <x v="7"/>
    <x v="26"/>
    <x v="70"/>
    <x v="0"/>
    <x v="68"/>
    <x v="44"/>
    <x v="1"/>
    <x v="0"/>
    <x v="0"/>
    <x v="0"/>
    <x v="10"/>
    <x v="0"/>
  </r>
  <r>
    <x v="38"/>
    <n v="2017"/>
    <x v="1"/>
    <x v="12"/>
    <x v="71"/>
    <x v="0"/>
    <x v="69"/>
    <x v="3"/>
    <x v="1"/>
    <x v="2"/>
    <x v="1"/>
    <x v="2"/>
    <x v="1"/>
    <x v="1"/>
  </r>
  <r>
    <x v="61"/>
    <n v="2017"/>
    <x v="10"/>
    <x v="16"/>
    <x v="72"/>
    <x v="0"/>
    <x v="70"/>
    <x v="14"/>
    <x v="1"/>
    <x v="0"/>
    <x v="0"/>
    <x v="0"/>
    <x v="0"/>
    <x v="0"/>
  </r>
  <r>
    <x v="54"/>
    <n v="2017"/>
    <x v="2"/>
    <x v="17"/>
    <x v="73"/>
    <x v="0"/>
    <x v="71"/>
    <x v="45"/>
    <x v="1"/>
    <x v="1"/>
    <x v="1"/>
    <x v="2"/>
    <x v="14"/>
    <x v="1"/>
  </r>
  <r>
    <x v="5"/>
    <n v="2017"/>
    <x v="3"/>
    <x v="0"/>
    <x v="74"/>
    <x v="0"/>
    <x v="72"/>
    <x v="46"/>
    <x v="1"/>
    <x v="1"/>
    <x v="0"/>
    <x v="0"/>
    <x v="12"/>
    <x v="0"/>
  </r>
  <r>
    <x v="47"/>
    <n v="2017"/>
    <x v="3"/>
    <x v="20"/>
    <x v="75"/>
    <x v="0"/>
    <x v="73"/>
    <x v="41"/>
    <x v="0"/>
    <x v="0"/>
    <x v="0"/>
    <x v="0"/>
    <x v="7"/>
    <x v="0"/>
  </r>
  <r>
    <x v="62"/>
    <n v="2017"/>
    <x v="1"/>
    <x v="10"/>
    <x v="76"/>
    <x v="0"/>
    <x v="74"/>
    <x v="19"/>
    <x v="3"/>
    <x v="2"/>
    <x v="1"/>
    <x v="2"/>
    <x v="1"/>
    <x v="1"/>
  </r>
  <r>
    <x v="52"/>
    <n v="2017"/>
    <x v="3"/>
    <x v="5"/>
    <x v="77"/>
    <x v="1"/>
    <x v="75"/>
    <x v="47"/>
    <x v="0"/>
    <x v="0"/>
    <x v="1"/>
    <x v="2"/>
    <x v="0"/>
    <x v="3"/>
  </r>
  <r>
    <x v="63"/>
    <n v="2017"/>
    <x v="3"/>
    <x v="14"/>
    <x v="78"/>
    <x v="0"/>
    <x v="76"/>
    <x v="12"/>
    <x v="3"/>
    <x v="0"/>
    <x v="1"/>
    <x v="2"/>
    <x v="4"/>
    <x v="3"/>
  </r>
  <r>
    <x v="13"/>
    <n v="2017"/>
    <x v="0"/>
    <x v="8"/>
    <x v="79"/>
    <x v="0"/>
    <x v="77"/>
    <x v="48"/>
    <x v="1"/>
    <x v="1"/>
    <x v="0"/>
    <x v="0"/>
    <x v="19"/>
    <x v="3"/>
  </r>
  <r>
    <x v="64"/>
    <n v="2017"/>
    <x v="0"/>
    <x v="27"/>
    <x v="80"/>
    <x v="0"/>
    <x v="78"/>
    <x v="13"/>
    <x v="1"/>
    <x v="1"/>
    <x v="0"/>
    <x v="0"/>
    <x v="9"/>
    <x v="3"/>
  </r>
  <r>
    <x v="65"/>
    <n v="2017"/>
    <x v="2"/>
    <x v="22"/>
    <x v="81"/>
    <x v="1"/>
    <x v="79"/>
    <x v="49"/>
    <x v="1"/>
    <x v="0"/>
    <x v="1"/>
    <x v="2"/>
    <x v="0"/>
    <x v="3"/>
  </r>
  <r>
    <x v="66"/>
    <n v="2017"/>
    <x v="6"/>
    <x v="28"/>
    <x v="82"/>
    <x v="0"/>
    <x v="80"/>
    <x v="50"/>
    <x v="1"/>
    <x v="1"/>
    <x v="1"/>
    <x v="2"/>
    <x v="7"/>
    <x v="1"/>
  </r>
  <r>
    <x v="67"/>
    <n v="2017"/>
    <x v="0"/>
    <x v="1"/>
    <x v="83"/>
    <x v="0"/>
    <x v="81"/>
    <x v="49"/>
    <x v="1"/>
    <x v="2"/>
    <x v="0"/>
    <x v="0"/>
    <x v="8"/>
    <x v="0"/>
  </r>
  <r>
    <x v="68"/>
    <n v="2017"/>
    <x v="7"/>
    <x v="25"/>
    <x v="84"/>
    <x v="1"/>
    <x v="82"/>
    <x v="51"/>
    <x v="0"/>
    <x v="1"/>
    <x v="0"/>
    <x v="0"/>
    <x v="17"/>
    <x v="0"/>
  </r>
  <r>
    <x v="69"/>
    <n v="2017"/>
    <x v="7"/>
    <x v="24"/>
    <x v="85"/>
    <x v="0"/>
    <x v="83"/>
    <x v="52"/>
    <x v="1"/>
    <x v="0"/>
    <x v="1"/>
    <x v="2"/>
    <x v="3"/>
    <x v="0"/>
  </r>
  <r>
    <x v="70"/>
    <n v="2017"/>
    <x v="6"/>
    <x v="19"/>
    <x v="86"/>
    <x v="0"/>
    <x v="84"/>
    <x v="53"/>
    <x v="0"/>
    <x v="0"/>
    <x v="0"/>
    <x v="0"/>
    <x v="18"/>
    <x v="0"/>
  </r>
  <r>
    <x v="28"/>
    <n v="2017"/>
    <x v="3"/>
    <x v="16"/>
    <x v="87"/>
    <x v="0"/>
    <x v="85"/>
    <x v="54"/>
    <x v="0"/>
    <x v="2"/>
    <x v="0"/>
    <x v="0"/>
    <x v="18"/>
    <x v="0"/>
  </r>
  <r>
    <x v="71"/>
    <n v="2017"/>
    <x v="10"/>
    <x v="26"/>
    <x v="88"/>
    <x v="0"/>
    <x v="86"/>
    <x v="28"/>
    <x v="2"/>
    <x v="1"/>
    <x v="1"/>
    <x v="1"/>
    <x v="7"/>
    <x v="1"/>
  </r>
  <r>
    <x v="72"/>
    <n v="2017"/>
    <x v="4"/>
    <x v="5"/>
    <x v="89"/>
    <x v="0"/>
    <x v="87"/>
    <x v="13"/>
    <x v="1"/>
    <x v="2"/>
    <x v="0"/>
    <x v="0"/>
    <x v="12"/>
    <x v="0"/>
  </r>
  <r>
    <x v="73"/>
    <n v="2017"/>
    <x v="6"/>
    <x v="24"/>
    <x v="90"/>
    <x v="0"/>
    <x v="55"/>
    <x v="40"/>
    <x v="1"/>
    <x v="0"/>
    <x v="1"/>
    <x v="2"/>
    <x v="0"/>
    <x v="3"/>
  </r>
  <r>
    <x v="74"/>
    <n v="2017"/>
    <x v="8"/>
    <x v="22"/>
    <x v="91"/>
    <x v="0"/>
    <x v="88"/>
    <x v="55"/>
    <x v="1"/>
    <x v="2"/>
    <x v="1"/>
    <x v="2"/>
    <x v="1"/>
    <x v="1"/>
  </r>
  <r>
    <x v="75"/>
    <n v="2017"/>
    <x v="8"/>
    <x v="20"/>
    <x v="92"/>
    <x v="0"/>
    <x v="89"/>
    <x v="56"/>
    <x v="2"/>
    <x v="0"/>
    <x v="1"/>
    <x v="2"/>
    <x v="0"/>
    <x v="3"/>
  </r>
  <r>
    <x v="76"/>
    <n v="2017"/>
    <x v="9"/>
    <x v="9"/>
    <x v="93"/>
    <x v="0"/>
    <x v="90"/>
    <x v="18"/>
    <x v="0"/>
    <x v="1"/>
    <x v="0"/>
    <x v="0"/>
    <x v="9"/>
    <x v="0"/>
  </r>
  <r>
    <x v="16"/>
    <n v="2017"/>
    <x v="10"/>
    <x v="12"/>
    <x v="94"/>
    <x v="0"/>
    <x v="91"/>
    <x v="46"/>
    <x v="1"/>
    <x v="0"/>
    <x v="0"/>
    <x v="0"/>
    <x v="20"/>
    <x v="0"/>
  </r>
  <r>
    <x v="77"/>
    <n v="2017"/>
    <x v="11"/>
    <x v="17"/>
    <x v="95"/>
    <x v="0"/>
    <x v="92"/>
    <x v="22"/>
    <x v="2"/>
    <x v="2"/>
    <x v="0"/>
    <x v="0"/>
    <x v="7"/>
    <x v="0"/>
  </r>
  <r>
    <x v="78"/>
    <n v="2017"/>
    <x v="10"/>
    <x v="1"/>
    <x v="96"/>
    <x v="0"/>
    <x v="93"/>
    <x v="52"/>
    <x v="1"/>
    <x v="2"/>
    <x v="0"/>
    <x v="0"/>
    <x v="8"/>
    <x v="0"/>
  </r>
  <r>
    <x v="79"/>
    <n v="2017"/>
    <x v="9"/>
    <x v="0"/>
    <x v="97"/>
    <x v="0"/>
    <x v="94"/>
    <x v="57"/>
    <x v="1"/>
    <x v="0"/>
    <x v="0"/>
    <x v="0"/>
    <x v="10"/>
    <x v="0"/>
  </r>
  <r>
    <x v="80"/>
    <n v="2017"/>
    <x v="9"/>
    <x v="27"/>
    <x v="98"/>
    <x v="0"/>
    <x v="95"/>
    <x v="31"/>
    <x v="1"/>
    <x v="0"/>
    <x v="1"/>
    <x v="2"/>
    <x v="3"/>
    <x v="0"/>
  </r>
  <r>
    <x v="70"/>
    <n v="2017"/>
    <x v="6"/>
    <x v="19"/>
    <x v="99"/>
    <x v="1"/>
    <x v="96"/>
    <x v="58"/>
    <x v="2"/>
    <x v="0"/>
    <x v="0"/>
    <x v="0"/>
    <x v="7"/>
    <x v="0"/>
  </r>
  <r>
    <x v="28"/>
    <n v="2017"/>
    <x v="3"/>
    <x v="16"/>
    <x v="100"/>
    <x v="1"/>
    <x v="97"/>
    <x v="4"/>
    <x v="1"/>
    <x v="1"/>
    <x v="0"/>
    <x v="0"/>
    <x v="12"/>
    <x v="0"/>
  </r>
  <r>
    <x v="23"/>
    <n v="2017"/>
    <x v="0"/>
    <x v="17"/>
    <x v="101"/>
    <x v="1"/>
    <x v="98"/>
    <x v="21"/>
    <x v="1"/>
    <x v="0"/>
    <x v="0"/>
    <x v="0"/>
    <x v="18"/>
    <x v="0"/>
  </r>
  <r>
    <x v="81"/>
    <n v="2017"/>
    <x v="2"/>
    <x v="11"/>
    <x v="102"/>
    <x v="1"/>
    <x v="99"/>
    <x v="48"/>
    <x v="1"/>
    <x v="1"/>
    <x v="0"/>
    <x v="1"/>
    <x v="7"/>
    <x v="1"/>
  </r>
  <r>
    <x v="41"/>
    <n v="2017"/>
    <x v="0"/>
    <x v="16"/>
    <x v="103"/>
    <x v="1"/>
    <x v="100"/>
    <x v="16"/>
    <x v="3"/>
    <x v="2"/>
    <x v="0"/>
    <x v="0"/>
    <x v="18"/>
    <x v="0"/>
  </r>
  <r>
    <x v="82"/>
    <n v="2017"/>
    <x v="2"/>
    <x v="7"/>
    <x v="104"/>
    <x v="0"/>
    <x v="101"/>
    <x v="59"/>
    <x v="0"/>
    <x v="0"/>
    <x v="0"/>
    <x v="0"/>
    <x v="16"/>
    <x v="0"/>
  </r>
  <r>
    <x v="83"/>
    <n v="2017"/>
    <x v="6"/>
    <x v="17"/>
    <x v="105"/>
    <x v="1"/>
    <x v="102"/>
    <x v="51"/>
    <x v="0"/>
    <x v="0"/>
    <x v="1"/>
    <x v="1"/>
    <x v="12"/>
    <x v="0"/>
  </r>
  <r>
    <x v="84"/>
    <n v="2017"/>
    <x v="9"/>
    <x v="3"/>
    <x v="106"/>
    <x v="1"/>
    <x v="103"/>
    <x v="31"/>
    <x v="1"/>
    <x v="0"/>
    <x v="0"/>
    <x v="0"/>
    <x v="12"/>
    <x v="0"/>
  </r>
  <r>
    <x v="28"/>
    <n v="2017"/>
    <x v="3"/>
    <x v="16"/>
    <x v="107"/>
    <x v="1"/>
    <x v="104"/>
    <x v="26"/>
    <x v="1"/>
    <x v="1"/>
    <x v="0"/>
    <x v="0"/>
    <x v="12"/>
    <x v="0"/>
  </r>
  <r>
    <x v="6"/>
    <n v="2017"/>
    <x v="4"/>
    <x v="3"/>
    <x v="108"/>
    <x v="0"/>
    <x v="105"/>
    <x v="60"/>
    <x v="0"/>
    <x v="1"/>
    <x v="1"/>
    <x v="1"/>
    <x v="1"/>
    <x v="1"/>
  </r>
  <r>
    <x v="85"/>
    <n v="2017"/>
    <x v="0"/>
    <x v="2"/>
    <x v="109"/>
    <x v="1"/>
    <x v="106"/>
    <x v="11"/>
    <x v="1"/>
    <x v="2"/>
    <x v="0"/>
    <x v="1"/>
    <x v="0"/>
    <x v="0"/>
  </r>
  <r>
    <x v="86"/>
    <n v="2017"/>
    <x v="5"/>
    <x v="18"/>
    <x v="110"/>
    <x v="1"/>
    <x v="107"/>
    <x v="38"/>
    <x v="1"/>
    <x v="1"/>
    <x v="1"/>
    <x v="1"/>
    <x v="7"/>
    <x v="1"/>
  </r>
  <r>
    <x v="87"/>
    <n v="2017"/>
    <x v="0"/>
    <x v="24"/>
    <x v="111"/>
    <x v="1"/>
    <x v="108"/>
    <x v="23"/>
    <x v="1"/>
    <x v="0"/>
    <x v="1"/>
    <x v="1"/>
    <x v="8"/>
    <x v="0"/>
  </r>
  <r>
    <x v="88"/>
    <n v="2017"/>
    <x v="3"/>
    <x v="13"/>
    <x v="112"/>
    <x v="0"/>
    <x v="109"/>
    <x v="3"/>
    <x v="1"/>
    <x v="1"/>
    <x v="0"/>
    <x v="0"/>
    <x v="13"/>
    <x v="0"/>
  </r>
  <r>
    <x v="26"/>
    <n v="2017"/>
    <x v="0"/>
    <x v="10"/>
    <x v="113"/>
    <x v="0"/>
    <x v="110"/>
    <x v="61"/>
    <x v="1"/>
    <x v="0"/>
    <x v="0"/>
    <x v="0"/>
    <x v="8"/>
    <x v="0"/>
  </r>
  <r>
    <x v="89"/>
    <n v="2017"/>
    <x v="4"/>
    <x v="11"/>
    <x v="114"/>
    <x v="1"/>
    <x v="111"/>
    <x v="33"/>
    <x v="1"/>
    <x v="0"/>
    <x v="0"/>
    <x v="0"/>
    <x v="10"/>
    <x v="0"/>
  </r>
  <r>
    <x v="90"/>
    <n v="2017"/>
    <x v="9"/>
    <x v="20"/>
    <x v="115"/>
    <x v="1"/>
    <x v="112"/>
    <x v="20"/>
    <x v="1"/>
    <x v="0"/>
    <x v="0"/>
    <x v="0"/>
    <x v="8"/>
    <x v="0"/>
  </r>
  <r>
    <x v="91"/>
    <n v="2017"/>
    <x v="9"/>
    <x v="5"/>
    <x v="116"/>
    <x v="1"/>
    <x v="113"/>
    <x v="42"/>
    <x v="1"/>
    <x v="1"/>
    <x v="0"/>
    <x v="0"/>
    <x v="12"/>
    <x v="0"/>
  </r>
  <r>
    <x v="0"/>
    <n v="2017"/>
    <x v="0"/>
    <x v="0"/>
    <x v="117"/>
    <x v="0"/>
    <x v="114"/>
    <x v="46"/>
    <x v="1"/>
    <x v="0"/>
    <x v="1"/>
    <x v="2"/>
    <x v="0"/>
    <x v="3"/>
  </r>
  <r>
    <x v="28"/>
    <n v="2017"/>
    <x v="3"/>
    <x v="16"/>
    <x v="118"/>
    <x v="0"/>
    <x v="115"/>
    <x v="43"/>
    <x v="1"/>
    <x v="1"/>
    <x v="1"/>
    <x v="2"/>
    <x v="14"/>
    <x v="1"/>
  </r>
  <r>
    <x v="92"/>
    <n v="2017"/>
    <x v="4"/>
    <x v="20"/>
    <x v="119"/>
    <x v="0"/>
    <x v="116"/>
    <x v="22"/>
    <x v="2"/>
    <x v="0"/>
    <x v="0"/>
    <x v="1"/>
    <x v="8"/>
    <x v="0"/>
  </r>
  <r>
    <x v="93"/>
    <n v="2017"/>
    <x v="4"/>
    <x v="17"/>
    <x v="120"/>
    <x v="0"/>
    <x v="117"/>
    <x v="28"/>
    <x v="2"/>
    <x v="2"/>
    <x v="0"/>
    <x v="0"/>
    <x v="7"/>
    <x v="0"/>
  </r>
  <r>
    <x v="29"/>
    <n v="2017"/>
    <x v="6"/>
    <x v="2"/>
    <x v="121"/>
    <x v="0"/>
    <x v="118"/>
    <x v="43"/>
    <x v="1"/>
    <x v="0"/>
    <x v="0"/>
    <x v="0"/>
    <x v="8"/>
    <x v="0"/>
  </r>
  <r>
    <x v="94"/>
    <n v="2017"/>
    <x v="2"/>
    <x v="29"/>
    <x v="122"/>
    <x v="0"/>
    <x v="119"/>
    <x v="6"/>
    <x v="1"/>
    <x v="1"/>
    <x v="0"/>
    <x v="0"/>
    <x v="3"/>
    <x v="3"/>
  </r>
  <r>
    <x v="95"/>
    <n v="2017"/>
    <x v="5"/>
    <x v="19"/>
    <x v="123"/>
    <x v="0"/>
    <x v="120"/>
    <x v="33"/>
    <x v="1"/>
    <x v="1"/>
    <x v="1"/>
    <x v="1"/>
    <x v="7"/>
    <x v="1"/>
  </r>
  <r>
    <x v="96"/>
    <n v="2017"/>
    <x v="11"/>
    <x v="30"/>
    <x v="124"/>
    <x v="0"/>
    <x v="121"/>
    <x v="50"/>
    <x v="1"/>
    <x v="2"/>
    <x v="0"/>
    <x v="0"/>
    <x v="8"/>
    <x v="0"/>
  </r>
  <r>
    <x v="97"/>
    <n v="2017"/>
    <x v="11"/>
    <x v="6"/>
    <x v="125"/>
    <x v="0"/>
    <x v="122"/>
    <x v="45"/>
    <x v="1"/>
    <x v="0"/>
    <x v="0"/>
    <x v="0"/>
    <x v="8"/>
    <x v="0"/>
  </r>
  <r>
    <x v="75"/>
    <n v="2017"/>
    <x v="8"/>
    <x v="20"/>
    <x v="126"/>
    <x v="0"/>
    <x v="123"/>
    <x v="21"/>
    <x v="1"/>
    <x v="2"/>
    <x v="0"/>
    <x v="1"/>
    <x v="0"/>
    <x v="0"/>
  </r>
  <r>
    <x v="98"/>
    <n v="2017"/>
    <x v="6"/>
    <x v="1"/>
    <x v="127"/>
    <x v="1"/>
    <x v="124"/>
    <x v="38"/>
    <x v="1"/>
    <x v="0"/>
    <x v="0"/>
    <x v="0"/>
    <x v="8"/>
    <x v="0"/>
  </r>
  <r>
    <x v="27"/>
    <n v="2017"/>
    <x v="1"/>
    <x v="20"/>
    <x v="128"/>
    <x v="1"/>
    <x v="125"/>
    <x v="27"/>
    <x v="0"/>
    <x v="0"/>
    <x v="0"/>
    <x v="0"/>
    <x v="18"/>
    <x v="0"/>
  </r>
  <r>
    <x v="99"/>
    <n v="2017"/>
    <x v="11"/>
    <x v="0"/>
    <x v="129"/>
    <x v="1"/>
    <x v="126"/>
    <x v="3"/>
    <x v="1"/>
    <x v="2"/>
    <x v="0"/>
    <x v="0"/>
    <x v="8"/>
    <x v="0"/>
  </r>
  <r>
    <x v="11"/>
    <n v="2017"/>
    <x v="6"/>
    <x v="9"/>
    <x v="130"/>
    <x v="1"/>
    <x v="127"/>
    <x v="62"/>
    <x v="1"/>
    <x v="0"/>
    <x v="1"/>
    <x v="2"/>
    <x v="9"/>
    <x v="0"/>
  </r>
  <r>
    <x v="60"/>
    <n v="2017"/>
    <x v="7"/>
    <x v="26"/>
    <x v="131"/>
    <x v="1"/>
    <x v="128"/>
    <x v="24"/>
    <x v="1"/>
    <x v="2"/>
    <x v="0"/>
    <x v="0"/>
    <x v="8"/>
    <x v="0"/>
  </r>
  <r>
    <x v="100"/>
    <n v="2017"/>
    <x v="10"/>
    <x v="2"/>
    <x v="132"/>
    <x v="1"/>
    <x v="129"/>
    <x v="55"/>
    <x v="1"/>
    <x v="2"/>
    <x v="0"/>
    <x v="0"/>
    <x v="8"/>
    <x v="0"/>
  </r>
  <r>
    <x v="101"/>
    <n v="2017"/>
    <x v="4"/>
    <x v="27"/>
    <x v="133"/>
    <x v="0"/>
    <x v="130"/>
    <x v="63"/>
    <x v="1"/>
    <x v="0"/>
    <x v="1"/>
    <x v="2"/>
    <x v="3"/>
    <x v="0"/>
  </r>
  <r>
    <x v="102"/>
    <n v="2017"/>
    <x v="7"/>
    <x v="11"/>
    <x v="134"/>
    <x v="0"/>
    <x v="131"/>
    <x v="64"/>
    <x v="1"/>
    <x v="0"/>
    <x v="0"/>
    <x v="0"/>
    <x v="16"/>
    <x v="0"/>
  </r>
  <r>
    <x v="14"/>
    <n v="2017"/>
    <x v="9"/>
    <x v="6"/>
    <x v="135"/>
    <x v="0"/>
    <x v="132"/>
    <x v="65"/>
    <x v="2"/>
    <x v="1"/>
    <x v="0"/>
    <x v="0"/>
    <x v="19"/>
    <x v="3"/>
  </r>
  <r>
    <x v="103"/>
    <n v="2017"/>
    <x v="4"/>
    <x v="13"/>
    <x v="136"/>
    <x v="0"/>
    <x v="133"/>
    <x v="29"/>
    <x v="2"/>
    <x v="0"/>
    <x v="1"/>
    <x v="1"/>
    <x v="7"/>
    <x v="0"/>
  </r>
  <r>
    <x v="63"/>
    <n v="2017"/>
    <x v="3"/>
    <x v="14"/>
    <x v="137"/>
    <x v="0"/>
    <x v="134"/>
    <x v="65"/>
    <x v="2"/>
    <x v="2"/>
    <x v="1"/>
    <x v="2"/>
    <x v="7"/>
    <x v="1"/>
  </r>
  <r>
    <x v="104"/>
    <n v="2017"/>
    <x v="7"/>
    <x v="2"/>
    <x v="138"/>
    <x v="1"/>
    <x v="135"/>
    <x v="66"/>
    <x v="0"/>
    <x v="0"/>
    <x v="0"/>
    <x v="0"/>
    <x v="0"/>
    <x v="0"/>
  </r>
  <r>
    <x v="105"/>
    <n v="2017"/>
    <x v="6"/>
    <x v="3"/>
    <x v="139"/>
    <x v="1"/>
    <x v="136"/>
    <x v="46"/>
    <x v="1"/>
    <x v="0"/>
    <x v="1"/>
    <x v="1"/>
    <x v="3"/>
    <x v="0"/>
  </r>
  <r>
    <x v="106"/>
    <n v="2017"/>
    <x v="4"/>
    <x v="1"/>
    <x v="140"/>
    <x v="1"/>
    <x v="137"/>
    <x v="41"/>
    <x v="0"/>
    <x v="1"/>
    <x v="1"/>
    <x v="2"/>
    <x v="14"/>
    <x v="1"/>
  </r>
  <r>
    <x v="107"/>
    <n v="2017"/>
    <x v="4"/>
    <x v="26"/>
    <x v="141"/>
    <x v="1"/>
    <x v="138"/>
    <x v="47"/>
    <x v="0"/>
    <x v="0"/>
    <x v="1"/>
    <x v="1"/>
    <x v="13"/>
    <x v="0"/>
  </r>
  <r>
    <x v="108"/>
    <n v="2017"/>
    <x v="7"/>
    <x v="3"/>
    <x v="142"/>
    <x v="1"/>
    <x v="139"/>
    <x v="38"/>
    <x v="1"/>
    <x v="2"/>
    <x v="0"/>
    <x v="1"/>
    <x v="0"/>
    <x v="0"/>
  </r>
  <r>
    <x v="109"/>
    <n v="2017"/>
    <x v="11"/>
    <x v="21"/>
    <x v="143"/>
    <x v="1"/>
    <x v="140"/>
    <x v="66"/>
    <x v="0"/>
    <x v="1"/>
    <x v="0"/>
    <x v="0"/>
    <x v="5"/>
    <x v="0"/>
  </r>
  <r>
    <x v="31"/>
    <n v="2017"/>
    <x v="6"/>
    <x v="10"/>
    <x v="144"/>
    <x v="1"/>
    <x v="141"/>
    <x v="44"/>
    <x v="1"/>
    <x v="1"/>
    <x v="0"/>
    <x v="0"/>
    <x v="12"/>
    <x v="0"/>
  </r>
  <r>
    <x v="110"/>
    <n v="2017"/>
    <x v="2"/>
    <x v="27"/>
    <x v="145"/>
    <x v="0"/>
    <x v="142"/>
    <x v="29"/>
    <x v="2"/>
    <x v="0"/>
    <x v="0"/>
    <x v="0"/>
    <x v="7"/>
    <x v="0"/>
  </r>
  <r>
    <x v="111"/>
    <n v="2017"/>
    <x v="6"/>
    <x v="16"/>
    <x v="146"/>
    <x v="1"/>
    <x v="143"/>
    <x v="16"/>
    <x v="3"/>
    <x v="1"/>
    <x v="0"/>
    <x v="0"/>
    <x v="18"/>
    <x v="3"/>
  </r>
  <r>
    <x v="112"/>
    <n v="2017"/>
    <x v="9"/>
    <x v="19"/>
    <x v="147"/>
    <x v="1"/>
    <x v="144"/>
    <x v="24"/>
    <x v="1"/>
    <x v="1"/>
    <x v="0"/>
    <x v="0"/>
    <x v="17"/>
    <x v="0"/>
  </r>
  <r>
    <x v="33"/>
    <n v="2017"/>
    <x v="1"/>
    <x v="13"/>
    <x v="148"/>
    <x v="0"/>
    <x v="145"/>
    <x v="13"/>
    <x v="1"/>
    <x v="0"/>
    <x v="0"/>
    <x v="1"/>
    <x v="10"/>
    <x v="0"/>
  </r>
  <r>
    <x v="113"/>
    <n v="2017"/>
    <x v="6"/>
    <x v="15"/>
    <x v="149"/>
    <x v="0"/>
    <x v="146"/>
    <x v="31"/>
    <x v="1"/>
    <x v="0"/>
    <x v="0"/>
    <x v="0"/>
    <x v="3"/>
    <x v="0"/>
  </r>
  <r>
    <x v="114"/>
    <n v="2017"/>
    <x v="1"/>
    <x v="26"/>
    <x v="150"/>
    <x v="0"/>
    <x v="147"/>
    <x v="41"/>
    <x v="0"/>
    <x v="0"/>
    <x v="1"/>
    <x v="1"/>
    <x v="13"/>
    <x v="0"/>
  </r>
  <r>
    <x v="115"/>
    <n v="2017"/>
    <x v="3"/>
    <x v="8"/>
    <x v="151"/>
    <x v="0"/>
    <x v="148"/>
    <x v="45"/>
    <x v="1"/>
    <x v="2"/>
    <x v="0"/>
    <x v="0"/>
    <x v="8"/>
    <x v="0"/>
  </r>
  <r>
    <x v="116"/>
    <n v="2017"/>
    <x v="2"/>
    <x v="9"/>
    <x v="152"/>
    <x v="0"/>
    <x v="149"/>
    <x v="23"/>
    <x v="1"/>
    <x v="0"/>
    <x v="0"/>
    <x v="1"/>
    <x v="3"/>
    <x v="0"/>
  </r>
  <r>
    <x v="117"/>
    <n v="2017"/>
    <x v="0"/>
    <x v="12"/>
    <x v="153"/>
    <x v="0"/>
    <x v="150"/>
    <x v="45"/>
    <x v="1"/>
    <x v="0"/>
    <x v="0"/>
    <x v="1"/>
    <x v="15"/>
    <x v="0"/>
  </r>
  <r>
    <x v="83"/>
    <n v="2017"/>
    <x v="6"/>
    <x v="17"/>
    <x v="154"/>
    <x v="1"/>
    <x v="151"/>
    <x v="67"/>
    <x v="2"/>
    <x v="2"/>
    <x v="0"/>
    <x v="0"/>
    <x v="7"/>
    <x v="0"/>
  </r>
  <r>
    <x v="118"/>
    <n v="2017"/>
    <x v="3"/>
    <x v="1"/>
    <x v="155"/>
    <x v="1"/>
    <x v="152"/>
    <x v="25"/>
    <x v="1"/>
    <x v="0"/>
    <x v="0"/>
    <x v="0"/>
    <x v="7"/>
    <x v="0"/>
  </r>
  <r>
    <x v="119"/>
    <n v="2017"/>
    <x v="10"/>
    <x v="3"/>
    <x v="156"/>
    <x v="0"/>
    <x v="153"/>
    <x v="21"/>
    <x v="1"/>
    <x v="2"/>
    <x v="0"/>
    <x v="0"/>
    <x v="8"/>
    <x v="0"/>
  </r>
  <r>
    <x v="110"/>
    <n v="2017"/>
    <x v="2"/>
    <x v="27"/>
    <x v="157"/>
    <x v="0"/>
    <x v="154"/>
    <x v="68"/>
    <x v="0"/>
    <x v="0"/>
    <x v="1"/>
    <x v="1"/>
    <x v="8"/>
    <x v="0"/>
  </r>
  <r>
    <x v="65"/>
    <n v="2017"/>
    <x v="2"/>
    <x v="22"/>
    <x v="158"/>
    <x v="0"/>
    <x v="155"/>
    <x v="56"/>
    <x v="2"/>
    <x v="2"/>
    <x v="1"/>
    <x v="2"/>
    <x v="10"/>
    <x v="1"/>
  </r>
  <r>
    <x v="120"/>
    <n v="2017"/>
    <x v="10"/>
    <x v="25"/>
    <x v="159"/>
    <x v="0"/>
    <x v="156"/>
    <x v="55"/>
    <x v="1"/>
    <x v="1"/>
    <x v="0"/>
    <x v="1"/>
    <x v="7"/>
    <x v="1"/>
  </r>
  <r>
    <x v="121"/>
    <n v="2017"/>
    <x v="3"/>
    <x v="12"/>
    <x v="160"/>
    <x v="1"/>
    <x v="157"/>
    <x v="60"/>
    <x v="0"/>
    <x v="2"/>
    <x v="0"/>
    <x v="1"/>
    <x v="0"/>
    <x v="0"/>
  </r>
  <r>
    <x v="122"/>
    <n v="2017"/>
    <x v="10"/>
    <x v="8"/>
    <x v="161"/>
    <x v="0"/>
    <x v="158"/>
    <x v="2"/>
    <x v="2"/>
    <x v="1"/>
    <x v="0"/>
    <x v="0"/>
    <x v="19"/>
    <x v="3"/>
  </r>
  <r>
    <x v="53"/>
    <n v="2017"/>
    <x v="8"/>
    <x v="14"/>
    <x v="162"/>
    <x v="0"/>
    <x v="159"/>
    <x v="69"/>
    <x v="0"/>
    <x v="1"/>
    <x v="1"/>
    <x v="1"/>
    <x v="7"/>
    <x v="1"/>
  </r>
  <r>
    <x v="123"/>
    <n v="2017"/>
    <x v="0"/>
    <x v="14"/>
    <x v="163"/>
    <x v="0"/>
    <x v="160"/>
    <x v="40"/>
    <x v="1"/>
    <x v="1"/>
    <x v="1"/>
    <x v="2"/>
    <x v="14"/>
    <x v="1"/>
  </r>
  <r>
    <x v="43"/>
    <n v="2017"/>
    <x v="6"/>
    <x v="20"/>
    <x v="164"/>
    <x v="0"/>
    <x v="161"/>
    <x v="57"/>
    <x v="1"/>
    <x v="0"/>
    <x v="0"/>
    <x v="0"/>
    <x v="12"/>
    <x v="0"/>
  </r>
  <r>
    <x v="124"/>
    <n v="2017"/>
    <x v="11"/>
    <x v="10"/>
    <x v="165"/>
    <x v="0"/>
    <x v="162"/>
    <x v="11"/>
    <x v="1"/>
    <x v="1"/>
    <x v="1"/>
    <x v="1"/>
    <x v="7"/>
    <x v="1"/>
  </r>
  <r>
    <x v="125"/>
    <n v="2017"/>
    <x v="5"/>
    <x v="26"/>
    <x v="166"/>
    <x v="0"/>
    <x v="163"/>
    <x v="9"/>
    <x v="0"/>
    <x v="2"/>
    <x v="0"/>
    <x v="0"/>
    <x v="7"/>
    <x v="0"/>
  </r>
  <r>
    <x v="45"/>
    <n v="2017"/>
    <x v="5"/>
    <x v="23"/>
    <x v="167"/>
    <x v="0"/>
    <x v="164"/>
    <x v="8"/>
    <x v="1"/>
    <x v="2"/>
    <x v="0"/>
    <x v="0"/>
    <x v="8"/>
    <x v="0"/>
  </r>
  <r>
    <x v="126"/>
    <n v="2017"/>
    <x v="0"/>
    <x v="7"/>
    <x v="168"/>
    <x v="0"/>
    <x v="165"/>
    <x v="70"/>
    <x v="2"/>
    <x v="1"/>
    <x v="0"/>
    <x v="0"/>
    <x v="12"/>
    <x v="0"/>
  </r>
  <r>
    <x v="127"/>
    <n v="2017"/>
    <x v="3"/>
    <x v="18"/>
    <x v="169"/>
    <x v="0"/>
    <x v="166"/>
    <x v="71"/>
    <x v="1"/>
    <x v="0"/>
    <x v="0"/>
    <x v="0"/>
    <x v="20"/>
    <x v="0"/>
  </r>
  <r>
    <x v="128"/>
    <n v="2017"/>
    <x v="5"/>
    <x v="17"/>
    <x v="170"/>
    <x v="0"/>
    <x v="167"/>
    <x v="50"/>
    <x v="1"/>
    <x v="0"/>
    <x v="1"/>
    <x v="1"/>
    <x v="9"/>
    <x v="0"/>
  </r>
  <r>
    <x v="92"/>
    <n v="2017"/>
    <x v="4"/>
    <x v="20"/>
    <x v="171"/>
    <x v="1"/>
    <x v="168"/>
    <x v="8"/>
    <x v="1"/>
    <x v="1"/>
    <x v="0"/>
    <x v="1"/>
    <x v="7"/>
    <x v="1"/>
  </r>
  <r>
    <x v="129"/>
    <n v="2017"/>
    <x v="0"/>
    <x v="29"/>
    <x v="172"/>
    <x v="0"/>
    <x v="169"/>
    <x v="70"/>
    <x v="2"/>
    <x v="1"/>
    <x v="0"/>
    <x v="1"/>
    <x v="7"/>
    <x v="1"/>
  </r>
  <r>
    <x v="130"/>
    <n v="2017"/>
    <x v="1"/>
    <x v="28"/>
    <x v="173"/>
    <x v="0"/>
    <x v="170"/>
    <x v="39"/>
    <x v="2"/>
    <x v="1"/>
    <x v="1"/>
    <x v="2"/>
    <x v="1"/>
    <x v="1"/>
  </r>
  <r>
    <x v="107"/>
    <n v="2017"/>
    <x v="4"/>
    <x v="26"/>
    <x v="174"/>
    <x v="0"/>
    <x v="171"/>
    <x v="7"/>
    <x v="3"/>
    <x v="2"/>
    <x v="0"/>
    <x v="1"/>
    <x v="0"/>
    <x v="0"/>
  </r>
  <r>
    <x v="131"/>
    <n v="2017"/>
    <x v="11"/>
    <x v="29"/>
    <x v="175"/>
    <x v="0"/>
    <x v="172"/>
    <x v="40"/>
    <x v="1"/>
    <x v="2"/>
    <x v="1"/>
    <x v="2"/>
    <x v="15"/>
    <x v="1"/>
  </r>
  <r>
    <x v="28"/>
    <n v="2017"/>
    <x v="3"/>
    <x v="16"/>
    <x v="176"/>
    <x v="1"/>
    <x v="173"/>
    <x v="51"/>
    <x v="0"/>
    <x v="1"/>
    <x v="0"/>
    <x v="0"/>
    <x v="12"/>
    <x v="0"/>
  </r>
  <r>
    <x v="132"/>
    <n v="2017"/>
    <x v="7"/>
    <x v="22"/>
    <x v="177"/>
    <x v="0"/>
    <x v="174"/>
    <x v="26"/>
    <x v="1"/>
    <x v="0"/>
    <x v="0"/>
    <x v="1"/>
    <x v="12"/>
    <x v="0"/>
  </r>
  <r>
    <x v="133"/>
    <n v="2017"/>
    <x v="7"/>
    <x v="6"/>
    <x v="178"/>
    <x v="1"/>
    <x v="175"/>
    <x v="28"/>
    <x v="2"/>
    <x v="2"/>
    <x v="0"/>
    <x v="0"/>
    <x v="7"/>
    <x v="0"/>
  </r>
  <r>
    <x v="4"/>
    <n v="2017"/>
    <x v="0"/>
    <x v="4"/>
    <x v="179"/>
    <x v="1"/>
    <x v="176"/>
    <x v="72"/>
    <x v="0"/>
    <x v="0"/>
    <x v="0"/>
    <x v="1"/>
    <x v="9"/>
    <x v="0"/>
  </r>
  <r>
    <x v="76"/>
    <n v="2017"/>
    <x v="9"/>
    <x v="9"/>
    <x v="180"/>
    <x v="1"/>
    <x v="177"/>
    <x v="3"/>
    <x v="1"/>
    <x v="0"/>
    <x v="0"/>
    <x v="0"/>
    <x v="8"/>
    <x v="0"/>
  </r>
  <r>
    <x v="103"/>
    <n v="2017"/>
    <x v="4"/>
    <x v="13"/>
    <x v="181"/>
    <x v="1"/>
    <x v="178"/>
    <x v="64"/>
    <x v="1"/>
    <x v="0"/>
    <x v="0"/>
    <x v="0"/>
    <x v="18"/>
    <x v="0"/>
  </r>
  <r>
    <x v="134"/>
    <n v="2017"/>
    <x v="9"/>
    <x v="8"/>
    <x v="182"/>
    <x v="1"/>
    <x v="179"/>
    <x v="45"/>
    <x v="1"/>
    <x v="0"/>
    <x v="0"/>
    <x v="0"/>
    <x v="9"/>
    <x v="0"/>
  </r>
  <r>
    <x v="135"/>
    <n v="2017"/>
    <x v="7"/>
    <x v="5"/>
    <x v="183"/>
    <x v="1"/>
    <x v="180"/>
    <x v="33"/>
    <x v="1"/>
    <x v="1"/>
    <x v="1"/>
    <x v="2"/>
    <x v="14"/>
    <x v="1"/>
  </r>
  <r>
    <x v="136"/>
    <n v="2017"/>
    <x v="11"/>
    <x v="18"/>
    <x v="184"/>
    <x v="0"/>
    <x v="181"/>
    <x v="61"/>
    <x v="1"/>
    <x v="2"/>
    <x v="0"/>
    <x v="1"/>
    <x v="0"/>
    <x v="0"/>
  </r>
  <r>
    <x v="137"/>
    <n v="2017"/>
    <x v="11"/>
    <x v="12"/>
    <x v="185"/>
    <x v="0"/>
    <x v="182"/>
    <x v="73"/>
    <x v="1"/>
    <x v="2"/>
    <x v="0"/>
    <x v="1"/>
    <x v="0"/>
    <x v="0"/>
  </r>
  <r>
    <x v="138"/>
    <n v="2017"/>
    <x v="11"/>
    <x v="24"/>
    <x v="186"/>
    <x v="0"/>
    <x v="183"/>
    <x v="18"/>
    <x v="0"/>
    <x v="0"/>
    <x v="1"/>
    <x v="1"/>
    <x v="9"/>
    <x v="0"/>
  </r>
  <r>
    <x v="139"/>
    <n v="2017"/>
    <x v="8"/>
    <x v="1"/>
    <x v="187"/>
    <x v="0"/>
    <x v="49"/>
    <x v="25"/>
    <x v="1"/>
    <x v="1"/>
    <x v="1"/>
    <x v="1"/>
    <x v="7"/>
    <x v="1"/>
  </r>
  <r>
    <x v="9"/>
    <n v="2017"/>
    <x v="7"/>
    <x v="7"/>
    <x v="188"/>
    <x v="0"/>
    <x v="184"/>
    <x v="29"/>
    <x v="2"/>
    <x v="0"/>
    <x v="0"/>
    <x v="0"/>
    <x v="8"/>
    <x v="0"/>
  </r>
  <r>
    <x v="140"/>
    <n v="2017"/>
    <x v="2"/>
    <x v="30"/>
    <x v="189"/>
    <x v="0"/>
    <x v="185"/>
    <x v="66"/>
    <x v="0"/>
    <x v="0"/>
    <x v="1"/>
    <x v="1"/>
    <x v="12"/>
    <x v="0"/>
  </r>
  <r>
    <x v="141"/>
    <n v="2017"/>
    <x v="11"/>
    <x v="4"/>
    <x v="190"/>
    <x v="0"/>
    <x v="186"/>
    <x v="30"/>
    <x v="0"/>
    <x v="1"/>
    <x v="0"/>
    <x v="0"/>
    <x v="12"/>
    <x v="0"/>
  </r>
  <r>
    <x v="142"/>
    <n v="2017"/>
    <x v="2"/>
    <x v="10"/>
    <x v="191"/>
    <x v="0"/>
    <x v="187"/>
    <x v="52"/>
    <x v="1"/>
    <x v="1"/>
    <x v="1"/>
    <x v="1"/>
    <x v="7"/>
    <x v="1"/>
  </r>
  <r>
    <x v="143"/>
    <n v="2017"/>
    <x v="0"/>
    <x v="26"/>
    <x v="192"/>
    <x v="1"/>
    <x v="188"/>
    <x v="51"/>
    <x v="0"/>
    <x v="0"/>
    <x v="0"/>
    <x v="0"/>
    <x v="18"/>
    <x v="0"/>
  </r>
  <r>
    <x v="88"/>
    <n v="2017"/>
    <x v="3"/>
    <x v="13"/>
    <x v="193"/>
    <x v="0"/>
    <x v="189"/>
    <x v="67"/>
    <x v="2"/>
    <x v="1"/>
    <x v="1"/>
    <x v="1"/>
    <x v="7"/>
    <x v="1"/>
  </r>
  <r>
    <x v="32"/>
    <n v="2017"/>
    <x v="1"/>
    <x v="6"/>
    <x v="194"/>
    <x v="0"/>
    <x v="190"/>
    <x v="8"/>
    <x v="1"/>
    <x v="2"/>
    <x v="1"/>
    <x v="2"/>
    <x v="15"/>
    <x v="1"/>
  </r>
  <r>
    <x v="76"/>
    <n v="2017"/>
    <x v="9"/>
    <x v="9"/>
    <x v="195"/>
    <x v="0"/>
    <x v="191"/>
    <x v="52"/>
    <x v="1"/>
    <x v="1"/>
    <x v="0"/>
    <x v="1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DD412-4A4C-4F4E-A912-DAECFB0C9AA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dade">
  <location ref="O3:P78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5">
        <item x="67"/>
        <item x="58"/>
        <item x="56"/>
        <item x="17"/>
        <item x="32"/>
        <item x="39"/>
        <item x="22"/>
        <item x="2"/>
        <item x="65"/>
        <item x="70"/>
        <item x="28"/>
        <item x="29"/>
        <item x="19"/>
        <item x="16"/>
        <item x="7"/>
        <item x="10"/>
        <item x="12"/>
        <item x="5"/>
        <item x="11"/>
        <item x="44"/>
        <item x="23"/>
        <item x="1"/>
        <item x="43"/>
        <item x="71"/>
        <item x="20"/>
        <item x="61"/>
        <item x="31"/>
        <item x="45"/>
        <item x="38"/>
        <item x="24"/>
        <item x="50"/>
        <item x="52"/>
        <item x="37"/>
        <item x="26"/>
        <item x="64"/>
        <item x="48"/>
        <item x="63"/>
        <item x="42"/>
        <item x="46"/>
        <item x="21"/>
        <item x="62"/>
        <item x="35"/>
        <item x="40"/>
        <item x="33"/>
        <item x="49"/>
        <item x="14"/>
        <item x="6"/>
        <item x="13"/>
        <item x="3"/>
        <item x="25"/>
        <item x="4"/>
        <item x="15"/>
        <item x="55"/>
        <item x="73"/>
        <item x="57"/>
        <item x="8"/>
        <item x="9"/>
        <item x="60"/>
        <item x="47"/>
        <item x="69"/>
        <item x="0"/>
        <item x="36"/>
        <item x="30"/>
        <item x="51"/>
        <item x="34"/>
        <item x="72"/>
        <item x="66"/>
        <item x="53"/>
        <item x="54"/>
        <item x="18"/>
        <item x="27"/>
        <item x="59"/>
        <item x="41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t="default"/>
      </items>
    </pivotField>
  </pivotFields>
  <rowFields count="1">
    <field x="7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Pacientes" fld="4" subtotal="count" baseField="0" baseItem="0"/>
  </dataFields>
  <formats count="4">
    <format dxfId="85">
      <pivotArea field="7" type="button" dataOnly="0" labelOnly="1" outline="0" axis="axisRow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06747-8D5C-4D80-A3A4-FA1E6DED895D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Data">
  <location ref="G3:H35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 sortType="ascending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sd="0" x="5"/>
        <item sd="0" x="0"/>
        <item sd="0" x="1"/>
        <item sd="0" x="8"/>
        <item sd="0" x="10"/>
        <item sd="0" x="4"/>
        <item sd="0" x="3"/>
        <item sd="0" x="9"/>
        <item sd="0" x="11"/>
        <item sd="0" x="2"/>
        <item sd="0" x="7"/>
        <item sd="0" x="6"/>
        <item t="default"/>
      </items>
    </pivotField>
    <pivotField axis="axisRow"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sd="0" x="48"/>
        <item sd="0" x="49"/>
        <item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x="74"/>
        <item sd="0" x="75"/>
        <item sd="0" x="76"/>
        <item sd="0" x="77"/>
        <item sd="0" x="78"/>
        <item x="79"/>
        <item t="default"/>
      </items>
    </pivotField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Pacientes" fld="4" subtotal="count" baseField="0" baseItem="0"/>
  </dataFields>
  <formats count="4">
    <format dxfId="51">
      <pivotArea field="14" type="button" dataOnly="0" labelOnly="1" outline="0"/>
    </format>
    <format dxfId="52">
      <pivotArea dataOnly="0" labelOnly="1" outline="0" axis="axisValues" fieldPosition="0"/>
    </format>
    <format dxfId="53">
      <pivotArea field="14" type="button" dataOnly="0" labelOnly="1" outline="0"/>
    </format>
    <format dxfId="54">
      <pivotArea dataOnly="0" labelOnly="1" outline="0" axis="axisValues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2C36E-C414-4D4F-8AF7-076F25C1F787}" name="Tabela dinâmica10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rowHeaderCaption="Atendimento">
  <location ref="AK4:AO195" firstHeaderRow="1" firstDataRow="1" firstDataCol="5" rowPageCount="1" colPageCount="1"/>
  <pivotFields count="17"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items count="31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ascending" defaultSubtota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4">
        <item x="67"/>
        <item x="58"/>
        <item x="56"/>
        <item x="17"/>
        <item x="32"/>
        <item x="39"/>
        <item x="22"/>
        <item x="2"/>
        <item x="65"/>
        <item x="70"/>
        <item x="28"/>
        <item x="29"/>
        <item x="19"/>
        <item x="16"/>
        <item x="7"/>
        <item x="10"/>
        <item x="12"/>
        <item x="5"/>
        <item x="11"/>
        <item x="44"/>
        <item x="23"/>
        <item x="1"/>
        <item x="43"/>
        <item x="71"/>
        <item x="20"/>
        <item x="61"/>
        <item x="31"/>
        <item x="45"/>
        <item x="38"/>
        <item x="24"/>
        <item x="50"/>
        <item x="52"/>
        <item x="37"/>
        <item x="26"/>
        <item x="64"/>
        <item x="48"/>
        <item x="63"/>
        <item x="42"/>
        <item x="46"/>
        <item x="21"/>
        <item x="62"/>
        <item x="35"/>
        <item x="40"/>
        <item x="33"/>
        <item x="49"/>
        <item x="14"/>
        <item x="6"/>
        <item x="13"/>
        <item x="3"/>
        <item x="25"/>
        <item x="4"/>
        <item x="15"/>
        <item x="55"/>
        <item x="73"/>
        <item x="57"/>
        <item x="8"/>
        <item x="9"/>
        <item x="60"/>
        <item x="47"/>
        <item x="69"/>
        <item x="0"/>
        <item x="36"/>
        <item x="30"/>
        <item x="51"/>
        <item x="34"/>
        <item x="72"/>
        <item x="66"/>
        <item x="53"/>
        <item x="54"/>
        <item x="18"/>
        <item x="27"/>
        <item x="59"/>
        <item x="41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3"/>
        <item x="5"/>
        <item x="14"/>
        <item x="0"/>
        <item x="2"/>
        <item x="11"/>
        <item x="8"/>
        <item x="18"/>
        <item x="10"/>
        <item x="6"/>
        <item x="16"/>
        <item x="13"/>
        <item x="15"/>
        <item x="9"/>
        <item x="20"/>
        <item x="4"/>
        <item x="17"/>
        <item x="19"/>
        <item x="12"/>
        <item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3"/>
        <item m="1"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2"/>
    <field x="11"/>
    <field x="9"/>
    <field x="10"/>
  </rowFields>
  <rowItems count="191">
    <i>
      <x v="1"/>
      <x v="15"/>
      <x/>
      <x v="1"/>
      <x/>
    </i>
    <i>
      <x v="2"/>
      <x v="1"/>
      <x/>
      <x v="1"/>
      <x/>
    </i>
    <i>
      <x v="3"/>
      <x v="13"/>
      <x v="1"/>
      <x/>
      <x v="1"/>
    </i>
    <i>
      <x v="6"/>
      <x v="19"/>
      <x/>
      <x v="2"/>
      <x/>
    </i>
    <i r="2">
      <x v="2"/>
      <x v="2"/>
      <x v="1"/>
    </i>
    <i>
      <x v="10"/>
      <x v="19"/>
      <x v="1"/>
      <x v="1"/>
      <x v="1"/>
    </i>
    <i>
      <x v="12"/>
      <x v="6"/>
      <x/>
      <x v="2"/>
      <x/>
    </i>
    <i r="1">
      <x v="8"/>
      <x/>
      <x/>
      <x/>
    </i>
    <i>
      <x v="15"/>
      <x v="6"/>
      <x v="1"/>
      <x/>
      <x v="1"/>
    </i>
    <i>
      <x v="16"/>
      <x v="2"/>
      <x v="1"/>
      <x v="1"/>
      <x v="1"/>
    </i>
    <i>
      <x v="19"/>
      <x v="19"/>
      <x/>
      <x v="2"/>
      <x/>
    </i>
    <i>
      <x v="22"/>
      <x v="19"/>
      <x v="1"/>
      <x v="1"/>
      <x v="1"/>
    </i>
    <i>
      <x v="30"/>
      <x v="1"/>
      <x/>
      <x v="1"/>
      <x/>
    </i>
    <i>
      <x v="32"/>
      <x v="6"/>
      <x/>
      <x/>
      <x/>
    </i>
    <i r="2">
      <x v="1"/>
      <x/>
      <x v="1"/>
    </i>
    <i>
      <x v="33"/>
      <x v="18"/>
      <x v="1"/>
      <x/>
      <x v="1"/>
    </i>
    <i>
      <x v="34"/>
      <x v="2"/>
      <x v="2"/>
      <x v="1"/>
      <x v="1"/>
    </i>
    <i r="1">
      <x v="7"/>
      <x/>
      <x/>
      <x/>
    </i>
    <i>
      <x v="38"/>
      <x v="12"/>
      <x v="1"/>
      <x/>
      <x/>
    </i>
    <i>
      <x v="39"/>
      <x v="13"/>
      <x/>
      <x/>
      <x/>
    </i>
    <i r="1">
      <x v="17"/>
      <x/>
      <x v="1"/>
      <x/>
    </i>
    <i>
      <x v="42"/>
      <x/>
      <x v="1"/>
      <x/>
      <x/>
    </i>
    <i r="1">
      <x v="13"/>
      <x v="1"/>
      <x/>
      <x/>
    </i>
    <i>
      <x v="44"/>
      <x v="6"/>
      <x/>
      <x v="2"/>
      <x/>
    </i>
    <i>
      <x v="45"/>
      <x v="3"/>
      <x v="1"/>
      <x v="2"/>
      <x/>
    </i>
    <i r="1">
      <x v="7"/>
      <x/>
      <x v="2"/>
      <x/>
    </i>
    <i>
      <x v="46"/>
      <x v="3"/>
      <x v="1"/>
      <x v="2"/>
      <x/>
    </i>
    <i>
      <x v="49"/>
      <x v="6"/>
      <x v="1"/>
      <x/>
      <x v="1"/>
    </i>
    <i>
      <x v="50"/>
      <x v="7"/>
      <x/>
      <x/>
      <x/>
    </i>
    <i>
      <x v="51"/>
      <x v="13"/>
      <x/>
      <x v="1"/>
      <x/>
    </i>
    <i>
      <x v="52"/>
      <x v="19"/>
      <x v="1"/>
      <x v="1"/>
      <x/>
    </i>
    <i>
      <x v="53"/>
      <x v="12"/>
      <x/>
      <x/>
      <x/>
    </i>
    <i r="1">
      <x v="18"/>
      <x/>
      <x v="1"/>
      <x/>
    </i>
    <i>
      <x v="54"/>
      <x v="3"/>
      <x/>
      <x/>
      <x/>
    </i>
    <i r="2">
      <x v="2"/>
      <x/>
      <x v="1"/>
    </i>
    <i>
      <x v="57"/>
      <x v="2"/>
      <x v="2"/>
      <x v="1"/>
      <x v="1"/>
    </i>
    <i>
      <x v="58"/>
      <x v="18"/>
      <x/>
      <x v="1"/>
      <x/>
    </i>
    <i>
      <x v="61"/>
      <x v="20"/>
      <x v="2"/>
      <x v="2"/>
      <x v="1"/>
    </i>
    <i>
      <x v="65"/>
      <x v="8"/>
      <x v="1"/>
      <x/>
      <x/>
    </i>
    <i r="1">
      <x v="12"/>
      <x v="1"/>
      <x/>
      <x v="1"/>
    </i>
    <i>
      <x v="67"/>
      <x v="15"/>
      <x/>
      <x v="1"/>
      <x/>
    </i>
    <i r="1">
      <x v="20"/>
      <x v="2"/>
      <x v="2"/>
      <x v="1"/>
    </i>
    <i>
      <x v="69"/>
      <x v="10"/>
      <x/>
      <x v="2"/>
      <x/>
    </i>
    <i r="1">
      <x v="19"/>
      <x v="1"/>
      <x v="1"/>
      <x/>
    </i>
    <i>
      <x v="73"/>
      <x v="7"/>
      <x/>
      <x v="2"/>
      <x/>
    </i>
    <i r="1">
      <x v="20"/>
      <x v="1"/>
      <x v="1"/>
      <x/>
    </i>
    <i>
      <x v="76"/>
      <x/>
      <x/>
      <x/>
      <x/>
    </i>
    <i>
      <x v="77"/>
      <x v="7"/>
      <x/>
      <x/>
      <x/>
    </i>
    <i r="1">
      <x v="16"/>
      <x/>
      <x v="1"/>
      <x/>
    </i>
    <i r="1">
      <x v="19"/>
      <x v="1"/>
      <x v="1"/>
      <x/>
    </i>
    <i r="2">
      <x v="2"/>
      <x v="2"/>
      <x v="1"/>
    </i>
    <i>
      <x v="78"/>
      <x v="3"/>
      <x v="1"/>
      <x/>
      <x v="1"/>
    </i>
    <i>
      <x v="79"/>
      <x v="11"/>
      <x v="1"/>
      <x/>
      <x v="1"/>
    </i>
    <i>
      <x v="83"/>
      <x v="17"/>
      <x/>
      <x v="1"/>
      <x/>
    </i>
    <i>
      <x v="89"/>
      <x v="12"/>
      <x v="2"/>
      <x v="2"/>
      <x v="1"/>
    </i>
    <i r="1">
      <x v="19"/>
      <x v="2"/>
      <x v="2"/>
      <x v="1"/>
    </i>
    <i>
      <x v="91"/>
      <x v="20"/>
      <x v="2"/>
      <x v="1"/>
      <x v="1"/>
    </i>
    <i>
      <x v="94"/>
      <x v="11"/>
      <x v="2"/>
      <x/>
      <x v="1"/>
    </i>
    <i>
      <x v="99"/>
      <x v="19"/>
      <x v="1"/>
      <x v="1"/>
      <x v="1"/>
    </i>
    <i>
      <x v="104"/>
      <x v="19"/>
      <x v="1"/>
      <x v="1"/>
      <x v="1"/>
    </i>
    <i>
      <x v="105"/>
      <x/>
      <x v="2"/>
      <x/>
      <x v="1"/>
    </i>
    <i>
      <x v="108"/>
      <x v="3"/>
      <x v="1"/>
      <x v="2"/>
      <x/>
    </i>
    <i r="2">
      <x v="2"/>
      <x/>
      <x v="1"/>
    </i>
    <i>
      <x v="109"/>
      <x v="10"/>
      <x v="2"/>
      <x v="2"/>
      <x v="1"/>
    </i>
    <i>
      <x v="116"/>
      <x v="3"/>
      <x v="1"/>
      <x v="2"/>
      <x/>
    </i>
    <i>
      <x v="117"/>
      <x v="3"/>
      <x v="1"/>
      <x v="2"/>
      <x/>
    </i>
    <i r="1">
      <x v="19"/>
      <x v="1"/>
      <x v="1"/>
      <x v="1"/>
    </i>
    <i>
      <x v="121"/>
      <x v="20"/>
      <x v="2"/>
      <x v="2"/>
      <x v="1"/>
    </i>
    <i>
      <x v="128"/>
      <x v="5"/>
      <x v="1"/>
      <x/>
      <x/>
    </i>
    <i r="1">
      <x v="14"/>
      <x/>
      <x/>
      <x/>
    </i>
    <i>
      <x v="129"/>
      <x v="17"/>
      <x/>
      <x v="1"/>
      <x/>
    </i>
    <i>
      <x v="131"/>
      <x v="13"/>
      <x v="2"/>
      <x/>
      <x v="1"/>
    </i>
    <i>
      <x v="134"/>
      <x v="6"/>
      <x/>
      <x v="2"/>
      <x/>
    </i>
    <i>
      <x v="135"/>
      <x v="3"/>
      <x/>
      <x/>
      <x/>
    </i>
    <i>
      <x v="136"/>
      <x v="6"/>
      <x/>
      <x v="2"/>
      <x/>
    </i>
    <i>
      <x v="137"/>
      <x v="6"/>
      <x/>
      <x v="2"/>
      <x/>
    </i>
    <i>
      <x v="140"/>
      <x v="19"/>
      <x v="1"/>
      <x v="1"/>
      <x v="1"/>
    </i>
    <i>
      <x v="143"/>
      <x v="2"/>
      <x v="2"/>
      <x v="1"/>
      <x v="1"/>
    </i>
    <i>
      <x v="146"/>
      <x v="19"/>
      <x v="1"/>
      <x v="1"/>
      <x/>
    </i>
    <i>
      <x v="154"/>
      <x v="18"/>
      <x/>
      <x v="2"/>
      <x/>
    </i>
    <i>
      <x v="155"/>
      <x v="19"/>
      <x/>
      <x v="2"/>
      <x/>
    </i>
    <i>
      <x v="157"/>
      <x v="7"/>
      <x/>
      <x/>
      <x/>
    </i>
    <i r="1">
      <x v="19"/>
      <x v="1"/>
      <x/>
      <x v="1"/>
    </i>
    <i>
      <x v="158"/>
      <x v="8"/>
      <x/>
      <x/>
      <x/>
    </i>
    <i>
      <x v="159"/>
      <x v="19"/>
      <x v="1"/>
      <x v="1"/>
      <x/>
    </i>
    <i>
      <x v="163"/>
      <x v="7"/>
      <x/>
      <x/>
      <x/>
    </i>
    <i>
      <x v="165"/>
      <x v="2"/>
      <x v="2"/>
      <x v="1"/>
      <x v="1"/>
    </i>
    <i>
      <x v="168"/>
      <x v="15"/>
      <x/>
      <x v="1"/>
      <x/>
    </i>
    <i r="1">
      <x v="20"/>
      <x v="1"/>
      <x v="1"/>
      <x v="1"/>
    </i>
    <i>
      <x v="169"/>
      <x v="6"/>
      <x v="1"/>
      <x/>
      <x/>
    </i>
    <i r="1">
      <x v="19"/>
      <x v="1"/>
      <x v="1"/>
      <x/>
    </i>
    <i>
      <x v="171"/>
      <x v="3"/>
      <x v="1"/>
      <x v="2"/>
      <x/>
    </i>
    <i r="1">
      <x v="11"/>
      <x v="1"/>
      <x/>
      <x v="1"/>
    </i>
    <i>
      <x v="172"/>
      <x/>
      <x v="2"/>
      <x/>
      <x v="1"/>
    </i>
    <i>
      <x v="175"/>
      <x v="3"/>
      <x v="1"/>
      <x v="2"/>
      <x/>
    </i>
    <i>
      <x v="183"/>
      <x v="6"/>
      <x/>
      <x/>
      <x/>
    </i>
    <i>
      <x v="184"/>
      <x v="3"/>
      <x v="2"/>
      <x/>
      <x v="1"/>
    </i>
    <i r="1">
      <x v="11"/>
      <x v="1"/>
      <x/>
      <x/>
    </i>
    <i>
      <x v="187"/>
      <x v="11"/>
      <x/>
      <x v="1"/>
      <x/>
    </i>
    <i r="1">
      <x v="19"/>
      <x v="1"/>
      <x v="1"/>
      <x v="1"/>
    </i>
    <i>
      <x v="189"/>
      <x v="3"/>
      <x v="1"/>
      <x v="2"/>
      <x/>
    </i>
    <i>
      <x v="190"/>
      <x v="6"/>
      <x/>
      <x v="2"/>
      <x/>
    </i>
    <i>
      <x v="192"/>
      <x v="14"/>
      <x/>
      <x/>
      <x/>
    </i>
    <i>
      <x v="195"/>
      <x v="19"/>
      <x/>
      <x/>
      <x/>
    </i>
    <i>
      <x v="196"/>
      <x v="2"/>
      <x v="2"/>
      <x v="1"/>
      <x v="1"/>
    </i>
    <i r="1">
      <x v="7"/>
      <x/>
      <x v="2"/>
      <x/>
    </i>
    <i r="1">
      <x v="18"/>
      <x/>
      <x v="1"/>
      <x/>
    </i>
    <i>
      <x v="199"/>
      <x v="19"/>
      <x/>
      <x/>
      <x/>
    </i>
    <i r="2">
      <x v="1"/>
      <x v="1"/>
      <x/>
    </i>
    <i>
      <x v="205"/>
      <x v="5"/>
      <x v="1"/>
      <x/>
      <x/>
    </i>
    <i r="1">
      <x v="15"/>
      <x/>
      <x v="1"/>
      <x/>
    </i>
    <i r="1">
      <x v="18"/>
      <x/>
      <x v="1"/>
      <x/>
    </i>
    <i>
      <x v="208"/>
      <x v="15"/>
      <x v="2"/>
      <x/>
      <x v="1"/>
    </i>
    <i r="1">
      <x v="19"/>
      <x v="2"/>
      <x v="2"/>
      <x v="1"/>
    </i>
    <i>
      <x v="215"/>
      <x v="18"/>
      <x/>
      <x v="1"/>
      <x/>
    </i>
    <i>
      <x v="218"/>
      <x v="13"/>
      <x v="1"/>
      <x/>
      <x v="1"/>
    </i>
    <i>
      <x v="221"/>
      <x v="13"/>
      <x/>
      <x/>
      <x/>
    </i>
    <i>
      <x v="222"/>
      <x v="6"/>
      <x/>
      <x/>
      <x/>
    </i>
    <i>
      <x v="229"/>
      <x v="18"/>
      <x/>
      <x/>
      <x/>
    </i>
    <i>
      <x v="230"/>
      <x v="6"/>
      <x/>
      <x/>
      <x/>
    </i>
    <i>
      <x v="233"/>
      <x/>
      <x v="2"/>
      <x/>
      <x v="1"/>
    </i>
    <i>
      <x v="235"/>
      <x v="16"/>
      <x/>
      <x v="1"/>
      <x/>
    </i>
    <i>
      <x v="236"/>
      <x v="8"/>
      <x/>
      <x/>
      <x/>
    </i>
    <i>
      <x v="237"/>
      <x v="6"/>
      <x/>
      <x/>
      <x/>
    </i>
    <i r="1">
      <x v="13"/>
      <x/>
      <x v="1"/>
      <x/>
    </i>
    <i r="1">
      <x v="19"/>
      <x v="1"/>
      <x v="1"/>
      <x/>
    </i>
    <i>
      <x v="239"/>
      <x v="18"/>
      <x v="1"/>
      <x/>
      <x v="1"/>
    </i>
    <i>
      <x v="241"/>
      <x v="3"/>
      <x/>
      <x/>
      <x/>
    </i>
    <i>
      <x v="242"/>
      <x v="8"/>
      <x v="1"/>
      <x/>
      <x v="1"/>
    </i>
    <i r="1">
      <x v="17"/>
      <x/>
      <x v="1"/>
      <x/>
    </i>
    <i>
      <x v="243"/>
      <x v="6"/>
      <x/>
      <x/>
      <x/>
    </i>
    <i>
      <x v="245"/>
      <x v="19"/>
      <x v="1"/>
      <x v="1"/>
      <x v="1"/>
    </i>
    <i>
      <x v="247"/>
      <x v="19"/>
      <x/>
      <x v="2"/>
      <x/>
    </i>
    <i>
      <x v="248"/>
      <x v="6"/>
      <x/>
      <x v="2"/>
      <x/>
    </i>
    <i>
      <x v="251"/>
      <x v="3"/>
      <x v="1"/>
      <x v="2"/>
      <x/>
    </i>
    <i>
      <x v="253"/>
      <x v="1"/>
      <x/>
      <x v="1"/>
      <x/>
    </i>
    <i>
      <x v="254"/>
      <x v="3"/>
      <x v="1"/>
      <x v="2"/>
      <x/>
    </i>
    <i>
      <x v="255"/>
      <x v="18"/>
      <x/>
      <x v="1"/>
      <x/>
    </i>
    <i>
      <x v="259"/>
      <x v="8"/>
      <x v="1"/>
      <x/>
      <x v="1"/>
    </i>
    <i>
      <x v="262"/>
      <x v="13"/>
      <x v="1"/>
      <x/>
      <x v="1"/>
    </i>
    <i>
      <x v="265"/>
      <x v="12"/>
      <x v="2"/>
      <x v="2"/>
      <x v="1"/>
    </i>
    <i>
      <x v="266"/>
      <x v="3"/>
      <x/>
      <x/>
      <x/>
    </i>
    <i>
      <x v="267"/>
      <x v="6"/>
      <x/>
      <x v="2"/>
      <x/>
    </i>
    <i>
      <x v="273"/>
      <x v="6"/>
      <x/>
      <x/>
      <x/>
    </i>
    <i>
      <x v="274"/>
      <x v="6"/>
      <x v="1"/>
      <x/>
      <x/>
    </i>
    <i>
      <x v="275"/>
      <x v="19"/>
      <x v="1"/>
      <x v="1"/>
      <x v="1"/>
    </i>
    <i>
      <x v="277"/>
      <x v="2"/>
      <x v="2"/>
      <x v="1"/>
      <x v="1"/>
    </i>
    <i r="1">
      <x v="18"/>
      <x/>
      <x v="1"/>
      <x/>
    </i>
    <i>
      <x v="278"/>
      <x v="18"/>
      <x v="1"/>
      <x/>
      <x v="1"/>
    </i>
    <i>
      <x v="280"/>
      <x v="19"/>
      <x v="1"/>
      <x v="1"/>
      <x/>
    </i>
    <i>
      <x v="289"/>
      <x v="4"/>
      <x v="1"/>
      <x/>
      <x v="1"/>
    </i>
    <i>
      <x v="294"/>
      <x v="6"/>
      <x v="1"/>
      <x/>
      <x v="1"/>
    </i>
    <i r="1">
      <x v="19"/>
      <x/>
      <x/>
      <x/>
    </i>
    <i>
      <x v="295"/>
      <x/>
      <x/>
      <x v="1"/>
      <x/>
    </i>
    <i>
      <x v="298"/>
      <x/>
      <x v="1"/>
      <x/>
      <x/>
    </i>
    <i>
      <x v="301"/>
      <x v="10"/>
      <x/>
      <x/>
      <x/>
    </i>
    <i>
      <x v="304"/>
      <x v="3"/>
      <x v="2"/>
      <x/>
      <x v="1"/>
    </i>
    <i r="1">
      <x v="8"/>
      <x v="2"/>
      <x v="2"/>
      <x v="1"/>
    </i>
    <i>
      <x v="307"/>
      <x v="2"/>
      <x v="2"/>
      <x v="1"/>
      <x v="1"/>
    </i>
    <i>
      <x v="311"/>
      <x v="10"/>
      <x/>
      <x/>
      <x/>
    </i>
    <i>
      <x v="316"/>
      <x v="2"/>
      <x v="2"/>
      <x v="1"/>
      <x v="1"/>
    </i>
    <i>
      <x v="320"/>
      <x v="3"/>
      <x/>
      <x/>
      <x/>
    </i>
    <i>
      <x v="321"/>
      <x v="3"/>
      <x v="1"/>
      <x v="2"/>
      <x/>
    </i>
    <i>
      <x v="323"/>
      <x/>
      <x v="2"/>
      <x/>
      <x v="1"/>
    </i>
    <i>
      <x v="324"/>
      <x v="6"/>
      <x/>
      <x v="2"/>
      <x/>
    </i>
    <i r="1">
      <x v="8"/>
      <x/>
      <x/>
      <x/>
    </i>
    <i>
      <x v="330"/>
      <x v="16"/>
      <x/>
      <x v="1"/>
      <x/>
    </i>
    <i>
      <x v="332"/>
      <x v="6"/>
      <x/>
      <x/>
      <x/>
    </i>
    <i r="1">
      <x v="20"/>
      <x v="2"/>
      <x v="1"/>
      <x v="1"/>
    </i>
    <i>
      <x v="334"/>
      <x v="19"/>
      <x/>
      <x v="2"/>
      <x/>
    </i>
    <i>
      <x v="335"/>
      <x v="18"/>
      <x v="1"/>
      <x/>
      <x/>
    </i>
    <i>
      <x v="336"/>
      <x v="10"/>
      <x/>
      <x/>
      <x/>
    </i>
    <i r="1">
      <x v="18"/>
      <x/>
      <x v="1"/>
      <x/>
    </i>
    <i>
      <x v="338"/>
      <x v="18"/>
      <x v="1"/>
      <x/>
      <x v="1"/>
    </i>
    <i r="1">
      <x v="19"/>
      <x/>
      <x v="2"/>
      <x/>
    </i>
    <i>
      <x v="348"/>
      <x v="6"/>
      <x/>
      <x/>
      <x/>
    </i>
    <i>
      <x v="349"/>
      <x v="7"/>
      <x/>
      <x v="1"/>
      <x/>
    </i>
    <i>
      <x v="350"/>
      <x/>
      <x/>
      <x v="1"/>
      <x/>
    </i>
    <i r="1">
      <x v="6"/>
      <x/>
      <x/>
      <x/>
    </i>
    <i>
      <x v="351"/>
      <x/>
      <x v="1"/>
      <x/>
      <x v="1"/>
    </i>
    <i>
      <x v="352"/>
      <x v="8"/>
      <x/>
      <x/>
      <x/>
    </i>
    <i r="1">
      <x v="18"/>
      <x/>
      <x/>
      <x/>
    </i>
    <i>
      <x v="353"/>
      <x v="3"/>
      <x v="2"/>
      <x/>
      <x v="1"/>
    </i>
    <i>
      <x v="357"/>
      <x v="7"/>
      <x/>
      <x/>
      <x/>
    </i>
    <i r="1">
      <x v="19"/>
      <x/>
      <x/>
      <x/>
    </i>
    <i>
      <x v="359"/>
      <x v="6"/>
      <x/>
      <x v="2"/>
      <x/>
    </i>
    <i r="1">
      <x v="13"/>
      <x v="2"/>
      <x/>
      <x v="1"/>
    </i>
    <i>
      <x v="363"/>
      <x/>
      <x/>
      <x/>
      <x/>
    </i>
    <i>
      <x v="364"/>
      <x v="9"/>
      <x v="2"/>
      <x/>
      <x v="1"/>
    </i>
    <i r="1">
      <x v="20"/>
      <x v="2"/>
      <x v="2"/>
      <x v="1"/>
    </i>
    <i>
      <x v="366"/>
      <x v="19"/>
      <x v="2"/>
      <x v="1"/>
      <x v="1"/>
    </i>
  </rowItems>
  <colItems count="1">
    <i/>
  </colItems>
  <pageFields count="1">
    <pageField fld="4" hier="-1"/>
  </pageFields>
  <formats count="5">
    <format dxfId="55">
      <pivotArea field="8" type="button" dataOnly="0" labelOnly="1" outline="0"/>
    </format>
    <format dxfId="56">
      <pivotArea dataOnly="0" labelOnly="1" outline="0" axis="axisValues" fieldPosition="0"/>
    </format>
    <format dxfId="57">
      <pivotArea field="8" type="button" dataOnly="0" labelOnly="1" outline="0"/>
    </format>
    <format dxfId="58">
      <pivotArea dataOnly="0" labelOnly="1" outline="0" axis="axisValues" fieldPosition="0"/>
    </format>
    <format dxfId="59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02E26-0CCB-4939-9EB0-40173DD4A365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 rowHeaderCaption="Pressão Arterial">
  <location ref="U3:V7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cientes" fld="4" subtotal="count" baseField="0" baseItem="0"/>
  </dataFields>
  <formats count="4">
    <format dxfId="77">
      <pivotArea field="8" type="button" dataOnly="0" labelOnly="1" outline="0"/>
    </format>
    <format dxfId="78">
      <pivotArea dataOnly="0" labelOnly="1" outline="0" axis="axisValues" fieldPosition="0"/>
    </format>
    <format dxfId="79">
      <pivotArea field="8" type="button" dataOnly="0" labelOnly="1" outline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0DC9D-ACC3-40CC-B8B9-B3D0090748A9}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xo">
  <location ref="B3:B4" firstHeaderRow="1" firstDataRow="1" firstDataCol="0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Items count="1">
    <i/>
  </rowItems>
  <colItems count="1">
    <i/>
  </colItems>
  <dataFields count="1">
    <dataField name="Pacientes" fld="4" subtotal="count" baseField="0" baseItem="0"/>
  </dataFields>
  <formats count="4">
    <format dxfId="94">
      <pivotArea field="5" type="button" dataOnly="0" labelOnly="1" outline="0"/>
    </format>
    <format dxfId="95">
      <pivotArea dataOnly="0" labelOnly="1" outline="0" axis="axisValues" fieldPosition="0"/>
    </format>
    <format dxfId="96">
      <pivotArea field="5" type="button" dataOnly="0" labelOnly="1" outline="0"/>
    </format>
    <format dxfId="9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C02CB-783B-4A1F-B34F-81BFE01CB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xo">
  <location ref="J3:L6" firstHeaderRow="0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acientes" fld="4" subtotal="count" baseField="0" baseItem="0"/>
    <dataField name="Contagem de PACIENTE" fld="4" subtotal="count" showDataAs="percentOfCol" baseField="5" baseItem="0" numFmtId="10"/>
  </dataFields>
  <formats count="5">
    <format dxfId="89">
      <pivotArea field="5" type="button" dataOnly="0" labelOnly="1" outline="0" axis="axisRow" fieldPosition="0"/>
    </format>
    <format dxfId="90">
      <pivotArea dataOnly="0" labelOnly="1" outline="0" axis="axisValues" fieldPosition="0"/>
    </format>
    <format dxfId="91">
      <pivotArea field="5" type="button" dataOnly="0" labelOnly="1" outline="0" axis="axisRow" fieldPosition="0"/>
    </format>
    <format dxfId="92">
      <pivotArea dataOnly="0" labelOnly="1" outline="0" axis="axisValues" fieldPosition="0"/>
    </format>
    <format dxfId="9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71284-DFF9-43AB-B091-4E5C1D293321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emperatura">
  <location ref="AA3:AB7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cientes" fld="4" subtotal="count" baseField="0" baseItem="0"/>
  </dataFields>
  <formats count="4">
    <format dxfId="69">
      <pivotArea field="8" type="button" dataOnly="0" labelOnly="1" outline="0"/>
    </format>
    <format dxfId="70">
      <pivotArea dataOnly="0" labelOnly="1" outline="0" axis="axisValues" fieldPosition="0"/>
    </format>
    <format dxfId="71">
      <pivotArea field="8" type="button" dataOnly="0" labelOnly="1" outline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C7326-A725-4FBF-BE3D-6523BD946082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tendimento">
  <location ref="AG3:AH8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Pacientes" fld="4" subtotal="count" showDataAs="percentOfCol" baseField="13" baseItem="3" numFmtId="10"/>
  </dataFields>
  <formats count="5">
    <format dxfId="60">
      <pivotArea field="8" type="button" dataOnly="0" labelOnly="1" outline="0"/>
    </format>
    <format dxfId="61">
      <pivotArea dataOnly="0" labelOnly="1" outline="0" axis="axisValues" fieldPosition="0"/>
    </format>
    <format dxfId="62">
      <pivotArea field="8" type="button" dataOnly="0" labelOnly="1" outline="0"/>
    </format>
    <format dxfId="63">
      <pivotArea dataOnly="0" labelOnly="1" outline="0" axis="axisValues" fieldPosition="0"/>
    </format>
    <format dxfId="6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8E9ED-5846-41D8-878F-621E93681AB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Data">
  <location ref="D3:E16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axis="axisRow" numFmtId="1" showAll="0" sortType="ascending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sd="0" x="5"/>
        <item sd="0" x="0"/>
        <item sd="0" x="1"/>
        <item sd="0" x="8"/>
        <item sd="0" x="10"/>
        <item sd="0" x="4"/>
        <item sd="0" x="3"/>
        <item sd="0" x="9"/>
        <item sd="0" x="11"/>
        <item sd="0" x="2"/>
        <item sd="0" x="7"/>
        <item sd="0" x="6"/>
        <item t="default"/>
      </items>
    </pivotField>
    <pivotField axis="axisRow"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sd="0" x="48"/>
        <item sd="0" x="49"/>
        <item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x="74"/>
        <item sd="0" x="75"/>
        <item sd="0" x="76"/>
        <item sd="0" x="77"/>
        <item sd="0" x="78"/>
        <item x="79"/>
        <item t="default"/>
      </items>
    </pivotField>
  </pivotFields>
  <rowFields count="2">
    <field x="2"/>
    <field x="3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acientes" fld="4" subtotal="count" baseField="0" baseItem="0"/>
  </dataFields>
  <formats count="4">
    <format dxfId="98">
      <pivotArea field="14" type="button" dataOnly="0" labelOnly="1" outline="0"/>
    </format>
    <format dxfId="99">
      <pivotArea dataOnly="0" labelOnly="1" outline="0" axis="axisValues" fieldPosition="0"/>
    </format>
    <format dxfId="100">
      <pivotArea field="14" type="button" dataOnly="0" labelOnly="1" outline="0"/>
    </format>
    <format dxfId="101">
      <pivotArea dataOnly="0" labelOnly="1" outline="0" axis="axisValues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78BF8-4D0E-4C53-BBCA-2FB89A90D063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Faixa Etária">
  <location ref="R3:S8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8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Pacientes" fld="4" subtotal="count" baseField="0" baseItem="0"/>
  </dataFields>
  <formats count="4">
    <format dxfId="81">
      <pivotArea field="8" type="button" dataOnly="0" labelOnly="1" outline="0" axis="axisRow" fieldPosition="0"/>
    </format>
    <format dxfId="82">
      <pivotArea dataOnly="0" labelOnly="1" outline="0" axis="axisValues" fieldPosition="0"/>
    </format>
    <format dxfId="83">
      <pivotArea field="8" type="button" dataOnly="0" labelOnly="1" outline="0" axis="axisRow" fieldPosition="0"/>
    </format>
    <format dxfId="84">
      <pivotArea dataOnly="0" labelOnly="1" outline="0" axis="axisValues" fieldPosition="0"/>
    </format>
  </formats>
  <chartFormats count="5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4C352-7260-4FFD-96E0-B3507F1A5F93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requência Cardíaca">
  <location ref="X3:Y6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Pacientes" fld="4" subtotal="count" baseField="0" baseItem="0"/>
  </dataFields>
  <formats count="4">
    <format dxfId="73">
      <pivotArea field="8" type="button" dataOnly="0" labelOnly="1" outline="0"/>
    </format>
    <format dxfId="74">
      <pivotArea dataOnly="0" labelOnly="1" outline="0" axis="axisValues" fieldPosition="0"/>
    </format>
    <format dxfId="75">
      <pivotArea field="8" type="button" dataOnly="0" labelOnly="1" outline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9CA35-9F61-4549-8CB4-E29EB42E809A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 rowHeaderCaption="Status">
  <location ref="AD3:AE25" firstHeaderRow="1" firstDataRow="1" firstDataCol="1"/>
  <pivotFields count="1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umFmtId="1" showAll="0"/>
    <pivotField numFmtId="1" showAll="0">
      <items count="32">
        <item x="10"/>
        <item x="5"/>
        <item x="17"/>
        <item x="30"/>
        <item x="13"/>
        <item x="11"/>
        <item x="12"/>
        <item x="8"/>
        <item x="21"/>
        <item x="18"/>
        <item x="4"/>
        <item x="23"/>
        <item x="1"/>
        <item x="16"/>
        <item x="2"/>
        <item x="3"/>
        <item x="20"/>
        <item x="24"/>
        <item x="26"/>
        <item x="27"/>
        <item x="29"/>
        <item x="19"/>
        <item x="0"/>
        <item x="9"/>
        <item x="25"/>
        <item x="14"/>
        <item x="7"/>
        <item x="15"/>
        <item x="6"/>
        <item x="22"/>
        <item x="28"/>
        <item t="default"/>
      </items>
    </pivotField>
    <pivotField dataField="1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axis="axisRow" showAll="0" sortType="ascending">
      <items count="22">
        <item x="3"/>
        <item x="5"/>
        <item x="14"/>
        <item x="0"/>
        <item x="2"/>
        <item x="11"/>
        <item x="8"/>
        <item x="18"/>
        <item x="10"/>
        <item x="6"/>
        <item x="16"/>
        <item x="13"/>
        <item x="15"/>
        <item x="9"/>
        <item x="20"/>
        <item x="4"/>
        <item x="17"/>
        <item x="19"/>
        <item x="12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 count="1">
    <field x="12"/>
  </rowFields>
  <rowItems count="22">
    <i>
      <x v="9"/>
    </i>
    <i>
      <x v="4"/>
    </i>
    <i>
      <x v="5"/>
    </i>
    <i>
      <x v="14"/>
    </i>
    <i>
      <x v="1"/>
    </i>
    <i>
      <x v="16"/>
    </i>
    <i>
      <x v="17"/>
    </i>
    <i>
      <x v="10"/>
    </i>
    <i>
      <x v="12"/>
    </i>
    <i>
      <x v="15"/>
    </i>
    <i>
      <x v="11"/>
    </i>
    <i>
      <x v="20"/>
    </i>
    <i>
      <x v="2"/>
    </i>
    <i>
      <x v="8"/>
    </i>
    <i>
      <x v="13"/>
    </i>
    <i>
      <x v="7"/>
    </i>
    <i>
      <x/>
    </i>
    <i>
      <x v="18"/>
    </i>
    <i>
      <x v="3"/>
    </i>
    <i>
      <x v="6"/>
    </i>
    <i>
      <x v="19"/>
    </i>
    <i t="grand">
      <x/>
    </i>
  </rowItems>
  <colItems count="1">
    <i/>
  </colItems>
  <dataFields count="1">
    <dataField name="Pacientes" fld="4" subtotal="count" baseField="0" baseItem="0"/>
  </dataFields>
  <formats count="4">
    <format dxfId="65">
      <pivotArea field="8" type="button" dataOnly="0" labelOnly="1" outline="0"/>
    </format>
    <format dxfId="66">
      <pivotArea dataOnly="0" labelOnly="1" outline="0" axis="axisValues" fieldPosition="0"/>
    </format>
    <format dxfId="67">
      <pivotArea field="8" type="button" dataOnly="0" labelOnly="1" outline="0"/>
    </format>
    <format dxfId="68">
      <pivotArea dataOnly="0" labelOnly="1" outline="0" axis="axisValues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CIENTE" xr10:uid="{A8FFC244-D957-4974-9985-EE874622DE72}" sourceName="PACIENTE">
  <pivotTables>
    <pivotTable tabId="10" name="Tabela dinâmica10"/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  <pivotTable tabId="10" name="Tabela dinâmica14"/>
  </pivotTables>
  <data>
    <tabular pivotCacheId="51831235">
      <items count="19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565A416-E8C7-4B8D-9783-C99ADB081EE7}" sourceName="DIA">
  <pivotTables>
    <pivotTable tabId="10" name="Tabela dinâmica14"/>
    <pivotTable tabId="10" name="Tabela dinâmica1"/>
    <pivotTable tabId="10" name="Tabela dinâmica10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</pivotTables>
  <data>
    <tabular pivotCacheId="51831235">
      <items count="31">
        <i x="10" s="1"/>
        <i x="5" s="1"/>
        <i x="17" s="1"/>
        <i x="30" s="1"/>
        <i x="13" s="1"/>
        <i x="11" s="1"/>
        <i x="12" s="1"/>
        <i x="8" s="1"/>
        <i x="21" s="1"/>
        <i x="18" s="1"/>
        <i x="4" s="1"/>
        <i x="23" s="1"/>
        <i x="1" s="1"/>
        <i x="16" s="1"/>
        <i x="2" s="1"/>
        <i x="3" s="1"/>
        <i x="20" s="1"/>
        <i x="24" s="1"/>
        <i x="26" s="1"/>
        <i x="27" s="1"/>
        <i x="29" s="1"/>
        <i x="19" s="1"/>
        <i x="0" s="1"/>
        <i x="9" s="1"/>
        <i x="25" s="1"/>
        <i x="14" s="1"/>
        <i x="7" s="1"/>
        <i x="15" s="1"/>
        <i x="6" s="1"/>
        <i x="22" s="1"/>
        <i x="2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02A5BC30-624B-415E-AA39-D3F65C781989}" sourceName="Meses">
  <pivotTables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  <pivotTable tabId="10" name="Tabela dinâmica10"/>
    <pivotTable tabId="10" name="Tabela dinâmica14"/>
  </pivotTables>
  <data>
    <tabular pivotCacheId="5183123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CIENTE" xr10:uid="{5715CD06-1FA3-4B04-9B6C-5824991D97DD}" cache="SegmentaçãodeDados_PACIENTE" caption="PACIENTE" columnCount="2" showCaption="0" style="SlicerStyleLight2 2" rowHeight="241300"/>
  <slicer name="DIA" xr10:uid="{4AFC5EDE-B848-4470-B645-349CFFF7CB0D}" cache="SegmentaçãodeDados_DIA" caption="DIA" columnCount="31" style="SlicerStyleLight2 2" rowHeight="241300"/>
  <slicer name="Meses" xr10:uid="{6F1CBAA2-C879-4028-8918-EE8507F9813D}" cache="SegmentaçãodeDados_Meses" caption="Meses" columnCount="7" showCaption="0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3D6B1-0538-4E9C-B6B2-C259899E00E4}" name="Tabela1" displayName="Tabela1" ref="B2:O199" totalsRowShown="0" headerRowDxfId="120" dataDxfId="118" headerRowBorderDxfId="119" tableBorderDxfId="117" totalsRowBorderDxfId="116">
  <autoFilter ref="B2:O199" xr:uid="{7F0A9625-75D1-4CBE-AC41-5582581CA87F}"/>
  <tableColumns count="14">
    <tableColumn id="1" xr3:uid="{75591EAD-C1CF-435B-A03F-C57EA986D901}" name="DATA" dataDxfId="115"/>
    <tableColumn id="14" xr3:uid="{10842BF0-776A-4214-8BD3-E48531AAFFB0}" name="ANO" dataDxfId="114">
      <calculatedColumnFormula>YEAR(Tabela1[[#This Row],[DATA]])</calculatedColumnFormula>
    </tableColumn>
    <tableColumn id="13" xr3:uid="{C895B1BE-FC89-475A-8012-6E14A61D093B}" name="MÊS" dataDxfId="113">
      <calculatedColumnFormula>UPPER(TEXT(B3,"MMMM"))</calculatedColumnFormula>
    </tableColumn>
    <tableColumn id="12" xr3:uid="{19525079-8AC6-4D7E-A0E0-26522FB7B508}" name="DIA" dataDxfId="112">
      <calculatedColumnFormula>DAY(Tabela1[[#This Row],[DATA]])</calculatedColumnFormula>
    </tableColumn>
    <tableColumn id="2" xr3:uid="{85A7F3F7-BEC6-4B27-8A09-EBE1D1870AC9}" name="PACIENTE" dataDxfId="111" dataCellStyle="Normal 3"/>
    <tableColumn id="3" xr3:uid="{841F28D7-B306-4E8C-AFD1-F402D8A35804}" name="SEXO" dataDxfId="110"/>
    <tableColumn id="4" xr3:uid="{A44984BE-D936-4B49-8A5F-D173FB854818}" name="NASCIMENTO" dataDxfId="109"/>
    <tableColumn id="5" xr3:uid="{A0E3DB14-6F05-4905-B4FE-B47F61037D21}" name="IDADE" dataDxfId="108">
      <calculatedColumnFormula>DATEDIF(Tabela1[[#This Row],[NASCIMENTO]],TODAY(),"Y")</calculatedColumnFormula>
    </tableColumn>
    <tableColumn id="6" xr3:uid="{31B8820D-490A-4298-920E-80815BF030A5}" name="FAIXAETARIA" dataDxfId="107"/>
    <tableColumn id="7" xr3:uid="{D42C0E6C-DF15-4B4C-B35B-75B4D7AAFA3A}" name="PA" dataDxfId="106"/>
    <tableColumn id="8" xr3:uid="{501B5CAB-FFBF-4907-B13C-8CA1805D246C}" name="FC" dataDxfId="105"/>
    <tableColumn id="9" xr3:uid="{EAAEB6C1-1462-4945-9E86-B6E96835B9B2}" name="TEMPERATURA" dataDxfId="104"/>
    <tableColumn id="10" xr3:uid="{226CF885-1785-48E5-A3F3-F91AF3E6F1F5}" name="DIAGNÓSTICO" dataDxfId="103"/>
    <tableColumn id="11" xr3:uid="{E6A36509-D359-4487-95C8-FE4141EDFB37}" name="ATENDIMENTO" dataDxfId="10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3AD9-8BFD-4EAE-B9B1-92202DAE526A}">
  <sheetPr>
    <tabColor theme="4" tint="0.79998168889431442"/>
  </sheetPr>
  <dimension ref="E1:AA1"/>
  <sheetViews>
    <sheetView showGridLines="0" tabSelected="1" topLeftCell="E1" zoomScale="70" zoomScaleNormal="70" workbookViewId="0">
      <selection activeCell="N40" sqref="N40:R47"/>
    </sheetView>
  </sheetViews>
  <sheetFormatPr defaultColWidth="0" defaultRowHeight="15" x14ac:dyDescent="0.25"/>
  <cols>
    <col min="1" max="4" width="9.140625" hidden="1" customWidth="1"/>
    <col min="5" max="5" width="1.5703125" customWidth="1"/>
    <col min="6" max="7" width="21.140625" customWidth="1"/>
    <col min="8" max="9" width="12.140625" customWidth="1"/>
    <col min="10" max="11" width="21.140625" customWidth="1"/>
    <col min="12" max="12" width="14.42578125" customWidth="1"/>
    <col min="13" max="13" width="23.7109375" bestFit="1" customWidth="1"/>
    <col min="14" max="14" width="22.140625" bestFit="1" customWidth="1"/>
    <col min="15" max="15" width="17" customWidth="1"/>
    <col min="16" max="16" width="18.28515625" customWidth="1"/>
    <col min="17" max="23" width="9.140625" customWidth="1"/>
    <col min="24" max="27" width="0" hidden="1" customWidth="1"/>
    <col min="28" max="16384" width="9.140625" hidden="1"/>
  </cols>
  <sheetData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575C-F33E-4C79-98C2-37D926AC0B35}">
  <sheetPr codeName="Sheet21"/>
  <dimension ref="A1:R200"/>
  <sheetViews>
    <sheetView showGridLines="0" zoomScaleNormal="100" workbookViewId="0">
      <selection activeCell="E8" sqref="E8"/>
    </sheetView>
  </sheetViews>
  <sheetFormatPr defaultColWidth="0" defaultRowHeight="15" zeroHeight="1" x14ac:dyDescent="0.25"/>
  <cols>
    <col min="1" max="1" width="1.5703125" customWidth="1"/>
    <col min="2" max="2" width="9.5703125" bestFit="1" customWidth="1"/>
    <col min="3" max="5" width="9.5703125" customWidth="1"/>
    <col min="6" max="6" width="20.28515625" bestFit="1" customWidth="1"/>
    <col min="7" max="7" width="9.42578125" style="3" bestFit="1" customWidth="1"/>
    <col min="8" max="8" width="15.28515625" bestFit="1" customWidth="1"/>
    <col min="9" max="9" width="10.140625" style="3" bestFit="1" customWidth="1"/>
    <col min="10" max="10" width="15" bestFit="1" customWidth="1"/>
    <col min="11" max="11" width="10.5703125" bestFit="1" customWidth="1"/>
    <col min="12" max="12" width="7.7109375" bestFit="1" customWidth="1"/>
    <col min="13" max="13" width="16.42578125" bestFit="1" customWidth="1"/>
    <col min="14" max="14" width="21.5703125" bestFit="1" customWidth="1"/>
    <col min="15" max="15" width="16.42578125" bestFit="1" customWidth="1"/>
    <col min="16" max="16" width="2.42578125" customWidth="1"/>
    <col min="17" max="18" width="14.85546875" hidden="1" customWidth="1"/>
    <col min="19" max="16384" width="9.140625" hidden="1"/>
  </cols>
  <sheetData>
    <row r="1" spans="2:15" ht="50.25" customHeight="1" x14ac:dyDescent="0.25"/>
    <row r="2" spans="2:15" s="8" customFormat="1" ht="12" x14ac:dyDescent="0.25">
      <c r="B2" s="24" t="s">
        <v>0</v>
      </c>
      <c r="C2" s="24" t="s">
        <v>263</v>
      </c>
      <c r="D2" s="24" t="s">
        <v>264</v>
      </c>
      <c r="E2" s="24" t="s">
        <v>265</v>
      </c>
      <c r="F2" s="24" t="s">
        <v>1</v>
      </c>
      <c r="G2" s="24" t="s">
        <v>2</v>
      </c>
      <c r="H2" s="25" t="s">
        <v>3</v>
      </c>
      <c r="I2" s="24" t="s">
        <v>4</v>
      </c>
      <c r="J2" s="24" t="s">
        <v>5</v>
      </c>
      <c r="K2" s="25" t="s">
        <v>6</v>
      </c>
      <c r="L2" s="25" t="s">
        <v>7</v>
      </c>
      <c r="M2" s="24" t="s">
        <v>8</v>
      </c>
      <c r="N2" s="24" t="s">
        <v>273</v>
      </c>
      <c r="O2" s="24" t="s">
        <v>10</v>
      </c>
    </row>
    <row r="3" spans="2:15" s="13" customFormat="1" ht="12" x14ac:dyDescent="0.2">
      <c r="B3" s="22">
        <v>42789</v>
      </c>
      <c r="C3" s="35">
        <f>YEAR(Tabela1[[#This Row],[DATA]])</f>
        <v>2017</v>
      </c>
      <c r="D3" s="35" t="str">
        <f t="shared" ref="D3:D34" si="0">UPPER(TEXT(B3,"MMMM"))</f>
        <v>FEVEREIRO</v>
      </c>
      <c r="E3" s="35">
        <f>DAY(Tabela1[[#This Row],[DATA]])</f>
        <v>23</v>
      </c>
      <c r="F3" s="10" t="s">
        <v>11</v>
      </c>
      <c r="G3" s="11" t="s">
        <v>12</v>
      </c>
      <c r="H3" s="9">
        <v>19248</v>
      </c>
      <c r="I3" s="11">
        <f ca="1">DATEDIF(Tabela1[[#This Row],[NASCIMENTO]],TODAY(),"Y")</f>
        <v>67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23" t="s">
        <v>18</v>
      </c>
    </row>
    <row r="4" spans="2:15" s="13" customFormat="1" ht="12" x14ac:dyDescent="0.2">
      <c r="B4" s="22">
        <v>42789</v>
      </c>
      <c r="C4" s="35">
        <f>YEAR(Tabela1[[#This Row],[DATA]])</f>
        <v>2017</v>
      </c>
      <c r="D4" s="35" t="str">
        <f t="shared" si="0"/>
        <v>FEVEREIRO</v>
      </c>
      <c r="E4" s="35">
        <f>DAY(Tabela1[[#This Row],[DATA]])</f>
        <v>23</v>
      </c>
      <c r="F4" s="10" t="s">
        <v>11</v>
      </c>
      <c r="G4" s="11" t="s">
        <v>12</v>
      </c>
      <c r="H4" s="9">
        <v>19248</v>
      </c>
      <c r="I4" s="11">
        <f ca="1">DATEDIF(Tabela1[[#This Row],[NASCIMENTO]],TODAY(),"Y")</f>
        <v>67</v>
      </c>
      <c r="J4" s="12" t="s">
        <v>27</v>
      </c>
      <c r="K4" s="12" t="s">
        <v>14</v>
      </c>
      <c r="L4" s="12" t="s">
        <v>15</v>
      </c>
      <c r="M4" s="12" t="s">
        <v>16</v>
      </c>
      <c r="N4" s="12" t="s">
        <v>17</v>
      </c>
      <c r="O4" s="23" t="s">
        <v>18</v>
      </c>
    </row>
    <row r="5" spans="2:15" s="13" customFormat="1" ht="12" x14ac:dyDescent="0.2">
      <c r="B5" s="22">
        <v>42807</v>
      </c>
      <c r="C5" s="35">
        <f>YEAR(Tabela1[[#This Row],[DATA]])</f>
        <v>2017</v>
      </c>
      <c r="D5" s="35" t="str">
        <f t="shared" si="0"/>
        <v>MARÇO</v>
      </c>
      <c r="E5" s="35">
        <f>DAY(Tabela1[[#This Row],[DATA]])</f>
        <v>13</v>
      </c>
      <c r="F5" s="10" t="s">
        <v>19</v>
      </c>
      <c r="G5" s="11" t="s">
        <v>20</v>
      </c>
      <c r="H5" s="9">
        <v>40380</v>
      </c>
      <c r="I5" s="11">
        <f ca="1">DATEDIF(Tabela1[[#This Row],[NASCIMENTO]],TODAY(),"Y")</f>
        <v>10</v>
      </c>
      <c r="J5" s="12" t="s">
        <v>21</v>
      </c>
      <c r="K5" s="12" t="s">
        <v>22</v>
      </c>
      <c r="L5" s="12" t="s">
        <v>15</v>
      </c>
      <c r="M5" s="12" t="s">
        <v>23</v>
      </c>
      <c r="N5" s="12" t="s">
        <v>24</v>
      </c>
      <c r="O5" s="23" t="s">
        <v>25</v>
      </c>
    </row>
    <row r="6" spans="2:15" s="13" customFormat="1" ht="12" x14ac:dyDescent="0.2">
      <c r="B6" s="22">
        <v>43023</v>
      </c>
      <c r="C6" s="35">
        <f>YEAR(Tabela1[[#This Row],[DATA]])</f>
        <v>2017</v>
      </c>
      <c r="D6" s="35" t="str">
        <f t="shared" si="0"/>
        <v>OUTUBRO</v>
      </c>
      <c r="E6" s="35">
        <f>DAY(Tabela1[[#This Row],[DATA]])</f>
        <v>15</v>
      </c>
      <c r="F6" s="10" t="s">
        <v>26</v>
      </c>
      <c r="G6" s="11" t="s">
        <v>12</v>
      </c>
      <c r="H6" s="9">
        <v>24435</v>
      </c>
      <c r="I6" s="11">
        <f ca="1">DATEDIF(Tabela1[[#This Row],[NASCIMENTO]],TODAY(),"Y")</f>
        <v>53</v>
      </c>
      <c r="J6" s="12" t="s">
        <v>27</v>
      </c>
      <c r="K6" s="12" t="s">
        <v>14</v>
      </c>
      <c r="L6" s="12" t="s">
        <v>28</v>
      </c>
      <c r="M6" s="12" t="s">
        <v>23</v>
      </c>
      <c r="N6" s="12" t="s">
        <v>29</v>
      </c>
      <c r="O6" s="23" t="s">
        <v>268</v>
      </c>
    </row>
    <row r="7" spans="2:15" s="13" customFormat="1" ht="12" x14ac:dyDescent="0.2">
      <c r="B7" s="22">
        <v>42810</v>
      </c>
      <c r="C7" s="35">
        <f>YEAR(Tabela1[[#This Row],[DATA]])</f>
        <v>2017</v>
      </c>
      <c r="D7" s="35" t="str">
        <f t="shared" si="0"/>
        <v>MARÇO</v>
      </c>
      <c r="E7" s="35">
        <f>DAY(Tabela1[[#This Row],[DATA]])</f>
        <v>16</v>
      </c>
      <c r="F7" s="10" t="s">
        <v>30</v>
      </c>
      <c r="G7" s="11" t="s">
        <v>12</v>
      </c>
      <c r="H7" s="9">
        <v>23550</v>
      </c>
      <c r="I7" s="11">
        <f ca="1">DATEDIF(Tabela1[[#This Row],[NASCIMENTO]],TODAY(),"Y")</f>
        <v>56</v>
      </c>
      <c r="J7" s="12" t="s">
        <v>27</v>
      </c>
      <c r="K7" s="12" t="s">
        <v>14</v>
      </c>
      <c r="L7" s="12" t="s">
        <v>15</v>
      </c>
      <c r="M7" s="12" t="s">
        <v>16</v>
      </c>
      <c r="N7" s="12" t="s">
        <v>31</v>
      </c>
      <c r="O7" s="23" t="s">
        <v>268</v>
      </c>
    </row>
    <row r="8" spans="2:15" s="13" customFormat="1" ht="12" x14ac:dyDescent="0.2">
      <c r="B8" s="22">
        <v>42777</v>
      </c>
      <c r="C8" s="35">
        <f>YEAR(Tabela1[[#This Row],[DATA]])</f>
        <v>2017</v>
      </c>
      <c r="D8" s="35" t="str">
        <f t="shared" si="0"/>
        <v>FEVEREIRO</v>
      </c>
      <c r="E8" s="35">
        <f>DAY(Tabela1[[#This Row],[DATA]])</f>
        <v>11</v>
      </c>
      <c r="F8" s="14" t="s">
        <v>32</v>
      </c>
      <c r="G8" s="11" t="s">
        <v>12</v>
      </c>
      <c r="H8" s="9">
        <v>36571</v>
      </c>
      <c r="I8" s="11">
        <f ca="1">DATEDIF(Tabela1[[#This Row],[NASCIMENTO]],TODAY(),"Y")</f>
        <v>20</v>
      </c>
      <c r="J8" s="12" t="s">
        <v>33</v>
      </c>
      <c r="K8" s="12" t="s">
        <v>14</v>
      </c>
      <c r="L8" s="12" t="s">
        <v>15</v>
      </c>
      <c r="M8" s="12" t="s">
        <v>23</v>
      </c>
      <c r="N8" s="12" t="s">
        <v>31</v>
      </c>
      <c r="O8" s="23" t="s">
        <v>268</v>
      </c>
    </row>
    <row r="9" spans="2:15" s="13" customFormat="1" ht="12" x14ac:dyDescent="0.2">
      <c r="B9" s="22">
        <v>42939</v>
      </c>
      <c r="C9" s="35">
        <f>YEAR(Tabela1[[#This Row],[DATA]])</f>
        <v>2017</v>
      </c>
      <c r="D9" s="35" t="str">
        <f t="shared" si="0"/>
        <v>JULHO</v>
      </c>
      <c r="E9" s="35">
        <f>DAY(Tabela1[[#This Row],[DATA]])</f>
        <v>23</v>
      </c>
      <c r="F9" s="10" t="s">
        <v>34</v>
      </c>
      <c r="G9" s="11" t="s">
        <v>12</v>
      </c>
      <c r="H9" s="9">
        <v>25074</v>
      </c>
      <c r="I9" s="11">
        <f ca="1">DATEDIF(Tabela1[[#This Row],[NASCIMENTO]],TODAY(),"Y")</f>
        <v>52</v>
      </c>
      <c r="J9" s="12" t="s">
        <v>27</v>
      </c>
      <c r="K9" s="12" t="s">
        <v>22</v>
      </c>
      <c r="L9" s="12" t="s">
        <v>15</v>
      </c>
      <c r="M9" s="12" t="s">
        <v>16</v>
      </c>
      <c r="N9" s="12" t="s">
        <v>35</v>
      </c>
      <c r="O9" s="23" t="s">
        <v>268</v>
      </c>
    </row>
    <row r="10" spans="2:15" s="13" customFormat="1" ht="12" x14ac:dyDescent="0.2">
      <c r="B10" s="22">
        <v>42902</v>
      </c>
      <c r="C10" s="35">
        <f>YEAR(Tabela1[[#This Row],[DATA]])</f>
        <v>2017</v>
      </c>
      <c r="D10" s="35" t="str">
        <f t="shared" si="0"/>
        <v>JUNHO</v>
      </c>
      <c r="E10" s="35">
        <f>DAY(Tabela1[[#This Row],[DATA]])</f>
        <v>16</v>
      </c>
      <c r="F10" s="10" t="s">
        <v>37</v>
      </c>
      <c r="G10" s="11" t="s">
        <v>20</v>
      </c>
      <c r="H10" s="9">
        <v>37758</v>
      </c>
      <c r="I10" s="11">
        <f ca="1">DATEDIF(Tabela1[[#This Row],[NASCIMENTO]],TODAY(),"Y")</f>
        <v>17</v>
      </c>
      <c r="J10" s="12" t="s">
        <v>33</v>
      </c>
      <c r="K10" s="12" t="s">
        <v>22</v>
      </c>
      <c r="L10" s="12" t="s">
        <v>15</v>
      </c>
      <c r="M10" s="12" t="s">
        <v>16</v>
      </c>
      <c r="N10" s="12" t="s">
        <v>35</v>
      </c>
      <c r="O10" s="23" t="s">
        <v>268</v>
      </c>
    </row>
    <row r="11" spans="2:15" s="13" customFormat="1" ht="12" x14ac:dyDescent="0.2">
      <c r="B11" s="22">
        <v>42737</v>
      </c>
      <c r="C11" s="35">
        <f>YEAR(Tabela1[[#This Row],[DATA]])</f>
        <v>2017</v>
      </c>
      <c r="D11" s="35" t="str">
        <f t="shared" si="0"/>
        <v>JANEIRO</v>
      </c>
      <c r="E11" s="35">
        <f>DAY(Tabela1[[#This Row],[DATA]])</f>
        <v>2</v>
      </c>
      <c r="F11" s="10" t="s">
        <v>38</v>
      </c>
      <c r="G11" s="11" t="s">
        <v>12</v>
      </c>
      <c r="H11" s="9">
        <v>21582</v>
      </c>
      <c r="I11" s="11">
        <f ca="1">DATEDIF(Tabela1[[#This Row],[NASCIMENTO]],TODAY(),"Y")</f>
        <v>61</v>
      </c>
      <c r="J11" s="12" t="s">
        <v>27</v>
      </c>
      <c r="K11" s="12" t="s">
        <v>22</v>
      </c>
      <c r="L11" s="12" t="s">
        <v>15</v>
      </c>
      <c r="M11" s="12" t="s">
        <v>16</v>
      </c>
      <c r="N11" s="12" t="s">
        <v>39</v>
      </c>
      <c r="O11" s="23" t="s">
        <v>268</v>
      </c>
    </row>
    <row r="12" spans="2:15" s="13" customFormat="1" ht="12" x14ac:dyDescent="0.2">
      <c r="B12" s="22">
        <v>43098</v>
      </c>
      <c r="C12" s="35">
        <f>YEAR(Tabela1[[#This Row],[DATA]])</f>
        <v>2017</v>
      </c>
      <c r="D12" s="35" t="str">
        <f t="shared" si="0"/>
        <v>DEZEMBRO</v>
      </c>
      <c r="E12" s="35">
        <f>DAY(Tabela1[[#This Row],[DATA]])</f>
        <v>29</v>
      </c>
      <c r="F12" s="10" t="s">
        <v>40</v>
      </c>
      <c r="G12" s="11" t="s">
        <v>12</v>
      </c>
      <c r="H12" s="9">
        <v>21073</v>
      </c>
      <c r="I12" s="11">
        <f ca="1">DATEDIF(Tabela1[[#This Row],[NASCIMENTO]],TODAY(),"Y")</f>
        <v>62</v>
      </c>
      <c r="J12" s="12" t="s">
        <v>13</v>
      </c>
      <c r="K12" s="12" t="s">
        <v>14</v>
      </c>
      <c r="L12" s="12" t="s">
        <v>28</v>
      </c>
      <c r="M12" s="12" t="s">
        <v>28</v>
      </c>
      <c r="N12" s="12" t="s">
        <v>41</v>
      </c>
      <c r="O12" s="23" t="s">
        <v>268</v>
      </c>
    </row>
    <row r="13" spans="2:15" s="13" customFormat="1" ht="12" x14ac:dyDescent="0.2">
      <c r="B13" s="22">
        <v>43066</v>
      </c>
      <c r="C13" s="35">
        <f>YEAR(Tabela1[[#This Row],[DATA]])</f>
        <v>2017</v>
      </c>
      <c r="D13" s="35" t="str">
        <f t="shared" si="0"/>
        <v>NOVEMBRO</v>
      </c>
      <c r="E13" s="35">
        <f>DAY(Tabela1[[#This Row],[DATA]])</f>
        <v>27</v>
      </c>
      <c r="F13" s="10" t="s">
        <v>42</v>
      </c>
      <c r="G13" s="11" t="s">
        <v>20</v>
      </c>
      <c r="H13" s="9">
        <v>20987</v>
      </c>
      <c r="I13" s="11">
        <f ca="1">DATEDIF(Tabela1[[#This Row],[NASCIMENTO]],TODAY(),"Y")</f>
        <v>63</v>
      </c>
      <c r="J13" s="12" t="s">
        <v>13</v>
      </c>
      <c r="K13" s="12" t="s">
        <v>22</v>
      </c>
      <c r="L13" s="12" t="s">
        <v>28</v>
      </c>
      <c r="M13" s="12" t="s">
        <v>28</v>
      </c>
      <c r="N13" s="12" t="s">
        <v>24</v>
      </c>
      <c r="O13" s="23" t="s">
        <v>25</v>
      </c>
    </row>
    <row r="14" spans="2:15" s="13" customFormat="1" ht="12" x14ac:dyDescent="0.2">
      <c r="B14" s="22">
        <v>42833</v>
      </c>
      <c r="C14" s="35">
        <f>YEAR(Tabela1[[#This Row],[DATA]])</f>
        <v>2017</v>
      </c>
      <c r="D14" s="35" t="str">
        <f t="shared" si="0"/>
        <v>ABRIL</v>
      </c>
      <c r="E14" s="35">
        <f>DAY(Tabela1[[#This Row],[DATA]])</f>
        <v>8</v>
      </c>
      <c r="F14" s="10" t="s">
        <v>43</v>
      </c>
      <c r="G14" s="11" t="s">
        <v>20</v>
      </c>
      <c r="H14" s="9">
        <v>37574</v>
      </c>
      <c r="I14" s="11">
        <f ca="1">DATEDIF(Tabela1[[#This Row],[NASCIMENTO]],TODAY(),"Y")</f>
        <v>17</v>
      </c>
      <c r="J14" s="12" t="s">
        <v>33</v>
      </c>
      <c r="K14" s="12" t="s">
        <v>22</v>
      </c>
      <c r="L14" s="12" t="s">
        <v>28</v>
      </c>
      <c r="M14" s="12" t="s">
        <v>23</v>
      </c>
      <c r="N14" s="12" t="s">
        <v>44</v>
      </c>
      <c r="O14" s="23" t="s">
        <v>25</v>
      </c>
    </row>
    <row r="15" spans="2:15" s="13" customFormat="1" ht="12" x14ac:dyDescent="0.2">
      <c r="B15" s="22">
        <v>43093</v>
      </c>
      <c r="C15" s="35">
        <f>YEAR(Tabela1[[#This Row],[DATA]])</f>
        <v>2017</v>
      </c>
      <c r="D15" s="35" t="str">
        <f t="shared" si="0"/>
        <v>DEZEMBRO</v>
      </c>
      <c r="E15" s="35">
        <f>DAY(Tabela1[[#This Row],[DATA]])</f>
        <v>24</v>
      </c>
      <c r="F15" s="10" t="s">
        <v>45</v>
      </c>
      <c r="G15" s="11" t="s">
        <v>20</v>
      </c>
      <c r="H15" s="9">
        <v>36091</v>
      </c>
      <c r="I15" s="11">
        <f ca="1">DATEDIF(Tabela1[[#This Row],[NASCIMENTO]],TODAY(),"Y")</f>
        <v>21</v>
      </c>
      <c r="J15" s="12" t="s">
        <v>27</v>
      </c>
      <c r="K15" s="12" t="s">
        <v>28</v>
      </c>
      <c r="L15" s="12" t="s">
        <v>15</v>
      </c>
      <c r="M15" s="12" t="s">
        <v>16</v>
      </c>
      <c r="N15" s="12" t="s">
        <v>46</v>
      </c>
      <c r="O15" s="23" t="s">
        <v>18</v>
      </c>
    </row>
    <row r="16" spans="2:15" s="13" customFormat="1" ht="12" x14ac:dyDescent="0.2">
      <c r="B16" s="22">
        <v>42917</v>
      </c>
      <c r="C16" s="35">
        <f>YEAR(Tabela1[[#This Row],[DATA]])</f>
        <v>2017</v>
      </c>
      <c r="D16" s="35" t="str">
        <f t="shared" si="0"/>
        <v>JULHO</v>
      </c>
      <c r="E16" s="35">
        <f>DAY(Tabela1[[#This Row],[DATA]])</f>
        <v>1</v>
      </c>
      <c r="F16" s="15" t="s">
        <v>47</v>
      </c>
      <c r="G16" s="11" t="s">
        <v>20</v>
      </c>
      <c r="H16" s="16">
        <v>36942</v>
      </c>
      <c r="I16" s="11">
        <f ca="1">DATEDIF(Tabela1[[#This Row],[NASCIMENTO]],TODAY(),"Y")</f>
        <v>19</v>
      </c>
      <c r="J16" s="12" t="s">
        <v>33</v>
      </c>
      <c r="K16" s="12" t="s">
        <v>14</v>
      </c>
      <c r="L16" s="12" t="s">
        <v>15</v>
      </c>
      <c r="M16" s="12" t="s">
        <v>16</v>
      </c>
      <c r="N16" s="12" t="s">
        <v>46</v>
      </c>
      <c r="O16" s="23" t="s">
        <v>18</v>
      </c>
    </row>
    <row r="17" spans="2:15" s="13" customFormat="1" ht="12" x14ac:dyDescent="0.2">
      <c r="B17" s="22">
        <v>42774</v>
      </c>
      <c r="C17" s="35">
        <f>YEAR(Tabela1[[#This Row],[DATA]])</f>
        <v>2017</v>
      </c>
      <c r="D17" s="35" t="str">
        <f t="shared" si="0"/>
        <v>FEVEREIRO</v>
      </c>
      <c r="E17" s="35">
        <f>DAY(Tabela1[[#This Row],[DATA]])</f>
        <v>8</v>
      </c>
      <c r="F17" s="17" t="s">
        <v>48</v>
      </c>
      <c r="G17" s="11" t="s">
        <v>20</v>
      </c>
      <c r="H17" s="9">
        <v>24798</v>
      </c>
      <c r="I17" s="11">
        <f ca="1">DATEDIF(Tabela1[[#This Row],[NASCIMENTO]],TODAY(),"Y")</f>
        <v>52</v>
      </c>
      <c r="J17" s="12" t="s">
        <v>27</v>
      </c>
      <c r="K17" s="12" t="s">
        <v>14</v>
      </c>
      <c r="L17" s="12" t="s">
        <v>15</v>
      </c>
      <c r="M17" s="12" t="s">
        <v>16</v>
      </c>
      <c r="N17" s="12" t="s">
        <v>49</v>
      </c>
      <c r="O17" s="23" t="s">
        <v>18</v>
      </c>
    </row>
    <row r="18" spans="2:15" s="13" customFormat="1" ht="12" x14ac:dyDescent="0.2">
      <c r="B18" s="22">
        <v>42976</v>
      </c>
      <c r="C18" s="35">
        <f>YEAR(Tabela1[[#This Row],[DATA]])</f>
        <v>2017</v>
      </c>
      <c r="D18" s="35" t="str">
        <f t="shared" si="0"/>
        <v>AGOSTO</v>
      </c>
      <c r="E18" s="35">
        <f>DAY(Tabela1[[#This Row],[DATA]])</f>
        <v>29</v>
      </c>
      <c r="F18" s="18" t="s">
        <v>50</v>
      </c>
      <c r="G18" s="11" t="s">
        <v>20</v>
      </c>
      <c r="H18" s="9">
        <v>37705</v>
      </c>
      <c r="I18" s="11">
        <f ca="1">DATEDIF(Tabela1[[#This Row],[NASCIMENTO]],TODAY(),"Y")</f>
        <v>17</v>
      </c>
      <c r="J18" s="12" t="s">
        <v>33</v>
      </c>
      <c r="K18" s="12" t="s">
        <v>14</v>
      </c>
      <c r="L18" s="12" t="s">
        <v>28</v>
      </c>
      <c r="M18" s="12" t="s">
        <v>23</v>
      </c>
      <c r="N18" s="12" t="s">
        <v>51</v>
      </c>
      <c r="O18" s="23" t="s">
        <v>18</v>
      </c>
    </row>
    <row r="19" spans="2:15" s="13" customFormat="1" ht="12" x14ac:dyDescent="0.2">
      <c r="B19" s="22">
        <v>42741</v>
      </c>
      <c r="C19" s="35">
        <f>YEAR(Tabela1[[#This Row],[DATA]])</f>
        <v>2017</v>
      </c>
      <c r="D19" s="35" t="str">
        <f t="shared" si="0"/>
        <v>JANEIRO</v>
      </c>
      <c r="E19" s="35">
        <f>DAY(Tabela1[[#This Row],[DATA]])</f>
        <v>6</v>
      </c>
      <c r="F19" s="14" t="s">
        <v>52</v>
      </c>
      <c r="G19" s="11" t="s">
        <v>12</v>
      </c>
      <c r="H19" s="9">
        <v>25242</v>
      </c>
      <c r="I19" s="11">
        <f ca="1">DATEDIF(Tabela1[[#This Row],[NASCIMENTO]],TODAY(),"Y")</f>
        <v>51</v>
      </c>
      <c r="J19" s="12" t="s">
        <v>27</v>
      </c>
      <c r="K19" s="12" t="s">
        <v>28</v>
      </c>
      <c r="L19" s="12" t="s">
        <v>28</v>
      </c>
      <c r="M19" s="12" t="s">
        <v>28</v>
      </c>
      <c r="N19" s="12" t="s">
        <v>44</v>
      </c>
      <c r="O19" s="23" t="s">
        <v>25</v>
      </c>
    </row>
    <row r="20" spans="2:15" s="13" customFormat="1" ht="12" x14ac:dyDescent="0.2">
      <c r="B20" s="22">
        <v>42862</v>
      </c>
      <c r="C20" s="35">
        <f>YEAR(Tabela1[[#This Row],[DATA]])</f>
        <v>2017</v>
      </c>
      <c r="D20" s="35" t="str">
        <f t="shared" si="0"/>
        <v>MAIO</v>
      </c>
      <c r="E20" s="35">
        <f>DAY(Tabela1[[#This Row],[DATA]])</f>
        <v>7</v>
      </c>
      <c r="F20" s="10" t="s">
        <v>53</v>
      </c>
      <c r="G20" s="11" t="s">
        <v>12</v>
      </c>
      <c r="H20" s="9">
        <v>23341</v>
      </c>
      <c r="I20" s="11">
        <f ca="1">DATEDIF(Tabela1[[#This Row],[NASCIMENTO]],TODAY(),"Y")</f>
        <v>56</v>
      </c>
      <c r="J20" s="12" t="s">
        <v>27</v>
      </c>
      <c r="K20" s="12" t="s">
        <v>14</v>
      </c>
      <c r="L20" s="12" t="s">
        <v>15</v>
      </c>
      <c r="M20" s="12" t="s">
        <v>23</v>
      </c>
      <c r="N20" s="12" t="s">
        <v>54</v>
      </c>
      <c r="O20" s="23" t="s">
        <v>18</v>
      </c>
    </row>
    <row r="21" spans="2:15" s="13" customFormat="1" ht="12" x14ac:dyDescent="0.2">
      <c r="B21" s="22">
        <v>42952</v>
      </c>
      <c r="C21" s="35">
        <f>YEAR(Tabela1[[#This Row],[DATA]])</f>
        <v>2017</v>
      </c>
      <c r="D21" s="35" t="str">
        <f t="shared" si="0"/>
        <v>AGOSTO</v>
      </c>
      <c r="E21" s="35">
        <f>DAY(Tabela1[[#This Row],[DATA]])</f>
        <v>5</v>
      </c>
      <c r="F21" s="17" t="s">
        <v>55</v>
      </c>
      <c r="G21" s="11" t="s">
        <v>12</v>
      </c>
      <c r="H21" s="9">
        <v>38046</v>
      </c>
      <c r="I21" s="11">
        <f ca="1">DATEDIF(Tabela1[[#This Row],[NASCIMENTO]],TODAY(),"Y")</f>
        <v>16</v>
      </c>
      <c r="J21" s="12" t="s">
        <v>33</v>
      </c>
      <c r="K21" s="12" t="s">
        <v>14</v>
      </c>
      <c r="L21" s="12" t="s">
        <v>28</v>
      </c>
      <c r="M21" s="12" t="s">
        <v>23</v>
      </c>
      <c r="N21" s="12" t="s">
        <v>49</v>
      </c>
      <c r="O21" s="23" t="s">
        <v>18</v>
      </c>
    </row>
    <row r="22" spans="2:15" s="13" customFormat="1" ht="12" x14ac:dyDescent="0.2">
      <c r="B22" s="22">
        <v>42750</v>
      </c>
      <c r="C22" s="35">
        <f>YEAR(Tabela1[[#This Row],[DATA]])</f>
        <v>2017</v>
      </c>
      <c r="D22" s="35" t="str">
        <f t="shared" si="0"/>
        <v>JANEIRO</v>
      </c>
      <c r="E22" s="35">
        <f>DAY(Tabela1[[#This Row],[DATA]])</f>
        <v>15</v>
      </c>
      <c r="F22" s="10" t="s">
        <v>56</v>
      </c>
      <c r="G22" s="11" t="s">
        <v>12</v>
      </c>
      <c r="H22" s="9">
        <v>41997</v>
      </c>
      <c r="I22" s="11">
        <f ca="1">DATEDIF(Tabela1[[#This Row],[NASCIMENTO]],TODAY(),"Y")</f>
        <v>5</v>
      </c>
      <c r="J22" s="12" t="s">
        <v>21</v>
      </c>
      <c r="K22" s="12" t="s">
        <v>14</v>
      </c>
      <c r="L22" s="12" t="s">
        <v>28</v>
      </c>
      <c r="M22" s="12" t="s">
        <v>23</v>
      </c>
      <c r="N22" s="12" t="s">
        <v>46</v>
      </c>
      <c r="O22" s="23" t="s">
        <v>18</v>
      </c>
    </row>
    <row r="23" spans="2:15" s="13" customFormat="1" ht="12" x14ac:dyDescent="0.2">
      <c r="B23" s="22">
        <v>42973</v>
      </c>
      <c r="C23" s="35">
        <f>YEAR(Tabela1[[#This Row],[DATA]])</f>
        <v>2017</v>
      </c>
      <c r="D23" s="35" t="str">
        <f t="shared" si="0"/>
        <v>AGOSTO</v>
      </c>
      <c r="E23" s="35">
        <f>DAY(Tabela1[[#This Row],[DATA]])</f>
        <v>26</v>
      </c>
      <c r="F23" s="10" t="s">
        <v>57</v>
      </c>
      <c r="G23" s="11" t="s">
        <v>12</v>
      </c>
      <c r="H23" s="9">
        <v>21433</v>
      </c>
      <c r="I23" s="11">
        <f ca="1">DATEDIF(Tabela1[[#This Row],[NASCIMENTO]],TODAY(),"Y")</f>
        <v>61</v>
      </c>
      <c r="J23" s="12" t="s">
        <v>27</v>
      </c>
      <c r="K23" s="12" t="s">
        <v>14</v>
      </c>
      <c r="L23" s="12" t="s">
        <v>28</v>
      </c>
      <c r="M23" s="12" t="s">
        <v>23</v>
      </c>
      <c r="N23" s="12" t="s">
        <v>58</v>
      </c>
      <c r="O23" s="23" t="s">
        <v>18</v>
      </c>
    </row>
    <row r="24" spans="2:15" s="13" customFormat="1" ht="12" x14ac:dyDescent="0.2">
      <c r="B24" s="22">
        <v>42975</v>
      </c>
      <c r="C24" s="35">
        <f>YEAR(Tabela1[[#This Row],[DATA]])</f>
        <v>2017</v>
      </c>
      <c r="D24" s="35" t="str">
        <f t="shared" si="0"/>
        <v>AGOSTO</v>
      </c>
      <c r="E24" s="35">
        <f>DAY(Tabela1[[#This Row],[DATA]])</f>
        <v>28</v>
      </c>
      <c r="F24" s="10" t="s">
        <v>59</v>
      </c>
      <c r="G24" s="11" t="s">
        <v>20</v>
      </c>
      <c r="H24" s="9">
        <v>16099</v>
      </c>
      <c r="I24" s="11">
        <f ca="1">DATEDIF(Tabela1[[#This Row],[NASCIMENTO]],TODAY(),"Y")</f>
        <v>76</v>
      </c>
      <c r="J24" s="12" t="s">
        <v>13</v>
      </c>
      <c r="K24" s="12" t="s">
        <v>14</v>
      </c>
      <c r="L24" s="12" t="s">
        <v>15</v>
      </c>
      <c r="M24" s="12" t="s">
        <v>16</v>
      </c>
      <c r="N24" s="12" t="s">
        <v>17</v>
      </c>
      <c r="O24" s="23" t="s">
        <v>18</v>
      </c>
    </row>
    <row r="25" spans="2:15" s="13" customFormat="1" ht="12" x14ac:dyDescent="0.2">
      <c r="B25" s="22">
        <v>42839</v>
      </c>
      <c r="C25" s="35">
        <f>YEAR(Tabela1[[#This Row],[DATA]])</f>
        <v>2017</v>
      </c>
      <c r="D25" s="35" t="str">
        <f t="shared" si="0"/>
        <v>ABRIL</v>
      </c>
      <c r="E25" s="35">
        <f>DAY(Tabela1[[#This Row],[DATA]])</f>
        <v>14</v>
      </c>
      <c r="F25" s="14" t="s">
        <v>60</v>
      </c>
      <c r="G25" s="11" t="s">
        <v>12</v>
      </c>
      <c r="H25" s="9">
        <v>38456</v>
      </c>
      <c r="I25" s="11">
        <f ca="1">DATEDIF(Tabela1[[#This Row],[NASCIMENTO]],TODAY(),"Y")</f>
        <v>15</v>
      </c>
      <c r="J25" s="12" t="s">
        <v>33</v>
      </c>
      <c r="K25" s="12" t="s">
        <v>14</v>
      </c>
      <c r="L25" s="12" t="s">
        <v>28</v>
      </c>
      <c r="M25" s="12" t="s">
        <v>28</v>
      </c>
      <c r="N25" s="12" t="s">
        <v>31</v>
      </c>
      <c r="O25" s="23" t="s">
        <v>18</v>
      </c>
    </row>
    <row r="26" spans="2:15" s="13" customFormat="1" ht="12" x14ac:dyDescent="0.2">
      <c r="B26" s="22">
        <v>42828</v>
      </c>
      <c r="C26" s="35">
        <f>YEAR(Tabela1[[#This Row],[DATA]])</f>
        <v>2017</v>
      </c>
      <c r="D26" s="35" t="str">
        <f t="shared" si="0"/>
        <v>ABRIL</v>
      </c>
      <c r="E26" s="35">
        <f>DAY(Tabela1[[#This Row],[DATA]])</f>
        <v>3</v>
      </c>
      <c r="F26" s="10" t="s">
        <v>61</v>
      </c>
      <c r="G26" s="11" t="s">
        <v>12</v>
      </c>
      <c r="H26" s="9">
        <v>38167</v>
      </c>
      <c r="I26" s="11">
        <f ca="1">DATEDIF(Tabela1[[#This Row],[NASCIMENTO]],TODAY(),"Y")</f>
        <v>16</v>
      </c>
      <c r="J26" s="12" t="s">
        <v>33</v>
      </c>
      <c r="K26" s="12" t="s">
        <v>14</v>
      </c>
      <c r="L26" s="12" t="s">
        <v>28</v>
      </c>
      <c r="M26" s="12" t="s">
        <v>28</v>
      </c>
      <c r="N26" s="12" t="s">
        <v>62</v>
      </c>
      <c r="O26" s="23" t="s">
        <v>18</v>
      </c>
    </row>
    <row r="27" spans="2:15" s="13" customFormat="1" ht="12" x14ac:dyDescent="0.2">
      <c r="B27" s="22">
        <v>42769</v>
      </c>
      <c r="C27" s="35">
        <f>YEAR(Tabela1[[#This Row],[DATA]])</f>
        <v>2017</v>
      </c>
      <c r="D27" s="35" t="str">
        <f t="shared" si="0"/>
        <v>FEVEREIRO</v>
      </c>
      <c r="E27" s="35">
        <f>DAY(Tabela1[[#This Row],[DATA]])</f>
        <v>3</v>
      </c>
      <c r="F27" s="10" t="s">
        <v>63</v>
      </c>
      <c r="G27" s="11" t="s">
        <v>12</v>
      </c>
      <c r="H27" s="9">
        <v>37581</v>
      </c>
      <c r="I27" s="11">
        <f ca="1">DATEDIF(Tabela1[[#This Row],[NASCIMENTO]],TODAY(),"Y")</f>
        <v>17</v>
      </c>
      <c r="J27" s="12" t="s">
        <v>33</v>
      </c>
      <c r="K27" s="12" t="s">
        <v>22</v>
      </c>
      <c r="L27" s="12" t="s">
        <v>28</v>
      </c>
      <c r="M27" s="12" t="s">
        <v>28</v>
      </c>
      <c r="N27" s="12" t="s">
        <v>64</v>
      </c>
      <c r="O27" s="23" t="s">
        <v>25</v>
      </c>
    </row>
    <row r="28" spans="2:15" s="13" customFormat="1" ht="12" x14ac:dyDescent="0.2">
      <c r="B28" s="22">
        <v>42865</v>
      </c>
      <c r="C28" s="35">
        <f>YEAR(Tabela1[[#This Row],[DATA]])</f>
        <v>2017</v>
      </c>
      <c r="D28" s="35" t="str">
        <f t="shared" si="0"/>
        <v>MAIO</v>
      </c>
      <c r="E28" s="35">
        <f>DAY(Tabela1[[#This Row],[DATA]])</f>
        <v>10</v>
      </c>
      <c r="F28" s="10" t="s">
        <v>65</v>
      </c>
      <c r="G28" s="11" t="s">
        <v>12</v>
      </c>
      <c r="H28" s="9">
        <v>33850</v>
      </c>
      <c r="I28" s="11">
        <f ca="1">DATEDIF(Tabela1[[#This Row],[NASCIMENTO]],TODAY(),"Y")</f>
        <v>27</v>
      </c>
      <c r="J28" s="12" t="s">
        <v>27</v>
      </c>
      <c r="K28" s="12" t="s">
        <v>14</v>
      </c>
      <c r="L28" s="12" t="s">
        <v>28</v>
      </c>
      <c r="M28" s="12" t="s">
        <v>28</v>
      </c>
      <c r="N28" s="12" t="s">
        <v>49</v>
      </c>
      <c r="O28" s="23" t="s">
        <v>18</v>
      </c>
    </row>
    <row r="29" spans="2:15" s="13" customFormat="1" ht="12" x14ac:dyDescent="0.2">
      <c r="B29" s="22">
        <v>42788</v>
      </c>
      <c r="C29" s="35">
        <f>YEAR(Tabela1[[#This Row],[DATA]])</f>
        <v>2017</v>
      </c>
      <c r="D29" s="35" t="str">
        <f t="shared" si="0"/>
        <v>FEVEREIRO</v>
      </c>
      <c r="E29" s="35">
        <f>DAY(Tabela1[[#This Row],[DATA]])</f>
        <v>22</v>
      </c>
      <c r="F29" s="10" t="s">
        <v>66</v>
      </c>
      <c r="G29" s="11" t="s">
        <v>12</v>
      </c>
      <c r="H29" s="16">
        <v>27621</v>
      </c>
      <c r="I29" s="11">
        <f ca="1">DATEDIF(Tabela1[[#This Row],[NASCIMENTO]],TODAY(),"Y")</f>
        <v>45</v>
      </c>
      <c r="J29" s="12" t="s">
        <v>27</v>
      </c>
      <c r="K29" s="12" t="s">
        <v>14</v>
      </c>
      <c r="L29" s="12" t="s">
        <v>15</v>
      </c>
      <c r="M29" s="12" t="s">
        <v>16</v>
      </c>
      <c r="N29" s="12" t="s">
        <v>67</v>
      </c>
      <c r="O29" s="23" t="s">
        <v>18</v>
      </c>
    </row>
    <row r="30" spans="2:15" s="13" customFormat="1" ht="12" x14ac:dyDescent="0.2">
      <c r="B30" s="22">
        <v>42767</v>
      </c>
      <c r="C30" s="35">
        <f>YEAR(Tabela1[[#This Row],[DATA]])</f>
        <v>2017</v>
      </c>
      <c r="D30" s="35" t="str">
        <f t="shared" si="0"/>
        <v>FEVEREIRO</v>
      </c>
      <c r="E30" s="35">
        <f>DAY(Tabela1[[#This Row],[DATA]])</f>
        <v>1</v>
      </c>
      <c r="F30" s="15" t="s">
        <v>68</v>
      </c>
      <c r="G30" s="11" t="s">
        <v>12</v>
      </c>
      <c r="H30" s="16">
        <v>37251</v>
      </c>
      <c r="I30" s="11">
        <f ca="1">DATEDIF(Tabela1[[#This Row],[NASCIMENTO]],TODAY(),"Y")</f>
        <v>18</v>
      </c>
      <c r="J30" s="12" t="s">
        <v>33</v>
      </c>
      <c r="K30" s="12" t="s">
        <v>14</v>
      </c>
      <c r="L30" s="12" t="s">
        <v>28</v>
      </c>
      <c r="M30" s="12" t="s">
        <v>23</v>
      </c>
      <c r="N30" s="12" t="s">
        <v>46</v>
      </c>
      <c r="O30" s="23" t="s">
        <v>18</v>
      </c>
    </row>
    <row r="31" spans="2:15" s="13" customFormat="1" ht="12" x14ac:dyDescent="0.2">
      <c r="B31" s="22">
        <v>42741</v>
      </c>
      <c r="C31" s="35">
        <f>YEAR(Tabela1[[#This Row],[DATA]])</f>
        <v>2017</v>
      </c>
      <c r="D31" s="35" t="str">
        <f t="shared" si="0"/>
        <v>JANEIRO</v>
      </c>
      <c r="E31" s="35">
        <f>DAY(Tabela1[[#This Row],[DATA]])</f>
        <v>6</v>
      </c>
      <c r="F31" s="10" t="s">
        <v>69</v>
      </c>
      <c r="G31" s="11" t="s">
        <v>20</v>
      </c>
      <c r="H31" s="9">
        <v>40755</v>
      </c>
      <c r="I31" s="11">
        <f ca="1">DATEDIF(Tabela1[[#This Row],[NASCIMENTO]],TODAY(),"Y")</f>
        <v>9</v>
      </c>
      <c r="J31" s="12" t="s">
        <v>21</v>
      </c>
      <c r="K31" s="12" t="s">
        <v>28</v>
      </c>
      <c r="L31" s="12" t="s">
        <v>15</v>
      </c>
      <c r="M31" s="12" t="s">
        <v>16</v>
      </c>
      <c r="N31" s="12" t="s">
        <v>44</v>
      </c>
      <c r="O31" s="23" t="s">
        <v>18</v>
      </c>
    </row>
    <row r="32" spans="2:15" s="13" customFormat="1" ht="12" x14ac:dyDescent="0.2">
      <c r="B32" s="22">
        <v>42811</v>
      </c>
      <c r="C32" s="35">
        <f>YEAR(Tabela1[[#This Row],[DATA]])</f>
        <v>2017</v>
      </c>
      <c r="D32" s="35" t="str">
        <f t="shared" si="0"/>
        <v>MARÇO</v>
      </c>
      <c r="E32" s="35">
        <f>DAY(Tabela1[[#This Row],[DATA]])</f>
        <v>17</v>
      </c>
      <c r="F32" s="17" t="s">
        <v>70</v>
      </c>
      <c r="G32" s="11" t="s">
        <v>20</v>
      </c>
      <c r="H32" s="9">
        <v>35120</v>
      </c>
      <c r="I32" s="11">
        <f ca="1">DATEDIF(Tabela1[[#This Row],[NASCIMENTO]],TODAY(),"Y")</f>
        <v>24</v>
      </c>
      <c r="J32" s="12" t="s">
        <v>27</v>
      </c>
      <c r="K32" s="12" t="s">
        <v>22</v>
      </c>
      <c r="L32" s="12" t="s">
        <v>15</v>
      </c>
      <c r="M32" s="12" t="s">
        <v>23</v>
      </c>
      <c r="N32" s="12" t="s">
        <v>44</v>
      </c>
      <c r="O32" s="23" t="s">
        <v>25</v>
      </c>
    </row>
    <row r="33" spans="2:15" s="13" customFormat="1" ht="12" x14ac:dyDescent="0.2">
      <c r="B33" s="22">
        <v>42930</v>
      </c>
      <c r="C33" s="35">
        <f>YEAR(Tabela1[[#This Row],[DATA]])</f>
        <v>2017</v>
      </c>
      <c r="D33" s="35" t="str">
        <f t="shared" si="0"/>
        <v>JULHO</v>
      </c>
      <c r="E33" s="35">
        <f>DAY(Tabela1[[#This Row],[DATA]])</f>
        <v>14</v>
      </c>
      <c r="F33" s="15" t="s">
        <v>71</v>
      </c>
      <c r="G33" s="11" t="s">
        <v>12</v>
      </c>
      <c r="H33" s="16">
        <v>31626</v>
      </c>
      <c r="I33" s="11">
        <f ca="1">DATEDIF(Tabela1[[#This Row],[NASCIMENTO]],TODAY(),"Y")</f>
        <v>34</v>
      </c>
      <c r="J33" s="12" t="s">
        <v>27</v>
      </c>
      <c r="K33" s="12" t="s">
        <v>22</v>
      </c>
      <c r="L33" s="12" t="s">
        <v>15</v>
      </c>
      <c r="M33" s="12" t="s">
        <v>16</v>
      </c>
      <c r="N33" s="12" t="s">
        <v>58</v>
      </c>
      <c r="O33" s="23" t="s">
        <v>18</v>
      </c>
    </row>
    <row r="34" spans="2:15" s="13" customFormat="1" ht="12" x14ac:dyDescent="0.2">
      <c r="B34" s="22">
        <v>43084</v>
      </c>
      <c r="C34" s="35">
        <f>YEAR(Tabela1[[#This Row],[DATA]])</f>
        <v>2017</v>
      </c>
      <c r="D34" s="35" t="str">
        <f t="shared" si="0"/>
        <v>DEZEMBRO</v>
      </c>
      <c r="E34" s="35">
        <f>DAY(Tabela1[[#This Row],[DATA]])</f>
        <v>15</v>
      </c>
      <c r="F34" s="10" t="s">
        <v>72</v>
      </c>
      <c r="G34" s="11" t="s">
        <v>20</v>
      </c>
      <c r="H34" s="9">
        <v>24110</v>
      </c>
      <c r="I34" s="11">
        <f ca="1">DATEDIF(Tabela1[[#This Row],[NASCIMENTO]],TODAY(),"Y")</f>
        <v>54</v>
      </c>
      <c r="J34" s="12" t="s">
        <v>27</v>
      </c>
      <c r="K34" s="12" t="s">
        <v>22</v>
      </c>
      <c r="L34" s="12" t="s">
        <v>15</v>
      </c>
      <c r="M34" s="12" t="s">
        <v>16</v>
      </c>
      <c r="N34" s="12" t="s">
        <v>31</v>
      </c>
      <c r="O34" s="23" t="s">
        <v>36</v>
      </c>
    </row>
    <row r="35" spans="2:15" s="13" customFormat="1" ht="12" x14ac:dyDescent="0.2">
      <c r="B35" s="22">
        <v>42803</v>
      </c>
      <c r="C35" s="35">
        <f>YEAR(Tabela1[[#This Row],[DATA]])</f>
        <v>2017</v>
      </c>
      <c r="D35" s="35" t="str">
        <f t="shared" ref="D35:D66" si="1">UPPER(TEXT(B35,"MMMM"))</f>
        <v>MARÇO</v>
      </c>
      <c r="E35" s="35">
        <f>DAY(Tabela1[[#This Row],[DATA]])</f>
        <v>9</v>
      </c>
      <c r="F35" s="10" t="s">
        <v>73</v>
      </c>
      <c r="G35" s="11" t="s">
        <v>12</v>
      </c>
      <c r="H35" s="9">
        <v>29821</v>
      </c>
      <c r="I35" s="11">
        <f ca="1">DATEDIF(Tabela1[[#This Row],[NASCIMENTO]],TODAY(),"Y")</f>
        <v>39</v>
      </c>
      <c r="J35" s="12" t="s">
        <v>27</v>
      </c>
      <c r="K35" s="12" t="s">
        <v>22</v>
      </c>
      <c r="L35" s="12" t="s">
        <v>15</v>
      </c>
      <c r="M35" s="12" t="s">
        <v>23</v>
      </c>
      <c r="N35" s="12" t="s">
        <v>44</v>
      </c>
      <c r="O35" s="23" t="s">
        <v>25</v>
      </c>
    </row>
    <row r="36" spans="2:15" s="13" customFormat="1" ht="12" x14ac:dyDescent="0.2">
      <c r="B36" s="22">
        <v>42930</v>
      </c>
      <c r="C36" s="35">
        <f>YEAR(Tabela1[[#This Row],[DATA]])</f>
        <v>2017</v>
      </c>
      <c r="D36" s="35" t="str">
        <f t="shared" si="1"/>
        <v>JULHO</v>
      </c>
      <c r="E36" s="35">
        <f>DAY(Tabela1[[#This Row],[DATA]])</f>
        <v>14</v>
      </c>
      <c r="F36" s="15" t="s">
        <v>74</v>
      </c>
      <c r="G36" s="11" t="s">
        <v>12</v>
      </c>
      <c r="H36" s="16">
        <v>15718</v>
      </c>
      <c r="I36" s="11">
        <f ca="1">DATEDIF(Tabela1[[#This Row],[NASCIMENTO]],TODAY(),"Y")</f>
        <v>77</v>
      </c>
      <c r="J36" s="12" t="s">
        <v>13</v>
      </c>
      <c r="K36" s="12" t="s">
        <v>22</v>
      </c>
      <c r="L36" s="12" t="s">
        <v>15</v>
      </c>
      <c r="M36" s="12" t="s">
        <v>16</v>
      </c>
      <c r="N36" s="12" t="s">
        <v>58</v>
      </c>
      <c r="O36" s="23" t="s">
        <v>18</v>
      </c>
    </row>
    <row r="37" spans="2:15" s="13" customFormat="1" ht="12" x14ac:dyDescent="0.2">
      <c r="B37" s="22">
        <v>43070</v>
      </c>
      <c r="C37" s="35">
        <f>YEAR(Tabela1[[#This Row],[DATA]])</f>
        <v>2017</v>
      </c>
      <c r="D37" s="35" t="str">
        <f t="shared" si="1"/>
        <v>DEZEMBRO</v>
      </c>
      <c r="E37" s="35">
        <f>DAY(Tabela1[[#This Row],[DATA]])</f>
        <v>1</v>
      </c>
      <c r="F37" s="10" t="s">
        <v>75</v>
      </c>
      <c r="G37" s="11" t="s">
        <v>12</v>
      </c>
      <c r="H37" s="9">
        <v>39379</v>
      </c>
      <c r="I37" s="11">
        <f ca="1">DATEDIF(Tabela1[[#This Row],[NASCIMENTO]],TODAY(),"Y")</f>
        <v>12</v>
      </c>
      <c r="J37" s="12" t="s">
        <v>21</v>
      </c>
      <c r="K37" s="12" t="s">
        <v>14</v>
      </c>
      <c r="L37" s="12" t="s">
        <v>15</v>
      </c>
      <c r="M37" s="12" t="s">
        <v>16</v>
      </c>
      <c r="N37" s="12" t="s">
        <v>76</v>
      </c>
      <c r="O37" s="23" t="s">
        <v>18</v>
      </c>
    </row>
    <row r="38" spans="2:15" s="13" customFormat="1" ht="12" x14ac:dyDescent="0.2">
      <c r="B38" s="22">
        <v>42823</v>
      </c>
      <c r="C38" s="35">
        <f>YEAR(Tabela1[[#This Row],[DATA]])</f>
        <v>2017</v>
      </c>
      <c r="D38" s="35" t="str">
        <f t="shared" si="1"/>
        <v>MARÇO</v>
      </c>
      <c r="E38" s="35">
        <f>DAY(Tabela1[[#This Row],[DATA]])</f>
        <v>29</v>
      </c>
      <c r="F38" s="10" t="s">
        <v>77</v>
      </c>
      <c r="G38" s="11" t="s">
        <v>12</v>
      </c>
      <c r="H38" s="9">
        <v>38776</v>
      </c>
      <c r="I38" s="11">
        <f ca="1">DATEDIF(Tabela1[[#This Row],[NASCIMENTO]],TODAY(),"Y")</f>
        <v>14</v>
      </c>
      <c r="J38" s="12" t="s">
        <v>21</v>
      </c>
      <c r="K38" s="12" t="s">
        <v>28</v>
      </c>
      <c r="L38" s="12" t="s">
        <v>28</v>
      </c>
      <c r="M38" s="12" t="s">
        <v>28</v>
      </c>
      <c r="N38" s="12" t="s">
        <v>44</v>
      </c>
      <c r="O38" s="23" t="s">
        <v>18</v>
      </c>
    </row>
    <row r="39" spans="2:15" s="13" customFormat="1" ht="12" x14ac:dyDescent="0.2">
      <c r="B39" s="22">
        <v>42803</v>
      </c>
      <c r="C39" s="35">
        <f>YEAR(Tabela1[[#This Row],[DATA]])</f>
        <v>2017</v>
      </c>
      <c r="D39" s="35" t="str">
        <f t="shared" si="1"/>
        <v>MARÇO</v>
      </c>
      <c r="E39" s="35">
        <f>DAY(Tabela1[[#This Row],[DATA]])</f>
        <v>9</v>
      </c>
      <c r="F39" s="15" t="s">
        <v>78</v>
      </c>
      <c r="G39" s="11" t="s">
        <v>20</v>
      </c>
      <c r="H39" s="16">
        <v>38484</v>
      </c>
      <c r="I39" s="11">
        <f ca="1">DATEDIF(Tabela1[[#This Row],[NASCIMENTO]],TODAY(),"Y")</f>
        <v>15</v>
      </c>
      <c r="J39" s="12" t="s">
        <v>33</v>
      </c>
      <c r="K39" s="12" t="s">
        <v>28</v>
      </c>
      <c r="L39" s="12" t="s">
        <v>15</v>
      </c>
      <c r="M39" s="12" t="s">
        <v>16</v>
      </c>
      <c r="N39" s="12" t="s">
        <v>76</v>
      </c>
      <c r="O39" s="23" t="s">
        <v>18</v>
      </c>
    </row>
    <row r="40" spans="2:15" s="13" customFormat="1" ht="12" x14ac:dyDescent="0.2">
      <c r="B40" s="22">
        <v>42799</v>
      </c>
      <c r="C40" s="35">
        <f>YEAR(Tabela1[[#This Row],[DATA]])</f>
        <v>2017</v>
      </c>
      <c r="D40" s="35" t="str">
        <f t="shared" si="1"/>
        <v>MARÇO</v>
      </c>
      <c r="E40" s="35">
        <f>DAY(Tabela1[[#This Row],[DATA]])</f>
        <v>5</v>
      </c>
      <c r="F40" s="15" t="s">
        <v>79</v>
      </c>
      <c r="G40" s="11" t="s">
        <v>20</v>
      </c>
      <c r="H40" s="16">
        <v>18478</v>
      </c>
      <c r="I40" s="11">
        <f ca="1">DATEDIF(Tabela1[[#This Row],[NASCIMENTO]],TODAY(),"Y")</f>
        <v>70</v>
      </c>
      <c r="J40" s="12" t="s">
        <v>13</v>
      </c>
      <c r="K40" s="12" t="s">
        <v>14</v>
      </c>
      <c r="L40" s="12" t="s">
        <v>28</v>
      </c>
      <c r="M40" s="12" t="s">
        <v>23</v>
      </c>
      <c r="N40" s="12" t="s">
        <v>67</v>
      </c>
      <c r="O40" s="23" t="s">
        <v>18</v>
      </c>
    </row>
    <row r="41" spans="2:15" s="13" customFormat="1" ht="12" x14ac:dyDescent="0.2">
      <c r="B41" s="22">
        <v>42736</v>
      </c>
      <c r="C41" s="35">
        <f>YEAR(Tabela1[[#This Row],[DATA]])</f>
        <v>2017</v>
      </c>
      <c r="D41" s="35" t="str">
        <f t="shared" si="1"/>
        <v>JANEIRO</v>
      </c>
      <c r="E41" s="35">
        <f>DAY(Tabela1[[#This Row],[DATA]])</f>
        <v>1</v>
      </c>
      <c r="F41" s="10" t="s">
        <v>80</v>
      </c>
      <c r="G41" s="11" t="s">
        <v>12</v>
      </c>
      <c r="H41" s="9">
        <v>24578</v>
      </c>
      <c r="I41" s="11">
        <f ca="1">DATEDIF(Tabela1[[#This Row],[NASCIMENTO]],TODAY(),"Y")</f>
        <v>53</v>
      </c>
      <c r="J41" s="12" t="s">
        <v>27</v>
      </c>
      <c r="K41" s="12" t="s">
        <v>22</v>
      </c>
      <c r="L41" s="12" t="s">
        <v>15</v>
      </c>
      <c r="M41" s="12" t="s">
        <v>16</v>
      </c>
      <c r="N41" s="12" t="s">
        <v>35</v>
      </c>
      <c r="O41" s="23" t="s">
        <v>36</v>
      </c>
    </row>
    <row r="42" spans="2:15" s="13" customFormat="1" ht="12" x14ac:dyDescent="0.2">
      <c r="B42" s="22">
        <v>43098</v>
      </c>
      <c r="C42" s="35">
        <f>YEAR(Tabela1[[#This Row],[DATA]])</f>
        <v>2017</v>
      </c>
      <c r="D42" s="35" t="str">
        <f t="shared" si="1"/>
        <v>DEZEMBRO</v>
      </c>
      <c r="E42" s="35">
        <f>DAY(Tabela1[[#This Row],[DATA]])</f>
        <v>29</v>
      </c>
      <c r="F42" s="10" t="s">
        <v>81</v>
      </c>
      <c r="G42" s="11" t="s">
        <v>12</v>
      </c>
      <c r="H42" s="9">
        <v>27743</v>
      </c>
      <c r="I42" s="11">
        <f ca="1">DATEDIF(Tabela1[[#This Row],[NASCIMENTO]],TODAY(),"Y")</f>
        <v>44</v>
      </c>
      <c r="J42" s="12" t="s">
        <v>27</v>
      </c>
      <c r="K42" s="12" t="s">
        <v>28</v>
      </c>
      <c r="L42" s="12" t="s">
        <v>28</v>
      </c>
      <c r="M42" s="12" t="s">
        <v>28</v>
      </c>
      <c r="N42" s="12" t="s">
        <v>24</v>
      </c>
      <c r="O42" s="23" t="s">
        <v>25</v>
      </c>
    </row>
    <row r="43" spans="2:15" s="13" customFormat="1" ht="12" x14ac:dyDescent="0.2">
      <c r="B43" s="22">
        <v>42765</v>
      </c>
      <c r="C43" s="35">
        <f>YEAR(Tabela1[[#This Row],[DATA]])</f>
        <v>2017</v>
      </c>
      <c r="D43" s="35" t="str">
        <f t="shared" si="1"/>
        <v>JANEIRO</v>
      </c>
      <c r="E43" s="35">
        <f>DAY(Tabela1[[#This Row],[DATA]])</f>
        <v>30</v>
      </c>
      <c r="F43" s="10" t="s">
        <v>82</v>
      </c>
      <c r="G43" s="11" t="s">
        <v>12</v>
      </c>
      <c r="H43" s="9">
        <v>25242</v>
      </c>
      <c r="I43" s="11">
        <f ca="1">DATEDIF(Tabela1[[#This Row],[NASCIMENTO]],TODAY(),"Y")</f>
        <v>51</v>
      </c>
      <c r="J43" s="12" t="s">
        <v>27</v>
      </c>
      <c r="K43" s="12" t="s">
        <v>22</v>
      </c>
      <c r="L43" s="12" t="s">
        <v>15</v>
      </c>
      <c r="M43" s="12" t="s">
        <v>16</v>
      </c>
      <c r="N43" s="12" t="s">
        <v>39</v>
      </c>
      <c r="O43" s="23" t="s">
        <v>36</v>
      </c>
    </row>
    <row r="44" spans="2:15" s="13" customFormat="1" ht="12" x14ac:dyDescent="0.2">
      <c r="B44" s="22">
        <v>42877</v>
      </c>
      <c r="C44" s="35">
        <f>YEAR(Tabela1[[#This Row],[DATA]])</f>
        <v>2017</v>
      </c>
      <c r="D44" s="35" t="str">
        <f t="shared" si="1"/>
        <v>MAIO</v>
      </c>
      <c r="E44" s="35">
        <f>DAY(Tabela1[[#This Row],[DATA]])</f>
        <v>22</v>
      </c>
      <c r="F44" s="10" t="s">
        <v>83</v>
      </c>
      <c r="G44" s="11" t="s">
        <v>12</v>
      </c>
      <c r="H44" s="9">
        <v>24274</v>
      </c>
      <c r="I44" s="11">
        <f ca="1">DATEDIF(Tabela1[[#This Row],[NASCIMENTO]],TODAY(),"Y")</f>
        <v>54</v>
      </c>
      <c r="J44" s="12" t="s">
        <v>27</v>
      </c>
      <c r="K44" s="12" t="s">
        <v>22</v>
      </c>
      <c r="L44" s="12" t="s">
        <v>28</v>
      </c>
      <c r="M44" s="12" t="s">
        <v>28</v>
      </c>
      <c r="N44" s="12" t="s">
        <v>64</v>
      </c>
      <c r="O44" s="23" t="s">
        <v>25</v>
      </c>
    </row>
    <row r="45" spans="2:15" s="13" customFormat="1" ht="12" x14ac:dyDescent="0.2">
      <c r="B45" s="22">
        <v>43050</v>
      </c>
      <c r="C45" s="35">
        <f>YEAR(Tabela1[[#This Row],[DATA]])</f>
        <v>2017</v>
      </c>
      <c r="D45" s="35" t="str">
        <f t="shared" si="1"/>
        <v>NOVEMBRO</v>
      </c>
      <c r="E45" s="35">
        <f>DAY(Tabela1[[#This Row],[DATA]])</f>
        <v>11</v>
      </c>
      <c r="F45" s="10" t="s">
        <v>84</v>
      </c>
      <c r="G45" s="11" t="s">
        <v>12</v>
      </c>
      <c r="H45" s="9">
        <v>37637</v>
      </c>
      <c r="I45" s="11">
        <f ca="1">DATEDIF(Tabela1[[#This Row],[NASCIMENTO]],TODAY(),"Y")</f>
        <v>17</v>
      </c>
      <c r="J45" s="12" t="s">
        <v>33</v>
      </c>
      <c r="K45" s="12" t="s">
        <v>22</v>
      </c>
      <c r="L45" s="12" t="s">
        <v>28</v>
      </c>
      <c r="M45" s="12" t="s">
        <v>28</v>
      </c>
      <c r="N45" s="12" t="s">
        <v>64</v>
      </c>
      <c r="O45" s="23" t="s">
        <v>25</v>
      </c>
    </row>
    <row r="46" spans="2:15" s="13" customFormat="1" ht="12" x14ac:dyDescent="0.2">
      <c r="B46" s="22">
        <v>42801</v>
      </c>
      <c r="C46" s="35">
        <f>YEAR(Tabela1[[#This Row],[DATA]])</f>
        <v>2017</v>
      </c>
      <c r="D46" s="35" t="str">
        <f t="shared" si="1"/>
        <v>MARÇO</v>
      </c>
      <c r="E46" s="35">
        <f>DAY(Tabela1[[#This Row],[DATA]])</f>
        <v>7</v>
      </c>
      <c r="F46" s="10" t="s">
        <v>85</v>
      </c>
      <c r="G46" s="11" t="s">
        <v>12</v>
      </c>
      <c r="H46" s="9">
        <v>34909</v>
      </c>
      <c r="I46" s="11">
        <f ca="1">DATEDIF(Tabela1[[#This Row],[NASCIMENTO]],TODAY(),"Y")</f>
        <v>25</v>
      </c>
      <c r="J46" s="12" t="s">
        <v>27</v>
      </c>
      <c r="K46" s="12" t="s">
        <v>22</v>
      </c>
      <c r="L46" s="12" t="s">
        <v>15</v>
      </c>
      <c r="M46" s="12" t="s">
        <v>16</v>
      </c>
      <c r="N46" s="12" t="s">
        <v>35</v>
      </c>
      <c r="O46" s="23" t="s">
        <v>36</v>
      </c>
    </row>
    <row r="47" spans="2:15" s="13" customFormat="1" ht="12" x14ac:dyDescent="0.2">
      <c r="B47" s="22">
        <v>42993</v>
      </c>
      <c r="C47" s="35">
        <f>YEAR(Tabela1[[#This Row],[DATA]])</f>
        <v>2017</v>
      </c>
      <c r="D47" s="35" t="str">
        <f t="shared" si="1"/>
        <v>SETEMBRO</v>
      </c>
      <c r="E47" s="35">
        <f>DAY(Tabela1[[#This Row],[DATA]])</f>
        <v>15</v>
      </c>
      <c r="F47" s="15" t="s">
        <v>86</v>
      </c>
      <c r="G47" s="11" t="s">
        <v>12</v>
      </c>
      <c r="H47" s="16">
        <v>33175</v>
      </c>
      <c r="I47" s="11">
        <f ca="1">DATEDIF(Tabela1[[#This Row],[NASCIMENTO]],TODAY(),"Y")</f>
        <v>29</v>
      </c>
      <c r="J47" s="12" t="s">
        <v>27</v>
      </c>
      <c r="K47" s="12" t="s">
        <v>14</v>
      </c>
      <c r="L47" s="12" t="s">
        <v>28</v>
      </c>
      <c r="M47" s="12" t="s">
        <v>23</v>
      </c>
      <c r="N47" s="12" t="s">
        <v>51</v>
      </c>
      <c r="O47" s="23" t="s">
        <v>18</v>
      </c>
    </row>
    <row r="48" spans="2:15" s="13" customFormat="1" ht="12" x14ac:dyDescent="0.2">
      <c r="B48" s="22">
        <v>42811</v>
      </c>
      <c r="C48" s="35">
        <f>YEAR(Tabela1[[#This Row],[DATA]])</f>
        <v>2017</v>
      </c>
      <c r="D48" s="35" t="str">
        <f t="shared" si="1"/>
        <v>MARÇO</v>
      </c>
      <c r="E48" s="35">
        <f>DAY(Tabela1[[#This Row],[DATA]])</f>
        <v>17</v>
      </c>
      <c r="F48" s="15" t="s">
        <v>87</v>
      </c>
      <c r="G48" s="11" t="s">
        <v>12</v>
      </c>
      <c r="H48" s="16">
        <v>41655</v>
      </c>
      <c r="I48" s="11">
        <f ca="1">DATEDIF(Tabela1[[#This Row],[NASCIMENTO]],TODAY(),"Y")</f>
        <v>6</v>
      </c>
      <c r="J48" s="12" t="s">
        <v>21</v>
      </c>
      <c r="K48" s="12" t="s">
        <v>28</v>
      </c>
      <c r="L48" s="12" t="s">
        <v>28</v>
      </c>
      <c r="M48" s="12" t="s">
        <v>28</v>
      </c>
      <c r="N48" s="12" t="s">
        <v>44</v>
      </c>
      <c r="O48" s="23" t="s">
        <v>25</v>
      </c>
    </row>
    <row r="49" spans="2:15" s="13" customFormat="1" ht="12" x14ac:dyDescent="0.2">
      <c r="B49" s="22">
        <v>43000</v>
      </c>
      <c r="C49" s="35">
        <f>YEAR(Tabela1[[#This Row],[DATA]])</f>
        <v>2017</v>
      </c>
      <c r="D49" s="35" t="str">
        <f t="shared" si="1"/>
        <v>SETEMBRO</v>
      </c>
      <c r="E49" s="35">
        <f>DAY(Tabela1[[#This Row],[DATA]])</f>
        <v>22</v>
      </c>
      <c r="F49" s="10" t="s">
        <v>88</v>
      </c>
      <c r="G49" s="11" t="s">
        <v>12</v>
      </c>
      <c r="H49" s="9">
        <v>26319</v>
      </c>
      <c r="I49" s="11">
        <f ca="1">DATEDIF(Tabela1[[#This Row],[NASCIMENTO]],TODAY(),"Y")</f>
        <v>48</v>
      </c>
      <c r="J49" s="12" t="s">
        <v>27</v>
      </c>
      <c r="K49" s="12" t="s">
        <v>14</v>
      </c>
      <c r="L49" s="12" t="s">
        <v>15</v>
      </c>
      <c r="M49" s="12" t="s">
        <v>16</v>
      </c>
      <c r="N49" s="12" t="s">
        <v>17</v>
      </c>
      <c r="O49" s="23" t="s">
        <v>18</v>
      </c>
    </row>
    <row r="50" spans="2:15" s="13" customFormat="1" ht="12" x14ac:dyDescent="0.2">
      <c r="B50" s="22">
        <v>42780</v>
      </c>
      <c r="C50" s="35">
        <f>YEAR(Tabela1[[#This Row],[DATA]])</f>
        <v>2017</v>
      </c>
      <c r="D50" s="35" t="str">
        <f t="shared" si="1"/>
        <v>FEVEREIRO</v>
      </c>
      <c r="E50" s="35">
        <f>DAY(Tabela1[[#This Row],[DATA]])</f>
        <v>14</v>
      </c>
      <c r="F50" s="10" t="s">
        <v>89</v>
      </c>
      <c r="G50" s="11" t="s">
        <v>20</v>
      </c>
      <c r="H50" s="9">
        <v>37732</v>
      </c>
      <c r="I50" s="11">
        <f ca="1">DATEDIF(Tabela1[[#This Row],[NASCIMENTO]],TODAY(),"Y")</f>
        <v>17</v>
      </c>
      <c r="J50" s="12" t="s">
        <v>33</v>
      </c>
      <c r="K50" s="12" t="s">
        <v>28</v>
      </c>
      <c r="L50" s="12" t="s">
        <v>15</v>
      </c>
      <c r="M50" s="12" t="s">
        <v>23</v>
      </c>
      <c r="N50" s="12" t="s">
        <v>17</v>
      </c>
      <c r="O50" s="23" t="s">
        <v>18</v>
      </c>
    </row>
    <row r="51" spans="2:15" s="13" customFormat="1" ht="12" x14ac:dyDescent="0.2">
      <c r="B51" s="22">
        <v>42909</v>
      </c>
      <c r="C51" s="35">
        <f>YEAR(Tabela1[[#This Row],[DATA]])</f>
        <v>2017</v>
      </c>
      <c r="D51" s="35" t="str">
        <f t="shared" si="1"/>
        <v>JUNHO</v>
      </c>
      <c r="E51" s="35">
        <f>DAY(Tabela1[[#This Row],[DATA]])</f>
        <v>23</v>
      </c>
      <c r="F51" s="15" t="s">
        <v>90</v>
      </c>
      <c r="G51" s="11" t="s">
        <v>12</v>
      </c>
      <c r="H51" s="16">
        <v>15673</v>
      </c>
      <c r="I51" s="11">
        <f ca="1">DATEDIF(Tabela1[[#This Row],[NASCIMENTO]],TODAY(),"Y")</f>
        <v>77</v>
      </c>
      <c r="J51" s="12" t="s">
        <v>13</v>
      </c>
      <c r="K51" s="12" t="s">
        <v>28</v>
      </c>
      <c r="L51" s="12" t="s">
        <v>15</v>
      </c>
      <c r="M51" s="12" t="s">
        <v>23</v>
      </c>
      <c r="N51" s="12" t="s">
        <v>17</v>
      </c>
      <c r="O51" s="23" t="s">
        <v>18</v>
      </c>
    </row>
    <row r="52" spans="2:15" s="13" customFormat="1" ht="12" x14ac:dyDescent="0.2">
      <c r="B52" s="22">
        <v>43086</v>
      </c>
      <c r="C52" s="35">
        <f>YEAR(Tabela1[[#This Row],[DATA]])</f>
        <v>2017</v>
      </c>
      <c r="D52" s="35" t="str">
        <f t="shared" si="1"/>
        <v>DEZEMBRO</v>
      </c>
      <c r="E52" s="35">
        <f>DAY(Tabela1[[#This Row],[DATA]])</f>
        <v>17</v>
      </c>
      <c r="F52" s="10" t="s">
        <v>91</v>
      </c>
      <c r="G52" s="11" t="s">
        <v>20</v>
      </c>
      <c r="H52" s="9">
        <v>17751</v>
      </c>
      <c r="I52" s="11">
        <f ca="1">DATEDIF(Tabela1[[#This Row],[NASCIMENTO]],TODAY(),"Y")</f>
        <v>72</v>
      </c>
      <c r="J52" s="12" t="s">
        <v>13</v>
      </c>
      <c r="K52" s="12" t="s">
        <v>14</v>
      </c>
      <c r="L52" s="12" t="s">
        <v>15</v>
      </c>
      <c r="M52" s="12" t="s">
        <v>16</v>
      </c>
      <c r="N52" s="12" t="s">
        <v>51</v>
      </c>
      <c r="O52" s="23" t="s">
        <v>18</v>
      </c>
    </row>
    <row r="53" spans="2:15" s="13" customFormat="1" ht="12" x14ac:dyDescent="0.2">
      <c r="B53" s="22">
        <v>42811</v>
      </c>
      <c r="C53" s="35">
        <f>YEAR(Tabela1[[#This Row],[DATA]])</f>
        <v>2017</v>
      </c>
      <c r="D53" s="35" t="str">
        <f t="shared" si="1"/>
        <v>MARÇO</v>
      </c>
      <c r="E53" s="35">
        <f>DAY(Tabela1[[#This Row],[DATA]])</f>
        <v>17</v>
      </c>
      <c r="F53" s="15" t="s">
        <v>92</v>
      </c>
      <c r="G53" s="11" t="s">
        <v>12</v>
      </c>
      <c r="H53" s="16">
        <v>26742</v>
      </c>
      <c r="I53" s="11">
        <f ca="1">DATEDIF(Tabela1[[#This Row],[NASCIMENTO]],TODAY(),"Y")</f>
        <v>47</v>
      </c>
      <c r="J53" s="12" t="s">
        <v>27</v>
      </c>
      <c r="K53" s="12" t="s">
        <v>22</v>
      </c>
      <c r="L53" s="12" t="s">
        <v>15</v>
      </c>
      <c r="M53" s="12" t="s">
        <v>16</v>
      </c>
      <c r="N53" s="12" t="s">
        <v>93</v>
      </c>
      <c r="O53" s="23" t="s">
        <v>18</v>
      </c>
    </row>
    <row r="54" spans="2:15" s="13" customFormat="1" ht="12" x14ac:dyDescent="0.2">
      <c r="B54" s="22">
        <v>42977</v>
      </c>
      <c r="C54" s="35">
        <f>YEAR(Tabela1[[#This Row],[DATA]])</f>
        <v>2017</v>
      </c>
      <c r="D54" s="35" t="str">
        <f t="shared" si="1"/>
        <v>AGOSTO</v>
      </c>
      <c r="E54" s="35">
        <f>DAY(Tabela1[[#This Row],[DATA]])</f>
        <v>30</v>
      </c>
      <c r="F54" s="15" t="s">
        <v>94</v>
      </c>
      <c r="G54" s="11" t="s">
        <v>12</v>
      </c>
      <c r="H54" s="16">
        <v>24022</v>
      </c>
      <c r="I54" s="11">
        <f ca="1">DATEDIF(Tabela1[[#This Row],[NASCIMENTO]],TODAY(),"Y")</f>
        <v>54</v>
      </c>
      <c r="J54" s="12" t="s">
        <v>27</v>
      </c>
      <c r="K54" s="12" t="s">
        <v>14</v>
      </c>
      <c r="L54" s="12" t="s">
        <v>15</v>
      </c>
      <c r="M54" s="12" t="s">
        <v>16</v>
      </c>
      <c r="N54" s="12" t="s">
        <v>46</v>
      </c>
      <c r="O54" s="23" t="s">
        <v>18</v>
      </c>
    </row>
    <row r="55" spans="2:15" s="13" customFormat="1" ht="12" x14ac:dyDescent="0.2">
      <c r="B55" s="22">
        <v>42747</v>
      </c>
      <c r="C55" s="35">
        <f>YEAR(Tabela1[[#This Row],[DATA]])</f>
        <v>2017</v>
      </c>
      <c r="D55" s="35" t="str">
        <f t="shared" si="1"/>
        <v>JANEIRO</v>
      </c>
      <c r="E55" s="35">
        <f>DAY(Tabela1[[#This Row],[DATA]])</f>
        <v>12</v>
      </c>
      <c r="F55" s="10" t="s">
        <v>95</v>
      </c>
      <c r="G55" s="11" t="s">
        <v>20</v>
      </c>
      <c r="H55" s="9">
        <v>18954</v>
      </c>
      <c r="I55" s="11">
        <f ca="1">DATEDIF(Tabela1[[#This Row],[NASCIMENTO]],TODAY(),"Y")</f>
        <v>68</v>
      </c>
      <c r="J55" s="12" t="s">
        <v>13</v>
      </c>
      <c r="K55" s="12" t="s">
        <v>14</v>
      </c>
      <c r="L55" s="12" t="s">
        <v>15</v>
      </c>
      <c r="M55" s="12" t="s">
        <v>16</v>
      </c>
      <c r="N55" s="12" t="s">
        <v>51</v>
      </c>
      <c r="O55" s="23" t="s">
        <v>18</v>
      </c>
    </row>
    <row r="56" spans="2:15" s="13" customFormat="1" ht="12" x14ac:dyDescent="0.2">
      <c r="B56" s="22">
        <v>42751</v>
      </c>
      <c r="C56" s="35">
        <f>YEAR(Tabela1[[#This Row],[DATA]])</f>
        <v>2017</v>
      </c>
      <c r="D56" s="35" t="str">
        <f t="shared" si="1"/>
        <v>JANEIRO</v>
      </c>
      <c r="E56" s="35">
        <f>DAY(Tabela1[[#This Row],[DATA]])</f>
        <v>16</v>
      </c>
      <c r="F56" s="10" t="s">
        <v>96</v>
      </c>
      <c r="G56" s="11" t="s">
        <v>20</v>
      </c>
      <c r="H56" s="9">
        <v>18355</v>
      </c>
      <c r="I56" s="11">
        <f ca="1">DATEDIF(Tabela1[[#This Row],[NASCIMENTO]],TODAY(),"Y")</f>
        <v>70</v>
      </c>
      <c r="J56" s="12" t="s">
        <v>13</v>
      </c>
      <c r="K56" s="12" t="s">
        <v>22</v>
      </c>
      <c r="L56" s="12" t="s">
        <v>28</v>
      </c>
      <c r="M56" s="12" t="s">
        <v>23</v>
      </c>
      <c r="N56" s="12" t="s">
        <v>64</v>
      </c>
      <c r="O56" s="23" t="s">
        <v>25</v>
      </c>
    </row>
    <row r="57" spans="2:15" s="13" customFormat="1" ht="12" x14ac:dyDescent="0.2">
      <c r="B57" s="22">
        <v>42933</v>
      </c>
      <c r="C57" s="35">
        <f>YEAR(Tabela1[[#This Row],[DATA]])</f>
        <v>2017</v>
      </c>
      <c r="D57" s="35" t="str">
        <f t="shared" si="1"/>
        <v>JULHO</v>
      </c>
      <c r="E57" s="35">
        <f>DAY(Tabela1[[#This Row],[DATA]])</f>
        <v>17</v>
      </c>
      <c r="F57" s="10" t="s">
        <v>97</v>
      </c>
      <c r="G57" s="11" t="s">
        <v>20</v>
      </c>
      <c r="H57" s="9">
        <v>30316</v>
      </c>
      <c r="I57" s="11">
        <f ca="1">DATEDIF(Tabela1[[#This Row],[NASCIMENTO]],TODAY(),"Y")</f>
        <v>37</v>
      </c>
      <c r="J57" s="12" t="s">
        <v>27</v>
      </c>
      <c r="K57" s="12" t="s">
        <v>22</v>
      </c>
      <c r="L57" s="12" t="s">
        <v>15</v>
      </c>
      <c r="M57" s="12" t="s">
        <v>23</v>
      </c>
      <c r="N57" s="12" t="s">
        <v>44</v>
      </c>
      <c r="O57" s="23" t="s">
        <v>25</v>
      </c>
    </row>
    <row r="58" spans="2:15" s="13" customFormat="1" ht="12" x14ac:dyDescent="0.2">
      <c r="B58" s="22">
        <v>43008</v>
      </c>
      <c r="C58" s="35">
        <f>YEAR(Tabela1[[#This Row],[DATA]])</f>
        <v>2017</v>
      </c>
      <c r="D58" s="35" t="str">
        <f t="shared" si="1"/>
        <v>SETEMBRO</v>
      </c>
      <c r="E58" s="35">
        <f>DAY(Tabela1[[#This Row],[DATA]])</f>
        <v>30</v>
      </c>
      <c r="F58" s="15" t="s">
        <v>98</v>
      </c>
      <c r="G58" s="11" t="s">
        <v>12</v>
      </c>
      <c r="H58" s="16">
        <v>32021</v>
      </c>
      <c r="I58" s="11">
        <f ca="1">DATEDIF(Tabela1[[#This Row],[NASCIMENTO]],TODAY(),"Y")</f>
        <v>32</v>
      </c>
      <c r="J58" s="12" t="s">
        <v>27</v>
      </c>
      <c r="K58" s="12" t="s">
        <v>14</v>
      </c>
      <c r="L58" s="12" t="s">
        <v>15</v>
      </c>
      <c r="M58" s="12" t="s">
        <v>23</v>
      </c>
      <c r="N58" s="12" t="s">
        <v>46</v>
      </c>
      <c r="O58" s="23" t="s">
        <v>18</v>
      </c>
    </row>
    <row r="59" spans="2:15" s="13" customFormat="1" ht="12" x14ac:dyDescent="0.2">
      <c r="B59" s="22">
        <v>42956</v>
      </c>
      <c r="C59" s="35">
        <f>YEAR(Tabela1[[#This Row],[DATA]])</f>
        <v>2017</v>
      </c>
      <c r="D59" s="35" t="str">
        <f t="shared" si="1"/>
        <v>AGOSTO</v>
      </c>
      <c r="E59" s="35">
        <f>DAY(Tabela1[[#This Row],[DATA]])</f>
        <v>9</v>
      </c>
      <c r="F59" s="10" t="s">
        <v>99</v>
      </c>
      <c r="G59" s="11" t="s">
        <v>12</v>
      </c>
      <c r="H59" s="9">
        <v>41241</v>
      </c>
      <c r="I59" s="11">
        <f ca="1">DATEDIF(Tabela1[[#This Row],[NASCIMENTO]],TODAY(),"Y")</f>
        <v>7</v>
      </c>
      <c r="J59" s="12" t="s">
        <v>21</v>
      </c>
      <c r="K59" s="12" t="s">
        <v>14</v>
      </c>
      <c r="L59" s="12" t="s">
        <v>15</v>
      </c>
      <c r="M59" s="12" t="s">
        <v>16</v>
      </c>
      <c r="N59" s="12" t="s">
        <v>46</v>
      </c>
      <c r="O59" s="23" t="s">
        <v>18</v>
      </c>
    </row>
    <row r="60" spans="2:15" s="13" customFormat="1" ht="12" x14ac:dyDescent="0.2">
      <c r="B60" s="22">
        <v>42843</v>
      </c>
      <c r="C60" s="35">
        <f>YEAR(Tabela1[[#This Row],[DATA]])</f>
        <v>2017</v>
      </c>
      <c r="D60" s="35" t="str">
        <f t="shared" si="1"/>
        <v>ABRIL</v>
      </c>
      <c r="E60" s="35">
        <f>DAY(Tabela1[[#This Row],[DATA]])</f>
        <v>18</v>
      </c>
      <c r="F60" s="15" t="s">
        <v>100</v>
      </c>
      <c r="G60" s="11" t="s">
        <v>20</v>
      </c>
      <c r="H60" s="16">
        <v>26414</v>
      </c>
      <c r="I60" s="11">
        <f ca="1">DATEDIF(Tabela1[[#This Row],[NASCIMENTO]],TODAY(),"Y")</f>
        <v>48</v>
      </c>
      <c r="J60" s="12" t="s">
        <v>27</v>
      </c>
      <c r="K60" s="12" t="s">
        <v>28</v>
      </c>
      <c r="L60" s="12" t="s">
        <v>28</v>
      </c>
      <c r="M60" s="12" t="s">
        <v>28</v>
      </c>
      <c r="N60" s="12" t="s">
        <v>76</v>
      </c>
      <c r="O60" s="23" t="s">
        <v>18</v>
      </c>
    </row>
    <row r="61" spans="2:15" s="13" customFormat="1" ht="12" x14ac:dyDescent="0.2">
      <c r="B61" s="22">
        <v>42807</v>
      </c>
      <c r="C61" s="35">
        <f>YEAR(Tabela1[[#This Row],[DATA]])</f>
        <v>2017</v>
      </c>
      <c r="D61" s="35" t="str">
        <f t="shared" si="1"/>
        <v>MARÇO</v>
      </c>
      <c r="E61" s="35">
        <f>DAY(Tabela1[[#This Row],[DATA]])</f>
        <v>13</v>
      </c>
      <c r="F61" s="15" t="s">
        <v>101</v>
      </c>
      <c r="G61" s="11" t="s">
        <v>20</v>
      </c>
      <c r="H61" s="16">
        <v>14904</v>
      </c>
      <c r="I61" s="11">
        <f ca="1">DATEDIF(Tabela1[[#This Row],[NASCIMENTO]],TODAY(),"Y")</f>
        <v>79</v>
      </c>
      <c r="J61" s="12" t="s">
        <v>13</v>
      </c>
      <c r="K61" s="12" t="s">
        <v>28</v>
      </c>
      <c r="L61" s="12" t="s">
        <v>15</v>
      </c>
      <c r="M61" s="12" t="s">
        <v>16</v>
      </c>
      <c r="N61" s="12" t="s">
        <v>102</v>
      </c>
      <c r="O61" s="23" t="s">
        <v>18</v>
      </c>
    </row>
    <row r="62" spans="2:15" s="13" customFormat="1" ht="12" x14ac:dyDescent="0.2">
      <c r="B62" s="22">
        <v>42788</v>
      </c>
      <c r="C62" s="35">
        <f>YEAR(Tabela1[[#This Row],[DATA]])</f>
        <v>2017</v>
      </c>
      <c r="D62" s="35" t="str">
        <f t="shared" si="1"/>
        <v>FEVEREIRO</v>
      </c>
      <c r="E62" s="35">
        <f>DAY(Tabela1[[#This Row],[DATA]])</f>
        <v>22</v>
      </c>
      <c r="F62" s="17" t="s">
        <v>103</v>
      </c>
      <c r="G62" s="11" t="s">
        <v>20</v>
      </c>
      <c r="H62" s="9">
        <v>17852</v>
      </c>
      <c r="I62" s="11">
        <f ca="1">DATEDIF(Tabela1[[#This Row],[NASCIMENTO]],TODAY(),"Y")</f>
        <v>71</v>
      </c>
      <c r="J62" s="12" t="s">
        <v>13</v>
      </c>
      <c r="K62" s="12" t="s">
        <v>22</v>
      </c>
      <c r="L62" s="12" t="s">
        <v>15</v>
      </c>
      <c r="M62" s="12" t="s">
        <v>16</v>
      </c>
      <c r="N62" s="12" t="s">
        <v>58</v>
      </c>
      <c r="O62" s="23" t="s">
        <v>18</v>
      </c>
    </row>
    <row r="63" spans="2:15" s="13" customFormat="1" ht="12" x14ac:dyDescent="0.2">
      <c r="B63" s="22">
        <v>42897</v>
      </c>
      <c r="C63" s="35">
        <f>YEAR(Tabela1[[#This Row],[DATA]])</f>
        <v>2017</v>
      </c>
      <c r="D63" s="35" t="str">
        <f t="shared" si="1"/>
        <v>JUNHO</v>
      </c>
      <c r="E63" s="35">
        <f>DAY(Tabela1[[#This Row],[DATA]])</f>
        <v>11</v>
      </c>
      <c r="F63" s="15" t="s">
        <v>104</v>
      </c>
      <c r="G63" s="11" t="s">
        <v>12</v>
      </c>
      <c r="H63" s="16">
        <v>38427</v>
      </c>
      <c r="I63" s="11">
        <f ca="1">DATEDIF(Tabela1[[#This Row],[NASCIMENTO]],TODAY(),"Y")</f>
        <v>15</v>
      </c>
      <c r="J63" s="12" t="s">
        <v>33</v>
      </c>
      <c r="K63" s="12" t="s">
        <v>14</v>
      </c>
      <c r="L63" s="12" t="s">
        <v>15</v>
      </c>
      <c r="M63" s="12" t="s">
        <v>16</v>
      </c>
      <c r="N63" s="12" t="s">
        <v>102</v>
      </c>
      <c r="O63" s="23" t="s">
        <v>18</v>
      </c>
    </row>
    <row r="64" spans="2:15" s="13" customFormat="1" ht="12" x14ac:dyDescent="0.2">
      <c r="B64" s="22">
        <v>42918</v>
      </c>
      <c r="C64" s="35">
        <f>YEAR(Tabela1[[#This Row],[DATA]])</f>
        <v>2017</v>
      </c>
      <c r="D64" s="35" t="str">
        <f t="shared" si="1"/>
        <v>JULHO</v>
      </c>
      <c r="E64" s="35">
        <f>DAY(Tabela1[[#This Row],[DATA]])</f>
        <v>2</v>
      </c>
      <c r="F64" s="15" t="s">
        <v>105</v>
      </c>
      <c r="G64" s="11" t="s">
        <v>12</v>
      </c>
      <c r="H64" s="16">
        <v>23127</v>
      </c>
      <c r="I64" s="11">
        <f ca="1">DATEDIF(Tabela1[[#This Row],[NASCIMENTO]],TODAY(),"Y")</f>
        <v>57</v>
      </c>
      <c r="J64" s="12" t="s">
        <v>27</v>
      </c>
      <c r="K64" s="12" t="s">
        <v>14</v>
      </c>
      <c r="L64" s="12" t="s">
        <v>15</v>
      </c>
      <c r="M64" s="12" t="s">
        <v>23</v>
      </c>
      <c r="N64" s="12" t="s">
        <v>62</v>
      </c>
      <c r="O64" s="23" t="s">
        <v>18</v>
      </c>
    </row>
    <row r="65" spans="2:15" s="13" customFormat="1" ht="12" x14ac:dyDescent="0.2">
      <c r="B65" s="22">
        <v>42851</v>
      </c>
      <c r="C65" s="35">
        <f>YEAR(Tabela1[[#This Row],[DATA]])</f>
        <v>2017</v>
      </c>
      <c r="D65" s="35" t="str">
        <f t="shared" si="1"/>
        <v>ABRIL</v>
      </c>
      <c r="E65" s="35">
        <f>DAY(Tabela1[[#This Row],[DATA]])</f>
        <v>26</v>
      </c>
      <c r="F65" s="14" t="s">
        <v>106</v>
      </c>
      <c r="G65" s="11" t="s">
        <v>12</v>
      </c>
      <c r="H65" s="9">
        <v>21333</v>
      </c>
      <c r="I65" s="11">
        <f ca="1">DATEDIF(Tabela1[[#This Row],[NASCIMENTO]],TODAY(),"Y")</f>
        <v>62</v>
      </c>
      <c r="J65" s="12" t="s">
        <v>27</v>
      </c>
      <c r="K65" s="12" t="s">
        <v>28</v>
      </c>
      <c r="L65" s="12" t="s">
        <v>15</v>
      </c>
      <c r="M65" s="12" t="s">
        <v>23</v>
      </c>
      <c r="N65" s="12" t="s">
        <v>17</v>
      </c>
      <c r="O65" s="23" t="s">
        <v>18</v>
      </c>
    </row>
    <row r="66" spans="2:15" s="13" customFormat="1" ht="12" x14ac:dyDescent="0.2">
      <c r="B66" s="22">
        <v>42939</v>
      </c>
      <c r="C66" s="35">
        <f>YEAR(Tabela1[[#This Row],[DATA]])</f>
        <v>2017</v>
      </c>
      <c r="D66" s="35" t="str">
        <f t="shared" si="1"/>
        <v>JULHO</v>
      </c>
      <c r="E66" s="35">
        <f>DAY(Tabela1[[#This Row],[DATA]])</f>
        <v>23</v>
      </c>
      <c r="F66" s="15" t="s">
        <v>107</v>
      </c>
      <c r="G66" s="11" t="s">
        <v>12</v>
      </c>
      <c r="H66" s="16">
        <v>26414</v>
      </c>
      <c r="I66" s="11">
        <f ca="1">DATEDIF(Tabela1[[#This Row],[NASCIMENTO]],TODAY(),"Y")</f>
        <v>48</v>
      </c>
      <c r="J66" s="12" t="s">
        <v>27</v>
      </c>
      <c r="K66" s="12" t="s">
        <v>14</v>
      </c>
      <c r="L66" s="12" t="s">
        <v>15</v>
      </c>
      <c r="M66" s="12" t="s">
        <v>23</v>
      </c>
      <c r="N66" s="12" t="s">
        <v>54</v>
      </c>
      <c r="O66" s="23" t="s">
        <v>18</v>
      </c>
    </row>
    <row r="67" spans="2:15" s="13" customFormat="1" ht="12" x14ac:dyDescent="0.2">
      <c r="B67" s="22">
        <v>42939</v>
      </c>
      <c r="C67" s="35">
        <f>YEAR(Tabela1[[#This Row],[DATA]])</f>
        <v>2017</v>
      </c>
      <c r="D67" s="35" t="str">
        <f t="shared" ref="D67:D98" si="2">UPPER(TEXT(B67,"MMMM"))</f>
        <v>JULHO</v>
      </c>
      <c r="E67" s="35">
        <f>DAY(Tabela1[[#This Row],[DATA]])</f>
        <v>23</v>
      </c>
      <c r="F67" s="10" t="s">
        <v>108</v>
      </c>
      <c r="G67" s="11" t="s">
        <v>20</v>
      </c>
      <c r="H67" s="9">
        <v>28454</v>
      </c>
      <c r="I67" s="11">
        <f ca="1">DATEDIF(Tabela1[[#This Row],[NASCIMENTO]],TODAY(),"Y")</f>
        <v>42</v>
      </c>
      <c r="J67" s="12" t="s">
        <v>27</v>
      </c>
      <c r="K67" s="12" t="s">
        <v>22</v>
      </c>
      <c r="L67" s="12" t="s">
        <v>15</v>
      </c>
      <c r="M67" s="12" t="s">
        <v>16</v>
      </c>
      <c r="N67" s="12" t="s">
        <v>58</v>
      </c>
      <c r="O67" s="23" t="s">
        <v>18</v>
      </c>
    </row>
    <row r="68" spans="2:15" s="13" customFormat="1" ht="12" x14ac:dyDescent="0.2">
      <c r="B68" s="22">
        <v>43011</v>
      </c>
      <c r="C68" s="35">
        <f>YEAR(Tabela1[[#This Row],[DATA]])</f>
        <v>2017</v>
      </c>
      <c r="D68" s="35" t="str">
        <f t="shared" si="2"/>
        <v>OUTUBRO</v>
      </c>
      <c r="E68" s="35">
        <f>DAY(Tabela1[[#This Row],[DATA]])</f>
        <v>3</v>
      </c>
      <c r="F68" s="10" t="s">
        <v>109</v>
      </c>
      <c r="G68" s="11" t="s">
        <v>20</v>
      </c>
      <c r="H68" s="9">
        <v>26844</v>
      </c>
      <c r="I68" s="11">
        <f ca="1">DATEDIF(Tabela1[[#This Row],[NASCIMENTO]],TODAY(),"Y")</f>
        <v>47</v>
      </c>
      <c r="J68" s="12" t="s">
        <v>27</v>
      </c>
      <c r="K68" s="12" t="s">
        <v>22</v>
      </c>
      <c r="L68" s="12" t="s">
        <v>15</v>
      </c>
      <c r="M68" s="12" t="s">
        <v>16</v>
      </c>
      <c r="N68" s="12" t="s">
        <v>58</v>
      </c>
      <c r="O68" s="23" t="s">
        <v>18</v>
      </c>
    </row>
    <row r="69" spans="2:15" s="13" customFormat="1" ht="12" x14ac:dyDescent="0.2">
      <c r="B69" s="22">
        <v>42768</v>
      </c>
      <c r="C69" s="35">
        <f>YEAR(Tabela1[[#This Row],[DATA]])</f>
        <v>2017</v>
      </c>
      <c r="D69" s="35" t="str">
        <f t="shared" si="2"/>
        <v>FEVEREIRO</v>
      </c>
      <c r="E69" s="35">
        <f>DAY(Tabela1[[#This Row],[DATA]])</f>
        <v>2</v>
      </c>
      <c r="F69" s="17" t="s">
        <v>110</v>
      </c>
      <c r="G69" s="11" t="s">
        <v>20</v>
      </c>
      <c r="H69" s="9">
        <v>37245</v>
      </c>
      <c r="I69" s="11">
        <f ca="1">DATEDIF(Tabela1[[#This Row],[NASCIMENTO]],TODAY(),"Y")</f>
        <v>18</v>
      </c>
      <c r="J69" s="12" t="s">
        <v>33</v>
      </c>
      <c r="K69" s="12" t="s">
        <v>14</v>
      </c>
      <c r="L69" s="12" t="s">
        <v>28</v>
      </c>
      <c r="M69" s="12" t="s">
        <v>23</v>
      </c>
      <c r="N69" s="12" t="s">
        <v>58</v>
      </c>
      <c r="O69" s="23" t="s">
        <v>18</v>
      </c>
    </row>
    <row r="70" spans="2:15" s="13" customFormat="1" ht="12" x14ac:dyDescent="0.2">
      <c r="B70" s="22">
        <v>42817</v>
      </c>
      <c r="C70" s="35">
        <f>YEAR(Tabela1[[#This Row],[DATA]])</f>
        <v>2017</v>
      </c>
      <c r="D70" s="35" t="str">
        <f t="shared" si="2"/>
        <v>MARÇO</v>
      </c>
      <c r="E70" s="35">
        <f>DAY(Tabela1[[#This Row],[DATA]])</f>
        <v>23</v>
      </c>
      <c r="F70" s="15" t="s">
        <v>111</v>
      </c>
      <c r="G70" s="11" t="s">
        <v>12</v>
      </c>
      <c r="H70" s="16">
        <v>34604</v>
      </c>
      <c r="I70" s="11">
        <f ca="1">DATEDIF(Tabela1[[#This Row],[NASCIMENTO]],TODAY(),"Y")</f>
        <v>25</v>
      </c>
      <c r="J70" s="12" t="s">
        <v>27</v>
      </c>
      <c r="K70" s="12" t="s">
        <v>22</v>
      </c>
      <c r="L70" s="12" t="s">
        <v>15</v>
      </c>
      <c r="M70" s="12" t="s">
        <v>16</v>
      </c>
      <c r="N70" s="12" t="s">
        <v>112</v>
      </c>
      <c r="O70" s="23" t="s">
        <v>36</v>
      </c>
    </row>
    <row r="71" spans="2:15" s="13" customFormat="1" ht="12" x14ac:dyDescent="0.2">
      <c r="B71" s="22">
        <v>42812</v>
      </c>
      <c r="C71" s="35">
        <f>YEAR(Tabela1[[#This Row],[DATA]])</f>
        <v>2017</v>
      </c>
      <c r="D71" s="35" t="str">
        <f t="shared" si="2"/>
        <v>MARÇO</v>
      </c>
      <c r="E71" s="35">
        <f>DAY(Tabela1[[#This Row],[DATA]])</f>
        <v>18</v>
      </c>
      <c r="F71" s="10" t="s">
        <v>113</v>
      </c>
      <c r="G71" s="11" t="s">
        <v>12</v>
      </c>
      <c r="H71" s="9">
        <v>36926</v>
      </c>
      <c r="I71" s="11">
        <f ca="1">DATEDIF(Tabela1[[#This Row],[NASCIMENTO]],TODAY(),"Y")</f>
        <v>19</v>
      </c>
      <c r="J71" s="12" t="s">
        <v>33</v>
      </c>
      <c r="K71" s="12" t="s">
        <v>14</v>
      </c>
      <c r="L71" s="12" t="s">
        <v>28</v>
      </c>
      <c r="M71" s="12" t="s">
        <v>23</v>
      </c>
      <c r="N71" s="12" t="s">
        <v>17</v>
      </c>
      <c r="O71" s="23" t="s">
        <v>18</v>
      </c>
    </row>
    <row r="72" spans="2:15" s="13" customFormat="1" ht="12" x14ac:dyDescent="0.2">
      <c r="B72" s="22">
        <v>42850</v>
      </c>
      <c r="C72" s="35">
        <f>YEAR(Tabela1[[#This Row],[DATA]])</f>
        <v>2017</v>
      </c>
      <c r="D72" s="35" t="str">
        <f t="shared" si="2"/>
        <v>ABRIL</v>
      </c>
      <c r="E72" s="35">
        <f>DAY(Tabela1[[#This Row],[DATA]])</f>
        <v>25</v>
      </c>
      <c r="F72" s="10" t="s">
        <v>114</v>
      </c>
      <c r="G72" s="11" t="s">
        <v>12</v>
      </c>
      <c r="H72" s="9">
        <v>27529</v>
      </c>
      <c r="I72" s="11">
        <f ca="1">DATEDIF(Tabela1[[#This Row],[NASCIMENTO]],TODAY(),"Y")</f>
        <v>45</v>
      </c>
      <c r="J72" s="12" t="s">
        <v>27</v>
      </c>
      <c r="K72" s="12" t="s">
        <v>28</v>
      </c>
      <c r="L72" s="12" t="s">
        <v>15</v>
      </c>
      <c r="M72" s="12" t="s">
        <v>23</v>
      </c>
      <c r="N72" s="12" t="s">
        <v>17</v>
      </c>
      <c r="O72" s="23" t="s">
        <v>18</v>
      </c>
    </row>
    <row r="73" spans="2:15" s="13" customFormat="1" ht="12" x14ac:dyDescent="0.2">
      <c r="B73" s="22">
        <v>42893</v>
      </c>
      <c r="C73" s="35">
        <f>YEAR(Tabela1[[#This Row],[DATA]])</f>
        <v>2017</v>
      </c>
      <c r="D73" s="35" t="str">
        <f t="shared" si="2"/>
        <v>JUNHO</v>
      </c>
      <c r="E73" s="35">
        <f>DAY(Tabela1[[#This Row],[DATA]])</f>
        <v>7</v>
      </c>
      <c r="F73" s="10" t="s">
        <v>115</v>
      </c>
      <c r="G73" s="11" t="s">
        <v>12</v>
      </c>
      <c r="H73" s="9">
        <v>27587</v>
      </c>
      <c r="I73" s="11">
        <f ca="1">DATEDIF(Tabela1[[#This Row],[NASCIMENTO]],TODAY(),"Y")</f>
        <v>45</v>
      </c>
      <c r="J73" s="12" t="s">
        <v>27</v>
      </c>
      <c r="K73" s="12" t="s">
        <v>22</v>
      </c>
      <c r="L73" s="12" t="s">
        <v>15</v>
      </c>
      <c r="M73" s="12" t="s">
        <v>23</v>
      </c>
      <c r="N73" s="12" t="s">
        <v>44</v>
      </c>
      <c r="O73" s="23" t="s">
        <v>25</v>
      </c>
    </row>
    <row r="74" spans="2:15" s="13" customFormat="1" ht="12" x14ac:dyDescent="0.2">
      <c r="B74" s="22">
        <v>43058</v>
      </c>
      <c r="C74" s="35">
        <f>YEAR(Tabela1[[#This Row],[DATA]])</f>
        <v>2017</v>
      </c>
      <c r="D74" s="35" t="str">
        <f t="shared" si="2"/>
        <v>NOVEMBRO</v>
      </c>
      <c r="E74" s="35">
        <f>DAY(Tabela1[[#This Row],[DATA]])</f>
        <v>19</v>
      </c>
      <c r="F74" s="15" t="s">
        <v>116</v>
      </c>
      <c r="G74" s="11" t="s">
        <v>12</v>
      </c>
      <c r="H74" s="16">
        <v>35605</v>
      </c>
      <c r="I74" s="11">
        <f ca="1">DATEDIF(Tabela1[[#This Row],[NASCIMENTO]],TODAY(),"Y")</f>
        <v>23</v>
      </c>
      <c r="J74" s="12" t="s">
        <v>27</v>
      </c>
      <c r="K74" s="12" t="s">
        <v>14</v>
      </c>
      <c r="L74" s="12" t="s">
        <v>15</v>
      </c>
      <c r="M74" s="12" t="s">
        <v>16</v>
      </c>
      <c r="N74" s="12" t="s">
        <v>51</v>
      </c>
      <c r="O74" s="23" t="s">
        <v>18</v>
      </c>
    </row>
    <row r="75" spans="2:15" s="13" customFormat="1" ht="12" x14ac:dyDescent="0.2">
      <c r="B75" s="22">
        <v>42801</v>
      </c>
      <c r="C75" s="35">
        <f>YEAR(Tabela1[[#This Row],[DATA]])</f>
        <v>2017</v>
      </c>
      <c r="D75" s="35" t="str">
        <f t="shared" si="2"/>
        <v>MARÇO</v>
      </c>
      <c r="E75" s="35">
        <f>DAY(Tabela1[[#This Row],[DATA]])</f>
        <v>7</v>
      </c>
      <c r="F75" s="10" t="s">
        <v>117</v>
      </c>
      <c r="G75" s="11" t="s">
        <v>12</v>
      </c>
      <c r="H75" s="9">
        <v>24305</v>
      </c>
      <c r="I75" s="11">
        <f ca="1">DATEDIF(Tabela1[[#This Row],[NASCIMENTO]],TODAY(),"Y")</f>
        <v>54</v>
      </c>
      <c r="J75" s="12" t="s">
        <v>27</v>
      </c>
      <c r="K75" s="12" t="s">
        <v>28</v>
      </c>
      <c r="L75" s="12" t="s">
        <v>28</v>
      </c>
      <c r="M75" s="12" t="s">
        <v>28</v>
      </c>
      <c r="N75" s="12" t="s">
        <v>24</v>
      </c>
      <c r="O75" s="23" t="s">
        <v>25</v>
      </c>
    </row>
    <row r="76" spans="2:15" s="13" customFormat="1" ht="12" x14ac:dyDescent="0.2">
      <c r="B76" s="22">
        <v>42869</v>
      </c>
      <c r="C76" s="35">
        <f>YEAR(Tabela1[[#This Row],[DATA]])</f>
        <v>2017</v>
      </c>
      <c r="D76" s="35" t="str">
        <f t="shared" si="2"/>
        <v>MAIO</v>
      </c>
      <c r="E76" s="35">
        <f>DAY(Tabela1[[#This Row],[DATA]])</f>
        <v>14</v>
      </c>
      <c r="F76" s="10" t="s">
        <v>118</v>
      </c>
      <c r="G76" s="11" t="s">
        <v>12</v>
      </c>
      <c r="H76" s="9">
        <v>25581</v>
      </c>
      <c r="I76" s="11">
        <f ca="1">DATEDIF(Tabela1[[#This Row],[NASCIMENTO]],TODAY(),"Y")</f>
        <v>50</v>
      </c>
      <c r="J76" s="12" t="s">
        <v>27</v>
      </c>
      <c r="K76" s="12" t="s">
        <v>14</v>
      </c>
      <c r="L76" s="12" t="s">
        <v>15</v>
      </c>
      <c r="M76" s="12" t="s">
        <v>16</v>
      </c>
      <c r="N76" s="12" t="s">
        <v>17</v>
      </c>
      <c r="O76" s="23" t="s">
        <v>18</v>
      </c>
    </row>
    <row r="77" spans="2:15" s="13" customFormat="1" ht="12" x14ac:dyDescent="0.2">
      <c r="B77" s="22">
        <v>43011</v>
      </c>
      <c r="C77" s="35">
        <f>YEAR(Tabela1[[#This Row],[DATA]])</f>
        <v>2017</v>
      </c>
      <c r="D77" s="35" t="str">
        <f t="shared" si="2"/>
        <v>OUTUBRO</v>
      </c>
      <c r="E77" s="35">
        <f>DAY(Tabela1[[#This Row],[DATA]])</f>
        <v>3</v>
      </c>
      <c r="F77" s="10" t="s">
        <v>119</v>
      </c>
      <c r="G77" s="11" t="s">
        <v>12</v>
      </c>
      <c r="H77" s="9">
        <v>32313</v>
      </c>
      <c r="I77" s="11">
        <f ca="1">DATEDIF(Tabela1[[#This Row],[NASCIMENTO]],TODAY(),"Y")</f>
        <v>32</v>
      </c>
      <c r="J77" s="12" t="s">
        <v>27</v>
      </c>
      <c r="K77" s="12" t="s">
        <v>22</v>
      </c>
      <c r="L77" s="12" t="s">
        <v>28</v>
      </c>
      <c r="M77" s="12" t="s">
        <v>28</v>
      </c>
      <c r="N77" s="12" t="s">
        <v>64</v>
      </c>
      <c r="O77" s="23" t="s">
        <v>25</v>
      </c>
    </row>
    <row r="78" spans="2:15" s="13" customFormat="1" ht="12" x14ac:dyDescent="0.2">
      <c r="B78" s="22">
        <v>42939</v>
      </c>
      <c r="C78" s="35">
        <f>YEAR(Tabela1[[#This Row],[DATA]])</f>
        <v>2017</v>
      </c>
      <c r="D78" s="35" t="str">
        <f t="shared" si="2"/>
        <v>JULHO</v>
      </c>
      <c r="E78" s="35">
        <f>DAY(Tabela1[[#This Row],[DATA]])</f>
        <v>23</v>
      </c>
      <c r="F78" s="10" t="s">
        <v>120</v>
      </c>
      <c r="G78" s="11" t="s">
        <v>12</v>
      </c>
      <c r="H78" s="9">
        <v>27968</v>
      </c>
      <c r="I78" s="11">
        <f ca="1">DATEDIF(Tabela1[[#This Row],[NASCIMENTO]],TODAY(),"Y")</f>
        <v>44</v>
      </c>
      <c r="J78" s="12" t="s">
        <v>27</v>
      </c>
      <c r="K78" s="12" t="s">
        <v>22</v>
      </c>
      <c r="L78" s="12" t="s">
        <v>15</v>
      </c>
      <c r="M78" s="12" t="s">
        <v>16</v>
      </c>
      <c r="N78" s="12" t="s">
        <v>58</v>
      </c>
      <c r="O78" s="23" t="s">
        <v>18</v>
      </c>
    </row>
    <row r="79" spans="2:15" s="13" customFormat="1" ht="12" x14ac:dyDescent="0.2">
      <c r="B79" s="22">
        <v>42933</v>
      </c>
      <c r="C79" s="35">
        <f>YEAR(Tabela1[[#This Row],[DATA]])</f>
        <v>2017</v>
      </c>
      <c r="D79" s="35" t="str">
        <f t="shared" si="2"/>
        <v>JULHO</v>
      </c>
      <c r="E79" s="35">
        <f>DAY(Tabela1[[#This Row],[DATA]])</f>
        <v>17</v>
      </c>
      <c r="F79" s="10" t="s">
        <v>121</v>
      </c>
      <c r="G79" s="11" t="s">
        <v>12</v>
      </c>
      <c r="H79" s="16">
        <v>14876</v>
      </c>
      <c r="I79" s="11">
        <f ca="1">DATEDIF(Tabela1[[#This Row],[NASCIMENTO]],TODAY(),"Y")</f>
        <v>79</v>
      </c>
      <c r="J79" s="12" t="s">
        <v>13</v>
      </c>
      <c r="K79" s="12" t="s">
        <v>14</v>
      </c>
      <c r="L79" s="12" t="s">
        <v>15</v>
      </c>
      <c r="M79" s="12" t="s">
        <v>16</v>
      </c>
      <c r="N79" s="12" t="s">
        <v>44</v>
      </c>
      <c r="O79" s="23" t="s">
        <v>18</v>
      </c>
    </row>
    <row r="80" spans="2:15" s="13" customFormat="1" ht="12" x14ac:dyDescent="0.2">
      <c r="B80" s="22">
        <v>42795</v>
      </c>
      <c r="C80" s="35">
        <f>YEAR(Tabela1[[#This Row],[DATA]])</f>
        <v>2017</v>
      </c>
      <c r="D80" s="35" t="str">
        <f t="shared" si="2"/>
        <v>MARÇO</v>
      </c>
      <c r="E80" s="35">
        <f>DAY(Tabela1[[#This Row],[DATA]])</f>
        <v>1</v>
      </c>
      <c r="F80" s="10" t="s">
        <v>122</v>
      </c>
      <c r="G80" s="11" t="s">
        <v>12</v>
      </c>
      <c r="H80" s="9">
        <v>38454</v>
      </c>
      <c r="I80" s="11">
        <f ca="1">DATEDIF(Tabela1[[#This Row],[NASCIMENTO]],TODAY(),"Y")</f>
        <v>15</v>
      </c>
      <c r="J80" s="12" t="s">
        <v>33</v>
      </c>
      <c r="K80" s="12" t="s">
        <v>28</v>
      </c>
      <c r="L80" s="12" t="s">
        <v>28</v>
      </c>
      <c r="M80" s="12" t="s">
        <v>28</v>
      </c>
      <c r="N80" s="12" t="s">
        <v>24</v>
      </c>
      <c r="O80" s="23" t="s">
        <v>25</v>
      </c>
    </row>
    <row r="81" spans="2:15" s="13" customFormat="1" ht="12" x14ac:dyDescent="0.2">
      <c r="B81" s="22">
        <v>42918</v>
      </c>
      <c r="C81" s="35">
        <f>YEAR(Tabela1[[#This Row],[DATA]])</f>
        <v>2017</v>
      </c>
      <c r="D81" s="35" t="str">
        <f t="shared" si="2"/>
        <v>JULHO</v>
      </c>
      <c r="E81" s="35">
        <f>DAY(Tabela1[[#This Row],[DATA]])</f>
        <v>2</v>
      </c>
      <c r="F81" s="10" t="s">
        <v>123</v>
      </c>
      <c r="G81" s="11" t="s">
        <v>20</v>
      </c>
      <c r="H81" s="9">
        <v>19780</v>
      </c>
      <c r="I81" s="11">
        <f ca="1">DATEDIF(Tabela1[[#This Row],[NASCIMENTO]],TODAY(),"Y")</f>
        <v>66</v>
      </c>
      <c r="J81" s="12" t="s">
        <v>13</v>
      </c>
      <c r="K81" s="12" t="s">
        <v>14</v>
      </c>
      <c r="L81" s="12" t="s">
        <v>28</v>
      </c>
      <c r="M81" s="12" t="s">
        <v>28</v>
      </c>
      <c r="N81" s="12" t="s">
        <v>17</v>
      </c>
      <c r="O81" s="23" t="s">
        <v>36</v>
      </c>
    </row>
    <row r="82" spans="2:15" s="13" customFormat="1" ht="12" x14ac:dyDescent="0.2">
      <c r="B82" s="22">
        <v>42942</v>
      </c>
      <c r="C82" s="35">
        <f>YEAR(Tabela1[[#This Row],[DATA]])</f>
        <v>2017</v>
      </c>
      <c r="D82" s="35" t="str">
        <f t="shared" si="2"/>
        <v>JULHO</v>
      </c>
      <c r="E82" s="35">
        <f>DAY(Tabela1[[#This Row],[DATA]])</f>
        <v>26</v>
      </c>
      <c r="F82" s="10" t="s">
        <v>124</v>
      </c>
      <c r="G82" s="11" t="s">
        <v>12</v>
      </c>
      <c r="H82" s="9">
        <v>37006</v>
      </c>
      <c r="I82" s="11">
        <f ca="1">DATEDIF(Tabela1[[#This Row],[NASCIMENTO]],TODAY(),"Y")</f>
        <v>19</v>
      </c>
      <c r="J82" s="12" t="s">
        <v>33</v>
      </c>
      <c r="K82" s="12" t="s">
        <v>14</v>
      </c>
      <c r="L82" s="12" t="s">
        <v>28</v>
      </c>
      <c r="M82" s="12" t="s">
        <v>28</v>
      </c>
      <c r="N82" s="12" t="s">
        <v>35</v>
      </c>
      <c r="O82" s="23" t="s">
        <v>36</v>
      </c>
    </row>
    <row r="83" spans="2:15" s="13" customFormat="1" ht="12" x14ac:dyDescent="0.2">
      <c r="B83" s="22">
        <v>42774</v>
      </c>
      <c r="C83" s="35">
        <f>YEAR(Tabela1[[#This Row],[DATA]])</f>
        <v>2017</v>
      </c>
      <c r="D83" s="35" t="str">
        <f t="shared" si="2"/>
        <v>FEVEREIRO</v>
      </c>
      <c r="E83" s="35">
        <f>DAY(Tabela1[[#This Row],[DATA]])</f>
        <v>8</v>
      </c>
      <c r="F83" s="10" t="s">
        <v>125</v>
      </c>
      <c r="G83" s="11" t="s">
        <v>12</v>
      </c>
      <c r="H83" s="9">
        <v>28947</v>
      </c>
      <c r="I83" s="11">
        <f ca="1">DATEDIF(Tabela1[[#This Row],[NASCIMENTO]],TODAY(),"Y")</f>
        <v>41</v>
      </c>
      <c r="J83" s="12" t="s">
        <v>27</v>
      </c>
      <c r="K83" s="12" t="s">
        <v>22</v>
      </c>
      <c r="L83" s="12" t="s">
        <v>15</v>
      </c>
      <c r="M83" s="12" t="s">
        <v>16</v>
      </c>
      <c r="N83" s="12" t="s">
        <v>112</v>
      </c>
      <c r="O83" s="23" t="s">
        <v>36</v>
      </c>
    </row>
    <row r="84" spans="2:15" s="13" customFormat="1" ht="12" x14ac:dyDescent="0.2">
      <c r="B84" s="22">
        <v>42786</v>
      </c>
      <c r="C84" s="35">
        <f>YEAR(Tabela1[[#This Row],[DATA]])</f>
        <v>2017</v>
      </c>
      <c r="D84" s="35" t="str">
        <f t="shared" si="2"/>
        <v>FEVEREIRO</v>
      </c>
      <c r="E84" s="35">
        <f>DAY(Tabela1[[#This Row],[DATA]])</f>
        <v>20</v>
      </c>
      <c r="F84" s="10" t="s">
        <v>126</v>
      </c>
      <c r="G84" s="11" t="s">
        <v>12</v>
      </c>
      <c r="H84" s="9">
        <v>24604</v>
      </c>
      <c r="I84" s="11">
        <f ca="1">DATEDIF(Tabela1[[#This Row],[NASCIMENTO]],TODAY(),"Y")</f>
        <v>53</v>
      </c>
      <c r="J84" s="12" t="s">
        <v>27</v>
      </c>
      <c r="K84" s="12" t="s">
        <v>22</v>
      </c>
      <c r="L84" s="12" t="s">
        <v>15</v>
      </c>
      <c r="M84" s="12" t="s">
        <v>16</v>
      </c>
      <c r="N84" s="12" t="s">
        <v>49</v>
      </c>
      <c r="O84" s="23" t="s">
        <v>36</v>
      </c>
    </row>
    <row r="85" spans="2:15" s="13" customFormat="1" ht="12" x14ac:dyDescent="0.2">
      <c r="B85" s="22">
        <v>43038</v>
      </c>
      <c r="C85" s="35">
        <f>YEAR(Tabela1[[#This Row],[DATA]])</f>
        <v>2017</v>
      </c>
      <c r="D85" s="35" t="str">
        <f t="shared" si="2"/>
        <v>OUTUBRO</v>
      </c>
      <c r="E85" s="35">
        <f>DAY(Tabela1[[#This Row],[DATA]])</f>
        <v>30</v>
      </c>
      <c r="F85" s="10" t="s">
        <v>127</v>
      </c>
      <c r="G85" s="11" t="s">
        <v>20</v>
      </c>
      <c r="H85" s="9">
        <v>25702</v>
      </c>
      <c r="I85" s="11">
        <f ca="1">DATEDIF(Tabela1[[#This Row],[NASCIMENTO]],TODAY(),"Y")</f>
        <v>50</v>
      </c>
      <c r="J85" s="12" t="s">
        <v>27</v>
      </c>
      <c r="K85" s="12" t="s">
        <v>14</v>
      </c>
      <c r="L85" s="12" t="s">
        <v>28</v>
      </c>
      <c r="M85" s="12" t="s">
        <v>28</v>
      </c>
      <c r="N85" s="12" t="s">
        <v>17</v>
      </c>
      <c r="O85" s="23" t="s">
        <v>36</v>
      </c>
    </row>
    <row r="86" spans="2:15" s="13" customFormat="1" ht="12" x14ac:dyDescent="0.2">
      <c r="B86" s="22">
        <v>43100</v>
      </c>
      <c r="C86" s="35">
        <f>YEAR(Tabela1[[#This Row],[DATA]])</f>
        <v>2017</v>
      </c>
      <c r="D86" s="35" t="str">
        <f t="shared" si="2"/>
        <v>DEZEMBRO</v>
      </c>
      <c r="E86" s="35">
        <f>DAY(Tabela1[[#This Row],[DATA]])</f>
        <v>31</v>
      </c>
      <c r="F86" s="15" t="s">
        <v>128</v>
      </c>
      <c r="G86" s="11" t="s">
        <v>12</v>
      </c>
      <c r="H86" s="16">
        <v>31297</v>
      </c>
      <c r="I86" s="11">
        <f ca="1">DATEDIF(Tabela1[[#This Row],[NASCIMENTO]],TODAY(),"Y")</f>
        <v>34</v>
      </c>
      <c r="J86" s="12" t="s">
        <v>27</v>
      </c>
      <c r="K86" s="12" t="s">
        <v>22</v>
      </c>
      <c r="L86" s="12" t="s">
        <v>28</v>
      </c>
      <c r="M86" s="12" t="s">
        <v>28</v>
      </c>
      <c r="N86" s="12" t="s">
        <v>44</v>
      </c>
      <c r="O86" s="23" t="s">
        <v>25</v>
      </c>
    </row>
    <row r="87" spans="2:15" s="13" customFormat="1" ht="12" x14ac:dyDescent="0.2">
      <c r="B87" s="22">
        <v>42779</v>
      </c>
      <c r="C87" s="35">
        <f>YEAR(Tabela1[[#This Row],[DATA]])</f>
        <v>2017</v>
      </c>
      <c r="D87" s="35" t="str">
        <f t="shared" si="2"/>
        <v>FEVEREIRO</v>
      </c>
      <c r="E87" s="35">
        <f>DAY(Tabela1[[#This Row],[DATA]])</f>
        <v>13</v>
      </c>
      <c r="F87" s="15" t="s">
        <v>129</v>
      </c>
      <c r="G87" s="11" t="s">
        <v>12</v>
      </c>
      <c r="H87" s="16">
        <v>25758</v>
      </c>
      <c r="I87" s="11">
        <f ca="1">DATEDIF(Tabela1[[#This Row],[NASCIMENTO]],TODAY(),"Y")</f>
        <v>50</v>
      </c>
      <c r="J87" s="12" t="s">
        <v>27</v>
      </c>
      <c r="K87" s="12" t="s">
        <v>28</v>
      </c>
      <c r="L87" s="12" t="s">
        <v>15</v>
      </c>
      <c r="M87" s="12" t="s">
        <v>16</v>
      </c>
      <c r="N87" s="12" t="s">
        <v>46</v>
      </c>
      <c r="O87" s="23" t="s">
        <v>18</v>
      </c>
    </row>
    <row r="88" spans="2:15" s="13" customFormat="1" ht="12" x14ac:dyDescent="0.2">
      <c r="B88" s="22">
        <v>43064</v>
      </c>
      <c r="C88" s="35">
        <f>YEAR(Tabela1[[#This Row],[DATA]])</f>
        <v>2017</v>
      </c>
      <c r="D88" s="35" t="str">
        <f t="shared" si="2"/>
        <v>NOVEMBRO</v>
      </c>
      <c r="E88" s="35">
        <f>DAY(Tabela1[[#This Row],[DATA]])</f>
        <v>25</v>
      </c>
      <c r="F88" s="15" t="s">
        <v>130</v>
      </c>
      <c r="G88" s="11" t="s">
        <v>20</v>
      </c>
      <c r="H88" s="16">
        <v>18079</v>
      </c>
      <c r="I88" s="11">
        <f ca="1">DATEDIF(Tabela1[[#This Row],[NASCIMENTO]],TODAY(),"Y")</f>
        <v>71</v>
      </c>
      <c r="J88" s="12" t="s">
        <v>13</v>
      </c>
      <c r="K88" s="12" t="s">
        <v>22</v>
      </c>
      <c r="L88" s="12" t="s">
        <v>15</v>
      </c>
      <c r="M88" s="12" t="s">
        <v>16</v>
      </c>
      <c r="N88" s="12" t="s">
        <v>93</v>
      </c>
      <c r="O88" s="23" t="s">
        <v>18</v>
      </c>
    </row>
    <row r="89" spans="2:15" s="13" customFormat="1" ht="12" x14ac:dyDescent="0.2">
      <c r="B89" s="22">
        <v>43057</v>
      </c>
      <c r="C89" s="35">
        <f>YEAR(Tabela1[[#This Row],[DATA]])</f>
        <v>2017</v>
      </c>
      <c r="D89" s="35" t="str">
        <f t="shared" si="2"/>
        <v>NOVEMBRO</v>
      </c>
      <c r="E89" s="35">
        <f>DAY(Tabela1[[#This Row],[DATA]])</f>
        <v>18</v>
      </c>
      <c r="F89" s="15" t="s">
        <v>131</v>
      </c>
      <c r="G89" s="11" t="s">
        <v>12</v>
      </c>
      <c r="H89" s="16">
        <v>30401</v>
      </c>
      <c r="I89" s="11">
        <f ca="1">DATEDIF(Tabela1[[#This Row],[NASCIMENTO]],TODAY(),"Y")</f>
        <v>37</v>
      </c>
      <c r="J89" s="12" t="s">
        <v>27</v>
      </c>
      <c r="K89" s="12" t="s">
        <v>14</v>
      </c>
      <c r="L89" s="12" t="s">
        <v>28</v>
      </c>
      <c r="M89" s="12" t="s">
        <v>28</v>
      </c>
      <c r="N89" s="12" t="s">
        <v>31</v>
      </c>
      <c r="O89" s="23" t="s">
        <v>18</v>
      </c>
    </row>
    <row r="90" spans="2:15" s="13" customFormat="1" ht="12" x14ac:dyDescent="0.2">
      <c r="B90" s="22">
        <v>43091</v>
      </c>
      <c r="C90" s="35">
        <f>YEAR(Tabela1[[#This Row],[DATA]])</f>
        <v>2017</v>
      </c>
      <c r="D90" s="35" t="str">
        <f t="shared" si="2"/>
        <v>DEZEMBRO</v>
      </c>
      <c r="E90" s="35">
        <f>DAY(Tabela1[[#This Row],[DATA]])</f>
        <v>22</v>
      </c>
      <c r="F90" s="10" t="s">
        <v>132</v>
      </c>
      <c r="G90" s="11" t="s">
        <v>12</v>
      </c>
      <c r="H90" s="9">
        <v>16824</v>
      </c>
      <c r="I90" s="11">
        <f ca="1">DATEDIF(Tabela1[[#This Row],[NASCIMENTO]],TODAY(),"Y")</f>
        <v>74</v>
      </c>
      <c r="J90" s="12" t="s">
        <v>13</v>
      </c>
      <c r="K90" s="12" t="s">
        <v>14</v>
      </c>
      <c r="L90" s="12" t="s">
        <v>15</v>
      </c>
      <c r="M90" s="12" t="s">
        <v>16</v>
      </c>
      <c r="N90" s="12" t="s">
        <v>102</v>
      </c>
      <c r="O90" s="23" t="s">
        <v>18</v>
      </c>
    </row>
    <row r="91" spans="2:15" s="13" customFormat="1" ht="12" x14ac:dyDescent="0.2">
      <c r="B91" s="22">
        <v>42930</v>
      </c>
      <c r="C91" s="35">
        <f>YEAR(Tabela1[[#This Row],[DATA]])</f>
        <v>2017</v>
      </c>
      <c r="D91" s="35" t="str">
        <f t="shared" si="2"/>
        <v>JULHO</v>
      </c>
      <c r="E91" s="35">
        <f>DAY(Tabela1[[#This Row],[DATA]])</f>
        <v>14</v>
      </c>
      <c r="F91" s="15" t="s">
        <v>133</v>
      </c>
      <c r="G91" s="11" t="s">
        <v>12</v>
      </c>
      <c r="H91" s="16">
        <v>16170</v>
      </c>
      <c r="I91" s="11">
        <f ca="1">DATEDIF(Tabela1[[#This Row],[NASCIMENTO]],TODAY(),"Y")</f>
        <v>76</v>
      </c>
      <c r="J91" s="12" t="s">
        <v>13</v>
      </c>
      <c r="K91" s="12" t="s">
        <v>28</v>
      </c>
      <c r="L91" s="12" t="s">
        <v>15</v>
      </c>
      <c r="M91" s="12" t="s">
        <v>16</v>
      </c>
      <c r="N91" s="12" t="s">
        <v>102</v>
      </c>
      <c r="O91" s="23" t="s">
        <v>18</v>
      </c>
    </row>
    <row r="92" spans="2:15" s="13" customFormat="1" ht="12" x14ac:dyDescent="0.2">
      <c r="B92" s="22">
        <v>42874</v>
      </c>
      <c r="C92" s="35">
        <f>YEAR(Tabela1[[#This Row],[DATA]])</f>
        <v>2017</v>
      </c>
      <c r="D92" s="35" t="str">
        <f t="shared" si="2"/>
        <v>MAIO</v>
      </c>
      <c r="E92" s="35">
        <f>DAY(Tabela1[[#This Row],[DATA]])</f>
        <v>19</v>
      </c>
      <c r="F92" s="10" t="s">
        <v>134</v>
      </c>
      <c r="G92" s="11" t="s">
        <v>12</v>
      </c>
      <c r="H92" s="9">
        <v>39384</v>
      </c>
      <c r="I92" s="11">
        <f ca="1">DATEDIF(Tabela1[[#This Row],[NASCIMENTO]],TODAY(),"Y")</f>
        <v>12</v>
      </c>
      <c r="J92" s="12" t="s">
        <v>21</v>
      </c>
      <c r="K92" s="12" t="s">
        <v>22</v>
      </c>
      <c r="L92" s="12" t="s">
        <v>28</v>
      </c>
      <c r="M92" s="12" t="s">
        <v>23</v>
      </c>
      <c r="N92" s="12" t="s">
        <v>44</v>
      </c>
      <c r="O92" s="23" t="s">
        <v>25</v>
      </c>
    </row>
    <row r="93" spans="2:15" s="13" customFormat="1" ht="12" x14ac:dyDescent="0.2">
      <c r="B93" s="22">
        <v>42888</v>
      </c>
      <c r="C93" s="35">
        <f>YEAR(Tabela1[[#This Row],[DATA]])</f>
        <v>2017</v>
      </c>
      <c r="D93" s="35" t="str">
        <f t="shared" si="2"/>
        <v>JUNHO</v>
      </c>
      <c r="E93" s="35">
        <f>DAY(Tabela1[[#This Row],[DATA]])</f>
        <v>2</v>
      </c>
      <c r="F93" s="10" t="s">
        <v>135</v>
      </c>
      <c r="G93" s="11" t="s">
        <v>12</v>
      </c>
      <c r="H93" s="9">
        <v>24644</v>
      </c>
      <c r="I93" s="11">
        <f ca="1">DATEDIF(Tabela1[[#This Row],[NASCIMENTO]],TODAY(),"Y")</f>
        <v>53</v>
      </c>
      <c r="J93" s="12" t="s">
        <v>27</v>
      </c>
      <c r="K93" s="12" t="s">
        <v>28</v>
      </c>
      <c r="L93" s="12" t="s">
        <v>15</v>
      </c>
      <c r="M93" s="12" t="s">
        <v>16</v>
      </c>
      <c r="N93" s="12" t="s">
        <v>58</v>
      </c>
      <c r="O93" s="23" t="s">
        <v>18</v>
      </c>
    </row>
    <row r="94" spans="2:15" s="13" customFormat="1" ht="12" x14ac:dyDescent="0.2">
      <c r="B94" s="22">
        <v>43087</v>
      </c>
      <c r="C94" s="35">
        <f>YEAR(Tabela1[[#This Row],[DATA]])</f>
        <v>2017</v>
      </c>
      <c r="D94" s="35" t="str">
        <f t="shared" si="2"/>
        <v>DEZEMBRO</v>
      </c>
      <c r="E94" s="35">
        <f>DAY(Tabela1[[#This Row],[DATA]])</f>
        <v>18</v>
      </c>
      <c r="F94" s="10" t="s">
        <v>136</v>
      </c>
      <c r="G94" s="11" t="s">
        <v>12</v>
      </c>
      <c r="H94" s="9">
        <v>26414</v>
      </c>
      <c r="I94" s="11">
        <f ca="1">DATEDIF(Tabela1[[#This Row],[NASCIMENTO]],TODAY(),"Y")</f>
        <v>48</v>
      </c>
      <c r="J94" s="12" t="s">
        <v>27</v>
      </c>
      <c r="K94" s="12" t="s">
        <v>14</v>
      </c>
      <c r="L94" s="12" t="s">
        <v>28</v>
      </c>
      <c r="M94" s="12" t="s">
        <v>28</v>
      </c>
      <c r="N94" s="12" t="s">
        <v>17</v>
      </c>
      <c r="O94" s="23" t="s">
        <v>36</v>
      </c>
    </row>
    <row r="95" spans="2:15" s="13" customFormat="1" ht="12" x14ac:dyDescent="0.2">
      <c r="B95" s="22">
        <v>42855</v>
      </c>
      <c r="C95" s="35">
        <f>YEAR(Tabela1[[#This Row],[DATA]])</f>
        <v>2017</v>
      </c>
      <c r="D95" s="35" t="str">
        <f t="shared" si="2"/>
        <v>ABRIL</v>
      </c>
      <c r="E95" s="35">
        <f>DAY(Tabela1[[#This Row],[DATA]])</f>
        <v>30</v>
      </c>
      <c r="F95" s="10" t="s">
        <v>137</v>
      </c>
      <c r="G95" s="11" t="s">
        <v>12</v>
      </c>
      <c r="H95" s="9">
        <v>22775</v>
      </c>
      <c r="I95" s="11">
        <f ca="1">DATEDIF(Tabela1[[#This Row],[NASCIMENTO]],TODAY(),"Y")</f>
        <v>58</v>
      </c>
      <c r="J95" s="12" t="s">
        <v>27</v>
      </c>
      <c r="K95" s="12" t="s">
        <v>28</v>
      </c>
      <c r="L95" s="12" t="s">
        <v>28</v>
      </c>
      <c r="M95" s="12" t="s">
        <v>28</v>
      </c>
      <c r="N95" s="12" t="s">
        <v>24</v>
      </c>
      <c r="O95" s="23" t="s">
        <v>25</v>
      </c>
    </row>
    <row r="96" spans="2:15" s="13" customFormat="1" ht="12" x14ac:dyDescent="0.2">
      <c r="B96" s="22">
        <v>42842</v>
      </c>
      <c r="C96" s="35">
        <f>YEAR(Tabela1[[#This Row],[DATA]])</f>
        <v>2017</v>
      </c>
      <c r="D96" s="35" t="str">
        <f t="shared" si="2"/>
        <v>ABRIL</v>
      </c>
      <c r="E96" s="35">
        <f>DAY(Tabela1[[#This Row],[DATA]])</f>
        <v>17</v>
      </c>
      <c r="F96" s="10" t="s">
        <v>138</v>
      </c>
      <c r="G96" s="11" t="s">
        <v>12</v>
      </c>
      <c r="H96" s="9">
        <v>42306</v>
      </c>
      <c r="I96" s="11">
        <f ca="1">DATEDIF(Tabela1[[#This Row],[NASCIMENTO]],TODAY(),"Y")</f>
        <v>4</v>
      </c>
      <c r="J96" s="12" t="s">
        <v>21</v>
      </c>
      <c r="K96" s="12" t="s">
        <v>14</v>
      </c>
      <c r="L96" s="12" t="s">
        <v>28</v>
      </c>
      <c r="M96" s="12" t="s">
        <v>28</v>
      </c>
      <c r="N96" s="12" t="s">
        <v>17</v>
      </c>
      <c r="O96" s="23" t="s">
        <v>36</v>
      </c>
    </row>
    <row r="97" spans="2:15" s="13" customFormat="1" ht="12" x14ac:dyDescent="0.2">
      <c r="B97" s="22">
        <v>42971</v>
      </c>
      <c r="C97" s="35">
        <f>YEAR(Tabela1[[#This Row],[DATA]])</f>
        <v>2017</v>
      </c>
      <c r="D97" s="35" t="str">
        <f t="shared" si="2"/>
        <v>AGOSTO</v>
      </c>
      <c r="E97" s="35">
        <f>DAY(Tabela1[[#This Row],[DATA]])</f>
        <v>24</v>
      </c>
      <c r="F97" s="15" t="s">
        <v>139</v>
      </c>
      <c r="G97" s="11" t="s">
        <v>12</v>
      </c>
      <c r="H97" s="16">
        <v>15772</v>
      </c>
      <c r="I97" s="11">
        <f ca="1">DATEDIF(Tabela1[[#This Row],[NASCIMENTO]],TODAY(),"Y")</f>
        <v>77</v>
      </c>
      <c r="J97" s="12" t="s">
        <v>13</v>
      </c>
      <c r="K97" s="12" t="s">
        <v>22</v>
      </c>
      <c r="L97" s="12" t="s">
        <v>15</v>
      </c>
      <c r="M97" s="12" t="s">
        <v>16</v>
      </c>
      <c r="N97" s="12" t="s">
        <v>49</v>
      </c>
      <c r="O97" s="23" t="s">
        <v>18</v>
      </c>
    </row>
    <row r="98" spans="2:15" s="13" customFormat="1" ht="12" x14ac:dyDescent="0.2">
      <c r="B98" s="22">
        <v>42862</v>
      </c>
      <c r="C98" s="35">
        <f>YEAR(Tabela1[[#This Row],[DATA]])</f>
        <v>2017</v>
      </c>
      <c r="D98" s="35" t="str">
        <f t="shared" si="2"/>
        <v>MAIO</v>
      </c>
      <c r="E98" s="35">
        <f>DAY(Tabela1[[#This Row],[DATA]])</f>
        <v>7</v>
      </c>
      <c r="F98" s="10" t="s">
        <v>140</v>
      </c>
      <c r="G98" s="11" t="s">
        <v>12</v>
      </c>
      <c r="H98" s="9">
        <v>28062</v>
      </c>
      <c r="I98" s="11">
        <f ca="1">DATEDIF(Tabela1[[#This Row],[NASCIMENTO]],TODAY(),"Y")</f>
        <v>43</v>
      </c>
      <c r="J98" s="12" t="s">
        <v>27</v>
      </c>
      <c r="K98" s="12" t="s">
        <v>14</v>
      </c>
      <c r="L98" s="12" t="s">
        <v>15</v>
      </c>
      <c r="M98" s="12" t="s">
        <v>16</v>
      </c>
      <c r="N98" s="12" t="s">
        <v>141</v>
      </c>
      <c r="O98" s="23" t="s">
        <v>18</v>
      </c>
    </row>
    <row r="99" spans="2:15" s="13" customFormat="1" ht="12" x14ac:dyDescent="0.2">
      <c r="B99" s="22">
        <v>42981</v>
      </c>
      <c r="C99" s="35">
        <f>YEAR(Tabela1[[#This Row],[DATA]])</f>
        <v>2017</v>
      </c>
      <c r="D99" s="35" t="str">
        <f t="shared" ref="D99:D130" si="3">UPPER(TEXT(B99,"MMMM"))</f>
        <v>SETEMBRO</v>
      </c>
      <c r="E99" s="35">
        <f>DAY(Tabela1[[#This Row],[DATA]])</f>
        <v>3</v>
      </c>
      <c r="F99" s="10" t="s">
        <v>142</v>
      </c>
      <c r="G99" s="11" t="s">
        <v>12</v>
      </c>
      <c r="H99" s="9">
        <v>40802</v>
      </c>
      <c r="I99" s="11">
        <f ca="1">DATEDIF(Tabela1[[#This Row],[NASCIMENTO]],TODAY(),"Y")</f>
        <v>8</v>
      </c>
      <c r="J99" s="12" t="s">
        <v>21</v>
      </c>
      <c r="K99" s="12" t="s">
        <v>28</v>
      </c>
      <c r="L99" s="12" t="s">
        <v>15</v>
      </c>
      <c r="M99" s="12" t="s">
        <v>16</v>
      </c>
      <c r="N99" s="12" t="s">
        <v>44</v>
      </c>
      <c r="O99" s="23" t="s">
        <v>18</v>
      </c>
    </row>
    <row r="100" spans="2:15" s="13" customFormat="1" ht="12" x14ac:dyDescent="0.2">
      <c r="B100" s="22">
        <v>42868</v>
      </c>
      <c r="C100" s="35">
        <f>YEAR(Tabela1[[#This Row],[DATA]])</f>
        <v>2017</v>
      </c>
      <c r="D100" s="35" t="str">
        <f t="shared" si="3"/>
        <v>MAIO</v>
      </c>
      <c r="E100" s="35">
        <f>DAY(Tabela1[[#This Row],[DATA]])</f>
        <v>13</v>
      </c>
      <c r="F100" s="10" t="s">
        <v>143</v>
      </c>
      <c r="G100" s="11" t="s">
        <v>12</v>
      </c>
      <c r="H100" s="9">
        <v>30626</v>
      </c>
      <c r="I100" s="11">
        <f ca="1">DATEDIF(Tabela1[[#This Row],[NASCIMENTO]],TODAY(),"Y")</f>
        <v>36</v>
      </c>
      <c r="J100" s="12" t="s">
        <v>27</v>
      </c>
      <c r="K100" s="12" t="s">
        <v>28</v>
      </c>
      <c r="L100" s="12" t="s">
        <v>15</v>
      </c>
      <c r="M100" s="12" t="s">
        <v>16</v>
      </c>
      <c r="N100" s="12" t="s">
        <v>46</v>
      </c>
      <c r="O100" s="23" t="s">
        <v>18</v>
      </c>
    </row>
    <row r="101" spans="2:15" s="13" customFormat="1" ht="12" x14ac:dyDescent="0.2">
      <c r="B101" s="22">
        <v>42970</v>
      </c>
      <c r="C101" s="35">
        <f>YEAR(Tabela1[[#This Row],[DATA]])</f>
        <v>2017</v>
      </c>
      <c r="D101" s="35" t="str">
        <f t="shared" si="3"/>
        <v>AGOSTO</v>
      </c>
      <c r="E101" s="35">
        <f>DAY(Tabela1[[#This Row],[DATA]])</f>
        <v>23</v>
      </c>
      <c r="F101" s="10" t="s">
        <v>144</v>
      </c>
      <c r="G101" s="11" t="s">
        <v>12</v>
      </c>
      <c r="H101" s="9">
        <v>21788</v>
      </c>
      <c r="I101" s="11">
        <f ca="1">DATEDIF(Tabela1[[#This Row],[NASCIMENTO]],TODAY(),"Y")</f>
        <v>61</v>
      </c>
      <c r="J101" s="12" t="s">
        <v>27</v>
      </c>
      <c r="K101" s="12" t="s">
        <v>14</v>
      </c>
      <c r="L101" s="12" t="s">
        <v>15</v>
      </c>
      <c r="M101" s="12" t="s">
        <v>16</v>
      </c>
      <c r="N101" s="12" t="s">
        <v>51</v>
      </c>
      <c r="O101" s="23" t="s">
        <v>18</v>
      </c>
    </row>
    <row r="102" spans="2:15" s="13" customFormat="1" ht="12" x14ac:dyDescent="0.2">
      <c r="B102" s="22">
        <v>42967</v>
      </c>
      <c r="C102" s="35">
        <f>YEAR(Tabela1[[#This Row],[DATA]])</f>
        <v>2017</v>
      </c>
      <c r="D102" s="35" t="str">
        <f t="shared" si="3"/>
        <v>AGOSTO</v>
      </c>
      <c r="E102" s="35">
        <f>DAY(Tabela1[[#This Row],[DATA]])</f>
        <v>20</v>
      </c>
      <c r="F102" s="19" t="s">
        <v>145</v>
      </c>
      <c r="G102" s="11" t="s">
        <v>12</v>
      </c>
      <c r="H102" s="16">
        <v>33256</v>
      </c>
      <c r="I102" s="11">
        <f ca="1">DATEDIF(Tabela1[[#This Row],[NASCIMENTO]],TODAY(),"Y")</f>
        <v>29</v>
      </c>
      <c r="J102" s="12" t="s">
        <v>27</v>
      </c>
      <c r="K102" s="12" t="s">
        <v>14</v>
      </c>
      <c r="L102" s="12" t="s">
        <v>28</v>
      </c>
      <c r="M102" s="12" t="s">
        <v>28</v>
      </c>
      <c r="N102" s="12" t="s">
        <v>31</v>
      </c>
      <c r="O102" s="23" t="s">
        <v>18</v>
      </c>
    </row>
    <row r="103" spans="2:15" s="13" customFormat="1" ht="12" x14ac:dyDescent="0.2">
      <c r="B103" s="22">
        <v>43091</v>
      </c>
      <c r="C103" s="35">
        <f>YEAR(Tabela1[[#This Row],[DATA]])</f>
        <v>2017</v>
      </c>
      <c r="D103" s="35" t="str">
        <f t="shared" si="3"/>
        <v>DEZEMBRO</v>
      </c>
      <c r="E103" s="35">
        <f>DAY(Tabela1[[#This Row],[DATA]])</f>
        <v>22</v>
      </c>
      <c r="F103" s="10" t="s">
        <v>146</v>
      </c>
      <c r="G103" s="11" t="s">
        <v>20</v>
      </c>
      <c r="H103" s="9">
        <v>42617</v>
      </c>
      <c r="I103" s="11">
        <f ca="1">DATEDIF(Tabela1[[#This Row],[NASCIMENTO]],TODAY(),"Y")</f>
        <v>3</v>
      </c>
      <c r="J103" s="12" t="s">
        <v>21</v>
      </c>
      <c r="K103" s="12" t="s">
        <v>14</v>
      </c>
      <c r="L103" s="12" t="s">
        <v>15</v>
      </c>
      <c r="M103" s="12" t="s">
        <v>16</v>
      </c>
      <c r="N103" s="12" t="s">
        <v>44</v>
      </c>
      <c r="O103" s="23" t="s">
        <v>18</v>
      </c>
    </row>
    <row r="104" spans="2:15" s="13" customFormat="1" ht="12" x14ac:dyDescent="0.2">
      <c r="B104" s="22">
        <v>42930</v>
      </c>
      <c r="C104" s="35">
        <f>YEAR(Tabela1[[#This Row],[DATA]])</f>
        <v>2017</v>
      </c>
      <c r="D104" s="35" t="str">
        <f t="shared" si="3"/>
        <v>JULHO</v>
      </c>
      <c r="E104" s="35">
        <f>DAY(Tabela1[[#This Row],[DATA]])</f>
        <v>14</v>
      </c>
      <c r="F104" s="15" t="s">
        <v>147</v>
      </c>
      <c r="G104" s="11" t="s">
        <v>20</v>
      </c>
      <c r="H104" s="16">
        <v>23729</v>
      </c>
      <c r="I104" s="11">
        <f ca="1">DATEDIF(Tabela1[[#This Row],[NASCIMENTO]],TODAY(),"Y")</f>
        <v>55</v>
      </c>
      <c r="J104" s="12" t="s">
        <v>27</v>
      </c>
      <c r="K104" s="12" t="s">
        <v>22</v>
      </c>
      <c r="L104" s="12" t="s">
        <v>15</v>
      </c>
      <c r="M104" s="12" t="s">
        <v>16</v>
      </c>
      <c r="N104" s="12" t="s">
        <v>58</v>
      </c>
      <c r="O104" s="23" t="s">
        <v>18</v>
      </c>
    </row>
    <row r="105" spans="2:15" s="13" customFormat="1" ht="12" x14ac:dyDescent="0.2">
      <c r="B105" s="22">
        <v>42769</v>
      </c>
      <c r="C105" s="35">
        <f>YEAR(Tabela1[[#This Row],[DATA]])</f>
        <v>2017</v>
      </c>
      <c r="D105" s="35" t="str">
        <f t="shared" si="3"/>
        <v>FEVEREIRO</v>
      </c>
      <c r="E105" s="35">
        <f>DAY(Tabela1[[#This Row],[DATA]])</f>
        <v>3</v>
      </c>
      <c r="F105" s="10" t="s">
        <v>148</v>
      </c>
      <c r="G105" s="11" t="s">
        <v>20</v>
      </c>
      <c r="H105" s="9">
        <v>27501</v>
      </c>
      <c r="I105" s="11">
        <f ca="1">DATEDIF(Tabela1[[#This Row],[NASCIMENTO]],TODAY(),"Y")</f>
        <v>45</v>
      </c>
      <c r="J105" s="12" t="s">
        <v>27</v>
      </c>
      <c r="K105" s="12" t="s">
        <v>14</v>
      </c>
      <c r="L105" s="12" t="s">
        <v>15</v>
      </c>
      <c r="M105" s="12" t="s">
        <v>16</v>
      </c>
      <c r="N105" s="12" t="s">
        <v>102</v>
      </c>
      <c r="O105" s="23" t="s">
        <v>18</v>
      </c>
    </row>
    <row r="106" spans="2:15" s="13" customFormat="1" ht="12" x14ac:dyDescent="0.2">
      <c r="B106" s="22">
        <v>43014</v>
      </c>
      <c r="C106" s="35">
        <f>YEAR(Tabela1[[#This Row],[DATA]])</f>
        <v>2017</v>
      </c>
      <c r="D106" s="35" t="str">
        <f t="shared" si="3"/>
        <v>OUTUBRO</v>
      </c>
      <c r="E106" s="35">
        <f>DAY(Tabela1[[#This Row],[DATA]])</f>
        <v>6</v>
      </c>
      <c r="F106" s="20" t="s">
        <v>149</v>
      </c>
      <c r="G106" s="11" t="s">
        <v>20</v>
      </c>
      <c r="H106" s="16">
        <v>29166</v>
      </c>
      <c r="I106" s="11">
        <f ca="1">DATEDIF(Tabela1[[#This Row],[NASCIMENTO]],TODAY(),"Y")</f>
        <v>40</v>
      </c>
      <c r="J106" s="12" t="s">
        <v>27</v>
      </c>
      <c r="K106" s="12" t="s">
        <v>22</v>
      </c>
      <c r="L106" s="12" t="s">
        <v>15</v>
      </c>
      <c r="M106" s="12" t="s">
        <v>23</v>
      </c>
      <c r="N106" s="12" t="s">
        <v>44</v>
      </c>
      <c r="O106" s="23" t="s">
        <v>25</v>
      </c>
    </row>
    <row r="107" spans="2:15" s="13" customFormat="1" ht="12" x14ac:dyDescent="0.2">
      <c r="B107" s="22">
        <v>42780</v>
      </c>
      <c r="C107" s="35">
        <f>YEAR(Tabela1[[#This Row],[DATA]])</f>
        <v>2017</v>
      </c>
      <c r="D107" s="35" t="str">
        <f t="shared" si="3"/>
        <v>FEVEREIRO</v>
      </c>
      <c r="E107" s="35">
        <f>DAY(Tabela1[[#This Row],[DATA]])</f>
        <v>14</v>
      </c>
      <c r="F107" s="14" t="s">
        <v>150</v>
      </c>
      <c r="G107" s="11" t="s">
        <v>20</v>
      </c>
      <c r="H107" s="9">
        <v>38321</v>
      </c>
      <c r="I107" s="11">
        <f ca="1">DATEDIF(Tabela1[[#This Row],[NASCIMENTO]],TODAY(),"Y")</f>
        <v>15</v>
      </c>
      <c r="J107" s="12" t="s">
        <v>33</v>
      </c>
      <c r="K107" s="12" t="s">
        <v>28</v>
      </c>
      <c r="L107" s="12" t="s">
        <v>15</v>
      </c>
      <c r="M107" s="12" t="s">
        <v>16</v>
      </c>
      <c r="N107" s="12" t="s">
        <v>102</v>
      </c>
      <c r="O107" s="23" t="s">
        <v>18</v>
      </c>
    </row>
    <row r="108" spans="2:15" s="13" customFormat="1" ht="12" x14ac:dyDescent="0.2">
      <c r="B108" s="22">
        <v>43035</v>
      </c>
      <c r="C108" s="35">
        <f>YEAR(Tabela1[[#This Row],[DATA]])</f>
        <v>2017</v>
      </c>
      <c r="D108" s="35" t="str">
        <f t="shared" si="3"/>
        <v>OUTUBRO</v>
      </c>
      <c r="E108" s="35">
        <f>DAY(Tabela1[[#This Row],[DATA]])</f>
        <v>27</v>
      </c>
      <c r="F108" s="10" t="s">
        <v>151</v>
      </c>
      <c r="G108" s="11" t="s">
        <v>12</v>
      </c>
      <c r="H108" s="9">
        <v>15267</v>
      </c>
      <c r="I108" s="11">
        <f ca="1">DATEDIF(Tabela1[[#This Row],[NASCIMENTO]],TODAY(),"Y")</f>
        <v>78</v>
      </c>
      <c r="J108" s="12" t="s">
        <v>13</v>
      </c>
      <c r="K108" s="12" t="s">
        <v>14</v>
      </c>
      <c r="L108" s="12" t="s">
        <v>15</v>
      </c>
      <c r="M108" s="12" t="s">
        <v>16</v>
      </c>
      <c r="N108" s="12" t="s">
        <v>76</v>
      </c>
      <c r="O108" s="23" t="s">
        <v>18</v>
      </c>
    </row>
    <row r="109" spans="2:15" s="13" customFormat="1" ht="12" x14ac:dyDescent="0.2">
      <c r="B109" s="22">
        <v>43072</v>
      </c>
      <c r="C109" s="35">
        <f>YEAR(Tabela1[[#This Row],[DATA]])</f>
        <v>2017</v>
      </c>
      <c r="D109" s="35" t="str">
        <f t="shared" si="3"/>
        <v>DEZEMBRO</v>
      </c>
      <c r="E109" s="35">
        <f>DAY(Tabela1[[#This Row],[DATA]])</f>
        <v>3</v>
      </c>
      <c r="F109" s="10" t="s">
        <v>152</v>
      </c>
      <c r="G109" s="11" t="s">
        <v>20</v>
      </c>
      <c r="H109" s="9">
        <v>18043</v>
      </c>
      <c r="I109" s="11">
        <f ca="1">DATEDIF(Tabela1[[#This Row],[NASCIMENTO]],TODAY(),"Y")</f>
        <v>71</v>
      </c>
      <c r="J109" s="12" t="s">
        <v>13</v>
      </c>
      <c r="K109" s="12" t="s">
        <v>14</v>
      </c>
      <c r="L109" s="12" t="s">
        <v>28</v>
      </c>
      <c r="M109" s="12" t="s">
        <v>23</v>
      </c>
      <c r="N109" s="12" t="s">
        <v>58</v>
      </c>
      <c r="O109" s="23" t="s">
        <v>18</v>
      </c>
    </row>
    <row r="110" spans="2:15" s="13" customFormat="1" ht="12" x14ac:dyDescent="0.2">
      <c r="B110" s="22">
        <v>42963</v>
      </c>
      <c r="C110" s="35">
        <f>YEAR(Tabela1[[#This Row],[DATA]])</f>
        <v>2017</v>
      </c>
      <c r="D110" s="35" t="str">
        <f t="shared" si="3"/>
        <v>AGOSTO</v>
      </c>
      <c r="E110" s="35">
        <f>DAY(Tabela1[[#This Row],[DATA]])</f>
        <v>16</v>
      </c>
      <c r="F110" s="1" t="s">
        <v>153</v>
      </c>
      <c r="G110" s="11" t="s">
        <v>20</v>
      </c>
      <c r="H110" s="9">
        <v>33180</v>
      </c>
      <c r="I110" s="11">
        <f ca="1">DATEDIF(Tabela1[[#This Row],[NASCIMENTO]],TODAY(),"Y")</f>
        <v>29</v>
      </c>
      <c r="J110" s="12" t="s">
        <v>27</v>
      </c>
      <c r="K110" s="12" t="s">
        <v>14</v>
      </c>
      <c r="L110" s="12" t="s">
        <v>15</v>
      </c>
      <c r="M110" s="12" t="s">
        <v>16</v>
      </c>
      <c r="N110" s="12" t="s">
        <v>58</v>
      </c>
      <c r="O110" s="23" t="s">
        <v>18</v>
      </c>
    </row>
    <row r="111" spans="2:15" s="13" customFormat="1" ht="12" x14ac:dyDescent="0.2">
      <c r="B111" s="22">
        <v>42930</v>
      </c>
      <c r="C111" s="35">
        <f>YEAR(Tabela1[[#This Row],[DATA]])</f>
        <v>2017</v>
      </c>
      <c r="D111" s="35" t="str">
        <f t="shared" si="3"/>
        <v>JULHO</v>
      </c>
      <c r="E111" s="35">
        <f>DAY(Tabela1[[#This Row],[DATA]])</f>
        <v>14</v>
      </c>
      <c r="F111" s="15" t="s">
        <v>154</v>
      </c>
      <c r="G111" s="11" t="s">
        <v>20</v>
      </c>
      <c r="H111" s="16">
        <v>29805</v>
      </c>
      <c r="I111" s="11">
        <f ca="1">DATEDIF(Tabela1[[#This Row],[NASCIMENTO]],TODAY(),"Y")</f>
        <v>39</v>
      </c>
      <c r="J111" s="12" t="s">
        <v>27</v>
      </c>
      <c r="K111" s="12" t="s">
        <v>22</v>
      </c>
      <c r="L111" s="12" t="s">
        <v>15</v>
      </c>
      <c r="M111" s="12" t="s">
        <v>16</v>
      </c>
      <c r="N111" s="12" t="s">
        <v>58</v>
      </c>
      <c r="O111" s="23" t="s">
        <v>18</v>
      </c>
    </row>
    <row r="112" spans="2:15" s="13" customFormat="1" ht="12" x14ac:dyDescent="0.2">
      <c r="B112" s="22">
        <v>42902</v>
      </c>
      <c r="C112" s="35">
        <f>YEAR(Tabela1[[#This Row],[DATA]])</f>
        <v>2017</v>
      </c>
      <c r="D112" s="35" t="str">
        <f t="shared" si="3"/>
        <v>JUNHO</v>
      </c>
      <c r="E112" s="35">
        <f>DAY(Tabela1[[#This Row],[DATA]])</f>
        <v>16</v>
      </c>
      <c r="F112" s="10" t="s">
        <v>155</v>
      </c>
      <c r="G112" s="11" t="s">
        <v>12</v>
      </c>
      <c r="H112" s="9">
        <v>20455</v>
      </c>
      <c r="I112" s="11">
        <f ca="1">DATEDIF(Tabela1[[#This Row],[NASCIMENTO]],TODAY(),"Y")</f>
        <v>64</v>
      </c>
      <c r="J112" s="12" t="s">
        <v>13</v>
      </c>
      <c r="K112" s="12" t="s">
        <v>22</v>
      </c>
      <c r="L112" s="12" t="s">
        <v>28</v>
      </c>
      <c r="M112" s="12" t="s">
        <v>23</v>
      </c>
      <c r="N112" s="12" t="s">
        <v>24</v>
      </c>
      <c r="O112" s="23" t="s">
        <v>25</v>
      </c>
    </row>
    <row r="113" spans="2:15" s="13" customFormat="1" ht="12" x14ac:dyDescent="0.2">
      <c r="B113" s="22">
        <v>42781</v>
      </c>
      <c r="C113" s="35">
        <f>YEAR(Tabela1[[#This Row],[DATA]])</f>
        <v>2017</v>
      </c>
      <c r="D113" s="35" t="str">
        <f t="shared" si="3"/>
        <v>FEVEREIRO</v>
      </c>
      <c r="E113" s="35">
        <f>DAY(Tabela1[[#This Row],[DATA]])</f>
        <v>15</v>
      </c>
      <c r="F113" s="10" t="s">
        <v>156</v>
      </c>
      <c r="G113" s="11" t="s">
        <v>20</v>
      </c>
      <c r="H113" s="9">
        <v>35977</v>
      </c>
      <c r="I113" s="11">
        <f ca="1">DATEDIF(Tabela1[[#This Row],[NASCIMENTO]],TODAY(),"Y")</f>
        <v>22</v>
      </c>
      <c r="J113" s="12" t="s">
        <v>27</v>
      </c>
      <c r="K113" s="12" t="s">
        <v>28</v>
      </c>
      <c r="L113" s="12" t="s">
        <v>15</v>
      </c>
      <c r="M113" s="12" t="s">
        <v>23</v>
      </c>
      <c r="N113" s="12" t="s">
        <v>17</v>
      </c>
      <c r="O113" s="23" t="s">
        <v>18</v>
      </c>
    </row>
    <row r="114" spans="2:15" s="13" customFormat="1" ht="12" x14ac:dyDescent="0.2">
      <c r="B114" s="22">
        <v>42745</v>
      </c>
      <c r="C114" s="35">
        <f>YEAR(Tabela1[[#This Row],[DATA]])</f>
        <v>2017</v>
      </c>
      <c r="D114" s="35" t="str">
        <f t="shared" si="3"/>
        <v>JANEIRO</v>
      </c>
      <c r="E114" s="35">
        <f>DAY(Tabela1[[#This Row],[DATA]])</f>
        <v>10</v>
      </c>
      <c r="F114" s="15" t="s">
        <v>157</v>
      </c>
      <c r="G114" s="11" t="s">
        <v>20</v>
      </c>
      <c r="H114" s="16">
        <v>32064</v>
      </c>
      <c r="I114" s="11">
        <f ca="1">DATEDIF(Tabela1[[#This Row],[NASCIMENTO]],TODAY(),"Y")</f>
        <v>32</v>
      </c>
      <c r="J114" s="12" t="s">
        <v>27</v>
      </c>
      <c r="K114" s="12" t="s">
        <v>22</v>
      </c>
      <c r="L114" s="12" t="s">
        <v>28</v>
      </c>
      <c r="M114" s="12" t="s">
        <v>23</v>
      </c>
      <c r="N114" s="12" t="s">
        <v>44</v>
      </c>
      <c r="O114" s="23" t="s">
        <v>25</v>
      </c>
    </row>
    <row r="115" spans="2:15" s="13" customFormat="1" ht="12" x14ac:dyDescent="0.2">
      <c r="B115" s="22">
        <v>42784</v>
      </c>
      <c r="C115" s="35">
        <f>YEAR(Tabela1[[#This Row],[DATA]])</f>
        <v>2017</v>
      </c>
      <c r="D115" s="35" t="str">
        <f t="shared" si="3"/>
        <v>FEVEREIRO</v>
      </c>
      <c r="E115" s="35">
        <f>DAY(Tabela1[[#This Row],[DATA]])</f>
        <v>18</v>
      </c>
      <c r="F115" s="10" t="s">
        <v>158</v>
      </c>
      <c r="G115" s="11" t="s">
        <v>20</v>
      </c>
      <c r="H115" s="9">
        <v>35392</v>
      </c>
      <c r="I115" s="11">
        <f ca="1">DATEDIF(Tabela1[[#This Row],[NASCIMENTO]],TODAY(),"Y")</f>
        <v>23</v>
      </c>
      <c r="J115" s="12" t="s">
        <v>27</v>
      </c>
      <c r="K115" s="12" t="s">
        <v>14</v>
      </c>
      <c r="L115" s="12" t="s">
        <v>28</v>
      </c>
      <c r="M115" s="12" t="s">
        <v>23</v>
      </c>
      <c r="N115" s="12" t="s">
        <v>46</v>
      </c>
      <c r="O115" s="23" t="s">
        <v>18</v>
      </c>
    </row>
    <row r="116" spans="2:15" s="13" customFormat="1" ht="12" x14ac:dyDescent="0.2">
      <c r="B116" s="22">
        <v>42921</v>
      </c>
      <c r="C116" s="35">
        <f>YEAR(Tabela1[[#This Row],[DATA]])</f>
        <v>2017</v>
      </c>
      <c r="D116" s="35" t="str">
        <f t="shared" si="3"/>
        <v>JULHO</v>
      </c>
      <c r="E116" s="35">
        <f>DAY(Tabela1[[#This Row],[DATA]])</f>
        <v>5</v>
      </c>
      <c r="F116" s="15" t="s">
        <v>159</v>
      </c>
      <c r="G116" s="11" t="s">
        <v>12</v>
      </c>
      <c r="H116" s="16">
        <v>24271</v>
      </c>
      <c r="I116" s="11">
        <f ca="1">DATEDIF(Tabela1[[#This Row],[NASCIMENTO]],TODAY(),"Y")</f>
        <v>54</v>
      </c>
      <c r="J116" s="12" t="s">
        <v>27</v>
      </c>
      <c r="K116" s="12" t="s">
        <v>22</v>
      </c>
      <c r="L116" s="12" t="s">
        <v>15</v>
      </c>
      <c r="M116" s="12" t="s">
        <v>16</v>
      </c>
      <c r="N116" s="12" t="s">
        <v>62</v>
      </c>
      <c r="O116" s="23" t="s">
        <v>18</v>
      </c>
    </row>
    <row r="117" spans="2:15" s="13" customFormat="1" ht="12" x14ac:dyDescent="0.2">
      <c r="B117" s="22">
        <v>42767</v>
      </c>
      <c r="C117" s="35">
        <f>YEAR(Tabela1[[#This Row],[DATA]])</f>
        <v>2017</v>
      </c>
      <c r="D117" s="35" t="str">
        <f t="shared" si="3"/>
        <v>FEVEREIRO</v>
      </c>
      <c r="E117" s="35">
        <f>DAY(Tabela1[[#This Row],[DATA]])</f>
        <v>1</v>
      </c>
      <c r="F117" s="10" t="s">
        <v>160</v>
      </c>
      <c r="G117" s="11" t="s">
        <v>12</v>
      </c>
      <c r="H117" s="9">
        <v>33438</v>
      </c>
      <c r="I117" s="11">
        <f ca="1">DATEDIF(Tabela1[[#This Row],[NASCIMENTO]],TODAY(),"Y")</f>
        <v>29</v>
      </c>
      <c r="J117" s="12" t="s">
        <v>27</v>
      </c>
      <c r="K117" s="12" t="s">
        <v>14</v>
      </c>
      <c r="L117" s="12" t="s">
        <v>15</v>
      </c>
      <c r="M117" s="12" t="s">
        <v>16</v>
      </c>
      <c r="N117" s="12" t="s">
        <v>46</v>
      </c>
      <c r="O117" s="23" t="s">
        <v>18</v>
      </c>
    </row>
    <row r="118" spans="2:15" s="13" customFormat="1" ht="12" x14ac:dyDescent="0.2">
      <c r="B118" s="22">
        <v>42892</v>
      </c>
      <c r="C118" s="35">
        <f>YEAR(Tabela1[[#This Row],[DATA]])</f>
        <v>2017</v>
      </c>
      <c r="D118" s="35" t="str">
        <f t="shared" si="3"/>
        <v>JUNHO</v>
      </c>
      <c r="E118" s="35">
        <f>DAY(Tabela1[[#This Row],[DATA]])</f>
        <v>6</v>
      </c>
      <c r="F118" s="10" t="s">
        <v>161</v>
      </c>
      <c r="G118" s="11" t="s">
        <v>20</v>
      </c>
      <c r="H118" s="9">
        <v>26018</v>
      </c>
      <c r="I118" s="11">
        <f ca="1">DATEDIF(Tabela1[[#This Row],[NASCIMENTO]],TODAY(),"Y")</f>
        <v>49</v>
      </c>
      <c r="J118" s="12" t="s">
        <v>27</v>
      </c>
      <c r="K118" s="12" t="s">
        <v>14</v>
      </c>
      <c r="L118" s="12" t="s">
        <v>15</v>
      </c>
      <c r="M118" s="12" t="s">
        <v>16</v>
      </c>
      <c r="N118" s="12" t="s">
        <v>51</v>
      </c>
      <c r="O118" s="23" t="s">
        <v>18</v>
      </c>
    </row>
    <row r="119" spans="2:15" s="13" customFormat="1" ht="12" x14ac:dyDescent="0.2">
      <c r="B119" s="22">
        <v>42964</v>
      </c>
      <c r="C119" s="35">
        <f>YEAR(Tabela1[[#This Row],[DATA]])</f>
        <v>2017</v>
      </c>
      <c r="D119" s="35" t="str">
        <f t="shared" si="3"/>
        <v>AGOSTO</v>
      </c>
      <c r="E119" s="35">
        <f>DAY(Tabela1[[#This Row],[DATA]])</f>
        <v>17</v>
      </c>
      <c r="F119" s="21" t="s">
        <v>162</v>
      </c>
      <c r="G119" s="11" t="s">
        <v>20</v>
      </c>
      <c r="H119" s="16">
        <v>33720</v>
      </c>
      <c r="I119" s="11">
        <f ca="1">DATEDIF(Tabela1[[#This Row],[NASCIMENTO]],TODAY(),"Y")</f>
        <v>28</v>
      </c>
      <c r="J119" s="12" t="s">
        <v>27</v>
      </c>
      <c r="K119" s="12" t="s">
        <v>14</v>
      </c>
      <c r="L119" s="12" t="s">
        <v>15</v>
      </c>
      <c r="M119" s="12" t="s">
        <v>16</v>
      </c>
      <c r="N119" s="12" t="s">
        <v>46</v>
      </c>
      <c r="O119" s="23" t="s">
        <v>18</v>
      </c>
    </row>
    <row r="120" spans="2:15" s="13" customFormat="1" ht="12" x14ac:dyDescent="0.2">
      <c r="B120" s="22">
        <v>42949</v>
      </c>
      <c r="C120" s="35">
        <f>YEAR(Tabela1[[#This Row],[DATA]])</f>
        <v>2017</v>
      </c>
      <c r="D120" s="35" t="str">
        <f t="shared" si="3"/>
        <v>AGOSTO</v>
      </c>
      <c r="E120" s="35">
        <f>DAY(Tabela1[[#This Row],[DATA]])</f>
        <v>2</v>
      </c>
      <c r="F120" s="10" t="s">
        <v>163</v>
      </c>
      <c r="G120" s="11" t="s">
        <v>20</v>
      </c>
      <c r="H120" s="9">
        <v>28239</v>
      </c>
      <c r="I120" s="11">
        <f ca="1">DATEDIF(Tabela1[[#This Row],[NASCIMENTO]],TODAY(),"Y")</f>
        <v>43</v>
      </c>
      <c r="J120" s="12" t="s">
        <v>27</v>
      </c>
      <c r="K120" s="12" t="s">
        <v>22</v>
      </c>
      <c r="L120" s="12" t="s">
        <v>15</v>
      </c>
      <c r="M120" s="12" t="s">
        <v>16</v>
      </c>
      <c r="N120" s="12" t="s">
        <v>58</v>
      </c>
      <c r="O120" s="23" t="s">
        <v>18</v>
      </c>
    </row>
    <row r="121" spans="2:15" s="13" customFormat="1" ht="12" x14ac:dyDescent="0.2">
      <c r="B121" s="22">
        <v>42789</v>
      </c>
      <c r="C121" s="35">
        <f>YEAR(Tabela1[[#This Row],[DATA]])</f>
        <v>2017</v>
      </c>
      <c r="D121" s="35" t="str">
        <f t="shared" si="3"/>
        <v>FEVEREIRO</v>
      </c>
      <c r="E121" s="35">
        <f>DAY(Tabela1[[#This Row],[DATA]])</f>
        <v>23</v>
      </c>
      <c r="F121" s="10" t="s">
        <v>164</v>
      </c>
      <c r="G121" s="11" t="s">
        <v>12</v>
      </c>
      <c r="H121" s="9">
        <v>27970</v>
      </c>
      <c r="I121" s="11">
        <f ca="1">DATEDIF(Tabela1[[#This Row],[NASCIMENTO]],TODAY(),"Y")</f>
        <v>44</v>
      </c>
      <c r="J121" s="12" t="s">
        <v>27</v>
      </c>
      <c r="K121" s="12" t="s">
        <v>14</v>
      </c>
      <c r="L121" s="12" t="s">
        <v>28</v>
      </c>
      <c r="M121" s="12" t="s">
        <v>28</v>
      </c>
      <c r="N121" s="12" t="s">
        <v>17</v>
      </c>
      <c r="O121" s="23" t="s">
        <v>36</v>
      </c>
    </row>
    <row r="122" spans="2:15" s="13" customFormat="1" ht="12" x14ac:dyDescent="0.2">
      <c r="B122" s="22">
        <v>42930</v>
      </c>
      <c r="C122" s="35">
        <f>YEAR(Tabela1[[#This Row],[DATA]])</f>
        <v>2017</v>
      </c>
      <c r="D122" s="35" t="str">
        <f t="shared" si="3"/>
        <v>JULHO</v>
      </c>
      <c r="E122" s="35">
        <f>DAY(Tabela1[[#This Row],[DATA]])</f>
        <v>14</v>
      </c>
      <c r="F122" s="15" t="s">
        <v>165</v>
      </c>
      <c r="G122" s="11" t="s">
        <v>12</v>
      </c>
      <c r="H122" s="16">
        <v>34585</v>
      </c>
      <c r="I122" s="11">
        <f ca="1">DATEDIF(Tabela1[[#This Row],[NASCIMENTO]],TODAY(),"Y")</f>
        <v>25</v>
      </c>
      <c r="J122" s="12" t="s">
        <v>27</v>
      </c>
      <c r="K122" s="12" t="s">
        <v>22</v>
      </c>
      <c r="L122" s="12" t="s">
        <v>28</v>
      </c>
      <c r="M122" s="12" t="s">
        <v>28</v>
      </c>
      <c r="N122" s="12" t="s">
        <v>64</v>
      </c>
      <c r="O122" s="23" t="s">
        <v>25</v>
      </c>
    </row>
    <row r="123" spans="2:15" s="13" customFormat="1" ht="12" x14ac:dyDescent="0.2">
      <c r="B123" s="22">
        <v>42903</v>
      </c>
      <c r="C123" s="35">
        <f>YEAR(Tabela1[[#This Row],[DATA]])</f>
        <v>2017</v>
      </c>
      <c r="D123" s="35" t="str">
        <f t="shared" si="3"/>
        <v>JUNHO</v>
      </c>
      <c r="E123" s="35">
        <f>DAY(Tabela1[[#This Row],[DATA]])</f>
        <v>17</v>
      </c>
      <c r="F123" s="10" t="s">
        <v>166</v>
      </c>
      <c r="G123" s="11" t="s">
        <v>12</v>
      </c>
      <c r="H123" s="9">
        <v>40919</v>
      </c>
      <c r="I123" s="11">
        <f ca="1">DATEDIF(Tabela1[[#This Row],[NASCIMENTO]],TODAY(),"Y")</f>
        <v>8</v>
      </c>
      <c r="J123" s="12" t="s">
        <v>21</v>
      </c>
      <c r="K123" s="12" t="s">
        <v>14</v>
      </c>
      <c r="L123" s="12" t="s">
        <v>15</v>
      </c>
      <c r="M123" s="12" t="s">
        <v>23</v>
      </c>
      <c r="N123" s="12" t="s">
        <v>46</v>
      </c>
      <c r="O123" s="23" t="s">
        <v>18</v>
      </c>
    </row>
    <row r="124" spans="2:15" s="13" customFormat="1" ht="12" x14ac:dyDescent="0.2">
      <c r="B124" s="22">
        <v>42889</v>
      </c>
      <c r="C124" s="35">
        <f>YEAR(Tabela1[[#This Row],[DATA]])</f>
        <v>2017</v>
      </c>
      <c r="D124" s="35" t="str">
        <f t="shared" si="3"/>
        <v>JUNHO</v>
      </c>
      <c r="E124" s="35">
        <f>DAY(Tabela1[[#This Row],[DATA]])</f>
        <v>3</v>
      </c>
      <c r="F124" s="10" t="s">
        <v>167</v>
      </c>
      <c r="G124" s="11" t="s">
        <v>12</v>
      </c>
      <c r="H124" s="9">
        <v>39354</v>
      </c>
      <c r="I124" s="11">
        <f ca="1">DATEDIF(Tabela1[[#This Row],[NASCIMENTO]],TODAY(),"Y")</f>
        <v>12</v>
      </c>
      <c r="J124" s="12" t="s">
        <v>21</v>
      </c>
      <c r="K124" s="12" t="s">
        <v>28</v>
      </c>
      <c r="L124" s="12" t="s">
        <v>15</v>
      </c>
      <c r="M124" s="12" t="s">
        <v>16</v>
      </c>
      <c r="N124" s="12" t="s">
        <v>44</v>
      </c>
      <c r="O124" s="23" t="s">
        <v>18</v>
      </c>
    </row>
    <row r="125" spans="2:15" s="13" customFormat="1" ht="12" x14ac:dyDescent="0.2">
      <c r="B125" s="22">
        <v>43084</v>
      </c>
      <c r="C125" s="35">
        <f>YEAR(Tabela1[[#This Row],[DATA]])</f>
        <v>2017</v>
      </c>
      <c r="D125" s="35" t="str">
        <f t="shared" si="3"/>
        <v>DEZEMBRO</v>
      </c>
      <c r="E125" s="35">
        <f>DAY(Tabela1[[#This Row],[DATA]])</f>
        <v>15</v>
      </c>
      <c r="F125" s="15" t="s">
        <v>168</v>
      </c>
      <c r="G125" s="11" t="s">
        <v>12</v>
      </c>
      <c r="H125" s="16">
        <v>34414</v>
      </c>
      <c r="I125" s="11">
        <f ca="1">DATEDIF(Tabela1[[#This Row],[NASCIMENTO]],TODAY(),"Y")</f>
        <v>26</v>
      </c>
      <c r="J125" s="12" t="s">
        <v>27</v>
      </c>
      <c r="K125" s="12" t="s">
        <v>14</v>
      </c>
      <c r="L125" s="12" t="s">
        <v>15</v>
      </c>
      <c r="M125" s="12" t="s">
        <v>16</v>
      </c>
      <c r="N125" s="12" t="s">
        <v>46</v>
      </c>
      <c r="O125" s="23" t="s">
        <v>18</v>
      </c>
    </row>
    <row r="126" spans="2:15" s="13" customFormat="1" ht="12" x14ac:dyDescent="0.2">
      <c r="B126" s="22">
        <v>43029</v>
      </c>
      <c r="C126" s="35">
        <f>YEAR(Tabela1[[#This Row],[DATA]])</f>
        <v>2017</v>
      </c>
      <c r="D126" s="35" t="str">
        <f t="shared" si="3"/>
        <v>OUTUBRO</v>
      </c>
      <c r="E126" s="35">
        <f>DAY(Tabela1[[#This Row],[DATA]])</f>
        <v>21</v>
      </c>
      <c r="F126" s="10" t="s">
        <v>169</v>
      </c>
      <c r="G126" s="11" t="s">
        <v>12</v>
      </c>
      <c r="H126" s="9">
        <v>25097</v>
      </c>
      <c r="I126" s="11">
        <f ca="1">DATEDIF(Tabela1[[#This Row],[NASCIMENTO]],TODAY(),"Y")</f>
        <v>51</v>
      </c>
      <c r="J126" s="12" t="s">
        <v>27</v>
      </c>
      <c r="K126" s="12" t="s">
        <v>22</v>
      </c>
      <c r="L126" s="12" t="s">
        <v>15</v>
      </c>
      <c r="M126" s="12" t="s">
        <v>16</v>
      </c>
      <c r="N126" s="12" t="s">
        <v>31</v>
      </c>
      <c r="O126" s="23" t="s">
        <v>36</v>
      </c>
    </row>
    <row r="127" spans="2:15" s="13" customFormat="1" ht="12" x14ac:dyDescent="0.2">
      <c r="B127" s="22">
        <v>42757</v>
      </c>
      <c r="C127" s="35">
        <f>YEAR(Tabela1[[#This Row],[DATA]])</f>
        <v>2017</v>
      </c>
      <c r="D127" s="35" t="str">
        <f t="shared" si="3"/>
        <v>JANEIRO</v>
      </c>
      <c r="E127" s="35">
        <f>DAY(Tabela1[[#This Row],[DATA]])</f>
        <v>22</v>
      </c>
      <c r="F127" s="21" t="s">
        <v>170</v>
      </c>
      <c r="G127" s="11" t="s">
        <v>12</v>
      </c>
      <c r="H127" s="16">
        <v>26229</v>
      </c>
      <c r="I127" s="11">
        <f ca="1">DATEDIF(Tabela1[[#This Row],[NASCIMENTO]],TODAY(),"Y")</f>
        <v>48</v>
      </c>
      <c r="J127" s="12" t="s">
        <v>27</v>
      </c>
      <c r="K127" s="12" t="s">
        <v>22</v>
      </c>
      <c r="L127" s="12" t="s">
        <v>28</v>
      </c>
      <c r="M127" s="12" t="s">
        <v>23</v>
      </c>
      <c r="N127" s="12" t="s">
        <v>44</v>
      </c>
      <c r="O127" s="23" t="s">
        <v>25</v>
      </c>
    </row>
    <row r="128" spans="2:15" s="13" customFormat="1" ht="12" x14ac:dyDescent="0.2">
      <c r="B128" s="22">
        <v>42982</v>
      </c>
      <c r="C128" s="35">
        <f>YEAR(Tabela1[[#This Row],[DATA]])</f>
        <v>2017</v>
      </c>
      <c r="D128" s="35" t="str">
        <f t="shared" si="3"/>
        <v>SETEMBRO</v>
      </c>
      <c r="E128" s="35">
        <f>DAY(Tabela1[[#This Row],[DATA]])</f>
        <v>4</v>
      </c>
      <c r="F128" s="10" t="s">
        <v>171</v>
      </c>
      <c r="G128" s="11" t="s">
        <v>12</v>
      </c>
      <c r="H128" s="9">
        <v>31342</v>
      </c>
      <c r="I128" s="11">
        <f ca="1">DATEDIF(Tabela1[[#This Row],[NASCIMENTO]],TODAY(),"Y")</f>
        <v>34</v>
      </c>
      <c r="J128" s="12" t="s">
        <v>27</v>
      </c>
      <c r="K128" s="12" t="s">
        <v>28</v>
      </c>
      <c r="L128" s="12" t="s">
        <v>15</v>
      </c>
      <c r="M128" s="12" t="s">
        <v>16</v>
      </c>
      <c r="N128" s="12" t="s">
        <v>46</v>
      </c>
      <c r="O128" s="23" t="s">
        <v>18</v>
      </c>
    </row>
    <row r="129" spans="2:15" s="13" customFormat="1" ht="12" x14ac:dyDescent="0.2">
      <c r="B129" s="22">
        <v>43007</v>
      </c>
      <c r="C129" s="35">
        <f>YEAR(Tabela1[[#This Row],[DATA]])</f>
        <v>2017</v>
      </c>
      <c r="D129" s="35" t="str">
        <f t="shared" si="3"/>
        <v>SETEMBRO</v>
      </c>
      <c r="E129" s="35">
        <f>DAY(Tabela1[[#This Row],[DATA]])</f>
        <v>29</v>
      </c>
      <c r="F129" s="15" t="s">
        <v>172</v>
      </c>
      <c r="G129" s="11" t="s">
        <v>12</v>
      </c>
      <c r="H129" s="16">
        <v>32372</v>
      </c>
      <c r="I129" s="11">
        <f ca="1">DATEDIF(Tabela1[[#This Row],[NASCIMENTO]],TODAY(),"Y")</f>
        <v>32</v>
      </c>
      <c r="J129" s="12" t="s">
        <v>27</v>
      </c>
      <c r="K129" s="12" t="s">
        <v>14</v>
      </c>
      <c r="L129" s="12" t="s">
        <v>15</v>
      </c>
      <c r="M129" s="12" t="s">
        <v>16</v>
      </c>
      <c r="N129" s="12" t="s">
        <v>46</v>
      </c>
      <c r="O129" s="23" t="s">
        <v>18</v>
      </c>
    </row>
    <row r="130" spans="2:15" s="13" customFormat="1" ht="12" x14ac:dyDescent="0.2">
      <c r="B130" s="22">
        <v>42842</v>
      </c>
      <c r="C130" s="35">
        <f>YEAR(Tabela1[[#This Row],[DATA]])</f>
        <v>2017</v>
      </c>
      <c r="D130" s="35" t="str">
        <f t="shared" si="3"/>
        <v>ABRIL</v>
      </c>
      <c r="E130" s="35">
        <f>DAY(Tabela1[[#This Row],[DATA]])</f>
        <v>17</v>
      </c>
      <c r="F130" s="10" t="s">
        <v>173</v>
      </c>
      <c r="G130" s="11" t="s">
        <v>12</v>
      </c>
      <c r="H130" s="9">
        <v>27632</v>
      </c>
      <c r="I130" s="11">
        <f ca="1">DATEDIF(Tabela1[[#This Row],[NASCIMENTO]],TODAY(),"Y")</f>
        <v>45</v>
      </c>
      <c r="J130" s="12" t="s">
        <v>27</v>
      </c>
      <c r="K130" s="12" t="s">
        <v>28</v>
      </c>
      <c r="L130" s="12" t="s">
        <v>15</v>
      </c>
      <c r="M130" s="12" t="s">
        <v>23</v>
      </c>
      <c r="N130" s="12" t="s">
        <v>17</v>
      </c>
      <c r="O130" s="23" t="s">
        <v>18</v>
      </c>
    </row>
    <row r="131" spans="2:15" s="13" customFormat="1" ht="12" x14ac:dyDescent="0.2">
      <c r="B131" s="22">
        <v>43082</v>
      </c>
      <c r="C131" s="35">
        <f>YEAR(Tabela1[[#This Row],[DATA]])</f>
        <v>2017</v>
      </c>
      <c r="D131" s="35" t="str">
        <f t="shared" ref="D131:D162" si="4">UPPER(TEXT(B131,"MMMM"))</f>
        <v>DEZEMBRO</v>
      </c>
      <c r="E131" s="35">
        <f>DAY(Tabela1[[#This Row],[DATA]])</f>
        <v>13</v>
      </c>
      <c r="F131" s="20" t="s">
        <v>174</v>
      </c>
      <c r="G131" s="11" t="s">
        <v>20</v>
      </c>
      <c r="H131" s="16">
        <v>31974</v>
      </c>
      <c r="I131" s="11">
        <f ca="1">DATEDIF(Tabela1[[#This Row],[NASCIMENTO]],TODAY(),"Y")</f>
        <v>33</v>
      </c>
      <c r="J131" s="12" t="s">
        <v>27</v>
      </c>
      <c r="K131" s="12" t="s">
        <v>14</v>
      </c>
      <c r="L131" s="12" t="s">
        <v>15</v>
      </c>
      <c r="M131" s="12" t="s">
        <v>16</v>
      </c>
      <c r="N131" s="12" t="s">
        <v>46</v>
      </c>
      <c r="O131" s="23" t="s">
        <v>18</v>
      </c>
    </row>
    <row r="132" spans="2:15" s="13" customFormat="1" ht="12" x14ac:dyDescent="0.2">
      <c r="B132" s="22">
        <v>42811</v>
      </c>
      <c r="C132" s="35">
        <f>YEAR(Tabela1[[#This Row],[DATA]])</f>
        <v>2017</v>
      </c>
      <c r="D132" s="35" t="str">
        <f t="shared" si="4"/>
        <v>MARÇO</v>
      </c>
      <c r="E132" s="35">
        <f>DAY(Tabela1[[#This Row],[DATA]])</f>
        <v>17</v>
      </c>
      <c r="F132" s="10" t="s">
        <v>175</v>
      </c>
      <c r="G132" s="11" t="s">
        <v>20</v>
      </c>
      <c r="H132" s="9">
        <v>15501</v>
      </c>
      <c r="I132" s="11">
        <f ca="1">DATEDIF(Tabela1[[#This Row],[NASCIMENTO]],TODAY(),"Y")</f>
        <v>78</v>
      </c>
      <c r="J132" s="12" t="s">
        <v>13</v>
      </c>
      <c r="K132" s="12" t="s">
        <v>14</v>
      </c>
      <c r="L132" s="12" t="s">
        <v>15</v>
      </c>
      <c r="M132" s="12" t="s">
        <v>16</v>
      </c>
      <c r="N132" s="12" t="s">
        <v>102</v>
      </c>
      <c r="O132" s="23" t="s">
        <v>18</v>
      </c>
    </row>
    <row r="133" spans="2:15" s="13" customFormat="1" ht="12" x14ac:dyDescent="0.2">
      <c r="B133" s="22">
        <v>43001</v>
      </c>
      <c r="C133" s="35">
        <f>YEAR(Tabela1[[#This Row],[DATA]])</f>
        <v>2017</v>
      </c>
      <c r="D133" s="35" t="str">
        <f t="shared" si="4"/>
        <v>SETEMBRO</v>
      </c>
      <c r="E133" s="35">
        <f>DAY(Tabela1[[#This Row],[DATA]])</f>
        <v>23</v>
      </c>
      <c r="F133" s="10" t="s">
        <v>176</v>
      </c>
      <c r="G133" s="11" t="s">
        <v>20</v>
      </c>
      <c r="H133" s="9">
        <v>24456</v>
      </c>
      <c r="I133" s="11">
        <f ca="1">DATEDIF(Tabela1[[#This Row],[NASCIMENTO]],TODAY(),"Y")</f>
        <v>53</v>
      </c>
      <c r="J133" s="12" t="s">
        <v>27</v>
      </c>
      <c r="K133" s="12" t="s">
        <v>28</v>
      </c>
      <c r="L133" s="12" t="s">
        <v>15</v>
      </c>
      <c r="M133" s="12" t="s">
        <v>16</v>
      </c>
      <c r="N133" s="12" t="s">
        <v>46</v>
      </c>
      <c r="O133" s="23" t="s">
        <v>18</v>
      </c>
    </row>
    <row r="134" spans="2:15" s="13" customFormat="1" ht="12" x14ac:dyDescent="0.2">
      <c r="B134" s="22">
        <v>43093</v>
      </c>
      <c r="C134" s="35">
        <f>YEAR(Tabela1[[#This Row],[DATA]])</f>
        <v>2017</v>
      </c>
      <c r="D134" s="35" t="str">
        <f t="shared" si="4"/>
        <v>DEZEMBRO</v>
      </c>
      <c r="E134" s="35">
        <f>DAY(Tabela1[[#This Row],[DATA]])</f>
        <v>24</v>
      </c>
      <c r="F134" s="1" t="s">
        <v>177</v>
      </c>
      <c r="G134" s="11" t="s">
        <v>20</v>
      </c>
      <c r="H134" s="9">
        <v>27338</v>
      </c>
      <c r="I134" s="11">
        <f ca="1">DATEDIF(Tabela1[[#This Row],[NASCIMENTO]],TODAY(),"Y")</f>
        <v>45</v>
      </c>
      <c r="J134" s="12" t="s">
        <v>27</v>
      </c>
      <c r="K134" s="12" t="s">
        <v>14</v>
      </c>
      <c r="L134" s="12" t="s">
        <v>28</v>
      </c>
      <c r="M134" s="12" t="s">
        <v>28</v>
      </c>
      <c r="N134" s="12" t="s">
        <v>49</v>
      </c>
      <c r="O134" s="23" t="s">
        <v>18</v>
      </c>
    </row>
    <row r="135" spans="2:15" s="13" customFormat="1" ht="12" x14ac:dyDescent="0.2">
      <c r="B135" s="22">
        <v>43058</v>
      </c>
      <c r="C135" s="35">
        <f>YEAR(Tabela1[[#This Row],[DATA]])</f>
        <v>2017</v>
      </c>
      <c r="D135" s="35" t="str">
        <f t="shared" si="4"/>
        <v>NOVEMBRO</v>
      </c>
      <c r="E135" s="35">
        <f>DAY(Tabela1[[#This Row],[DATA]])</f>
        <v>19</v>
      </c>
      <c r="F135" s="15" t="s">
        <v>178</v>
      </c>
      <c r="G135" s="11" t="s">
        <v>20</v>
      </c>
      <c r="H135" s="16">
        <v>31592</v>
      </c>
      <c r="I135" s="11">
        <f ca="1">DATEDIF(Tabela1[[#This Row],[NASCIMENTO]],TODAY(),"Y")</f>
        <v>34</v>
      </c>
      <c r="J135" s="12" t="s">
        <v>27</v>
      </c>
      <c r="K135" s="12" t="s">
        <v>28</v>
      </c>
      <c r="L135" s="12" t="s">
        <v>15</v>
      </c>
      <c r="M135" s="12" t="s">
        <v>16</v>
      </c>
      <c r="N135" s="12" t="s">
        <v>46</v>
      </c>
      <c r="O135" s="23" t="s">
        <v>18</v>
      </c>
    </row>
    <row r="136" spans="2:15" s="13" customFormat="1" ht="12" x14ac:dyDescent="0.2">
      <c r="B136" s="22">
        <v>42870</v>
      </c>
      <c r="C136" s="35">
        <f>YEAR(Tabela1[[#This Row],[DATA]])</f>
        <v>2017</v>
      </c>
      <c r="D136" s="35" t="str">
        <f t="shared" si="4"/>
        <v>MAIO</v>
      </c>
      <c r="E136" s="35">
        <f>DAY(Tabela1[[#This Row],[DATA]])</f>
        <v>15</v>
      </c>
      <c r="F136" s="19" t="s">
        <v>179</v>
      </c>
      <c r="G136" s="11" t="s">
        <v>20</v>
      </c>
      <c r="H136" s="16">
        <v>22918</v>
      </c>
      <c r="I136" s="11">
        <f ca="1">DATEDIF(Tabela1[[#This Row],[NASCIMENTO]],TODAY(),"Y")</f>
        <v>57</v>
      </c>
      <c r="J136" s="12" t="s">
        <v>27</v>
      </c>
      <c r="K136" s="12" t="s">
        <v>28</v>
      </c>
      <c r="L136" s="12" t="s">
        <v>15</v>
      </c>
      <c r="M136" s="12" t="s">
        <v>16</v>
      </c>
      <c r="N136" s="12" t="s">
        <v>46</v>
      </c>
      <c r="O136" s="23" t="s">
        <v>18</v>
      </c>
    </row>
    <row r="137" spans="2:15" s="13" customFormat="1" ht="12" x14ac:dyDescent="0.2">
      <c r="B137" s="22">
        <v>42906</v>
      </c>
      <c r="C137" s="35">
        <f>YEAR(Tabela1[[#This Row],[DATA]])</f>
        <v>2017</v>
      </c>
      <c r="D137" s="35" t="str">
        <f t="shared" si="4"/>
        <v>JUNHO</v>
      </c>
      <c r="E137" s="35">
        <f>DAY(Tabela1[[#This Row],[DATA]])</f>
        <v>20</v>
      </c>
      <c r="F137" s="15" t="s">
        <v>180</v>
      </c>
      <c r="G137" s="11" t="s">
        <v>12</v>
      </c>
      <c r="H137" s="16">
        <v>28884</v>
      </c>
      <c r="I137" s="11">
        <f ca="1">DATEDIF(Tabela1[[#This Row],[NASCIMENTO]],TODAY(),"Y")</f>
        <v>41</v>
      </c>
      <c r="J137" s="12" t="s">
        <v>27</v>
      </c>
      <c r="K137" s="12" t="s">
        <v>14</v>
      </c>
      <c r="L137" s="12" t="s">
        <v>28</v>
      </c>
      <c r="M137" s="12" t="s">
        <v>28</v>
      </c>
      <c r="N137" s="12" t="s">
        <v>31</v>
      </c>
      <c r="O137" s="23" t="s">
        <v>18</v>
      </c>
    </row>
    <row r="138" spans="2:15" s="13" customFormat="1" ht="12" x14ac:dyDescent="0.2">
      <c r="B138" s="22">
        <v>43045</v>
      </c>
      <c r="C138" s="35">
        <f>YEAR(Tabela1[[#This Row],[DATA]])</f>
        <v>2017</v>
      </c>
      <c r="D138" s="35" t="str">
        <f t="shared" si="4"/>
        <v>NOVEMBRO</v>
      </c>
      <c r="E138" s="35">
        <f>DAY(Tabela1[[#This Row],[DATA]])</f>
        <v>6</v>
      </c>
      <c r="F138" s="18" t="s">
        <v>181</v>
      </c>
      <c r="G138" s="11" t="s">
        <v>12</v>
      </c>
      <c r="H138" s="9">
        <v>29399</v>
      </c>
      <c r="I138" s="11">
        <f ca="1">DATEDIF(Tabela1[[#This Row],[NASCIMENTO]],TODAY(),"Y")</f>
        <v>40</v>
      </c>
      <c r="J138" s="12" t="s">
        <v>27</v>
      </c>
      <c r="K138" s="12" t="s">
        <v>14</v>
      </c>
      <c r="L138" s="12" t="s">
        <v>15</v>
      </c>
      <c r="M138" s="12" t="s">
        <v>16</v>
      </c>
      <c r="N138" s="12" t="s">
        <v>76</v>
      </c>
      <c r="O138" s="23" t="s">
        <v>18</v>
      </c>
    </row>
    <row r="139" spans="2:15" s="13" customFormat="1" ht="12" x14ac:dyDescent="0.2">
      <c r="B139" s="22">
        <v>42976</v>
      </c>
      <c r="C139" s="35">
        <f>YEAR(Tabela1[[#This Row],[DATA]])</f>
        <v>2017</v>
      </c>
      <c r="D139" s="35" t="str">
        <f t="shared" si="4"/>
        <v>AGOSTO</v>
      </c>
      <c r="E139" s="35">
        <f>DAY(Tabela1[[#This Row],[DATA]])</f>
        <v>29</v>
      </c>
      <c r="F139" s="10" t="s">
        <v>182</v>
      </c>
      <c r="G139" s="11" t="s">
        <v>12</v>
      </c>
      <c r="H139" s="9">
        <v>39940</v>
      </c>
      <c r="I139" s="11">
        <f ca="1">DATEDIF(Tabela1[[#This Row],[NASCIMENTO]],TODAY(),"Y")</f>
        <v>11</v>
      </c>
      <c r="J139" s="12" t="s">
        <v>21</v>
      </c>
      <c r="K139" s="12" t="s">
        <v>22</v>
      </c>
      <c r="L139" s="12" t="s">
        <v>15</v>
      </c>
      <c r="M139" s="12" t="s">
        <v>16</v>
      </c>
      <c r="N139" s="12" t="s">
        <v>112</v>
      </c>
      <c r="O139" s="23" t="s">
        <v>36</v>
      </c>
    </row>
    <row r="140" spans="2:15" s="13" customFormat="1" ht="12" x14ac:dyDescent="0.2">
      <c r="B140" s="22">
        <v>42891</v>
      </c>
      <c r="C140" s="35">
        <f>YEAR(Tabela1[[#This Row],[DATA]])</f>
        <v>2017</v>
      </c>
      <c r="D140" s="35" t="str">
        <f t="shared" si="4"/>
        <v>JUNHO</v>
      </c>
      <c r="E140" s="35">
        <f>DAY(Tabela1[[#This Row],[DATA]])</f>
        <v>5</v>
      </c>
      <c r="F140" s="14" t="s">
        <v>183</v>
      </c>
      <c r="G140" s="11" t="s">
        <v>12</v>
      </c>
      <c r="H140" s="9">
        <v>38824</v>
      </c>
      <c r="I140" s="11">
        <f ca="1">DATEDIF(Tabela1[[#This Row],[NASCIMENTO]],TODAY(),"Y")</f>
        <v>14</v>
      </c>
      <c r="J140" s="12" t="s">
        <v>21</v>
      </c>
      <c r="K140" s="12" t="s">
        <v>14</v>
      </c>
      <c r="L140" s="12" t="s">
        <v>28</v>
      </c>
      <c r="M140" s="12" t="s">
        <v>23</v>
      </c>
      <c r="N140" s="12" t="s">
        <v>44</v>
      </c>
      <c r="O140" s="23" t="s">
        <v>18</v>
      </c>
    </row>
    <row r="141" spans="2:15" s="13" customFormat="1" ht="12" x14ac:dyDescent="0.2">
      <c r="B141" s="22">
        <v>42942</v>
      </c>
      <c r="C141" s="35">
        <f>YEAR(Tabela1[[#This Row],[DATA]])</f>
        <v>2017</v>
      </c>
      <c r="D141" s="35" t="str">
        <f t="shared" si="4"/>
        <v>JULHO</v>
      </c>
      <c r="E141" s="35">
        <f>DAY(Tabela1[[#This Row],[DATA]])</f>
        <v>26</v>
      </c>
      <c r="F141" s="15" t="s">
        <v>184</v>
      </c>
      <c r="G141" s="11" t="s">
        <v>12</v>
      </c>
      <c r="H141" s="16">
        <v>40013</v>
      </c>
      <c r="I141" s="11">
        <f ca="1">DATEDIF(Tabela1[[#This Row],[NASCIMENTO]],TODAY(),"Y")</f>
        <v>11</v>
      </c>
      <c r="J141" s="12" t="s">
        <v>21</v>
      </c>
      <c r="K141" s="12" t="s">
        <v>28</v>
      </c>
      <c r="L141" s="12" t="s">
        <v>28</v>
      </c>
      <c r="M141" s="12" t="s">
        <v>28</v>
      </c>
      <c r="N141" s="12" t="s">
        <v>44</v>
      </c>
      <c r="O141" s="23" t="s">
        <v>25</v>
      </c>
    </row>
    <row r="142" spans="2:15" s="13" customFormat="1" ht="12" x14ac:dyDescent="0.2">
      <c r="B142" s="22">
        <v>43054</v>
      </c>
      <c r="C142" s="35">
        <f>YEAR(Tabela1[[#This Row],[DATA]])</f>
        <v>2017</v>
      </c>
      <c r="D142" s="35" t="str">
        <f t="shared" si="4"/>
        <v>NOVEMBRO</v>
      </c>
      <c r="E142" s="35">
        <f>DAY(Tabela1[[#This Row],[DATA]])</f>
        <v>15</v>
      </c>
      <c r="F142" s="10" t="s">
        <v>185</v>
      </c>
      <c r="G142" s="11" t="s">
        <v>20</v>
      </c>
      <c r="H142" s="9">
        <v>17073</v>
      </c>
      <c r="I142" s="11">
        <f ca="1">DATEDIF(Tabela1[[#This Row],[NASCIMENTO]],TODAY(),"Y")</f>
        <v>73</v>
      </c>
      <c r="J142" s="12" t="s">
        <v>13</v>
      </c>
      <c r="K142" s="12" t="s">
        <v>14</v>
      </c>
      <c r="L142" s="12" t="s">
        <v>15</v>
      </c>
      <c r="M142" s="12" t="s">
        <v>16</v>
      </c>
      <c r="N142" s="12" t="s">
        <v>17</v>
      </c>
      <c r="O142" s="23" t="s">
        <v>18</v>
      </c>
    </row>
    <row r="143" spans="2:15" s="13" customFormat="1" ht="12" x14ac:dyDescent="0.2">
      <c r="B143" s="22">
        <v>43085</v>
      </c>
      <c r="C143" s="35">
        <f>YEAR(Tabela1[[#This Row],[DATA]])</f>
        <v>2017</v>
      </c>
      <c r="D143" s="35" t="str">
        <f t="shared" si="4"/>
        <v>DEZEMBRO</v>
      </c>
      <c r="E143" s="35">
        <f>DAY(Tabela1[[#This Row],[DATA]])</f>
        <v>16</v>
      </c>
      <c r="F143" s="10" t="s">
        <v>186</v>
      </c>
      <c r="G143" s="11" t="s">
        <v>20</v>
      </c>
      <c r="H143" s="9">
        <v>27861</v>
      </c>
      <c r="I143" s="11">
        <f ca="1">DATEDIF(Tabela1[[#This Row],[NASCIMENTO]],TODAY(),"Y")</f>
        <v>44</v>
      </c>
      <c r="J143" s="12" t="s">
        <v>27</v>
      </c>
      <c r="K143" s="12" t="s">
        <v>14</v>
      </c>
      <c r="L143" s="12" t="s">
        <v>28</v>
      </c>
      <c r="M143" s="12" t="s">
        <v>23</v>
      </c>
      <c r="N143" s="12" t="s">
        <v>31</v>
      </c>
      <c r="O143" s="23" t="s">
        <v>18</v>
      </c>
    </row>
    <row r="144" spans="2:15" s="13" customFormat="1" ht="12" x14ac:dyDescent="0.2">
      <c r="B144" s="22">
        <v>42899</v>
      </c>
      <c r="C144" s="35">
        <f>YEAR(Tabela1[[#This Row],[DATA]])</f>
        <v>2017</v>
      </c>
      <c r="D144" s="35" t="str">
        <f t="shared" si="4"/>
        <v>JUNHO</v>
      </c>
      <c r="E144" s="35">
        <f>DAY(Tabela1[[#This Row],[DATA]])</f>
        <v>13</v>
      </c>
      <c r="F144" s="10" t="s">
        <v>187</v>
      </c>
      <c r="G144" s="11" t="s">
        <v>20</v>
      </c>
      <c r="H144" s="9">
        <v>14787</v>
      </c>
      <c r="I144" s="11">
        <f ca="1">DATEDIF(Tabela1[[#This Row],[NASCIMENTO]],TODAY(),"Y")</f>
        <v>80</v>
      </c>
      <c r="J144" s="12" t="s">
        <v>13</v>
      </c>
      <c r="K144" s="12" t="s">
        <v>22</v>
      </c>
      <c r="L144" s="12" t="s">
        <v>28</v>
      </c>
      <c r="M144" s="12" t="s">
        <v>28</v>
      </c>
      <c r="N144" s="12" t="s">
        <v>64</v>
      </c>
      <c r="O144" s="23" t="s">
        <v>25</v>
      </c>
    </row>
    <row r="145" spans="2:15" s="13" customFormat="1" ht="12" x14ac:dyDescent="0.2">
      <c r="B145" s="22">
        <v>42905</v>
      </c>
      <c r="C145" s="35">
        <f>YEAR(Tabela1[[#This Row],[DATA]])</f>
        <v>2017</v>
      </c>
      <c r="D145" s="35" t="str">
        <f t="shared" si="4"/>
        <v>JUNHO</v>
      </c>
      <c r="E145" s="35">
        <f>DAY(Tabela1[[#This Row],[DATA]])</f>
        <v>19</v>
      </c>
      <c r="F145" s="15" t="s">
        <v>188</v>
      </c>
      <c r="G145" s="11" t="s">
        <v>20</v>
      </c>
      <c r="H145" s="16">
        <v>19871</v>
      </c>
      <c r="I145" s="11">
        <f ca="1">DATEDIF(Tabela1[[#This Row],[NASCIMENTO]],TODAY(),"Y")</f>
        <v>66</v>
      </c>
      <c r="J145" s="12" t="s">
        <v>13</v>
      </c>
      <c r="K145" s="12" t="s">
        <v>14</v>
      </c>
      <c r="L145" s="12" t="s">
        <v>28</v>
      </c>
      <c r="M145" s="12" t="s">
        <v>23</v>
      </c>
      <c r="N145" s="12" t="s">
        <v>62</v>
      </c>
      <c r="O145" s="23" t="s">
        <v>18</v>
      </c>
    </row>
    <row r="146" spans="2:15" s="13" customFormat="1" ht="12" x14ac:dyDescent="0.2">
      <c r="B146" s="22">
        <v>43055</v>
      </c>
      <c r="C146" s="35">
        <f>YEAR(Tabela1[[#This Row],[DATA]])</f>
        <v>2017</v>
      </c>
      <c r="D146" s="35" t="str">
        <f t="shared" si="4"/>
        <v>NOVEMBRO</v>
      </c>
      <c r="E146" s="35">
        <f>DAY(Tabela1[[#This Row],[DATA]])</f>
        <v>16</v>
      </c>
      <c r="F146" s="10" t="s">
        <v>189</v>
      </c>
      <c r="G146" s="11" t="s">
        <v>20</v>
      </c>
      <c r="H146" s="9">
        <v>31901</v>
      </c>
      <c r="I146" s="11">
        <f ca="1">DATEDIF(Tabela1[[#This Row],[NASCIMENTO]],TODAY(),"Y")</f>
        <v>33</v>
      </c>
      <c r="J146" s="12" t="s">
        <v>27</v>
      </c>
      <c r="K146" s="12" t="s">
        <v>28</v>
      </c>
      <c r="L146" s="12" t="s">
        <v>15</v>
      </c>
      <c r="M146" s="12" t="s">
        <v>23</v>
      </c>
      <c r="N146" s="12" t="s">
        <v>17</v>
      </c>
      <c r="O146" s="23" t="s">
        <v>18</v>
      </c>
    </row>
    <row r="147" spans="2:15" s="13" customFormat="1" ht="12" x14ac:dyDescent="0.2">
      <c r="B147" s="22">
        <v>42987</v>
      </c>
      <c r="C147" s="35">
        <f>YEAR(Tabela1[[#This Row],[DATA]])</f>
        <v>2017</v>
      </c>
      <c r="D147" s="35" t="str">
        <f t="shared" si="4"/>
        <v>SETEMBRO</v>
      </c>
      <c r="E147" s="35">
        <f>DAY(Tabela1[[#This Row],[DATA]])</f>
        <v>9</v>
      </c>
      <c r="F147" s="10" t="s">
        <v>190</v>
      </c>
      <c r="G147" s="11" t="s">
        <v>20</v>
      </c>
      <c r="H147" s="9">
        <v>16970</v>
      </c>
      <c r="I147" s="11">
        <f ca="1">DATEDIF(Tabela1[[#This Row],[NASCIMENTO]],TODAY(),"Y")</f>
        <v>74</v>
      </c>
      <c r="J147" s="12" t="s">
        <v>13</v>
      </c>
      <c r="K147" s="12" t="s">
        <v>22</v>
      </c>
      <c r="L147" s="12" t="s">
        <v>15</v>
      </c>
      <c r="M147" s="12" t="s">
        <v>16</v>
      </c>
      <c r="N147" s="12" t="s">
        <v>39</v>
      </c>
      <c r="O147" s="23" t="s">
        <v>18</v>
      </c>
    </row>
    <row r="148" spans="2:15" s="13" customFormat="1" ht="12" x14ac:dyDescent="0.2">
      <c r="B148" s="22">
        <v>43070</v>
      </c>
      <c r="C148" s="35">
        <f>YEAR(Tabela1[[#This Row],[DATA]])</f>
        <v>2017</v>
      </c>
      <c r="D148" s="35" t="str">
        <f t="shared" si="4"/>
        <v>DEZEMBRO</v>
      </c>
      <c r="E148" s="35">
        <f>DAY(Tabela1[[#This Row],[DATA]])</f>
        <v>1</v>
      </c>
      <c r="F148" s="10" t="s">
        <v>191</v>
      </c>
      <c r="G148" s="11" t="s">
        <v>20</v>
      </c>
      <c r="H148" s="9">
        <v>35740</v>
      </c>
      <c r="I148" s="11">
        <f ca="1">DATEDIF(Tabela1[[#This Row],[NASCIMENTO]],TODAY(),"Y")</f>
        <v>22</v>
      </c>
      <c r="J148" s="12" t="s">
        <v>27</v>
      </c>
      <c r="K148" s="12" t="s">
        <v>22</v>
      </c>
      <c r="L148" s="12" t="s">
        <v>15</v>
      </c>
      <c r="M148" s="12" t="s">
        <v>16</v>
      </c>
      <c r="N148" s="12" t="s">
        <v>58</v>
      </c>
      <c r="O148" s="23" t="s">
        <v>18</v>
      </c>
    </row>
    <row r="149" spans="2:15" s="13" customFormat="1" ht="12" x14ac:dyDescent="0.2">
      <c r="B149" s="22">
        <v>43028</v>
      </c>
      <c r="C149" s="35">
        <f>YEAR(Tabela1[[#This Row],[DATA]])</f>
        <v>2017</v>
      </c>
      <c r="D149" s="35" t="str">
        <f t="shared" si="4"/>
        <v>OUTUBRO</v>
      </c>
      <c r="E149" s="35">
        <f>DAY(Tabela1[[#This Row],[DATA]])</f>
        <v>20</v>
      </c>
      <c r="F149" s="15" t="s">
        <v>192</v>
      </c>
      <c r="G149" s="11" t="s">
        <v>12</v>
      </c>
      <c r="H149" s="16">
        <v>38771</v>
      </c>
      <c r="I149" s="11">
        <f ca="1">DATEDIF(Tabela1[[#This Row],[NASCIMENTO]],TODAY(),"Y")</f>
        <v>14</v>
      </c>
      <c r="J149" s="12" t="s">
        <v>21</v>
      </c>
      <c r="K149" s="12" t="s">
        <v>14</v>
      </c>
      <c r="L149" s="12" t="s">
        <v>15</v>
      </c>
      <c r="M149" s="12" t="s">
        <v>16</v>
      </c>
      <c r="N149" s="12" t="s">
        <v>44</v>
      </c>
      <c r="O149" s="23" t="s">
        <v>18</v>
      </c>
    </row>
    <row r="150" spans="2:15" s="13" customFormat="1" ht="12" x14ac:dyDescent="0.2">
      <c r="B150" s="22">
        <v>43083</v>
      </c>
      <c r="C150" s="35">
        <f>YEAR(Tabela1[[#This Row],[DATA]])</f>
        <v>2017</v>
      </c>
      <c r="D150" s="35" t="str">
        <f t="shared" si="4"/>
        <v>DEZEMBRO</v>
      </c>
      <c r="E150" s="35">
        <f>DAY(Tabela1[[#This Row],[DATA]])</f>
        <v>14</v>
      </c>
      <c r="F150" s="17" t="s">
        <v>193</v>
      </c>
      <c r="G150" s="11" t="s">
        <v>20</v>
      </c>
      <c r="H150" s="9">
        <v>38035</v>
      </c>
      <c r="I150" s="11">
        <f ca="1">DATEDIF(Tabela1[[#This Row],[NASCIMENTO]],TODAY(),"Y")</f>
        <v>16</v>
      </c>
      <c r="J150" s="12" t="s">
        <v>33</v>
      </c>
      <c r="K150" s="12" t="s">
        <v>22</v>
      </c>
      <c r="L150" s="12" t="s">
        <v>15</v>
      </c>
      <c r="M150" s="12" t="s">
        <v>16</v>
      </c>
      <c r="N150" s="12" t="s">
        <v>102</v>
      </c>
      <c r="O150" s="23" t="s">
        <v>36</v>
      </c>
    </row>
    <row r="151" spans="2:15" s="13" customFormat="1" ht="12" x14ac:dyDescent="0.2">
      <c r="B151" s="22">
        <v>42969</v>
      </c>
      <c r="C151" s="35">
        <f>YEAR(Tabela1[[#This Row],[DATA]])</f>
        <v>2017</v>
      </c>
      <c r="D151" s="35" t="str">
        <f t="shared" si="4"/>
        <v>AGOSTO</v>
      </c>
      <c r="E151" s="35">
        <f>DAY(Tabela1[[#This Row],[DATA]])</f>
        <v>22</v>
      </c>
      <c r="F151" s="15" t="s">
        <v>194</v>
      </c>
      <c r="G151" s="11" t="s">
        <v>20</v>
      </c>
      <c r="H151" s="16">
        <v>31484</v>
      </c>
      <c r="I151" s="11">
        <f ca="1">DATEDIF(Tabela1[[#This Row],[NASCIMENTO]],TODAY(),"Y")</f>
        <v>34</v>
      </c>
      <c r="J151" s="12" t="s">
        <v>27</v>
      </c>
      <c r="K151" s="12" t="s">
        <v>22</v>
      </c>
      <c r="L151" s="12" t="s">
        <v>15</v>
      </c>
      <c r="M151" s="12" t="s">
        <v>16</v>
      </c>
      <c r="N151" s="12" t="s">
        <v>93</v>
      </c>
      <c r="O151" s="23" t="s">
        <v>18</v>
      </c>
    </row>
    <row r="152" spans="2:15" s="13" customFormat="1" ht="12" x14ac:dyDescent="0.2">
      <c r="B152" s="22">
        <v>42799</v>
      </c>
      <c r="C152" s="35">
        <f>YEAR(Tabela1[[#This Row],[DATA]])</f>
        <v>2017</v>
      </c>
      <c r="D152" s="35" t="str">
        <f t="shared" si="4"/>
        <v>MARÇO</v>
      </c>
      <c r="E152" s="35">
        <f>DAY(Tabela1[[#This Row],[DATA]])</f>
        <v>5</v>
      </c>
      <c r="F152" s="10" t="s">
        <v>195</v>
      </c>
      <c r="G152" s="11" t="s">
        <v>12</v>
      </c>
      <c r="H152" s="9">
        <v>24758</v>
      </c>
      <c r="I152" s="11">
        <f ca="1">DATEDIF(Tabela1[[#This Row],[NASCIMENTO]],TODAY(),"Y")</f>
        <v>52</v>
      </c>
      <c r="J152" s="12" t="s">
        <v>27</v>
      </c>
      <c r="K152" s="12" t="s">
        <v>14</v>
      </c>
      <c r="L152" s="12" t="s">
        <v>15</v>
      </c>
      <c r="M152" s="12" t="s">
        <v>23</v>
      </c>
      <c r="N152" s="12" t="s">
        <v>51</v>
      </c>
      <c r="O152" s="23" t="s">
        <v>18</v>
      </c>
    </row>
    <row r="153" spans="2:15" s="13" customFormat="1" ht="12" x14ac:dyDescent="0.2">
      <c r="B153" s="22">
        <v>43097</v>
      </c>
      <c r="C153" s="35">
        <f>YEAR(Tabela1[[#This Row],[DATA]])</f>
        <v>2017</v>
      </c>
      <c r="D153" s="35" t="str">
        <f t="shared" si="4"/>
        <v>DEZEMBRO</v>
      </c>
      <c r="E153" s="35">
        <f>DAY(Tabela1[[#This Row],[DATA]])</f>
        <v>28</v>
      </c>
      <c r="F153" s="10" t="s">
        <v>196</v>
      </c>
      <c r="G153" s="11" t="s">
        <v>12</v>
      </c>
      <c r="H153" s="9">
        <v>33079</v>
      </c>
      <c r="I153" s="11">
        <f ca="1">DATEDIF(Tabela1[[#This Row],[NASCIMENTO]],TODAY(),"Y")</f>
        <v>30</v>
      </c>
      <c r="J153" s="12" t="s">
        <v>27</v>
      </c>
      <c r="K153" s="12" t="s">
        <v>14</v>
      </c>
      <c r="L153" s="12" t="s">
        <v>15</v>
      </c>
      <c r="M153" s="12" t="s">
        <v>16</v>
      </c>
      <c r="N153" s="12" t="s">
        <v>31</v>
      </c>
      <c r="O153" s="23" t="s">
        <v>18</v>
      </c>
    </row>
    <row r="154" spans="2:15" s="13" customFormat="1" ht="12" x14ac:dyDescent="0.2">
      <c r="B154" s="22">
        <v>42813</v>
      </c>
      <c r="C154" s="35">
        <f>YEAR(Tabela1[[#This Row],[DATA]])</f>
        <v>2017</v>
      </c>
      <c r="D154" s="35" t="str">
        <f t="shared" si="4"/>
        <v>MARÇO</v>
      </c>
      <c r="E154" s="35">
        <f>DAY(Tabela1[[#This Row],[DATA]])</f>
        <v>19</v>
      </c>
      <c r="F154" s="15" t="s">
        <v>197</v>
      </c>
      <c r="G154" s="11" t="s">
        <v>12</v>
      </c>
      <c r="H154" s="16">
        <v>14807</v>
      </c>
      <c r="I154" s="11">
        <f ca="1">DATEDIF(Tabela1[[#This Row],[NASCIMENTO]],TODAY(),"Y")</f>
        <v>80</v>
      </c>
      <c r="J154" s="12" t="s">
        <v>13</v>
      </c>
      <c r="K154" s="12" t="s">
        <v>14</v>
      </c>
      <c r="L154" s="12" t="s">
        <v>28</v>
      </c>
      <c r="M154" s="12" t="s">
        <v>23</v>
      </c>
      <c r="N154" s="12" t="s">
        <v>62</v>
      </c>
      <c r="O154" s="23" t="s">
        <v>18</v>
      </c>
    </row>
    <row r="155" spans="2:15" s="13" customFormat="1" ht="12" x14ac:dyDescent="0.2">
      <c r="B155" s="22">
        <v>42924</v>
      </c>
      <c r="C155" s="35">
        <f>YEAR(Tabela1[[#This Row],[DATA]])</f>
        <v>2017</v>
      </c>
      <c r="D155" s="35" t="str">
        <f t="shared" si="4"/>
        <v>JULHO</v>
      </c>
      <c r="E155" s="35">
        <f>DAY(Tabela1[[#This Row],[DATA]])</f>
        <v>8</v>
      </c>
      <c r="F155" s="10" t="s">
        <v>198</v>
      </c>
      <c r="G155" s="11" t="s">
        <v>12</v>
      </c>
      <c r="H155" s="9">
        <v>32272</v>
      </c>
      <c r="I155" s="11">
        <f ca="1">DATEDIF(Tabela1[[#This Row],[NASCIMENTO]],TODAY(),"Y")</f>
        <v>32</v>
      </c>
      <c r="J155" s="12" t="s">
        <v>27</v>
      </c>
      <c r="K155" s="12" t="s">
        <v>28</v>
      </c>
      <c r="L155" s="12" t="s">
        <v>15</v>
      </c>
      <c r="M155" s="12" t="s">
        <v>16</v>
      </c>
      <c r="N155" s="12" t="s">
        <v>46</v>
      </c>
      <c r="O155" s="23" t="s">
        <v>18</v>
      </c>
    </row>
    <row r="156" spans="2:15" s="13" customFormat="1" ht="12" x14ac:dyDescent="0.2">
      <c r="B156" s="22">
        <v>43032</v>
      </c>
      <c r="C156" s="35">
        <f>YEAR(Tabela1[[#This Row],[DATA]])</f>
        <v>2017</v>
      </c>
      <c r="D156" s="35" t="str">
        <f t="shared" si="4"/>
        <v>OUTUBRO</v>
      </c>
      <c r="E156" s="35">
        <f>DAY(Tabela1[[#This Row],[DATA]])</f>
        <v>24</v>
      </c>
      <c r="F156" s="18" t="s">
        <v>199</v>
      </c>
      <c r="G156" s="11" t="s">
        <v>12</v>
      </c>
      <c r="H156" s="9">
        <v>35201</v>
      </c>
      <c r="I156" s="11">
        <f ca="1">DATEDIF(Tabela1[[#This Row],[NASCIMENTO]],TODAY(),"Y")</f>
        <v>24</v>
      </c>
      <c r="J156" s="12" t="s">
        <v>27</v>
      </c>
      <c r="K156" s="12" t="s">
        <v>14</v>
      </c>
      <c r="L156" s="12" t="s">
        <v>15</v>
      </c>
      <c r="M156" s="12" t="s">
        <v>23</v>
      </c>
      <c r="N156" s="12" t="s">
        <v>31</v>
      </c>
      <c r="O156" s="23" t="s">
        <v>18</v>
      </c>
    </row>
    <row r="157" spans="2:15" s="13" customFormat="1" ht="12" x14ac:dyDescent="0.2">
      <c r="B157" s="22">
        <v>42773</v>
      </c>
      <c r="C157" s="35">
        <f>YEAR(Tabela1[[#This Row],[DATA]])</f>
        <v>2017</v>
      </c>
      <c r="D157" s="35" t="str">
        <f t="shared" si="4"/>
        <v>FEVEREIRO</v>
      </c>
      <c r="E157" s="35">
        <f>DAY(Tabela1[[#This Row],[DATA]])</f>
        <v>7</v>
      </c>
      <c r="F157" s="21" t="s">
        <v>200</v>
      </c>
      <c r="G157" s="11" t="s">
        <v>12</v>
      </c>
      <c r="H157" s="16">
        <v>32318</v>
      </c>
      <c r="I157" s="11">
        <f ca="1">DATEDIF(Tabela1[[#This Row],[NASCIMENTO]],TODAY(),"Y")</f>
        <v>32</v>
      </c>
      <c r="J157" s="12" t="s">
        <v>27</v>
      </c>
      <c r="K157" s="12" t="s">
        <v>14</v>
      </c>
      <c r="L157" s="12" t="s">
        <v>15</v>
      </c>
      <c r="M157" s="12" t="s">
        <v>23</v>
      </c>
      <c r="N157" s="12" t="s">
        <v>67</v>
      </c>
      <c r="O157" s="23" t="s">
        <v>18</v>
      </c>
    </row>
    <row r="158" spans="2:15" s="13" customFormat="1" ht="12" x14ac:dyDescent="0.2">
      <c r="B158" s="22">
        <v>43072</v>
      </c>
      <c r="C158" s="35">
        <f>YEAR(Tabela1[[#This Row],[DATA]])</f>
        <v>2017</v>
      </c>
      <c r="D158" s="35" t="str">
        <f t="shared" si="4"/>
        <v>DEZEMBRO</v>
      </c>
      <c r="E158" s="35">
        <f>DAY(Tabela1[[#This Row],[DATA]])</f>
        <v>3</v>
      </c>
      <c r="F158" s="15" t="s">
        <v>201</v>
      </c>
      <c r="G158" s="11" t="s">
        <v>20</v>
      </c>
      <c r="H158" s="16">
        <v>42951</v>
      </c>
      <c r="I158" s="11">
        <f ca="1">DATEDIF(Tabela1[[#This Row],[NASCIMENTO]],TODAY(),"Y")</f>
        <v>3</v>
      </c>
      <c r="J158" s="12" t="s">
        <v>21</v>
      </c>
      <c r="K158" s="12" t="s">
        <v>28</v>
      </c>
      <c r="L158" s="12" t="s">
        <v>15</v>
      </c>
      <c r="M158" s="12" t="s">
        <v>16</v>
      </c>
      <c r="N158" s="12" t="s">
        <v>44</v>
      </c>
      <c r="O158" s="23" t="s">
        <v>18</v>
      </c>
    </row>
    <row r="159" spans="2:15" s="13" customFormat="1" ht="12" x14ac:dyDescent="0.2">
      <c r="B159" s="22">
        <v>42929</v>
      </c>
      <c r="C159" s="35">
        <f>YEAR(Tabela1[[#This Row],[DATA]])</f>
        <v>2017</v>
      </c>
      <c r="D159" s="35" t="str">
        <f t="shared" si="4"/>
        <v>JULHO</v>
      </c>
      <c r="E159" s="35">
        <f>DAY(Tabela1[[#This Row],[DATA]])</f>
        <v>13</v>
      </c>
      <c r="F159" s="15" t="s">
        <v>202</v>
      </c>
      <c r="G159" s="11" t="s">
        <v>20</v>
      </c>
      <c r="H159" s="16">
        <v>23912</v>
      </c>
      <c r="I159" s="11">
        <f ca="1">DATEDIF(Tabela1[[#This Row],[NASCIMENTO]],TODAY(),"Y")</f>
        <v>55</v>
      </c>
      <c r="J159" s="12" t="s">
        <v>27</v>
      </c>
      <c r="K159" s="12" t="s">
        <v>14</v>
      </c>
      <c r="L159" s="12" t="s">
        <v>15</v>
      </c>
      <c r="M159" s="12" t="s">
        <v>16</v>
      </c>
      <c r="N159" s="12" t="s">
        <v>44</v>
      </c>
      <c r="O159" s="23" t="s">
        <v>18</v>
      </c>
    </row>
    <row r="160" spans="2:15" s="13" customFormat="1" ht="12" x14ac:dyDescent="0.2">
      <c r="B160" s="22">
        <v>42871</v>
      </c>
      <c r="C160" s="35">
        <f>YEAR(Tabela1[[#This Row],[DATA]])</f>
        <v>2017</v>
      </c>
      <c r="D160" s="35" t="str">
        <f t="shared" si="4"/>
        <v>MAIO</v>
      </c>
      <c r="E160" s="35">
        <f>DAY(Tabela1[[#This Row],[DATA]])</f>
        <v>16</v>
      </c>
      <c r="F160" s="10" t="s">
        <v>203</v>
      </c>
      <c r="G160" s="11" t="s">
        <v>12</v>
      </c>
      <c r="H160" s="9">
        <v>27767</v>
      </c>
      <c r="I160" s="11">
        <f ca="1">DATEDIF(Tabela1[[#This Row],[NASCIMENTO]],TODAY(),"Y")</f>
        <v>44</v>
      </c>
      <c r="J160" s="12" t="s">
        <v>27</v>
      </c>
      <c r="K160" s="12" t="s">
        <v>28</v>
      </c>
      <c r="L160" s="12" t="s">
        <v>15</v>
      </c>
      <c r="M160" s="12" t="s">
        <v>16</v>
      </c>
      <c r="N160" s="12" t="s">
        <v>46</v>
      </c>
      <c r="O160" s="23" t="s">
        <v>18</v>
      </c>
    </row>
    <row r="161" spans="2:15" s="13" customFormat="1" ht="12" x14ac:dyDescent="0.2">
      <c r="B161" s="22">
        <v>43028</v>
      </c>
      <c r="C161" s="35">
        <f>YEAR(Tabela1[[#This Row],[DATA]])</f>
        <v>2017</v>
      </c>
      <c r="D161" s="35" t="str">
        <f t="shared" si="4"/>
        <v>OUTUBRO</v>
      </c>
      <c r="E161" s="35">
        <f>DAY(Tabela1[[#This Row],[DATA]])</f>
        <v>20</v>
      </c>
      <c r="F161" s="15" t="s">
        <v>204</v>
      </c>
      <c r="G161" s="11" t="s">
        <v>12</v>
      </c>
      <c r="H161" s="16">
        <v>14621</v>
      </c>
      <c r="I161" s="11">
        <f ca="1">DATEDIF(Tabela1[[#This Row],[NASCIMENTO]],TODAY(),"Y")</f>
        <v>80</v>
      </c>
      <c r="J161" s="12" t="s">
        <v>13</v>
      </c>
      <c r="K161" s="12" t="s">
        <v>14</v>
      </c>
      <c r="L161" s="12" t="s">
        <v>28</v>
      </c>
      <c r="M161" s="12" t="s">
        <v>23</v>
      </c>
      <c r="N161" s="12" t="s">
        <v>46</v>
      </c>
      <c r="O161" s="23" t="s">
        <v>18</v>
      </c>
    </row>
    <row r="162" spans="2:15" s="13" customFormat="1" ht="12" x14ac:dyDescent="0.2">
      <c r="B162" s="22">
        <v>43038</v>
      </c>
      <c r="C162" s="35">
        <f>YEAR(Tabela1[[#This Row],[DATA]])</f>
        <v>2017</v>
      </c>
      <c r="D162" s="35" t="str">
        <f t="shared" si="4"/>
        <v>OUTUBRO</v>
      </c>
      <c r="E162" s="35">
        <f>DAY(Tabela1[[#This Row],[DATA]])</f>
        <v>30</v>
      </c>
      <c r="F162" s="15" t="s">
        <v>205</v>
      </c>
      <c r="G162" s="11" t="s">
        <v>12</v>
      </c>
      <c r="H162" s="16">
        <v>42311</v>
      </c>
      <c r="I162" s="11">
        <f ca="1">DATEDIF(Tabela1[[#This Row],[NASCIMENTO]],TODAY(),"Y")</f>
        <v>4</v>
      </c>
      <c r="J162" s="12" t="s">
        <v>21</v>
      </c>
      <c r="K162" s="12" t="s">
        <v>28</v>
      </c>
      <c r="L162" s="12" t="s">
        <v>28</v>
      </c>
      <c r="M162" s="12" t="s">
        <v>28</v>
      </c>
      <c r="N162" s="12" t="s">
        <v>51</v>
      </c>
      <c r="O162" s="23" t="s">
        <v>25</v>
      </c>
    </row>
    <row r="163" spans="2:15" s="13" customFormat="1" ht="12" x14ac:dyDescent="0.2">
      <c r="B163" s="22">
        <v>42880</v>
      </c>
      <c r="C163" s="35">
        <f>YEAR(Tabela1[[#This Row],[DATA]])</f>
        <v>2017</v>
      </c>
      <c r="D163" s="35" t="str">
        <f t="shared" ref="D163:D199" si="5">UPPER(TEXT(B163,"MMMM"))</f>
        <v>MAIO</v>
      </c>
      <c r="E163" s="35">
        <f>DAY(Tabela1[[#This Row],[DATA]])</f>
        <v>25</v>
      </c>
      <c r="F163" s="10" t="s">
        <v>206</v>
      </c>
      <c r="G163" s="11" t="s">
        <v>12</v>
      </c>
      <c r="H163" s="9">
        <v>22969</v>
      </c>
      <c r="I163" s="11">
        <f ca="1">DATEDIF(Tabela1[[#This Row],[NASCIMENTO]],TODAY(),"Y")</f>
        <v>57</v>
      </c>
      <c r="J163" s="12" t="s">
        <v>27</v>
      </c>
      <c r="K163" s="12" t="s">
        <v>22</v>
      </c>
      <c r="L163" s="12" t="s">
        <v>15</v>
      </c>
      <c r="M163" s="12" t="s">
        <v>23</v>
      </c>
      <c r="N163" s="12" t="s">
        <v>44</v>
      </c>
      <c r="O163" s="23" t="s">
        <v>25</v>
      </c>
    </row>
    <row r="164" spans="2:15" s="13" customFormat="1" ht="12" x14ac:dyDescent="0.2">
      <c r="B164" s="22">
        <v>42923</v>
      </c>
      <c r="C164" s="35">
        <f>YEAR(Tabela1[[#This Row],[DATA]])</f>
        <v>2017</v>
      </c>
      <c r="D164" s="35" t="str">
        <f t="shared" si="5"/>
        <v>JULHO</v>
      </c>
      <c r="E164" s="35">
        <f>DAY(Tabela1[[#This Row],[DATA]])</f>
        <v>7</v>
      </c>
      <c r="F164" s="20" t="s">
        <v>207</v>
      </c>
      <c r="G164" s="11" t="s">
        <v>20</v>
      </c>
      <c r="H164" s="16">
        <v>20232</v>
      </c>
      <c r="I164" s="11">
        <f ca="1">DATEDIF(Tabela1[[#This Row],[NASCIMENTO]],TODAY(),"Y")</f>
        <v>65</v>
      </c>
      <c r="J164" s="12" t="s">
        <v>13</v>
      </c>
      <c r="K164" s="12" t="s">
        <v>28</v>
      </c>
      <c r="L164" s="12" t="s">
        <v>15</v>
      </c>
      <c r="M164" s="12" t="s">
        <v>23</v>
      </c>
      <c r="N164" s="12" t="s">
        <v>17</v>
      </c>
      <c r="O164" s="23" t="s">
        <v>18</v>
      </c>
    </row>
    <row r="165" spans="2:15" s="13" customFormat="1" ht="12" x14ac:dyDescent="0.2">
      <c r="B165" s="22">
        <v>42863</v>
      </c>
      <c r="C165" s="35">
        <f>YEAR(Tabela1[[#This Row],[DATA]])</f>
        <v>2017</v>
      </c>
      <c r="D165" s="35" t="str">
        <f t="shared" si="5"/>
        <v>MAIO</v>
      </c>
      <c r="E165" s="35">
        <f>DAY(Tabela1[[#This Row],[DATA]])</f>
        <v>8</v>
      </c>
      <c r="F165" s="14" t="s">
        <v>208</v>
      </c>
      <c r="G165" s="11" t="s">
        <v>12</v>
      </c>
      <c r="H165" s="9">
        <v>40324</v>
      </c>
      <c r="I165" s="11">
        <f ca="1">DATEDIF(Tabela1[[#This Row],[NASCIMENTO]],TODAY(),"Y")</f>
        <v>10</v>
      </c>
      <c r="J165" s="12" t="s">
        <v>21</v>
      </c>
      <c r="K165" s="12" t="s">
        <v>22</v>
      </c>
      <c r="L165" s="12" t="s">
        <v>15</v>
      </c>
      <c r="M165" s="12" t="s">
        <v>16</v>
      </c>
      <c r="N165" s="12" t="s">
        <v>112</v>
      </c>
      <c r="O165" s="23" t="s">
        <v>36</v>
      </c>
    </row>
    <row r="166" spans="2:15" s="13" customFormat="1" ht="12" x14ac:dyDescent="0.2">
      <c r="B166" s="22">
        <v>42851</v>
      </c>
      <c r="C166" s="35">
        <f>YEAR(Tabela1[[#This Row],[DATA]])</f>
        <v>2017</v>
      </c>
      <c r="D166" s="35" t="str">
        <f t="shared" si="5"/>
        <v>ABRIL</v>
      </c>
      <c r="E166" s="35">
        <f>DAY(Tabela1[[#This Row],[DATA]])</f>
        <v>26</v>
      </c>
      <c r="F166" s="10" t="s">
        <v>209</v>
      </c>
      <c r="G166" s="11" t="s">
        <v>12</v>
      </c>
      <c r="H166" s="9">
        <v>19554</v>
      </c>
      <c r="I166" s="11">
        <f ca="1">DATEDIF(Tabela1[[#This Row],[NASCIMENTO]],TODAY(),"Y")</f>
        <v>67</v>
      </c>
      <c r="J166" s="12" t="s">
        <v>13</v>
      </c>
      <c r="K166" s="12" t="s">
        <v>22</v>
      </c>
      <c r="L166" s="12" t="s">
        <v>28</v>
      </c>
      <c r="M166" s="12" t="s">
        <v>23</v>
      </c>
      <c r="N166" s="12" t="s">
        <v>44</v>
      </c>
      <c r="O166" s="23" t="s">
        <v>25</v>
      </c>
    </row>
    <row r="167" spans="2:15" s="13" customFormat="1" ht="12" x14ac:dyDescent="0.2">
      <c r="B167" s="22">
        <v>42792</v>
      </c>
      <c r="C167" s="35">
        <f>YEAR(Tabela1[[#This Row],[DATA]])</f>
        <v>2017</v>
      </c>
      <c r="D167" s="35" t="str">
        <f t="shared" si="5"/>
        <v>FEVEREIRO</v>
      </c>
      <c r="E167" s="35">
        <f>DAY(Tabela1[[#This Row],[DATA]])</f>
        <v>26</v>
      </c>
      <c r="F167" s="10" t="s">
        <v>210</v>
      </c>
      <c r="G167" s="11" t="s">
        <v>12</v>
      </c>
      <c r="H167" s="9">
        <v>26499</v>
      </c>
      <c r="I167" s="11">
        <f ca="1">DATEDIF(Tabela1[[#This Row],[NASCIMENTO]],TODAY(),"Y")</f>
        <v>48</v>
      </c>
      <c r="J167" s="12" t="s">
        <v>27</v>
      </c>
      <c r="K167" s="12" t="s">
        <v>22</v>
      </c>
      <c r="L167" s="12" t="s">
        <v>28</v>
      </c>
      <c r="M167" s="12" t="s">
        <v>28</v>
      </c>
      <c r="N167" s="12" t="s">
        <v>64</v>
      </c>
      <c r="O167" s="23" t="s">
        <v>25</v>
      </c>
    </row>
    <row r="168" spans="2:15" s="13" customFormat="1" ht="12" x14ac:dyDescent="0.2">
      <c r="B168" s="22">
        <v>43086</v>
      </c>
      <c r="C168" s="35">
        <f>YEAR(Tabela1[[#This Row],[DATA]])</f>
        <v>2017</v>
      </c>
      <c r="D168" s="35" t="str">
        <f t="shared" si="5"/>
        <v>DEZEMBRO</v>
      </c>
      <c r="E168" s="35">
        <f>DAY(Tabela1[[#This Row],[DATA]])</f>
        <v>17</v>
      </c>
      <c r="F168" s="10" t="s">
        <v>211</v>
      </c>
      <c r="G168" s="11" t="s">
        <v>12</v>
      </c>
      <c r="H168" s="9">
        <v>21914</v>
      </c>
      <c r="I168" s="11">
        <f ca="1">DATEDIF(Tabela1[[#This Row],[NASCIMENTO]],TODAY(),"Y")</f>
        <v>60</v>
      </c>
      <c r="J168" s="12" t="s">
        <v>27</v>
      </c>
      <c r="K168" s="12" t="s">
        <v>14</v>
      </c>
      <c r="L168" s="12" t="s">
        <v>15</v>
      </c>
      <c r="M168" s="12" t="s">
        <v>16</v>
      </c>
      <c r="N168" s="12" t="s">
        <v>58</v>
      </c>
      <c r="O168" s="23" t="s">
        <v>18</v>
      </c>
    </row>
    <row r="169" spans="2:15" s="13" customFormat="1" ht="12" x14ac:dyDescent="0.2">
      <c r="B169" s="22">
        <v>42979</v>
      </c>
      <c r="C169" s="35">
        <f>YEAR(Tabela1[[#This Row],[DATA]])</f>
        <v>2017</v>
      </c>
      <c r="D169" s="35" t="str">
        <f t="shared" si="5"/>
        <v>SETEMBRO</v>
      </c>
      <c r="E169" s="35">
        <f>DAY(Tabela1[[#This Row],[DATA]])</f>
        <v>1</v>
      </c>
      <c r="F169" s="15" t="s">
        <v>212</v>
      </c>
      <c r="G169" s="11" t="s">
        <v>12</v>
      </c>
      <c r="H169" s="16">
        <v>35958</v>
      </c>
      <c r="I169" s="11">
        <f ca="1">DATEDIF(Tabela1[[#This Row],[NASCIMENTO]],TODAY(),"Y")</f>
        <v>22</v>
      </c>
      <c r="J169" s="12" t="s">
        <v>27</v>
      </c>
      <c r="K169" s="12" t="s">
        <v>22</v>
      </c>
      <c r="L169" s="12" t="s">
        <v>28</v>
      </c>
      <c r="M169" s="12" t="s">
        <v>23</v>
      </c>
      <c r="N169" s="12" t="s">
        <v>44</v>
      </c>
      <c r="O169" s="23" t="s">
        <v>25</v>
      </c>
    </row>
    <row r="170" spans="2:15" s="13" customFormat="1" ht="12" x14ac:dyDescent="0.2">
      <c r="B170" s="22">
        <v>42754</v>
      </c>
      <c r="C170" s="35">
        <f>YEAR(Tabela1[[#This Row],[DATA]])</f>
        <v>2017</v>
      </c>
      <c r="D170" s="35" t="str">
        <f t="shared" si="5"/>
        <v>JANEIRO</v>
      </c>
      <c r="E170" s="35">
        <f>DAY(Tabela1[[#This Row],[DATA]])</f>
        <v>19</v>
      </c>
      <c r="F170" s="10" t="s">
        <v>213</v>
      </c>
      <c r="G170" s="11" t="s">
        <v>12</v>
      </c>
      <c r="H170" s="9">
        <v>20896</v>
      </c>
      <c r="I170" s="11">
        <f ca="1">DATEDIF(Tabela1[[#This Row],[NASCIMENTO]],TODAY(),"Y")</f>
        <v>63</v>
      </c>
      <c r="J170" s="12" t="s">
        <v>13</v>
      </c>
      <c r="K170" s="12" t="s">
        <v>28</v>
      </c>
      <c r="L170" s="12" t="s">
        <v>15</v>
      </c>
      <c r="M170" s="12" t="s">
        <v>16</v>
      </c>
      <c r="N170" s="12" t="s">
        <v>44</v>
      </c>
      <c r="O170" s="23" t="s">
        <v>18</v>
      </c>
    </row>
    <row r="171" spans="2:15" s="13" customFormat="1" ht="12" x14ac:dyDescent="0.2">
      <c r="B171" s="22">
        <v>42747</v>
      </c>
      <c r="C171" s="35">
        <f>YEAR(Tabela1[[#This Row],[DATA]])</f>
        <v>2017</v>
      </c>
      <c r="D171" s="35" t="str">
        <f t="shared" si="5"/>
        <v>JANEIRO</v>
      </c>
      <c r="E171" s="35">
        <f>DAY(Tabela1[[#This Row],[DATA]])</f>
        <v>12</v>
      </c>
      <c r="F171" s="10" t="s">
        <v>214</v>
      </c>
      <c r="G171" s="11" t="s">
        <v>12</v>
      </c>
      <c r="H171" s="9">
        <v>21370</v>
      </c>
      <c r="I171" s="11">
        <f ca="1">DATEDIF(Tabela1[[#This Row],[NASCIMENTO]],TODAY(),"Y")</f>
        <v>62</v>
      </c>
      <c r="J171" s="12" t="s">
        <v>27</v>
      </c>
      <c r="K171" s="12" t="s">
        <v>28</v>
      </c>
      <c r="L171" s="12" t="s">
        <v>15</v>
      </c>
      <c r="M171" s="12" t="s">
        <v>16</v>
      </c>
      <c r="N171" s="12" t="s">
        <v>46</v>
      </c>
      <c r="O171" s="23" t="s">
        <v>18</v>
      </c>
    </row>
    <row r="172" spans="2:15" s="13" customFormat="1" ht="12" x14ac:dyDescent="0.2">
      <c r="B172" s="22">
        <v>42793</v>
      </c>
      <c r="C172" s="35">
        <f>YEAR(Tabela1[[#This Row],[DATA]])</f>
        <v>2017</v>
      </c>
      <c r="D172" s="35" t="str">
        <f t="shared" si="5"/>
        <v>FEVEREIRO</v>
      </c>
      <c r="E172" s="35">
        <f>DAY(Tabela1[[#This Row],[DATA]])</f>
        <v>27</v>
      </c>
      <c r="F172" s="10" t="s">
        <v>215</v>
      </c>
      <c r="G172" s="11" t="s">
        <v>12</v>
      </c>
      <c r="H172" s="9">
        <v>39591</v>
      </c>
      <c r="I172" s="11">
        <f ca="1">DATEDIF(Tabela1[[#This Row],[NASCIMENTO]],TODAY(),"Y")</f>
        <v>12</v>
      </c>
      <c r="J172" s="12" t="s">
        <v>21</v>
      </c>
      <c r="K172" s="12" t="s">
        <v>22</v>
      </c>
      <c r="L172" s="12" t="s">
        <v>15</v>
      </c>
      <c r="M172" s="12" t="s">
        <v>16</v>
      </c>
      <c r="N172" s="12" t="s">
        <v>58</v>
      </c>
      <c r="O172" s="23" t="s">
        <v>18</v>
      </c>
    </row>
    <row r="173" spans="2:15" s="13" customFormat="1" ht="12" x14ac:dyDescent="0.2">
      <c r="B173" s="22">
        <v>42926</v>
      </c>
      <c r="C173" s="35">
        <f>YEAR(Tabela1[[#This Row],[DATA]])</f>
        <v>2017</v>
      </c>
      <c r="D173" s="35" t="str">
        <f t="shared" si="5"/>
        <v>JULHO</v>
      </c>
      <c r="E173" s="35">
        <f>DAY(Tabela1[[#This Row],[DATA]])</f>
        <v>10</v>
      </c>
      <c r="F173" s="10" t="s">
        <v>216</v>
      </c>
      <c r="G173" s="11" t="s">
        <v>12</v>
      </c>
      <c r="H173" s="9">
        <v>34108</v>
      </c>
      <c r="I173" s="11">
        <f ca="1">DATEDIF(Tabela1[[#This Row],[NASCIMENTO]],TODAY(),"Y")</f>
        <v>27</v>
      </c>
      <c r="J173" s="12" t="s">
        <v>27</v>
      </c>
      <c r="K173" s="12" t="s">
        <v>14</v>
      </c>
      <c r="L173" s="12" t="s">
        <v>15</v>
      </c>
      <c r="M173" s="12" t="s">
        <v>16</v>
      </c>
      <c r="N173" s="12" t="s">
        <v>141</v>
      </c>
      <c r="O173" s="23" t="s">
        <v>18</v>
      </c>
    </row>
    <row r="174" spans="2:15" s="13" customFormat="1" ht="12" x14ac:dyDescent="0.2">
      <c r="B174" s="22">
        <v>42738</v>
      </c>
      <c r="C174" s="35">
        <f>YEAR(Tabela1[[#This Row],[DATA]])</f>
        <v>2017</v>
      </c>
      <c r="D174" s="35" t="str">
        <f t="shared" si="5"/>
        <v>JANEIRO</v>
      </c>
      <c r="E174" s="35">
        <f>DAY(Tabela1[[#This Row],[DATA]])</f>
        <v>3</v>
      </c>
      <c r="F174" s="10" t="s">
        <v>217</v>
      </c>
      <c r="G174" s="11" t="s">
        <v>12</v>
      </c>
      <c r="H174" s="9">
        <v>31397</v>
      </c>
      <c r="I174" s="11">
        <f ca="1">DATEDIF(Tabela1[[#This Row],[NASCIMENTO]],TODAY(),"Y")</f>
        <v>34</v>
      </c>
      <c r="J174" s="12" t="s">
        <v>27</v>
      </c>
      <c r="K174" s="12" t="s">
        <v>14</v>
      </c>
      <c r="L174" s="12" t="s">
        <v>28</v>
      </c>
      <c r="M174" s="12" t="s">
        <v>23</v>
      </c>
      <c r="N174" s="12" t="s">
        <v>49</v>
      </c>
      <c r="O174" s="23" t="s">
        <v>18</v>
      </c>
    </row>
    <row r="175" spans="2:15" s="13" customFormat="1" ht="12" x14ac:dyDescent="0.2">
      <c r="B175" s="22">
        <v>42903</v>
      </c>
      <c r="C175" s="35">
        <f>YEAR(Tabela1[[#This Row],[DATA]])</f>
        <v>2017</v>
      </c>
      <c r="D175" s="35" t="str">
        <f t="shared" si="5"/>
        <v>JUNHO</v>
      </c>
      <c r="E175" s="35">
        <f>DAY(Tabela1[[#This Row],[DATA]])</f>
        <v>17</v>
      </c>
      <c r="F175" s="15" t="s">
        <v>218</v>
      </c>
      <c r="G175" s="11" t="s">
        <v>20</v>
      </c>
      <c r="H175" s="16">
        <v>21437</v>
      </c>
      <c r="I175" s="11">
        <f ca="1">DATEDIF(Tabela1[[#This Row],[NASCIMENTO]],TODAY(),"Y")</f>
        <v>61</v>
      </c>
      <c r="J175" s="12" t="s">
        <v>27</v>
      </c>
      <c r="K175" s="12" t="s">
        <v>22</v>
      </c>
      <c r="L175" s="12" t="s">
        <v>15</v>
      </c>
      <c r="M175" s="12" t="s">
        <v>23</v>
      </c>
      <c r="N175" s="12" t="s">
        <v>44</v>
      </c>
      <c r="O175" s="23" t="s">
        <v>25</v>
      </c>
    </row>
    <row r="176" spans="2:15" s="13" customFormat="1" ht="12" x14ac:dyDescent="0.2">
      <c r="B176" s="22">
        <v>42787</v>
      </c>
      <c r="C176" s="35">
        <f>YEAR(Tabela1[[#This Row],[DATA]])</f>
        <v>2017</v>
      </c>
      <c r="D176" s="35" t="str">
        <f t="shared" si="5"/>
        <v>FEVEREIRO</v>
      </c>
      <c r="E176" s="35">
        <f>DAY(Tabela1[[#This Row],[DATA]])</f>
        <v>21</v>
      </c>
      <c r="F176" s="15" t="s">
        <v>219</v>
      </c>
      <c r="G176" s="11" t="s">
        <v>12</v>
      </c>
      <c r="H176" s="16">
        <v>39521</v>
      </c>
      <c r="I176" s="11">
        <f ca="1">DATEDIF(Tabela1[[#This Row],[NASCIMENTO]],TODAY(),"Y")</f>
        <v>12</v>
      </c>
      <c r="J176" s="12" t="s">
        <v>21</v>
      </c>
      <c r="K176" s="12" t="s">
        <v>22</v>
      </c>
      <c r="L176" s="12" t="s">
        <v>15</v>
      </c>
      <c r="M176" s="12" t="s">
        <v>23</v>
      </c>
      <c r="N176" s="12" t="s">
        <v>44</v>
      </c>
      <c r="O176" s="23" t="s">
        <v>25</v>
      </c>
    </row>
    <row r="177" spans="2:15" s="13" customFormat="1" ht="12" x14ac:dyDescent="0.2">
      <c r="B177" s="22">
        <v>42825</v>
      </c>
      <c r="C177" s="35">
        <f>YEAR(Tabela1[[#This Row],[DATA]])</f>
        <v>2017</v>
      </c>
      <c r="D177" s="35" t="str">
        <f t="shared" si="5"/>
        <v>MARÇO</v>
      </c>
      <c r="E177" s="35">
        <f>DAY(Tabela1[[#This Row],[DATA]])</f>
        <v>31</v>
      </c>
      <c r="F177" s="2" t="s">
        <v>220</v>
      </c>
      <c r="G177" s="11" t="s">
        <v>12</v>
      </c>
      <c r="H177" s="16">
        <v>40979</v>
      </c>
      <c r="I177" s="11">
        <f ca="1">DATEDIF(Tabela1[[#This Row],[NASCIMENTO]],TODAY(),"Y")</f>
        <v>8</v>
      </c>
      <c r="J177" s="12" t="s">
        <v>21</v>
      </c>
      <c r="K177" s="12" t="s">
        <v>22</v>
      </c>
      <c r="L177" s="12" t="s">
        <v>28</v>
      </c>
      <c r="M177" s="12" t="s">
        <v>28</v>
      </c>
      <c r="N177" s="12" t="s">
        <v>24</v>
      </c>
      <c r="O177" s="23" t="s">
        <v>25</v>
      </c>
    </row>
    <row r="178" spans="2:15" s="13" customFormat="1" ht="12" x14ac:dyDescent="0.2">
      <c r="B178" s="22">
        <v>42905</v>
      </c>
      <c r="C178" s="35">
        <f>YEAR(Tabela1[[#This Row],[DATA]])</f>
        <v>2017</v>
      </c>
      <c r="D178" s="35" t="str">
        <f t="shared" si="5"/>
        <v>JUNHO</v>
      </c>
      <c r="E178" s="35">
        <f>DAY(Tabela1[[#This Row],[DATA]])</f>
        <v>19</v>
      </c>
      <c r="F178" s="15" t="s">
        <v>221</v>
      </c>
      <c r="G178" s="11" t="s">
        <v>12</v>
      </c>
      <c r="H178" s="16">
        <v>37656</v>
      </c>
      <c r="I178" s="11">
        <f ca="1">DATEDIF(Tabela1[[#This Row],[NASCIMENTO]],TODAY(),"Y")</f>
        <v>17</v>
      </c>
      <c r="J178" s="12" t="s">
        <v>33</v>
      </c>
      <c r="K178" s="12" t="s">
        <v>28</v>
      </c>
      <c r="L178" s="12" t="s">
        <v>15</v>
      </c>
      <c r="M178" s="12" t="s">
        <v>23</v>
      </c>
      <c r="N178" s="12" t="s">
        <v>17</v>
      </c>
      <c r="O178" s="23" t="s">
        <v>18</v>
      </c>
    </row>
    <row r="179" spans="2:15" s="13" customFormat="1" ht="12" x14ac:dyDescent="0.2">
      <c r="B179" s="22">
        <v>42999</v>
      </c>
      <c r="C179" s="35">
        <f>YEAR(Tabela1[[#This Row],[DATA]])</f>
        <v>2017</v>
      </c>
      <c r="D179" s="35" t="str">
        <f t="shared" si="5"/>
        <v>SETEMBRO</v>
      </c>
      <c r="E179" s="35">
        <f>DAY(Tabela1[[#This Row],[DATA]])</f>
        <v>21</v>
      </c>
      <c r="F179" s="10" t="s">
        <v>222</v>
      </c>
      <c r="G179" s="11" t="s">
        <v>12</v>
      </c>
      <c r="H179" s="9">
        <v>26556</v>
      </c>
      <c r="I179" s="11">
        <f ca="1">DATEDIF(Tabela1[[#This Row],[NASCIMENTO]],TODAY(),"Y")</f>
        <v>47</v>
      </c>
      <c r="J179" s="12" t="s">
        <v>27</v>
      </c>
      <c r="K179" s="12" t="s">
        <v>28</v>
      </c>
      <c r="L179" s="12" t="s">
        <v>28</v>
      </c>
      <c r="M179" s="12" t="s">
        <v>28</v>
      </c>
      <c r="N179" s="12" t="s">
        <v>67</v>
      </c>
      <c r="O179" s="23" t="s">
        <v>25</v>
      </c>
    </row>
    <row r="180" spans="2:15" s="13" customFormat="1" ht="12" x14ac:dyDescent="0.2">
      <c r="B180" s="22">
        <v>42930</v>
      </c>
      <c r="C180" s="35">
        <f>YEAR(Tabela1[[#This Row],[DATA]])</f>
        <v>2017</v>
      </c>
      <c r="D180" s="35" t="str">
        <f t="shared" si="5"/>
        <v>JULHO</v>
      </c>
      <c r="E180" s="35">
        <f>DAY(Tabela1[[#This Row],[DATA]])</f>
        <v>14</v>
      </c>
      <c r="F180" s="15" t="s">
        <v>223</v>
      </c>
      <c r="G180" s="11" t="s">
        <v>20</v>
      </c>
      <c r="H180" s="16">
        <v>17945</v>
      </c>
      <c r="I180" s="11">
        <f ca="1">DATEDIF(Tabela1[[#This Row],[NASCIMENTO]],TODAY(),"Y")</f>
        <v>71</v>
      </c>
      <c r="J180" s="12" t="s">
        <v>13</v>
      </c>
      <c r="K180" s="12" t="s">
        <v>22</v>
      </c>
      <c r="L180" s="12" t="s">
        <v>15</v>
      </c>
      <c r="M180" s="12" t="s">
        <v>16</v>
      </c>
      <c r="N180" s="12" t="s">
        <v>58</v>
      </c>
      <c r="O180" s="23" t="s">
        <v>18</v>
      </c>
    </row>
    <row r="181" spans="2:15" s="13" customFormat="1" ht="12" x14ac:dyDescent="0.2">
      <c r="B181" s="22">
        <v>43069</v>
      </c>
      <c r="C181" s="35">
        <f>YEAR(Tabela1[[#This Row],[DATA]])</f>
        <v>2017</v>
      </c>
      <c r="D181" s="35" t="str">
        <f t="shared" si="5"/>
        <v>NOVEMBRO</v>
      </c>
      <c r="E181" s="35">
        <f>DAY(Tabela1[[#This Row],[DATA]])</f>
        <v>30</v>
      </c>
      <c r="F181" s="10" t="s">
        <v>224</v>
      </c>
      <c r="G181" s="11" t="s">
        <v>12</v>
      </c>
      <c r="H181" s="9">
        <v>29800</v>
      </c>
      <c r="I181" s="11">
        <f ca="1">DATEDIF(Tabela1[[#This Row],[NASCIMENTO]],TODAY(),"Y")</f>
        <v>39</v>
      </c>
      <c r="J181" s="12" t="s">
        <v>27</v>
      </c>
      <c r="K181" s="12" t="s">
        <v>14</v>
      </c>
      <c r="L181" s="12" t="s">
        <v>15</v>
      </c>
      <c r="M181" s="12" t="s">
        <v>23</v>
      </c>
      <c r="N181" s="12" t="s">
        <v>58</v>
      </c>
      <c r="O181" s="23" t="s">
        <v>18</v>
      </c>
    </row>
    <row r="182" spans="2:15" s="13" customFormat="1" ht="12" x14ac:dyDescent="0.2">
      <c r="B182" s="22">
        <v>43068</v>
      </c>
      <c r="C182" s="35">
        <f>YEAR(Tabela1[[#This Row],[DATA]])</f>
        <v>2017</v>
      </c>
      <c r="D182" s="35" t="str">
        <f t="shared" si="5"/>
        <v>NOVEMBRO</v>
      </c>
      <c r="E182" s="35">
        <f>DAY(Tabela1[[#This Row],[DATA]])</f>
        <v>29</v>
      </c>
      <c r="F182" s="10" t="s">
        <v>225</v>
      </c>
      <c r="G182" s="11" t="s">
        <v>20</v>
      </c>
      <c r="H182" s="9">
        <v>39136</v>
      </c>
      <c r="I182" s="11">
        <f ca="1">DATEDIF(Tabela1[[#This Row],[NASCIMENTO]],TODAY(),"Y")</f>
        <v>13</v>
      </c>
      <c r="J182" s="12" t="s">
        <v>21</v>
      </c>
      <c r="K182" s="12" t="s">
        <v>28</v>
      </c>
      <c r="L182" s="12" t="s">
        <v>15</v>
      </c>
      <c r="M182" s="12" t="s">
        <v>16</v>
      </c>
      <c r="N182" s="12" t="s">
        <v>44</v>
      </c>
      <c r="O182" s="23" t="s">
        <v>18</v>
      </c>
    </row>
    <row r="183" spans="2:15" s="13" customFormat="1" ht="12" x14ac:dyDescent="0.2">
      <c r="B183" s="22">
        <v>42777</v>
      </c>
      <c r="C183" s="35">
        <f>YEAR(Tabela1[[#This Row],[DATA]])</f>
        <v>2017</v>
      </c>
      <c r="D183" s="35" t="str">
        <f t="shared" si="5"/>
        <v>FEVEREIRO</v>
      </c>
      <c r="E183" s="35">
        <f>DAY(Tabela1[[#This Row],[DATA]])</f>
        <v>11</v>
      </c>
      <c r="F183" s="10" t="s">
        <v>226</v>
      </c>
      <c r="G183" s="11" t="s">
        <v>20</v>
      </c>
      <c r="H183" s="9">
        <v>17304</v>
      </c>
      <c r="I183" s="11">
        <f ca="1">DATEDIF(Tabela1[[#This Row],[NASCIMENTO]],TODAY(),"Y")</f>
        <v>73</v>
      </c>
      <c r="J183" s="12" t="s">
        <v>13</v>
      </c>
      <c r="K183" s="12" t="s">
        <v>14</v>
      </c>
      <c r="L183" s="12" t="s">
        <v>15</v>
      </c>
      <c r="M183" s="12" t="s">
        <v>23</v>
      </c>
      <c r="N183" s="12" t="s">
        <v>49</v>
      </c>
      <c r="O183" s="23" t="s">
        <v>18</v>
      </c>
    </row>
    <row r="184" spans="2:15" s="13" customFormat="1" ht="12" x14ac:dyDescent="0.2">
      <c r="B184" s="22">
        <v>42971</v>
      </c>
      <c r="C184" s="35">
        <f>YEAR(Tabela1[[#This Row],[DATA]])</f>
        <v>2017</v>
      </c>
      <c r="D184" s="35" t="str">
        <f t="shared" si="5"/>
        <v>AGOSTO</v>
      </c>
      <c r="E184" s="35">
        <f>DAY(Tabela1[[#This Row],[DATA]])</f>
        <v>24</v>
      </c>
      <c r="F184" s="15" t="s">
        <v>227</v>
      </c>
      <c r="G184" s="11" t="s">
        <v>20</v>
      </c>
      <c r="H184" s="16">
        <v>24330</v>
      </c>
      <c r="I184" s="11">
        <f ca="1">DATEDIF(Tabela1[[#This Row],[NASCIMENTO]],TODAY(),"Y")</f>
        <v>54</v>
      </c>
      <c r="J184" s="12" t="s">
        <v>27</v>
      </c>
      <c r="K184" s="12" t="s">
        <v>14</v>
      </c>
      <c r="L184" s="12" t="s">
        <v>15</v>
      </c>
      <c r="M184" s="12" t="s">
        <v>16</v>
      </c>
      <c r="N184" s="12" t="s">
        <v>46</v>
      </c>
      <c r="O184" s="23" t="s">
        <v>18</v>
      </c>
    </row>
    <row r="185" spans="2:15" s="13" customFormat="1" ht="12" x14ac:dyDescent="0.2">
      <c r="B185" s="22">
        <v>42891</v>
      </c>
      <c r="C185" s="35">
        <f>YEAR(Tabela1[[#This Row],[DATA]])</f>
        <v>2017</v>
      </c>
      <c r="D185" s="35" t="str">
        <f t="shared" si="5"/>
        <v>JUNHO</v>
      </c>
      <c r="E185" s="35">
        <f>DAY(Tabela1[[#This Row],[DATA]])</f>
        <v>5</v>
      </c>
      <c r="F185" s="21" t="s">
        <v>228</v>
      </c>
      <c r="G185" s="11" t="s">
        <v>20</v>
      </c>
      <c r="H185" s="16">
        <v>29406</v>
      </c>
      <c r="I185" s="11">
        <f ca="1">DATEDIF(Tabela1[[#This Row],[NASCIMENTO]],TODAY(),"Y")</f>
        <v>40</v>
      </c>
      <c r="J185" s="12" t="s">
        <v>27</v>
      </c>
      <c r="K185" s="12" t="s">
        <v>14</v>
      </c>
      <c r="L185" s="12" t="s">
        <v>15</v>
      </c>
      <c r="M185" s="12" t="s">
        <v>16</v>
      </c>
      <c r="N185" s="12" t="s">
        <v>102</v>
      </c>
      <c r="O185" s="23" t="s">
        <v>18</v>
      </c>
    </row>
    <row r="186" spans="2:15" s="13" customFormat="1" ht="12" x14ac:dyDescent="0.2">
      <c r="B186" s="22">
        <v>42955</v>
      </c>
      <c r="C186" s="35">
        <f>YEAR(Tabela1[[#This Row],[DATA]])</f>
        <v>2017</v>
      </c>
      <c r="D186" s="35" t="str">
        <f t="shared" si="5"/>
        <v>AGOSTO</v>
      </c>
      <c r="E186" s="35">
        <f>DAY(Tabela1[[#This Row],[DATA]])</f>
        <v>8</v>
      </c>
      <c r="F186" s="10" t="s">
        <v>229</v>
      </c>
      <c r="G186" s="11" t="s">
        <v>20</v>
      </c>
      <c r="H186" s="9">
        <v>32278</v>
      </c>
      <c r="I186" s="11">
        <f ca="1">DATEDIF(Tabela1[[#This Row],[NASCIMENTO]],TODAY(),"Y")</f>
        <v>32</v>
      </c>
      <c r="J186" s="12" t="s">
        <v>27</v>
      </c>
      <c r="K186" s="12" t="s">
        <v>14</v>
      </c>
      <c r="L186" s="12" t="s">
        <v>15</v>
      </c>
      <c r="M186" s="12" t="s">
        <v>16</v>
      </c>
      <c r="N186" s="12" t="s">
        <v>49</v>
      </c>
      <c r="O186" s="23" t="s">
        <v>18</v>
      </c>
    </row>
    <row r="187" spans="2:15" s="13" customFormat="1" ht="12" x14ac:dyDescent="0.2">
      <c r="B187" s="22">
        <v>43041</v>
      </c>
      <c r="C187" s="35">
        <f>YEAR(Tabela1[[#This Row],[DATA]])</f>
        <v>2017</v>
      </c>
      <c r="D187" s="35" t="str">
        <f t="shared" si="5"/>
        <v>NOVEMBRO</v>
      </c>
      <c r="E187" s="35">
        <f>DAY(Tabela1[[#This Row],[DATA]])</f>
        <v>2</v>
      </c>
      <c r="F187" s="10" t="s">
        <v>230</v>
      </c>
      <c r="G187" s="11" t="s">
        <v>20</v>
      </c>
      <c r="H187" s="9">
        <v>26143</v>
      </c>
      <c r="I187" s="11">
        <f ca="1">DATEDIF(Tabela1[[#This Row],[NASCIMENTO]],TODAY(),"Y")</f>
        <v>49</v>
      </c>
      <c r="J187" s="12" t="s">
        <v>27</v>
      </c>
      <c r="K187" s="12" t="s">
        <v>22</v>
      </c>
      <c r="L187" s="12" t="s">
        <v>28</v>
      </c>
      <c r="M187" s="12" t="s">
        <v>28</v>
      </c>
      <c r="N187" s="12" t="s">
        <v>64</v>
      </c>
      <c r="O187" s="23" t="s">
        <v>25</v>
      </c>
    </row>
    <row r="188" spans="2:15" s="13" customFormat="1" ht="12" x14ac:dyDescent="0.2">
      <c r="B188" s="22">
        <v>42988</v>
      </c>
      <c r="C188" s="35">
        <f>YEAR(Tabela1[[#This Row],[DATA]])</f>
        <v>2017</v>
      </c>
      <c r="D188" s="35" t="str">
        <f t="shared" si="5"/>
        <v>SETEMBRO</v>
      </c>
      <c r="E188" s="35">
        <f>DAY(Tabela1[[#This Row],[DATA]])</f>
        <v>10</v>
      </c>
      <c r="F188" s="10" t="s">
        <v>231</v>
      </c>
      <c r="G188" s="11" t="s">
        <v>12</v>
      </c>
      <c r="H188" s="9">
        <v>33334</v>
      </c>
      <c r="I188" s="11">
        <f ca="1">DATEDIF(Tabela1[[#This Row],[NASCIMENTO]],TODAY(),"Y")</f>
        <v>29</v>
      </c>
      <c r="J188" s="12" t="s">
        <v>27</v>
      </c>
      <c r="K188" s="12" t="s">
        <v>28</v>
      </c>
      <c r="L188" s="12" t="s">
        <v>15</v>
      </c>
      <c r="M188" s="12" t="s">
        <v>23</v>
      </c>
      <c r="N188" s="12" t="s">
        <v>17</v>
      </c>
      <c r="O188" s="23" t="s">
        <v>18</v>
      </c>
    </row>
    <row r="189" spans="2:15" s="13" customFormat="1" ht="12" x14ac:dyDescent="0.2">
      <c r="B189" s="22">
        <v>42985</v>
      </c>
      <c r="C189" s="35">
        <f>YEAR(Tabela1[[#This Row],[DATA]])</f>
        <v>2017</v>
      </c>
      <c r="D189" s="35" t="str">
        <f t="shared" si="5"/>
        <v>SETEMBRO</v>
      </c>
      <c r="E189" s="35">
        <f>DAY(Tabela1[[#This Row],[DATA]])</f>
        <v>7</v>
      </c>
      <c r="F189" s="10" t="s">
        <v>232</v>
      </c>
      <c r="G189" s="11" t="s">
        <v>12</v>
      </c>
      <c r="H189" s="9">
        <v>22158</v>
      </c>
      <c r="I189" s="11">
        <f ca="1">DATEDIF(Tabela1[[#This Row],[NASCIMENTO]],TODAY(),"Y")</f>
        <v>60</v>
      </c>
      <c r="J189" s="12" t="s">
        <v>27</v>
      </c>
      <c r="K189" s="12" t="s">
        <v>28</v>
      </c>
      <c r="L189" s="12" t="s">
        <v>15</v>
      </c>
      <c r="M189" s="12" t="s">
        <v>23</v>
      </c>
      <c r="N189" s="12" t="s">
        <v>17</v>
      </c>
      <c r="O189" s="23" t="s">
        <v>18</v>
      </c>
    </row>
    <row r="190" spans="2:15" s="13" customFormat="1" ht="12" x14ac:dyDescent="0.2">
      <c r="B190" s="22">
        <v>42996</v>
      </c>
      <c r="C190" s="35">
        <f>YEAR(Tabela1[[#This Row],[DATA]])</f>
        <v>2017</v>
      </c>
      <c r="D190" s="35" t="str">
        <f t="shared" si="5"/>
        <v>SETEMBRO</v>
      </c>
      <c r="E190" s="35">
        <f>DAY(Tabela1[[#This Row],[DATA]])</f>
        <v>18</v>
      </c>
      <c r="F190" s="10" t="s">
        <v>233</v>
      </c>
      <c r="G190" s="11" t="s">
        <v>12</v>
      </c>
      <c r="H190" s="9">
        <v>16018</v>
      </c>
      <c r="I190" s="11">
        <f ca="1">DATEDIF(Tabela1[[#This Row],[NASCIMENTO]],TODAY(),"Y")</f>
        <v>76</v>
      </c>
      <c r="J190" s="12" t="s">
        <v>13</v>
      </c>
      <c r="K190" s="12" t="s">
        <v>14</v>
      </c>
      <c r="L190" s="12" t="s">
        <v>28</v>
      </c>
      <c r="M190" s="12" t="s">
        <v>23</v>
      </c>
      <c r="N190" s="12" t="s">
        <v>49</v>
      </c>
      <c r="O190" s="23" t="s">
        <v>18</v>
      </c>
    </row>
    <row r="191" spans="2:15" s="13" customFormat="1" ht="12" x14ac:dyDescent="0.2">
      <c r="B191" s="22">
        <v>42838</v>
      </c>
      <c r="C191" s="35">
        <f>YEAR(Tabela1[[#This Row],[DATA]])</f>
        <v>2017</v>
      </c>
      <c r="D191" s="35" t="str">
        <f t="shared" si="5"/>
        <v>ABRIL</v>
      </c>
      <c r="E191" s="35">
        <f>DAY(Tabela1[[#This Row],[DATA]])</f>
        <v>13</v>
      </c>
      <c r="F191" s="10" t="s">
        <v>234</v>
      </c>
      <c r="G191" s="11" t="s">
        <v>12</v>
      </c>
      <c r="H191" s="9">
        <v>24022</v>
      </c>
      <c r="I191" s="11">
        <f ca="1">DATEDIF(Tabela1[[#This Row],[NASCIMENTO]],TODAY(),"Y")</f>
        <v>54</v>
      </c>
      <c r="J191" s="12" t="s">
        <v>27</v>
      </c>
      <c r="K191" s="12" t="s">
        <v>22</v>
      </c>
      <c r="L191" s="12" t="s">
        <v>28</v>
      </c>
      <c r="M191" s="12" t="s">
        <v>23</v>
      </c>
      <c r="N191" s="12" t="s">
        <v>44</v>
      </c>
      <c r="O191" s="23" t="s">
        <v>25</v>
      </c>
    </row>
    <row r="192" spans="2:15" s="13" customFormat="1" ht="12" x14ac:dyDescent="0.2">
      <c r="B192" s="22">
        <v>43066</v>
      </c>
      <c r="C192" s="35">
        <f>YEAR(Tabela1[[#This Row],[DATA]])</f>
        <v>2017</v>
      </c>
      <c r="D192" s="35" t="str">
        <f t="shared" si="5"/>
        <v>NOVEMBRO</v>
      </c>
      <c r="E192" s="35">
        <f>DAY(Tabela1[[#This Row],[DATA]])</f>
        <v>27</v>
      </c>
      <c r="F192" s="10" t="s">
        <v>235</v>
      </c>
      <c r="G192" s="11" t="s">
        <v>12</v>
      </c>
      <c r="H192" s="9">
        <v>38854</v>
      </c>
      <c r="I192" s="11">
        <f ca="1">DATEDIF(Tabela1[[#This Row],[NASCIMENTO]],TODAY(),"Y")</f>
        <v>14</v>
      </c>
      <c r="J192" s="12" t="s">
        <v>21</v>
      </c>
      <c r="K192" s="12" t="s">
        <v>14</v>
      </c>
      <c r="L192" s="12" t="s">
        <v>15</v>
      </c>
      <c r="M192" s="12" t="s">
        <v>16</v>
      </c>
      <c r="N192" s="12" t="s">
        <v>46</v>
      </c>
      <c r="O192" s="23" t="s">
        <v>18</v>
      </c>
    </row>
    <row r="193" spans="2:15" s="13" customFormat="1" ht="12" x14ac:dyDescent="0.2">
      <c r="B193" s="22">
        <v>43012</v>
      </c>
      <c r="C193" s="35">
        <f>YEAR(Tabela1[[#This Row],[DATA]])</f>
        <v>2017</v>
      </c>
      <c r="D193" s="35" t="str">
        <f t="shared" si="5"/>
        <v>OUTUBRO</v>
      </c>
      <c r="E193" s="35">
        <f>DAY(Tabela1[[#This Row],[DATA]])</f>
        <v>4</v>
      </c>
      <c r="F193" s="10" t="s">
        <v>236</v>
      </c>
      <c r="G193" s="11" t="s">
        <v>12</v>
      </c>
      <c r="H193" s="9">
        <v>17111</v>
      </c>
      <c r="I193" s="11">
        <f ca="1">DATEDIF(Tabela1[[#This Row],[NASCIMENTO]],TODAY(),"Y")</f>
        <v>73</v>
      </c>
      <c r="J193" s="12" t="s">
        <v>13</v>
      </c>
      <c r="K193" s="12" t="s">
        <v>14</v>
      </c>
      <c r="L193" s="12" t="s">
        <v>28</v>
      </c>
      <c r="M193" s="12" t="s">
        <v>23</v>
      </c>
      <c r="N193" s="12" t="s">
        <v>58</v>
      </c>
      <c r="O193" s="23" t="s">
        <v>18</v>
      </c>
    </row>
    <row r="194" spans="2:15" s="13" customFormat="1" ht="12" x14ac:dyDescent="0.2">
      <c r="B194" s="22">
        <v>42989</v>
      </c>
      <c r="C194" s="35">
        <f>YEAR(Tabela1[[#This Row],[DATA]])</f>
        <v>2017</v>
      </c>
      <c r="D194" s="35" t="str">
        <f t="shared" si="5"/>
        <v>SETEMBRO</v>
      </c>
      <c r="E194" s="35">
        <f>DAY(Tabela1[[#This Row],[DATA]])</f>
        <v>11</v>
      </c>
      <c r="F194" s="10" t="s">
        <v>237</v>
      </c>
      <c r="G194" s="11" t="s">
        <v>12</v>
      </c>
      <c r="H194" s="9">
        <v>18664</v>
      </c>
      <c r="I194" s="11">
        <f ca="1">DATEDIF(Tabela1[[#This Row],[NASCIMENTO]],TODAY(),"Y")</f>
        <v>69</v>
      </c>
      <c r="J194" s="12" t="s">
        <v>13</v>
      </c>
      <c r="K194" s="12" t="s">
        <v>22</v>
      </c>
      <c r="L194" s="12" t="s">
        <v>15</v>
      </c>
      <c r="M194" s="12" t="s">
        <v>16</v>
      </c>
      <c r="N194" s="12" t="s">
        <v>58</v>
      </c>
      <c r="O194" s="23" t="s">
        <v>18</v>
      </c>
    </row>
    <row r="195" spans="2:15" s="13" customFormat="1" ht="12" x14ac:dyDescent="0.2">
      <c r="B195" s="22">
        <v>43009</v>
      </c>
      <c r="C195" s="35">
        <f>YEAR(Tabela1[[#This Row],[DATA]])</f>
        <v>2017</v>
      </c>
      <c r="D195" s="35" t="str">
        <f t="shared" si="5"/>
        <v>OUTUBRO</v>
      </c>
      <c r="E195" s="35">
        <f>DAY(Tabela1[[#This Row],[DATA]])</f>
        <v>1</v>
      </c>
      <c r="F195" s="10" t="s">
        <v>238</v>
      </c>
      <c r="G195" s="11" t="s">
        <v>12</v>
      </c>
      <c r="H195" s="9">
        <v>30381</v>
      </c>
      <c r="I195" s="11">
        <f ca="1">DATEDIF(Tabela1[[#This Row],[NASCIMENTO]],TODAY(),"Y")</f>
        <v>37</v>
      </c>
      <c r="J195" s="12" t="s">
        <v>27</v>
      </c>
      <c r="K195" s="12" t="s">
        <v>22</v>
      </c>
      <c r="L195" s="12" t="s">
        <v>28</v>
      </c>
      <c r="M195" s="12" t="s">
        <v>23</v>
      </c>
      <c r="N195" s="12" t="s">
        <v>44</v>
      </c>
      <c r="O195" s="23" t="s">
        <v>25</v>
      </c>
    </row>
    <row r="196" spans="2:15" s="13" customFormat="1" ht="12" x14ac:dyDescent="0.2">
      <c r="B196" s="22">
        <v>42785</v>
      </c>
      <c r="C196" s="35">
        <f>YEAR(Tabela1[[#This Row],[DATA]])</f>
        <v>2017</v>
      </c>
      <c r="D196" s="35" t="str">
        <f t="shared" si="5"/>
        <v>FEVEREIRO</v>
      </c>
      <c r="E196" s="35">
        <f>DAY(Tabela1[[#This Row],[DATA]])</f>
        <v>19</v>
      </c>
      <c r="F196" s="10" t="s">
        <v>239</v>
      </c>
      <c r="G196" s="11" t="s">
        <v>20</v>
      </c>
      <c r="H196" s="9">
        <v>18191</v>
      </c>
      <c r="I196" s="11">
        <f ca="1">DATEDIF(Tabela1[[#This Row],[NASCIMENTO]],TODAY(),"Y")</f>
        <v>70</v>
      </c>
      <c r="J196" s="12" t="s">
        <v>13</v>
      </c>
      <c r="K196" s="12" t="s">
        <v>14</v>
      </c>
      <c r="L196" s="12" t="s">
        <v>15</v>
      </c>
      <c r="M196" s="12" t="s">
        <v>16</v>
      </c>
      <c r="N196" s="12" t="s">
        <v>102</v>
      </c>
      <c r="O196" s="23" t="s">
        <v>18</v>
      </c>
    </row>
    <row r="197" spans="2:15" s="13" customFormat="1" ht="12" x14ac:dyDescent="0.2">
      <c r="B197" s="22">
        <v>42921</v>
      </c>
      <c r="C197" s="35">
        <f>YEAR(Tabela1[[#This Row],[DATA]])</f>
        <v>2017</v>
      </c>
      <c r="D197" s="35" t="str">
        <f t="shared" si="5"/>
        <v>JULHO</v>
      </c>
      <c r="E197" s="35">
        <f>DAY(Tabela1[[#This Row],[DATA]])</f>
        <v>5</v>
      </c>
      <c r="F197" s="10" t="s">
        <v>240</v>
      </c>
      <c r="G197" s="11" t="s">
        <v>12</v>
      </c>
      <c r="H197" s="9">
        <v>42848</v>
      </c>
      <c r="I197" s="11">
        <f ca="1">DATEDIF(Tabela1[[#This Row],[NASCIMENTO]],TODAY(),"Y")</f>
        <v>3</v>
      </c>
      <c r="J197" s="12" t="s">
        <v>21</v>
      </c>
      <c r="K197" s="12" t="s">
        <v>22</v>
      </c>
      <c r="L197" s="12" t="s">
        <v>28</v>
      </c>
      <c r="M197" s="12" t="s">
        <v>23</v>
      </c>
      <c r="N197" s="12" t="s">
        <v>44</v>
      </c>
      <c r="O197" s="23" t="s">
        <v>25</v>
      </c>
    </row>
    <row r="198" spans="2:15" s="13" customFormat="1" ht="12" x14ac:dyDescent="0.2">
      <c r="B198" s="22">
        <v>42823</v>
      </c>
      <c r="C198" s="35">
        <f>YEAR(Tabela1[[#This Row],[DATA]])</f>
        <v>2017</v>
      </c>
      <c r="D198" s="35" t="str">
        <f t="shared" si="5"/>
        <v>MARÇO</v>
      </c>
      <c r="E198" s="35">
        <f>DAY(Tabela1[[#This Row],[DATA]])</f>
        <v>29</v>
      </c>
      <c r="F198" s="10" t="s">
        <v>241</v>
      </c>
      <c r="G198" s="11" t="s">
        <v>12</v>
      </c>
      <c r="H198" s="9">
        <v>21521</v>
      </c>
      <c r="I198" s="11">
        <f ca="1">DATEDIF(Tabela1[[#This Row],[NASCIMENTO]],TODAY(),"Y")</f>
        <v>61</v>
      </c>
      <c r="J198" s="12" t="s">
        <v>27</v>
      </c>
      <c r="K198" s="12" t="s">
        <v>28</v>
      </c>
      <c r="L198" s="12" t="s">
        <v>28</v>
      </c>
      <c r="M198" s="12" t="s">
        <v>28</v>
      </c>
      <c r="N198" s="12" t="s">
        <v>67</v>
      </c>
      <c r="O198" s="23" t="s">
        <v>25</v>
      </c>
    </row>
    <row r="199" spans="2:15" s="13" customFormat="1" ht="12" x14ac:dyDescent="0.2">
      <c r="B199" s="26">
        <v>42971</v>
      </c>
      <c r="C199" s="36">
        <f>YEAR(Tabela1[[#This Row],[DATA]])</f>
        <v>2017</v>
      </c>
      <c r="D199" s="36" t="str">
        <f t="shared" si="5"/>
        <v>AGOSTO</v>
      </c>
      <c r="E199" s="36">
        <f>DAY(Tabela1[[#This Row],[DATA]])</f>
        <v>24</v>
      </c>
      <c r="F199" s="27" t="s">
        <v>242</v>
      </c>
      <c r="G199" s="28" t="s">
        <v>12</v>
      </c>
      <c r="H199" s="29">
        <v>30362</v>
      </c>
      <c r="I199" s="11">
        <f ca="1">DATEDIF(Tabela1[[#This Row],[NASCIMENTO]],TODAY(),"Y")</f>
        <v>37</v>
      </c>
      <c r="J199" s="30" t="s">
        <v>27</v>
      </c>
      <c r="K199" s="30" t="s">
        <v>22</v>
      </c>
      <c r="L199" s="30" t="s">
        <v>15</v>
      </c>
      <c r="M199" s="30" t="s">
        <v>23</v>
      </c>
      <c r="N199" s="30" t="s">
        <v>44</v>
      </c>
      <c r="O199" s="31" t="s">
        <v>25</v>
      </c>
    </row>
    <row r="200" spans="2:15" x14ac:dyDescent="0.25"/>
  </sheetData>
  <conditionalFormatting sqref="F3 F5:F199">
    <cfRule type="duplicateValues" dxfId="122" priority="2"/>
  </conditionalFormatting>
  <conditionalFormatting sqref="F4">
    <cfRule type="duplicateValues" dxfId="121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C7CA-26BA-4305-8319-6A5BE380C136}">
  <dimension ref="B1:HM195"/>
  <sheetViews>
    <sheetView showGridLines="0" zoomScale="74" workbookViewId="0">
      <selection activeCell="L1" sqref="L1"/>
    </sheetView>
  </sheetViews>
  <sheetFormatPr defaultColWidth="9.140625" defaultRowHeight="15" x14ac:dyDescent="0.25"/>
  <cols>
    <col min="1" max="1" width="2.7109375" customWidth="1"/>
    <col min="2" max="2" width="10" bestFit="1" customWidth="1"/>
    <col min="3" max="3" width="2.5703125" style="7" customWidth="1"/>
    <col min="4" max="4" width="13.5703125" bestFit="1" customWidth="1"/>
    <col min="5" max="5" width="10" bestFit="1" customWidth="1"/>
    <col min="6" max="6" width="3.28515625" style="7" customWidth="1"/>
    <col min="7" max="7" width="11" style="7" bestFit="1" customWidth="1"/>
    <col min="8" max="8" width="10" bestFit="1" customWidth="1"/>
    <col min="9" max="9" width="2.5703125" style="7" customWidth="1"/>
    <col min="10" max="10" width="11.7109375" bestFit="1" customWidth="1"/>
    <col min="11" max="11" width="10" bestFit="1" customWidth="1"/>
    <col min="12" max="12" width="22.28515625" bestFit="1" customWidth="1"/>
    <col min="13" max="13" width="22.140625" customWidth="1"/>
    <col min="14" max="14" width="2.28515625" customWidth="1"/>
    <col min="15" max="15" width="12.42578125" bestFit="1" customWidth="1"/>
    <col min="16" max="16" width="10" bestFit="1" customWidth="1"/>
    <col min="17" max="17" width="2.28515625" customWidth="1"/>
    <col min="18" max="18" width="17.28515625" bestFit="1" customWidth="1"/>
    <col min="19" max="19" width="10" bestFit="1" customWidth="1"/>
    <col min="20" max="20" width="2.28515625" customWidth="1"/>
    <col min="21" max="21" width="18.7109375" bestFit="1" customWidth="1"/>
    <col min="22" max="22" width="10" bestFit="1" customWidth="1"/>
    <col min="23" max="23" width="2.28515625" customWidth="1"/>
    <col min="24" max="24" width="22.5703125" bestFit="1" customWidth="1"/>
    <col min="25" max="25" width="10" bestFit="1" customWidth="1"/>
    <col min="26" max="26" width="2.28515625" customWidth="1"/>
    <col min="27" max="27" width="16" bestFit="1" customWidth="1"/>
    <col min="28" max="28" width="10" bestFit="1" customWidth="1"/>
    <col min="29" max="29" width="2.28515625" customWidth="1"/>
    <col min="30" max="30" width="25.28515625" bestFit="1" customWidth="1"/>
    <col min="31" max="31" width="10" bestFit="1" customWidth="1"/>
    <col min="32" max="32" width="2.28515625" customWidth="1"/>
    <col min="33" max="33" width="16.5703125" bestFit="1" customWidth="1"/>
    <col min="34" max="34" width="10" bestFit="1" customWidth="1"/>
    <col min="35" max="35" width="6.140625" bestFit="1" customWidth="1"/>
    <col min="36" max="36" width="5" bestFit="1" customWidth="1"/>
    <col min="37" max="37" width="24.140625" bestFit="1" customWidth="1"/>
    <col min="38" max="38" width="25.7109375" bestFit="1" customWidth="1"/>
    <col min="39" max="39" width="26.85546875" bestFit="1" customWidth="1"/>
    <col min="40" max="40" width="17.7109375" bestFit="1" customWidth="1"/>
    <col min="41" max="41" width="9.28515625" bestFit="1" customWidth="1"/>
    <col min="42" max="42" width="4.42578125" customWidth="1"/>
    <col min="43" max="43" width="11" bestFit="1" customWidth="1"/>
    <col min="44" max="44" width="24.42578125" bestFit="1" customWidth="1"/>
    <col min="45" max="45" width="7.42578125" bestFit="1" customWidth="1"/>
    <col min="46" max="46" width="3.85546875" customWidth="1"/>
    <col min="47" max="47" width="9.85546875" bestFit="1" customWidth="1"/>
    <col min="48" max="48" width="25.28515625" bestFit="1" customWidth="1"/>
    <col min="49" max="49" width="17.85546875" bestFit="1" customWidth="1"/>
    <col min="50" max="50" width="12.42578125" bestFit="1" customWidth="1"/>
    <col min="51" max="51" width="9.28515625" bestFit="1" customWidth="1"/>
    <col min="52" max="52" width="14.7109375" bestFit="1" customWidth="1"/>
    <col min="53" max="53" width="10.7109375" bestFit="1" customWidth="1"/>
    <col min="54" max="54" width="13.85546875" bestFit="1" customWidth="1"/>
    <col min="55" max="55" width="16.42578125" bestFit="1" customWidth="1"/>
    <col min="56" max="56" width="14.42578125" bestFit="1" customWidth="1"/>
    <col min="57" max="57" width="14.85546875" bestFit="1" customWidth="1"/>
    <col min="58" max="58" width="15" bestFit="1" customWidth="1"/>
    <col min="59" max="59" width="14.7109375" bestFit="1" customWidth="1"/>
    <col min="60" max="60" width="19.5703125" bestFit="1" customWidth="1"/>
    <col min="61" max="61" width="10.7109375" bestFit="1" customWidth="1"/>
    <col min="62" max="62" width="11.28515625" bestFit="1" customWidth="1"/>
    <col min="63" max="63" width="12.140625" bestFit="1" customWidth="1"/>
    <col min="64" max="64" width="16.5703125" bestFit="1" customWidth="1"/>
    <col min="65" max="65" width="14.5703125" bestFit="1" customWidth="1"/>
    <col min="66" max="66" width="19.7109375" bestFit="1" customWidth="1"/>
    <col min="67" max="67" width="21.5703125" bestFit="1" customWidth="1"/>
    <col min="68" max="68" width="24.7109375" bestFit="1" customWidth="1"/>
    <col min="69" max="69" width="12.5703125" bestFit="1" customWidth="1"/>
    <col min="70" max="70" width="15.7109375" bestFit="1" customWidth="1"/>
    <col min="71" max="71" width="13.5703125" bestFit="1" customWidth="1"/>
    <col min="72" max="72" width="16.7109375" bestFit="1" customWidth="1"/>
    <col min="73" max="73" width="11.28515625" bestFit="1" customWidth="1"/>
    <col min="74" max="74" width="7.5703125" bestFit="1" customWidth="1"/>
    <col min="75" max="75" width="14" bestFit="1" customWidth="1"/>
    <col min="76" max="76" width="7.7109375" bestFit="1" customWidth="1"/>
    <col min="77" max="78" width="10.7109375" bestFit="1" customWidth="1"/>
    <col min="79" max="219" width="22.28515625" bestFit="1" customWidth="1"/>
    <col min="220" max="221" width="10.7109375" bestFit="1" customWidth="1"/>
  </cols>
  <sheetData>
    <row r="1" spans="2:221" ht="72.75" customHeight="1" x14ac:dyDescent="0.25"/>
    <row r="2" spans="2:221" s="32" customFormat="1" x14ac:dyDescent="0.25">
      <c r="B2" s="34" t="s">
        <v>266</v>
      </c>
      <c r="C2" s="37"/>
      <c r="D2" s="52" t="s">
        <v>244</v>
      </c>
      <c r="E2" s="52"/>
      <c r="F2" s="37"/>
      <c r="G2" s="52" t="s">
        <v>244</v>
      </c>
      <c r="H2" s="52"/>
      <c r="I2" s="37"/>
      <c r="J2" s="52" t="s">
        <v>245</v>
      </c>
      <c r="K2" s="52"/>
      <c r="L2" s="52"/>
      <c r="M2" s="52"/>
      <c r="O2" s="52" t="s">
        <v>249</v>
      </c>
      <c r="P2" s="52"/>
      <c r="R2" s="52" t="s">
        <v>252</v>
      </c>
      <c r="S2" s="52"/>
      <c r="U2" s="52" t="s">
        <v>253</v>
      </c>
      <c r="V2" s="52"/>
      <c r="X2" s="52" t="s">
        <v>255</v>
      </c>
      <c r="Y2" s="52"/>
      <c r="AA2" s="52" t="s">
        <v>257</v>
      </c>
      <c r="AB2" s="52"/>
      <c r="AD2" s="52" t="s">
        <v>260</v>
      </c>
      <c r="AE2" s="52"/>
      <c r="AG2" s="52" t="s">
        <v>261</v>
      </c>
      <c r="AH2" s="52"/>
      <c r="AK2" s="4" t="s">
        <v>1</v>
      </c>
      <c r="AL2" t="s">
        <v>419</v>
      </c>
    </row>
    <row r="3" spans="2:221" s="32" customFormat="1" x14ac:dyDescent="0.25">
      <c r="B3" s="32" t="s">
        <v>246</v>
      </c>
      <c r="D3" s="4" t="s">
        <v>250</v>
      </c>
      <c r="E3" s="32" t="s">
        <v>246</v>
      </c>
      <c r="F3" s="50"/>
      <c r="G3" s="4" t="s">
        <v>250</v>
      </c>
      <c r="H3" s="32" t="s">
        <v>246</v>
      </c>
      <c r="I3" s="50"/>
      <c r="J3" s="33" t="s">
        <v>247</v>
      </c>
      <c r="K3" t="s">
        <v>246</v>
      </c>
      <c r="L3" t="s">
        <v>269</v>
      </c>
      <c r="M3"/>
      <c r="N3" s="33"/>
      <c r="O3" s="33" t="s">
        <v>248</v>
      </c>
      <c r="P3" s="32" t="s">
        <v>246</v>
      </c>
      <c r="R3" s="33" t="s">
        <v>251</v>
      </c>
      <c r="S3" s="32" t="s">
        <v>246</v>
      </c>
      <c r="U3" s="4" t="s">
        <v>254</v>
      </c>
      <c r="V3" s="32" t="s">
        <v>246</v>
      </c>
      <c r="X3" s="4" t="s">
        <v>256</v>
      </c>
      <c r="Y3" s="32" t="s">
        <v>246</v>
      </c>
      <c r="AA3" s="4" t="s">
        <v>258</v>
      </c>
      <c r="AB3" s="32" t="s">
        <v>246</v>
      </c>
      <c r="AD3" s="4" t="s">
        <v>259</v>
      </c>
      <c r="AE3" s="32" t="s">
        <v>246</v>
      </c>
      <c r="AG3" s="4" t="s">
        <v>262</v>
      </c>
      <c r="AH3" s="32" t="s">
        <v>246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</row>
    <row r="4" spans="2:221" ht="15.75" x14ac:dyDescent="0.25">
      <c r="B4" s="6">
        <v>197</v>
      </c>
      <c r="D4" s="39" t="s">
        <v>420</v>
      </c>
      <c r="E4" s="6">
        <v>13</v>
      </c>
      <c r="F4" s="51"/>
      <c r="G4" s="39">
        <v>1</v>
      </c>
      <c r="H4" s="6">
        <v>9</v>
      </c>
      <c r="I4" s="51"/>
      <c r="J4" s="5" t="s">
        <v>20</v>
      </c>
      <c r="K4" s="6">
        <v>69</v>
      </c>
      <c r="L4" s="40">
        <v>0.35025380710659898</v>
      </c>
      <c r="M4" s="40"/>
      <c r="O4" s="5">
        <v>0</v>
      </c>
      <c r="P4" s="6">
        <v>2</v>
      </c>
      <c r="R4" s="5" t="s">
        <v>33</v>
      </c>
      <c r="S4" s="6">
        <v>21</v>
      </c>
      <c r="U4" s="5" t="s">
        <v>14</v>
      </c>
      <c r="V4" s="6">
        <v>88</v>
      </c>
      <c r="X4" s="5" t="s">
        <v>15</v>
      </c>
      <c r="Y4" s="6">
        <v>129</v>
      </c>
      <c r="AA4" s="5" t="s">
        <v>16</v>
      </c>
      <c r="AB4" s="6">
        <v>97</v>
      </c>
      <c r="AD4" s="5" t="s">
        <v>41</v>
      </c>
      <c r="AE4" s="6">
        <v>1</v>
      </c>
      <c r="AG4" s="5" t="s">
        <v>18</v>
      </c>
      <c r="AH4" s="40">
        <v>0.6649746192893401</v>
      </c>
      <c r="AK4" s="4" t="s">
        <v>0</v>
      </c>
      <c r="AL4" s="4" t="s">
        <v>9</v>
      </c>
      <c r="AM4" s="4" t="s">
        <v>8</v>
      </c>
      <c r="AN4" s="4" t="s">
        <v>6</v>
      </c>
      <c r="AO4" s="4" t="s">
        <v>7</v>
      </c>
      <c r="AQ4" s="46" t="s">
        <v>274</v>
      </c>
      <c r="AR4" s="47" t="s">
        <v>275</v>
      </c>
      <c r="AS4" s="47" t="s">
        <v>248</v>
      </c>
      <c r="AU4" s="47" t="str">
        <f>AK4</f>
        <v>DATA</v>
      </c>
      <c r="AV4" s="47" t="str">
        <f>AL4</f>
        <v>STATUS</v>
      </c>
      <c r="AW4" s="47" t="str">
        <f>AM4</f>
        <v>TEMPERATURA</v>
      </c>
      <c r="AX4" s="47" t="str">
        <f>AN4</f>
        <v>PA</v>
      </c>
      <c r="AY4" s="47" t="str">
        <f>AO4</f>
        <v>FC</v>
      </c>
    </row>
    <row r="5" spans="2:221" ht="15.75" x14ac:dyDescent="0.25">
      <c r="D5" s="39" t="s">
        <v>267</v>
      </c>
      <c r="E5" s="6">
        <v>25</v>
      </c>
      <c r="F5" s="51"/>
      <c r="G5" s="39">
        <v>2</v>
      </c>
      <c r="H5" s="6">
        <v>7</v>
      </c>
      <c r="I5" s="51"/>
      <c r="J5" s="5" t="s">
        <v>12</v>
      </c>
      <c r="K5" s="6">
        <v>128</v>
      </c>
      <c r="L5" s="40">
        <v>0.64974619289340096</v>
      </c>
      <c r="M5" s="40"/>
      <c r="O5" s="5">
        <v>1</v>
      </c>
      <c r="P5" s="6">
        <v>1</v>
      </c>
      <c r="R5" s="5" t="s">
        <v>21</v>
      </c>
      <c r="S5" s="6">
        <v>26</v>
      </c>
      <c r="U5" s="5" t="s">
        <v>22</v>
      </c>
      <c r="V5" s="6">
        <v>65</v>
      </c>
      <c r="X5" s="5" t="s">
        <v>28</v>
      </c>
      <c r="Y5" s="6">
        <v>68</v>
      </c>
      <c r="AA5" s="5" t="s">
        <v>23</v>
      </c>
      <c r="AB5" s="6">
        <v>63</v>
      </c>
      <c r="AD5" s="5" t="s">
        <v>29</v>
      </c>
      <c r="AE5" s="6">
        <v>1</v>
      </c>
      <c r="AG5" s="5" t="s">
        <v>25</v>
      </c>
      <c r="AH5" s="40">
        <v>0.21319796954314721</v>
      </c>
      <c r="AK5" s="53" t="s">
        <v>276</v>
      </c>
      <c r="AL5" t="s">
        <v>35</v>
      </c>
      <c r="AM5" t="s">
        <v>16</v>
      </c>
      <c r="AN5" t="s">
        <v>22</v>
      </c>
      <c r="AO5" t="s">
        <v>15</v>
      </c>
      <c r="AQ5" s="45" t="str">
        <f>$AL$2</f>
        <v>(Tudo)</v>
      </c>
      <c r="AR5" s="49" t="str">
        <f>IFERROR(VLOOKUP(AQ5,Dados!F:H,3,0),"")</f>
        <v/>
      </c>
      <c r="AS5" s="45" t="str">
        <f>IFERROR(VLOOKUP($AQ$5,Dados!F:I,4,0),"")</f>
        <v/>
      </c>
      <c r="AU5" s="48" t="e">
        <f>se</f>
        <v>#NAME?</v>
      </c>
      <c r="AV5" s="48" t="str">
        <f t="shared" ref="AV5:AY5" si="0">IF(AND($AQ$5="Tudo",AL5&lt;&gt;""),"",AL5)</f>
        <v>parada cardíaca</v>
      </c>
      <c r="AW5" s="48" t="str">
        <f t="shared" si="0"/>
        <v>alta</v>
      </c>
      <c r="AX5" s="48" t="str">
        <f t="shared" si="0"/>
        <v>hipotensão</v>
      </c>
      <c r="AY5" s="48" t="str">
        <f t="shared" si="0"/>
        <v>alterada</v>
      </c>
    </row>
    <row r="6" spans="2:221" ht="15.75" x14ac:dyDescent="0.25">
      <c r="B6" s="34" t="s">
        <v>266</v>
      </c>
      <c r="D6" s="39" t="s">
        <v>421</v>
      </c>
      <c r="E6" s="6">
        <v>20</v>
      </c>
      <c r="G6" s="39">
        <v>3</v>
      </c>
      <c r="H6" s="6">
        <v>10</v>
      </c>
      <c r="J6" s="5" t="s">
        <v>243</v>
      </c>
      <c r="K6" s="6">
        <v>197</v>
      </c>
      <c r="L6" s="40">
        <v>1</v>
      </c>
      <c r="M6" s="40"/>
      <c r="O6" s="5">
        <v>2</v>
      </c>
      <c r="P6" s="6">
        <v>2</v>
      </c>
      <c r="R6" s="5" t="s">
        <v>13</v>
      </c>
      <c r="S6" s="6">
        <v>37</v>
      </c>
      <c r="U6" s="5" t="s">
        <v>28</v>
      </c>
      <c r="V6" s="6">
        <v>44</v>
      </c>
      <c r="X6" s="5" t="s">
        <v>243</v>
      </c>
      <c r="Y6" s="6">
        <v>197</v>
      </c>
      <c r="AA6" s="5" t="s">
        <v>28</v>
      </c>
      <c r="AB6" s="6">
        <v>37</v>
      </c>
      <c r="AD6" s="5" t="s">
        <v>54</v>
      </c>
      <c r="AE6" s="6">
        <v>2</v>
      </c>
      <c r="AG6" s="5" t="s">
        <v>36</v>
      </c>
      <c r="AH6" s="40">
        <v>8.6294416243654817E-2</v>
      </c>
      <c r="AK6" s="44" t="s">
        <v>277</v>
      </c>
      <c r="AL6" t="s">
        <v>39</v>
      </c>
      <c r="AM6" t="s">
        <v>16</v>
      </c>
      <c r="AN6" t="s">
        <v>22</v>
      </c>
      <c r="AO6" t="s">
        <v>15</v>
      </c>
      <c r="AU6" s="48" t="str">
        <f t="shared" ref="AU6:AU11" si="1">IF(AND($AQ$5="Tudo",AK6&lt;&gt;"",AK6=0),"",AK6)</f>
        <v>02/jan</v>
      </c>
      <c r="AV6" s="48" t="str">
        <f t="shared" ref="AV6:AV11" si="2">IF(AND($AQ$5="Tudo",AL6&lt;&gt;""),"",AL6)</f>
        <v>corpo estranho</v>
      </c>
      <c r="AW6" s="48" t="str">
        <f t="shared" ref="AW6:AW11" si="3">IF(AND($AQ$5="Tudo",AM6&lt;&gt;""),"",AM6)</f>
        <v>alta</v>
      </c>
      <c r="AX6" s="48" t="str">
        <f t="shared" ref="AX6:AX11" si="4">IF(AND($AQ$5="Tudo",AN6&lt;&gt;""),"",AN6)</f>
        <v>hipotensão</v>
      </c>
      <c r="AY6" s="48" t="str">
        <f t="shared" ref="AY6:AY11" si="5">IF(AND($AQ$5="Tudo",AO6&lt;&gt;""),"",AO6)</f>
        <v>alterada</v>
      </c>
    </row>
    <row r="7" spans="2:221" ht="15.75" x14ac:dyDescent="0.25">
      <c r="B7" s="38">
        <f>GETPIVOTDATA("PACIENTE",$B$3)</f>
        <v>197</v>
      </c>
      <c r="D7" s="39" t="s">
        <v>422</v>
      </c>
      <c r="E7" s="6">
        <v>11</v>
      </c>
      <c r="G7" s="39">
        <v>4</v>
      </c>
      <c r="H7" s="6">
        <v>2</v>
      </c>
      <c r="O7" s="5">
        <v>3</v>
      </c>
      <c r="P7" s="6">
        <v>1</v>
      </c>
      <c r="R7" s="5" t="s">
        <v>27</v>
      </c>
      <c r="S7" s="6">
        <v>113</v>
      </c>
      <c r="U7" s="5" t="s">
        <v>243</v>
      </c>
      <c r="V7" s="6">
        <v>197</v>
      </c>
      <c r="AA7" s="5" t="s">
        <v>243</v>
      </c>
      <c r="AB7" s="6">
        <v>197</v>
      </c>
      <c r="AD7" s="5" t="s">
        <v>141</v>
      </c>
      <c r="AE7" s="6">
        <v>2</v>
      </c>
      <c r="AG7" s="5" t="s">
        <v>268</v>
      </c>
      <c r="AH7" s="40">
        <v>3.553299492385787E-2</v>
      </c>
      <c r="AK7" s="44" t="s">
        <v>278</v>
      </c>
      <c r="AL7" t="s">
        <v>49</v>
      </c>
      <c r="AM7" t="s">
        <v>23</v>
      </c>
      <c r="AN7" t="s">
        <v>14</v>
      </c>
      <c r="AO7" t="s">
        <v>28</v>
      </c>
      <c r="AU7" s="48" t="str">
        <f t="shared" si="1"/>
        <v>03/jan</v>
      </c>
      <c r="AV7" s="48" t="str">
        <f t="shared" si="2"/>
        <v>insuficiência respiratória</v>
      </c>
      <c r="AW7" s="48" t="str">
        <f t="shared" si="3"/>
        <v>baixa</v>
      </c>
      <c r="AX7" s="48" t="str">
        <f t="shared" si="4"/>
        <v>hipertensão</v>
      </c>
      <c r="AY7" s="48" t="str">
        <f t="shared" si="5"/>
        <v>normal</v>
      </c>
    </row>
    <row r="8" spans="2:221" ht="15.75" x14ac:dyDescent="0.25">
      <c r="D8" s="39" t="s">
        <v>423</v>
      </c>
      <c r="E8" s="6">
        <v>11</v>
      </c>
      <c r="G8" s="39">
        <v>5</v>
      </c>
      <c r="H8" s="6">
        <v>7</v>
      </c>
      <c r="J8" s="5" t="s">
        <v>20</v>
      </c>
      <c r="K8" t="s">
        <v>270</v>
      </c>
      <c r="L8" s="41">
        <f>IFERROR(VLOOKUP(J8,J4:L5,3,0),0)</f>
        <v>0.35025380710659898</v>
      </c>
      <c r="M8" s="43">
        <f>IFERROR(GETPIVOTDATA("Pacientes",$J$3,"SEXO","F"),"")</f>
        <v>69</v>
      </c>
      <c r="O8" s="5">
        <v>4</v>
      </c>
      <c r="P8" s="6">
        <v>1</v>
      </c>
      <c r="R8" s="5" t="s">
        <v>243</v>
      </c>
      <c r="S8" s="6">
        <v>197</v>
      </c>
      <c r="AD8" s="5" t="s">
        <v>39</v>
      </c>
      <c r="AE8" s="6">
        <v>3</v>
      </c>
      <c r="AG8" s="5" t="s">
        <v>243</v>
      </c>
      <c r="AH8" s="40">
        <v>1</v>
      </c>
      <c r="AK8" s="44" t="s">
        <v>279</v>
      </c>
      <c r="AL8" t="s">
        <v>44</v>
      </c>
      <c r="AM8" t="s">
        <v>16</v>
      </c>
      <c r="AN8" t="s">
        <v>28</v>
      </c>
      <c r="AO8" t="s">
        <v>15</v>
      </c>
      <c r="AU8" s="48" t="str">
        <f t="shared" si="1"/>
        <v>06/jan</v>
      </c>
      <c r="AV8" s="48" t="str">
        <f t="shared" si="2"/>
        <v>resfriado</v>
      </c>
      <c r="AW8" s="48" t="str">
        <f t="shared" si="3"/>
        <v>alta</v>
      </c>
      <c r="AX8" s="48" t="str">
        <f t="shared" si="4"/>
        <v>normal</v>
      </c>
      <c r="AY8" s="48" t="str">
        <f t="shared" si="5"/>
        <v>alterada</v>
      </c>
    </row>
    <row r="9" spans="2:221" ht="15.75" x14ac:dyDescent="0.25">
      <c r="D9" s="39" t="s">
        <v>424</v>
      </c>
      <c r="E9" s="6">
        <v>16</v>
      </c>
      <c r="G9" s="39">
        <v>6</v>
      </c>
      <c r="H9" s="6">
        <v>5</v>
      </c>
      <c r="J9" s="5" t="s">
        <v>12</v>
      </c>
      <c r="K9" t="s">
        <v>271</v>
      </c>
      <c r="L9" s="41">
        <f>IFERROR(VLOOKUP(J9,J4:L5,3,0),0)</f>
        <v>0.64974619289340096</v>
      </c>
      <c r="M9" s="43">
        <f>IFERROR(GETPIVOTDATA("Pacientes",$J$3,"SEXO","M"),"")</f>
        <v>128</v>
      </c>
      <c r="O9" s="5">
        <v>5</v>
      </c>
      <c r="P9" s="6">
        <v>2</v>
      </c>
      <c r="AD9" s="5" t="s">
        <v>93</v>
      </c>
      <c r="AE9" s="6">
        <v>3</v>
      </c>
      <c r="AK9" s="44" t="s">
        <v>279</v>
      </c>
      <c r="AL9" t="s">
        <v>44</v>
      </c>
      <c r="AM9" t="s">
        <v>28</v>
      </c>
      <c r="AN9" t="s">
        <v>28</v>
      </c>
      <c r="AO9" t="s">
        <v>28</v>
      </c>
      <c r="AU9" s="48" t="str">
        <f t="shared" si="1"/>
        <v>06/jan</v>
      </c>
      <c r="AV9" s="48" t="str">
        <f t="shared" si="2"/>
        <v>resfriado</v>
      </c>
      <c r="AW9" s="48" t="str">
        <f t="shared" si="3"/>
        <v>normal</v>
      </c>
      <c r="AX9" s="48" t="str">
        <f t="shared" si="4"/>
        <v>normal</v>
      </c>
      <c r="AY9" s="48" t="str">
        <f t="shared" si="5"/>
        <v>normal</v>
      </c>
    </row>
    <row r="10" spans="2:221" ht="15.75" x14ac:dyDescent="0.25">
      <c r="D10" s="39" t="s">
        <v>425</v>
      </c>
      <c r="E10" s="6">
        <v>24</v>
      </c>
      <c r="G10" s="39">
        <v>7</v>
      </c>
      <c r="H10" s="6">
        <v>8</v>
      </c>
      <c r="O10" s="5">
        <v>6</v>
      </c>
      <c r="P10" s="6">
        <v>3</v>
      </c>
      <c r="AD10" s="5" t="s">
        <v>112</v>
      </c>
      <c r="AE10" s="6">
        <v>4</v>
      </c>
      <c r="AG10" t="s">
        <v>18</v>
      </c>
      <c r="AH10" s="41">
        <f>IFERROR(VLOOKUP(AG10,AG4:AH7,2,0),0)</f>
        <v>0.6649746192893401</v>
      </c>
      <c r="AI10" s="42">
        <f>100%-AH10</f>
        <v>0.3350253807106599</v>
      </c>
      <c r="AK10" s="44" t="s">
        <v>280</v>
      </c>
      <c r="AL10" t="s">
        <v>44</v>
      </c>
      <c r="AM10" t="s">
        <v>23</v>
      </c>
      <c r="AN10" t="s">
        <v>22</v>
      </c>
      <c r="AO10" t="s">
        <v>28</v>
      </c>
      <c r="AU10" s="48" t="str">
        <f t="shared" si="1"/>
        <v>10/jan</v>
      </c>
      <c r="AV10" s="48" t="str">
        <f t="shared" si="2"/>
        <v>resfriado</v>
      </c>
      <c r="AW10" s="48" t="str">
        <f t="shared" si="3"/>
        <v>baixa</v>
      </c>
      <c r="AX10" s="48" t="str">
        <f t="shared" si="4"/>
        <v>hipotensão</v>
      </c>
      <c r="AY10" s="48" t="str">
        <f t="shared" si="5"/>
        <v>normal</v>
      </c>
    </row>
    <row r="11" spans="2:221" ht="15.75" x14ac:dyDescent="0.25">
      <c r="D11" s="39" t="s">
        <v>426</v>
      </c>
      <c r="E11" s="6">
        <v>17</v>
      </c>
      <c r="G11" s="39">
        <v>8</v>
      </c>
      <c r="H11" s="6">
        <v>6</v>
      </c>
      <c r="O11" s="5">
        <v>7</v>
      </c>
      <c r="P11" s="6">
        <v>2</v>
      </c>
      <c r="AD11" s="5" t="s">
        <v>76</v>
      </c>
      <c r="AE11" s="6">
        <v>5</v>
      </c>
      <c r="AG11" t="s">
        <v>25</v>
      </c>
      <c r="AH11" s="41">
        <f>IFERROR(VLOOKUP(AG11,AG4:AH7,2,0),0)</f>
        <v>0.21319796954314721</v>
      </c>
      <c r="AI11" s="42">
        <f t="shared" ref="AI11:AI12" si="6">100%-AH11</f>
        <v>0.78680203045685282</v>
      </c>
      <c r="AK11" s="44" t="s">
        <v>281</v>
      </c>
      <c r="AL11" t="s">
        <v>46</v>
      </c>
      <c r="AM11" t="s">
        <v>16</v>
      </c>
      <c r="AN11" t="s">
        <v>28</v>
      </c>
      <c r="AO11" t="s">
        <v>15</v>
      </c>
      <c r="AU11" s="48" t="str">
        <f t="shared" si="1"/>
        <v>12/jan</v>
      </c>
      <c r="AV11" s="48" t="str">
        <f t="shared" si="2"/>
        <v>dor no corpo</v>
      </c>
      <c r="AW11" s="48" t="str">
        <f t="shared" si="3"/>
        <v>alta</v>
      </c>
      <c r="AX11" s="48" t="str">
        <f t="shared" si="4"/>
        <v>normal</v>
      </c>
      <c r="AY11" s="48" t="str">
        <f t="shared" si="5"/>
        <v>alterada</v>
      </c>
    </row>
    <row r="12" spans="2:221" x14ac:dyDescent="0.25">
      <c r="D12" s="39" t="s">
        <v>427</v>
      </c>
      <c r="E12" s="6">
        <v>14</v>
      </c>
      <c r="G12" s="39">
        <v>9</v>
      </c>
      <c r="H12" s="6">
        <v>4</v>
      </c>
      <c r="O12" s="5">
        <v>8</v>
      </c>
      <c r="P12" s="6">
        <v>2</v>
      </c>
      <c r="AD12" s="5" t="s">
        <v>67</v>
      </c>
      <c r="AE12" s="6">
        <v>5</v>
      </c>
      <c r="AG12" t="s">
        <v>36</v>
      </c>
      <c r="AH12" s="41">
        <f>IFERROR(VLOOKUP(AG12,AG4:AH7,2,0),0)</f>
        <v>8.6294416243654817E-2</v>
      </c>
      <c r="AI12" s="42">
        <f t="shared" si="6"/>
        <v>0.91370558375634514</v>
      </c>
      <c r="AK12" s="44" t="s">
        <v>281</v>
      </c>
      <c r="AL12" t="s">
        <v>51</v>
      </c>
      <c r="AM12" t="s">
        <v>16</v>
      </c>
      <c r="AN12" t="s">
        <v>14</v>
      </c>
      <c r="AO12" t="s">
        <v>15</v>
      </c>
    </row>
    <row r="13" spans="2:221" x14ac:dyDescent="0.25">
      <c r="D13" s="39" t="s">
        <v>428</v>
      </c>
      <c r="E13" s="6">
        <v>13</v>
      </c>
      <c r="G13" s="39">
        <v>10</v>
      </c>
      <c r="H13" s="6">
        <v>4</v>
      </c>
      <c r="O13" s="5">
        <v>9</v>
      </c>
      <c r="P13" s="6">
        <v>2</v>
      </c>
      <c r="AD13" s="5" t="s">
        <v>35</v>
      </c>
      <c r="AE13" s="6">
        <v>5</v>
      </c>
      <c r="AK13" s="44" t="s">
        <v>282</v>
      </c>
      <c r="AL13" t="s">
        <v>46</v>
      </c>
      <c r="AM13" t="s">
        <v>23</v>
      </c>
      <c r="AN13" t="s">
        <v>14</v>
      </c>
      <c r="AO13" t="s">
        <v>28</v>
      </c>
    </row>
    <row r="14" spans="2:221" x14ac:dyDescent="0.25">
      <c r="D14" s="39" t="s">
        <v>429</v>
      </c>
      <c r="E14" s="6">
        <v>13</v>
      </c>
      <c r="G14" s="39">
        <v>11</v>
      </c>
      <c r="H14" s="6">
        <v>5</v>
      </c>
      <c r="O14" s="5">
        <v>10</v>
      </c>
      <c r="P14" s="6">
        <v>4</v>
      </c>
      <c r="AD14" s="5" t="s">
        <v>62</v>
      </c>
      <c r="AE14" s="6">
        <v>5</v>
      </c>
      <c r="AK14" s="44" t="s">
        <v>283</v>
      </c>
      <c r="AL14" t="s">
        <v>64</v>
      </c>
      <c r="AM14" t="s">
        <v>23</v>
      </c>
      <c r="AN14" t="s">
        <v>22</v>
      </c>
      <c r="AO14" t="s">
        <v>28</v>
      </c>
    </row>
    <row r="15" spans="2:221" x14ac:dyDescent="0.25">
      <c r="D15" s="39" t="s">
        <v>430</v>
      </c>
      <c r="E15" s="6">
        <v>20</v>
      </c>
      <c r="G15" s="39">
        <v>12</v>
      </c>
      <c r="H15" s="6">
        <v>2</v>
      </c>
      <c r="O15" s="5">
        <v>11</v>
      </c>
      <c r="P15" s="6">
        <v>4</v>
      </c>
      <c r="AD15" s="5" t="s">
        <v>24</v>
      </c>
      <c r="AE15" s="6">
        <v>8</v>
      </c>
      <c r="AK15" s="44" t="s">
        <v>284</v>
      </c>
      <c r="AL15" t="s">
        <v>44</v>
      </c>
      <c r="AM15" t="s">
        <v>16</v>
      </c>
      <c r="AN15" t="s">
        <v>28</v>
      </c>
      <c r="AO15" t="s">
        <v>15</v>
      </c>
    </row>
    <row r="16" spans="2:221" x14ac:dyDescent="0.25">
      <c r="D16" s="39" t="s">
        <v>243</v>
      </c>
      <c r="E16" s="6">
        <v>197</v>
      </c>
      <c r="G16" s="39">
        <v>13</v>
      </c>
      <c r="H16" s="6">
        <v>8</v>
      </c>
      <c r="O16" s="5">
        <v>12</v>
      </c>
      <c r="P16" s="6">
        <v>4</v>
      </c>
      <c r="AD16" s="5" t="s">
        <v>64</v>
      </c>
      <c r="AE16" s="6">
        <v>9</v>
      </c>
      <c r="AK16" s="44" t="s">
        <v>285</v>
      </c>
      <c r="AL16" t="s">
        <v>44</v>
      </c>
      <c r="AM16" t="s">
        <v>23</v>
      </c>
      <c r="AN16" t="s">
        <v>22</v>
      </c>
      <c r="AO16" t="s">
        <v>28</v>
      </c>
    </row>
    <row r="17" spans="7:41" x14ac:dyDescent="0.25">
      <c r="G17" s="39">
        <v>14</v>
      </c>
      <c r="H17" s="6">
        <v>12</v>
      </c>
      <c r="O17" s="5">
        <v>13</v>
      </c>
      <c r="P17" s="6">
        <v>4</v>
      </c>
      <c r="AD17" s="5" t="s">
        <v>51</v>
      </c>
      <c r="AE17" s="6">
        <v>9</v>
      </c>
      <c r="AK17" s="44" t="s">
        <v>286</v>
      </c>
      <c r="AL17" t="s">
        <v>39</v>
      </c>
      <c r="AM17" t="s">
        <v>16</v>
      </c>
      <c r="AN17" t="s">
        <v>22</v>
      </c>
      <c r="AO17" t="s">
        <v>15</v>
      </c>
    </row>
    <row r="18" spans="7:41" x14ac:dyDescent="0.25">
      <c r="G18" s="39">
        <v>15</v>
      </c>
      <c r="H18" s="6">
        <v>8</v>
      </c>
      <c r="O18" s="5">
        <v>14</v>
      </c>
      <c r="P18" s="6">
        <v>4</v>
      </c>
      <c r="AD18" s="5" t="s">
        <v>49</v>
      </c>
      <c r="AE18" s="6">
        <v>10</v>
      </c>
      <c r="AK18" s="44" t="s">
        <v>287</v>
      </c>
      <c r="AL18" t="s">
        <v>46</v>
      </c>
      <c r="AM18" t="s">
        <v>16</v>
      </c>
      <c r="AN18" t="s">
        <v>14</v>
      </c>
      <c r="AO18" t="s">
        <v>15</v>
      </c>
    </row>
    <row r="19" spans="7:41" x14ac:dyDescent="0.25">
      <c r="G19" s="39">
        <v>16</v>
      </c>
      <c r="H19" s="6">
        <v>8</v>
      </c>
      <c r="O19" s="5">
        <v>15</v>
      </c>
      <c r="P19" s="6">
        <v>3</v>
      </c>
      <c r="AD19" s="5" t="s">
        <v>102</v>
      </c>
      <c r="AE19" s="6">
        <v>10</v>
      </c>
      <c r="AK19" s="44" t="s">
        <v>287</v>
      </c>
      <c r="AL19" t="s">
        <v>46</v>
      </c>
      <c r="AM19" t="s">
        <v>23</v>
      </c>
      <c r="AN19" t="s">
        <v>14</v>
      </c>
      <c r="AO19" t="s">
        <v>28</v>
      </c>
    </row>
    <row r="20" spans="7:41" x14ac:dyDescent="0.25">
      <c r="G20" s="39">
        <v>17</v>
      </c>
      <c r="H20" s="6">
        <v>13</v>
      </c>
      <c r="O20" s="5">
        <v>16</v>
      </c>
      <c r="P20" s="6">
        <v>5</v>
      </c>
      <c r="AD20" s="5" t="s">
        <v>31</v>
      </c>
      <c r="AE20" s="6">
        <v>11</v>
      </c>
      <c r="AK20" s="44" t="s">
        <v>288</v>
      </c>
      <c r="AL20" t="s">
        <v>58</v>
      </c>
      <c r="AM20" t="s">
        <v>23</v>
      </c>
      <c r="AN20" t="s">
        <v>14</v>
      </c>
      <c r="AO20" t="s">
        <v>28</v>
      </c>
    </row>
    <row r="21" spans="7:41" x14ac:dyDescent="0.25">
      <c r="G21" s="39">
        <v>18</v>
      </c>
      <c r="H21" s="6">
        <v>6</v>
      </c>
      <c r="O21" s="5">
        <v>17</v>
      </c>
      <c r="P21" s="6">
        <v>1</v>
      </c>
      <c r="AD21" s="5" t="s">
        <v>58</v>
      </c>
      <c r="AE21" s="6">
        <v>21</v>
      </c>
      <c r="AK21" s="44" t="s">
        <v>289</v>
      </c>
      <c r="AL21" t="s">
        <v>64</v>
      </c>
      <c r="AM21" t="s">
        <v>28</v>
      </c>
      <c r="AN21" t="s">
        <v>22</v>
      </c>
      <c r="AO21" t="s">
        <v>28</v>
      </c>
    </row>
    <row r="22" spans="7:41" x14ac:dyDescent="0.25">
      <c r="G22" s="39">
        <v>19</v>
      </c>
      <c r="H22" s="6">
        <v>8</v>
      </c>
      <c r="O22" s="5">
        <v>19</v>
      </c>
      <c r="P22" s="6">
        <v>3</v>
      </c>
      <c r="AD22" s="5" t="s">
        <v>17</v>
      </c>
      <c r="AE22" s="6">
        <v>23</v>
      </c>
      <c r="AK22" s="44" t="s">
        <v>289</v>
      </c>
      <c r="AL22" t="s">
        <v>102</v>
      </c>
      <c r="AM22" t="s">
        <v>16</v>
      </c>
      <c r="AN22" t="s">
        <v>14</v>
      </c>
      <c r="AO22" t="s">
        <v>15</v>
      </c>
    </row>
    <row r="23" spans="7:41" x14ac:dyDescent="0.25">
      <c r="G23" s="39">
        <v>20</v>
      </c>
      <c r="H23" s="6">
        <v>5</v>
      </c>
      <c r="O23" s="5">
        <v>20</v>
      </c>
      <c r="P23" s="6">
        <v>2</v>
      </c>
      <c r="AD23" s="5" t="s">
        <v>46</v>
      </c>
      <c r="AE23" s="6">
        <v>26</v>
      </c>
      <c r="AK23" s="44" t="s">
        <v>290</v>
      </c>
      <c r="AL23" t="s">
        <v>67</v>
      </c>
      <c r="AM23" t="s">
        <v>23</v>
      </c>
      <c r="AN23" t="s">
        <v>14</v>
      </c>
      <c r="AO23" t="s">
        <v>15</v>
      </c>
    </row>
    <row r="24" spans="7:41" x14ac:dyDescent="0.25">
      <c r="G24" s="39">
        <v>21</v>
      </c>
      <c r="H24" s="6">
        <v>3</v>
      </c>
      <c r="O24" s="5">
        <v>21</v>
      </c>
      <c r="P24" s="6">
        <v>3</v>
      </c>
      <c r="AD24" s="5" t="s">
        <v>44</v>
      </c>
      <c r="AE24" s="6">
        <v>34</v>
      </c>
      <c r="AK24" s="44" t="s">
        <v>291</v>
      </c>
      <c r="AL24" t="s">
        <v>49</v>
      </c>
      <c r="AM24" t="s">
        <v>16</v>
      </c>
      <c r="AN24" t="s">
        <v>14</v>
      </c>
      <c r="AO24" t="s">
        <v>15</v>
      </c>
    </row>
    <row r="25" spans="7:41" x14ac:dyDescent="0.25">
      <c r="G25" s="39">
        <v>22</v>
      </c>
      <c r="H25" s="6">
        <v>8</v>
      </c>
      <c r="O25" s="5">
        <v>22</v>
      </c>
      <c r="P25" s="6">
        <v>2</v>
      </c>
      <c r="AD25" s="5" t="s">
        <v>243</v>
      </c>
      <c r="AE25" s="6">
        <v>197</v>
      </c>
      <c r="AK25" s="44" t="s">
        <v>291</v>
      </c>
      <c r="AL25" t="s">
        <v>112</v>
      </c>
      <c r="AM25" t="s">
        <v>16</v>
      </c>
      <c r="AN25" t="s">
        <v>22</v>
      </c>
      <c r="AO25" t="s">
        <v>15</v>
      </c>
    </row>
    <row r="26" spans="7:41" x14ac:dyDescent="0.25">
      <c r="G26" s="39">
        <v>23</v>
      </c>
      <c r="H26" s="6">
        <v>11</v>
      </c>
      <c r="O26" s="5">
        <v>23</v>
      </c>
      <c r="P26" s="6">
        <v>3</v>
      </c>
      <c r="AK26" s="44" t="s">
        <v>292</v>
      </c>
      <c r="AL26" t="s">
        <v>31</v>
      </c>
      <c r="AM26" t="s">
        <v>23</v>
      </c>
      <c r="AN26" t="s">
        <v>14</v>
      </c>
      <c r="AO26" t="s">
        <v>15</v>
      </c>
    </row>
    <row r="27" spans="7:41" x14ac:dyDescent="0.25">
      <c r="G27" s="39">
        <v>24</v>
      </c>
      <c r="H27" s="6">
        <v>6</v>
      </c>
      <c r="O27" s="5">
        <v>24</v>
      </c>
      <c r="P27" s="6">
        <v>1</v>
      </c>
      <c r="AK27" s="44" t="s">
        <v>292</v>
      </c>
      <c r="AL27" t="s">
        <v>49</v>
      </c>
      <c r="AM27" t="s">
        <v>23</v>
      </c>
      <c r="AN27" t="s">
        <v>14</v>
      </c>
      <c r="AO27" t="s">
        <v>15</v>
      </c>
    </row>
    <row r="28" spans="7:41" x14ac:dyDescent="0.25">
      <c r="G28" s="39">
        <v>25</v>
      </c>
      <c r="H28" s="6">
        <v>3</v>
      </c>
      <c r="O28" s="5">
        <v>25</v>
      </c>
      <c r="P28" s="6">
        <v>2</v>
      </c>
      <c r="AK28" s="44" t="s">
        <v>293</v>
      </c>
      <c r="AL28" t="s">
        <v>46</v>
      </c>
      <c r="AM28" t="s">
        <v>16</v>
      </c>
      <c r="AN28" t="s">
        <v>28</v>
      </c>
      <c r="AO28" t="s">
        <v>15</v>
      </c>
    </row>
    <row r="29" spans="7:41" x14ac:dyDescent="0.25">
      <c r="G29" s="39">
        <v>26</v>
      </c>
      <c r="H29" s="6">
        <v>6</v>
      </c>
      <c r="O29" s="5">
        <v>26</v>
      </c>
      <c r="P29" s="6">
        <v>2</v>
      </c>
      <c r="AK29" s="44" t="s">
        <v>294</v>
      </c>
      <c r="AL29" t="s">
        <v>17</v>
      </c>
      <c r="AM29" t="s">
        <v>23</v>
      </c>
      <c r="AN29" t="s">
        <v>28</v>
      </c>
      <c r="AO29" t="s">
        <v>15</v>
      </c>
    </row>
    <row r="30" spans="7:41" x14ac:dyDescent="0.25">
      <c r="G30" s="39">
        <v>27</v>
      </c>
      <c r="H30" s="6">
        <v>4</v>
      </c>
      <c r="O30" s="5">
        <v>27</v>
      </c>
      <c r="P30" s="6">
        <v>4</v>
      </c>
      <c r="AK30" s="44" t="s">
        <v>294</v>
      </c>
      <c r="AL30" t="s">
        <v>102</v>
      </c>
      <c r="AM30" t="s">
        <v>16</v>
      </c>
      <c r="AN30" t="s">
        <v>28</v>
      </c>
      <c r="AO30" t="s">
        <v>15</v>
      </c>
    </row>
    <row r="31" spans="7:41" x14ac:dyDescent="0.25">
      <c r="G31" s="39">
        <v>28</v>
      </c>
      <c r="H31" s="6">
        <v>2</v>
      </c>
      <c r="O31" s="5">
        <v>29</v>
      </c>
      <c r="P31" s="6">
        <v>5</v>
      </c>
      <c r="AK31" s="44" t="s">
        <v>295</v>
      </c>
      <c r="AL31" t="s">
        <v>17</v>
      </c>
      <c r="AM31" t="s">
        <v>23</v>
      </c>
      <c r="AN31" t="s">
        <v>28</v>
      </c>
      <c r="AO31" t="s">
        <v>15</v>
      </c>
    </row>
    <row r="32" spans="7:41" x14ac:dyDescent="0.25">
      <c r="G32" s="39">
        <v>29</v>
      </c>
      <c r="H32" s="6">
        <v>8</v>
      </c>
      <c r="O32" s="5">
        <v>30</v>
      </c>
      <c r="P32" s="6">
        <v>4</v>
      </c>
      <c r="AK32" s="44" t="s">
        <v>296</v>
      </c>
      <c r="AL32" t="s">
        <v>46</v>
      </c>
      <c r="AM32" t="s">
        <v>23</v>
      </c>
      <c r="AN32" t="s">
        <v>14</v>
      </c>
      <c r="AO32" t="s">
        <v>28</v>
      </c>
    </row>
    <row r="33" spans="7:41" x14ac:dyDescent="0.25">
      <c r="G33" s="39">
        <v>30</v>
      </c>
      <c r="H33" s="6">
        <v>7</v>
      </c>
      <c r="O33" s="5">
        <v>31</v>
      </c>
      <c r="P33" s="6">
        <v>3</v>
      </c>
      <c r="AK33" s="44" t="s">
        <v>297</v>
      </c>
      <c r="AL33" t="s">
        <v>102</v>
      </c>
      <c r="AM33" t="s">
        <v>16</v>
      </c>
      <c r="AN33" t="s">
        <v>14</v>
      </c>
      <c r="AO33" t="s">
        <v>15</v>
      </c>
    </row>
    <row r="34" spans="7:41" x14ac:dyDescent="0.25">
      <c r="G34" s="39">
        <v>31</v>
      </c>
      <c r="H34" s="6">
        <v>2</v>
      </c>
      <c r="O34" s="5">
        <v>32</v>
      </c>
      <c r="P34" s="6">
        <v>3</v>
      </c>
      <c r="AK34" s="44" t="s">
        <v>298</v>
      </c>
      <c r="AL34" t="s">
        <v>49</v>
      </c>
      <c r="AM34" t="s">
        <v>16</v>
      </c>
      <c r="AN34" t="s">
        <v>22</v>
      </c>
      <c r="AO34" t="s">
        <v>15</v>
      </c>
    </row>
    <row r="35" spans="7:41" x14ac:dyDescent="0.25">
      <c r="G35" s="39" t="s">
        <v>243</v>
      </c>
      <c r="H35" s="6">
        <v>197</v>
      </c>
      <c r="O35" s="5">
        <v>34</v>
      </c>
      <c r="P35" s="6">
        <v>4</v>
      </c>
      <c r="AK35" s="44" t="s">
        <v>299</v>
      </c>
      <c r="AL35" t="s">
        <v>44</v>
      </c>
      <c r="AM35" t="s">
        <v>23</v>
      </c>
      <c r="AN35" t="s">
        <v>22</v>
      </c>
      <c r="AO35" t="s">
        <v>15</v>
      </c>
    </row>
    <row r="36" spans="7:41" x14ac:dyDescent="0.25">
      <c r="O36" s="5">
        <v>35</v>
      </c>
      <c r="P36" s="6">
        <v>1</v>
      </c>
      <c r="AK36" s="44" t="s">
        <v>300</v>
      </c>
      <c r="AL36" t="s">
        <v>67</v>
      </c>
      <c r="AM36" t="s">
        <v>16</v>
      </c>
      <c r="AN36" t="s">
        <v>14</v>
      </c>
      <c r="AO36" t="s">
        <v>15</v>
      </c>
    </row>
    <row r="37" spans="7:41" x14ac:dyDescent="0.25">
      <c r="O37" s="5">
        <v>36</v>
      </c>
      <c r="P37" s="6">
        <v>3</v>
      </c>
      <c r="AK37" s="44" t="s">
        <v>300</v>
      </c>
      <c r="AL37" t="s">
        <v>58</v>
      </c>
      <c r="AM37" t="s">
        <v>16</v>
      </c>
      <c r="AN37" t="s">
        <v>22</v>
      </c>
      <c r="AO37" t="s">
        <v>15</v>
      </c>
    </row>
    <row r="38" spans="7:41" x14ac:dyDescent="0.25">
      <c r="O38" s="5">
        <v>37</v>
      </c>
      <c r="P38" s="6">
        <v>2</v>
      </c>
      <c r="AK38" s="44" t="s">
        <v>272</v>
      </c>
      <c r="AL38" t="s">
        <v>17</v>
      </c>
      <c r="AM38" t="s">
        <v>16</v>
      </c>
      <c r="AN38" t="s">
        <v>14</v>
      </c>
      <c r="AO38" t="s">
        <v>15</v>
      </c>
    </row>
    <row r="39" spans="7:41" x14ac:dyDescent="0.25">
      <c r="O39" s="5">
        <v>38</v>
      </c>
      <c r="P39" s="6">
        <v>2</v>
      </c>
      <c r="AK39" s="44" t="s">
        <v>272</v>
      </c>
      <c r="AL39" t="s">
        <v>17</v>
      </c>
      <c r="AM39" t="s">
        <v>28</v>
      </c>
      <c r="AN39" t="s">
        <v>14</v>
      </c>
      <c r="AO39" t="s">
        <v>28</v>
      </c>
    </row>
    <row r="40" spans="7:41" x14ac:dyDescent="0.25">
      <c r="O40" s="5">
        <v>39</v>
      </c>
      <c r="P40" s="6">
        <v>1</v>
      </c>
      <c r="AK40" s="44" t="s">
        <v>301</v>
      </c>
      <c r="AL40" t="s">
        <v>64</v>
      </c>
      <c r="AM40" t="s">
        <v>28</v>
      </c>
      <c r="AN40" t="s">
        <v>22</v>
      </c>
      <c r="AO40" t="s">
        <v>28</v>
      </c>
    </row>
    <row r="41" spans="7:41" x14ac:dyDescent="0.25">
      <c r="O41" s="5">
        <v>40</v>
      </c>
      <c r="P41" s="6">
        <v>2</v>
      </c>
      <c r="AK41" s="44" t="s">
        <v>302</v>
      </c>
      <c r="AL41" t="s">
        <v>58</v>
      </c>
      <c r="AM41" t="s">
        <v>16</v>
      </c>
      <c r="AN41" t="s">
        <v>22</v>
      </c>
      <c r="AO41" t="s">
        <v>15</v>
      </c>
    </row>
    <row r="42" spans="7:41" x14ac:dyDescent="0.25">
      <c r="O42" s="5">
        <v>41</v>
      </c>
      <c r="P42" s="6">
        <v>4</v>
      </c>
      <c r="AK42" s="44" t="s">
        <v>303</v>
      </c>
      <c r="AL42" t="s">
        <v>24</v>
      </c>
      <c r="AM42" t="s">
        <v>28</v>
      </c>
      <c r="AN42" t="s">
        <v>28</v>
      </c>
      <c r="AO42" t="s">
        <v>28</v>
      </c>
    </row>
    <row r="43" spans="7:41" x14ac:dyDescent="0.25">
      <c r="O43" s="5">
        <v>42</v>
      </c>
      <c r="P43" s="6">
        <v>7</v>
      </c>
      <c r="AK43" s="44" t="s">
        <v>304</v>
      </c>
      <c r="AL43" t="s">
        <v>51</v>
      </c>
      <c r="AM43" t="s">
        <v>23</v>
      </c>
      <c r="AN43" t="s">
        <v>14</v>
      </c>
      <c r="AO43" t="s">
        <v>15</v>
      </c>
    </row>
    <row r="44" spans="7:41" x14ac:dyDescent="0.25">
      <c r="O44" s="5">
        <v>43</v>
      </c>
      <c r="P44" s="6">
        <v>1</v>
      </c>
      <c r="AK44" s="44" t="s">
        <v>304</v>
      </c>
      <c r="AL44" t="s">
        <v>67</v>
      </c>
      <c r="AM44" t="s">
        <v>23</v>
      </c>
      <c r="AN44" t="s">
        <v>14</v>
      </c>
      <c r="AO44" t="s">
        <v>28</v>
      </c>
    </row>
    <row r="45" spans="7:41" x14ac:dyDescent="0.25">
      <c r="O45" s="5">
        <v>44</v>
      </c>
      <c r="P45" s="6">
        <v>2</v>
      </c>
      <c r="AK45" s="44" t="s">
        <v>305</v>
      </c>
      <c r="AL45" t="s">
        <v>35</v>
      </c>
      <c r="AM45" t="s">
        <v>16</v>
      </c>
      <c r="AN45" t="s">
        <v>22</v>
      </c>
      <c r="AO45" t="s">
        <v>15</v>
      </c>
    </row>
    <row r="46" spans="7:41" x14ac:dyDescent="0.25">
      <c r="O46" s="5">
        <v>45</v>
      </c>
      <c r="P46" s="6">
        <v>5</v>
      </c>
      <c r="AK46" s="44" t="s">
        <v>305</v>
      </c>
      <c r="AL46" t="s">
        <v>24</v>
      </c>
      <c r="AM46" t="s">
        <v>28</v>
      </c>
      <c r="AN46" t="s">
        <v>28</v>
      </c>
      <c r="AO46" t="s">
        <v>28</v>
      </c>
    </row>
    <row r="47" spans="7:41" x14ac:dyDescent="0.25">
      <c r="O47" s="5">
        <v>46</v>
      </c>
      <c r="P47" s="6">
        <v>4</v>
      </c>
      <c r="AK47" s="44" t="s">
        <v>306</v>
      </c>
      <c r="AL47" t="s">
        <v>76</v>
      </c>
      <c r="AM47" t="s">
        <v>16</v>
      </c>
      <c r="AN47" t="s">
        <v>28</v>
      </c>
      <c r="AO47" t="s">
        <v>15</v>
      </c>
    </row>
    <row r="48" spans="7:41" x14ac:dyDescent="0.25">
      <c r="O48" s="5">
        <v>47</v>
      </c>
      <c r="P48" s="6">
        <v>2</v>
      </c>
      <c r="AK48" s="44" t="s">
        <v>306</v>
      </c>
      <c r="AL48" t="s">
        <v>44</v>
      </c>
      <c r="AM48" t="s">
        <v>23</v>
      </c>
      <c r="AN48" t="s">
        <v>22</v>
      </c>
      <c r="AO48" t="s">
        <v>15</v>
      </c>
    </row>
    <row r="49" spans="15:41" x14ac:dyDescent="0.25">
      <c r="O49" s="5">
        <v>48</v>
      </c>
      <c r="P49" s="6">
        <v>3</v>
      </c>
      <c r="AK49" s="44" t="s">
        <v>307</v>
      </c>
      <c r="AL49" t="s">
        <v>102</v>
      </c>
      <c r="AM49" t="s">
        <v>16</v>
      </c>
      <c r="AN49" t="s">
        <v>28</v>
      </c>
      <c r="AO49" t="s">
        <v>15</v>
      </c>
    </row>
    <row r="50" spans="15:41" x14ac:dyDescent="0.25">
      <c r="O50" s="5">
        <v>49</v>
      </c>
      <c r="P50" s="6">
        <v>2</v>
      </c>
      <c r="AK50" s="44" t="s">
        <v>307</v>
      </c>
      <c r="AL50" t="s">
        <v>24</v>
      </c>
      <c r="AM50" t="s">
        <v>23</v>
      </c>
      <c r="AN50" t="s">
        <v>22</v>
      </c>
      <c r="AO50" t="s">
        <v>15</v>
      </c>
    </row>
    <row r="51" spans="15:41" x14ac:dyDescent="0.25">
      <c r="O51" s="5">
        <v>50</v>
      </c>
      <c r="P51" s="6">
        <v>5</v>
      </c>
      <c r="AK51" s="44" t="s">
        <v>308</v>
      </c>
      <c r="AL51" t="s">
        <v>31</v>
      </c>
      <c r="AM51" t="s">
        <v>16</v>
      </c>
      <c r="AN51" t="s">
        <v>14</v>
      </c>
      <c r="AO51" t="s">
        <v>15</v>
      </c>
    </row>
    <row r="52" spans="15:41" x14ac:dyDescent="0.25">
      <c r="O52" s="5">
        <v>51</v>
      </c>
      <c r="P52" s="6">
        <v>6</v>
      </c>
      <c r="AK52" s="44" t="s">
        <v>309</v>
      </c>
      <c r="AL52" t="s">
        <v>102</v>
      </c>
      <c r="AM52" t="s">
        <v>16</v>
      </c>
      <c r="AN52" t="s">
        <v>14</v>
      </c>
      <c r="AO52" t="s">
        <v>15</v>
      </c>
    </row>
    <row r="53" spans="15:41" x14ac:dyDescent="0.25">
      <c r="O53" s="5">
        <v>52</v>
      </c>
      <c r="P53" s="6">
        <v>4</v>
      </c>
      <c r="AK53" s="44" t="s">
        <v>309</v>
      </c>
      <c r="AL53" t="s">
        <v>93</v>
      </c>
      <c r="AM53" t="s">
        <v>16</v>
      </c>
      <c r="AN53" t="s">
        <v>22</v>
      </c>
      <c r="AO53" t="s">
        <v>15</v>
      </c>
    </row>
    <row r="54" spans="15:41" x14ac:dyDescent="0.25">
      <c r="O54" s="5">
        <v>53</v>
      </c>
      <c r="P54" s="6">
        <v>2</v>
      </c>
      <c r="AK54" s="44" t="s">
        <v>309</v>
      </c>
      <c r="AL54" t="s">
        <v>44</v>
      </c>
      <c r="AM54" t="s">
        <v>23</v>
      </c>
      <c r="AN54" t="s">
        <v>22</v>
      </c>
      <c r="AO54" t="s">
        <v>15</v>
      </c>
    </row>
    <row r="55" spans="15:41" x14ac:dyDescent="0.25">
      <c r="O55" s="5">
        <v>54</v>
      </c>
      <c r="P55" s="6">
        <v>2</v>
      </c>
      <c r="AK55" s="44" t="s">
        <v>309</v>
      </c>
      <c r="AL55" t="s">
        <v>44</v>
      </c>
      <c r="AM55" t="s">
        <v>28</v>
      </c>
      <c r="AN55" t="s">
        <v>28</v>
      </c>
      <c r="AO55" t="s">
        <v>28</v>
      </c>
    </row>
    <row r="56" spans="15:41" x14ac:dyDescent="0.25">
      <c r="O56" s="5">
        <v>55</v>
      </c>
      <c r="P56" s="6">
        <v>3</v>
      </c>
      <c r="AK56" s="44" t="s">
        <v>310</v>
      </c>
      <c r="AL56" t="s">
        <v>17</v>
      </c>
      <c r="AM56" t="s">
        <v>23</v>
      </c>
      <c r="AN56" t="s">
        <v>14</v>
      </c>
      <c r="AO56" t="s">
        <v>28</v>
      </c>
    </row>
    <row r="57" spans="15:41" x14ac:dyDescent="0.25">
      <c r="O57" s="5">
        <v>57</v>
      </c>
      <c r="P57" s="6">
        <v>1</v>
      </c>
      <c r="AK57" s="44" t="s">
        <v>311</v>
      </c>
      <c r="AL57" t="s">
        <v>62</v>
      </c>
      <c r="AM57" t="s">
        <v>23</v>
      </c>
      <c r="AN57" t="s">
        <v>14</v>
      </c>
      <c r="AO57" t="s">
        <v>28</v>
      </c>
    </row>
    <row r="58" spans="15:41" x14ac:dyDescent="0.25">
      <c r="O58" s="5">
        <v>58</v>
      </c>
      <c r="P58" s="6">
        <v>2</v>
      </c>
      <c r="AK58" s="44" t="s">
        <v>312</v>
      </c>
      <c r="AL58" t="s">
        <v>112</v>
      </c>
      <c r="AM58" t="s">
        <v>16</v>
      </c>
      <c r="AN58" t="s">
        <v>22</v>
      </c>
      <c r="AO58" t="s">
        <v>15</v>
      </c>
    </row>
    <row r="59" spans="15:41" x14ac:dyDescent="0.25">
      <c r="O59" s="5">
        <v>59</v>
      </c>
      <c r="P59" s="6">
        <v>6</v>
      </c>
      <c r="AK59" s="44" t="s">
        <v>313</v>
      </c>
      <c r="AL59" t="s">
        <v>67</v>
      </c>
      <c r="AM59" t="s">
        <v>28</v>
      </c>
      <c r="AN59" t="s">
        <v>28</v>
      </c>
      <c r="AO59" t="s">
        <v>28</v>
      </c>
    </row>
    <row r="60" spans="15:41" x14ac:dyDescent="0.25">
      <c r="O60" s="5">
        <v>60</v>
      </c>
      <c r="P60" s="6">
        <v>3</v>
      </c>
      <c r="AK60" s="44" t="s">
        <v>313</v>
      </c>
      <c r="AL60" t="s">
        <v>44</v>
      </c>
      <c r="AM60" t="s">
        <v>28</v>
      </c>
      <c r="AN60" t="s">
        <v>28</v>
      </c>
      <c r="AO60" t="s">
        <v>28</v>
      </c>
    </row>
    <row r="61" spans="15:41" x14ac:dyDescent="0.25">
      <c r="O61" s="5">
        <v>62</v>
      </c>
      <c r="P61" s="6">
        <v>2</v>
      </c>
      <c r="AK61" s="44" t="s">
        <v>314</v>
      </c>
      <c r="AL61" t="s">
        <v>24</v>
      </c>
      <c r="AM61" t="s">
        <v>28</v>
      </c>
      <c r="AN61" t="s">
        <v>22</v>
      </c>
      <c r="AO61" t="s">
        <v>28</v>
      </c>
    </row>
    <row r="62" spans="15:41" x14ac:dyDescent="0.25">
      <c r="O62" s="5">
        <v>63</v>
      </c>
      <c r="P62" s="6">
        <v>2</v>
      </c>
      <c r="AK62" s="44" t="s">
        <v>315</v>
      </c>
      <c r="AL62" t="s">
        <v>62</v>
      </c>
      <c r="AM62" t="s">
        <v>28</v>
      </c>
      <c r="AN62" t="s">
        <v>14</v>
      </c>
      <c r="AO62" t="s">
        <v>28</v>
      </c>
    </row>
    <row r="63" spans="15:41" x14ac:dyDescent="0.25">
      <c r="O63" s="5">
        <v>64</v>
      </c>
      <c r="P63" s="6">
        <v>1</v>
      </c>
      <c r="AK63" s="44" t="s">
        <v>316</v>
      </c>
      <c r="AL63" t="s">
        <v>44</v>
      </c>
      <c r="AM63" t="s">
        <v>23</v>
      </c>
      <c r="AN63" t="s">
        <v>22</v>
      </c>
      <c r="AO63" t="s">
        <v>28</v>
      </c>
    </row>
    <row r="64" spans="15:41" x14ac:dyDescent="0.25">
      <c r="O64" s="5">
        <v>65</v>
      </c>
      <c r="P64" s="6">
        <v>1</v>
      </c>
      <c r="AK64" s="44" t="s">
        <v>317</v>
      </c>
      <c r="AL64" t="s">
        <v>44</v>
      </c>
      <c r="AM64" t="s">
        <v>23</v>
      </c>
      <c r="AN64" t="s">
        <v>22</v>
      </c>
      <c r="AO64" t="s">
        <v>28</v>
      </c>
    </row>
    <row r="65" spans="15:41" x14ac:dyDescent="0.25">
      <c r="O65" s="5">
        <v>66</v>
      </c>
      <c r="P65" s="6">
        <v>1</v>
      </c>
      <c r="AK65" s="44" t="s">
        <v>318</v>
      </c>
      <c r="AL65" t="s">
        <v>31</v>
      </c>
      <c r="AM65" t="s">
        <v>28</v>
      </c>
      <c r="AN65" t="s">
        <v>14</v>
      </c>
      <c r="AO65" t="s">
        <v>28</v>
      </c>
    </row>
    <row r="66" spans="15:41" x14ac:dyDescent="0.25">
      <c r="O66" s="5">
        <v>67</v>
      </c>
      <c r="P66" s="6">
        <v>3</v>
      </c>
      <c r="AK66" s="44" t="s">
        <v>319</v>
      </c>
      <c r="AL66" t="s">
        <v>17</v>
      </c>
      <c r="AM66" t="s">
        <v>23</v>
      </c>
      <c r="AN66" t="s">
        <v>28</v>
      </c>
      <c r="AO66" t="s">
        <v>15</v>
      </c>
    </row>
    <row r="67" spans="15:41" x14ac:dyDescent="0.25">
      <c r="O67" s="5">
        <v>68</v>
      </c>
      <c r="P67" s="6">
        <v>4</v>
      </c>
      <c r="AK67" s="44" t="s">
        <v>319</v>
      </c>
      <c r="AL67" t="s">
        <v>17</v>
      </c>
      <c r="AM67" t="s">
        <v>28</v>
      </c>
      <c r="AN67" t="s">
        <v>14</v>
      </c>
      <c r="AO67" t="s">
        <v>28</v>
      </c>
    </row>
    <row r="68" spans="15:41" x14ac:dyDescent="0.25">
      <c r="O68" s="5">
        <v>69</v>
      </c>
      <c r="P68" s="6">
        <v>2</v>
      </c>
      <c r="AK68" s="44" t="s">
        <v>320</v>
      </c>
      <c r="AL68" t="s">
        <v>76</v>
      </c>
      <c r="AM68" t="s">
        <v>28</v>
      </c>
      <c r="AN68" t="s">
        <v>28</v>
      </c>
      <c r="AO68" t="s">
        <v>28</v>
      </c>
    </row>
    <row r="69" spans="15:41" x14ac:dyDescent="0.25">
      <c r="O69" s="5">
        <v>70</v>
      </c>
      <c r="P69" s="6">
        <v>1</v>
      </c>
      <c r="AK69" s="44" t="s">
        <v>321</v>
      </c>
      <c r="AL69" t="s">
        <v>17</v>
      </c>
      <c r="AM69" t="s">
        <v>23</v>
      </c>
      <c r="AN69" t="s">
        <v>28</v>
      </c>
      <c r="AO69" t="s">
        <v>15</v>
      </c>
    </row>
    <row r="70" spans="15:41" x14ac:dyDescent="0.25">
      <c r="O70" s="5">
        <v>71</v>
      </c>
      <c r="P70" s="6">
        <v>3</v>
      </c>
      <c r="AK70" s="44" t="s">
        <v>322</v>
      </c>
      <c r="AL70" t="s">
        <v>17</v>
      </c>
      <c r="AM70" t="s">
        <v>23</v>
      </c>
      <c r="AN70" t="s">
        <v>28</v>
      </c>
      <c r="AO70" t="s">
        <v>15</v>
      </c>
    </row>
    <row r="71" spans="15:41" x14ac:dyDescent="0.25">
      <c r="O71" s="5">
        <v>72</v>
      </c>
      <c r="P71" s="6">
        <v>1</v>
      </c>
      <c r="AK71" s="44" t="s">
        <v>322</v>
      </c>
      <c r="AL71" t="s">
        <v>44</v>
      </c>
      <c r="AM71" t="s">
        <v>23</v>
      </c>
      <c r="AN71" t="s">
        <v>22</v>
      </c>
      <c r="AO71" t="s">
        <v>28</v>
      </c>
    </row>
    <row r="72" spans="15:41" x14ac:dyDescent="0.25">
      <c r="O72" s="5">
        <v>73</v>
      </c>
      <c r="P72" s="6">
        <v>1</v>
      </c>
      <c r="AK72" s="44" t="s">
        <v>323</v>
      </c>
      <c r="AL72" t="s">
        <v>24</v>
      </c>
      <c r="AM72" t="s">
        <v>28</v>
      </c>
      <c r="AN72" t="s">
        <v>28</v>
      </c>
      <c r="AO72" t="s">
        <v>28</v>
      </c>
    </row>
    <row r="73" spans="15:41" x14ac:dyDescent="0.25">
      <c r="O73" s="5">
        <v>74</v>
      </c>
      <c r="P73" s="6">
        <v>3</v>
      </c>
      <c r="AK73" s="44" t="s">
        <v>324</v>
      </c>
      <c r="AL73" t="s">
        <v>54</v>
      </c>
      <c r="AM73" t="s">
        <v>23</v>
      </c>
      <c r="AN73" t="s">
        <v>14</v>
      </c>
      <c r="AO73" t="s">
        <v>15</v>
      </c>
    </row>
    <row r="74" spans="15:41" x14ac:dyDescent="0.25">
      <c r="O74" s="5">
        <v>75</v>
      </c>
      <c r="P74" s="6">
        <v>3</v>
      </c>
      <c r="AK74" s="44" t="s">
        <v>324</v>
      </c>
      <c r="AL74" t="s">
        <v>141</v>
      </c>
      <c r="AM74" t="s">
        <v>16</v>
      </c>
      <c r="AN74" t="s">
        <v>14</v>
      </c>
      <c r="AO74" t="s">
        <v>15</v>
      </c>
    </row>
    <row r="75" spans="15:41" x14ac:dyDescent="0.25">
      <c r="O75" s="5">
        <v>76</v>
      </c>
      <c r="P75" s="6">
        <v>1</v>
      </c>
      <c r="AK75" s="44" t="s">
        <v>325</v>
      </c>
      <c r="AL75" t="s">
        <v>112</v>
      </c>
      <c r="AM75" t="s">
        <v>16</v>
      </c>
      <c r="AN75" t="s">
        <v>22</v>
      </c>
      <c r="AO75" t="s">
        <v>15</v>
      </c>
    </row>
    <row r="76" spans="15:41" x14ac:dyDescent="0.25">
      <c r="O76" s="5">
        <v>77</v>
      </c>
      <c r="P76" s="6">
        <v>4</v>
      </c>
      <c r="AK76" s="44" t="s">
        <v>326</v>
      </c>
      <c r="AL76" t="s">
        <v>49</v>
      </c>
      <c r="AM76" t="s">
        <v>28</v>
      </c>
      <c r="AN76" t="s">
        <v>14</v>
      </c>
      <c r="AO76" t="s">
        <v>28</v>
      </c>
    </row>
    <row r="77" spans="15:41" x14ac:dyDescent="0.25">
      <c r="O77" s="5">
        <v>78</v>
      </c>
      <c r="P77" s="6">
        <v>1</v>
      </c>
      <c r="AK77" s="44" t="s">
        <v>327</v>
      </c>
      <c r="AL77" t="s">
        <v>46</v>
      </c>
      <c r="AM77" t="s">
        <v>16</v>
      </c>
      <c r="AN77" t="s">
        <v>28</v>
      </c>
      <c r="AO77" t="s">
        <v>15</v>
      </c>
    </row>
    <row r="78" spans="15:41" x14ac:dyDescent="0.25">
      <c r="O78" s="5" t="s">
        <v>243</v>
      </c>
      <c r="P78" s="6">
        <v>197</v>
      </c>
      <c r="AK78" s="44" t="s">
        <v>328</v>
      </c>
      <c r="AL78" t="s">
        <v>17</v>
      </c>
      <c r="AM78" t="s">
        <v>16</v>
      </c>
      <c r="AN78" t="s">
        <v>14</v>
      </c>
      <c r="AO78" t="s">
        <v>15</v>
      </c>
    </row>
    <row r="79" spans="15:41" x14ac:dyDescent="0.25">
      <c r="AK79" s="44" t="s">
        <v>329</v>
      </c>
      <c r="AL79" t="s">
        <v>46</v>
      </c>
      <c r="AM79" t="s">
        <v>16</v>
      </c>
      <c r="AN79" t="s">
        <v>28</v>
      </c>
      <c r="AO79" t="s">
        <v>15</v>
      </c>
    </row>
    <row r="80" spans="15:41" x14ac:dyDescent="0.25">
      <c r="AK80" s="44" t="s">
        <v>330</v>
      </c>
      <c r="AL80" t="s">
        <v>46</v>
      </c>
      <c r="AM80" t="s">
        <v>16</v>
      </c>
      <c r="AN80" t="s">
        <v>28</v>
      </c>
      <c r="AO80" t="s">
        <v>15</v>
      </c>
    </row>
    <row r="81" spans="37:41" x14ac:dyDescent="0.25">
      <c r="AK81" s="44" t="s">
        <v>331</v>
      </c>
      <c r="AL81" t="s">
        <v>44</v>
      </c>
      <c r="AM81" t="s">
        <v>23</v>
      </c>
      <c r="AN81" t="s">
        <v>22</v>
      </c>
      <c r="AO81" t="s">
        <v>28</v>
      </c>
    </row>
    <row r="82" spans="37:41" x14ac:dyDescent="0.25">
      <c r="AK82" s="44" t="s">
        <v>332</v>
      </c>
      <c r="AL82" t="s">
        <v>64</v>
      </c>
      <c r="AM82" t="s">
        <v>28</v>
      </c>
      <c r="AN82" t="s">
        <v>22</v>
      </c>
      <c r="AO82" t="s">
        <v>28</v>
      </c>
    </row>
    <row r="83" spans="37:41" x14ac:dyDescent="0.25">
      <c r="AK83" s="44" t="s">
        <v>333</v>
      </c>
      <c r="AL83" t="s">
        <v>44</v>
      </c>
      <c r="AM83" t="s">
        <v>23</v>
      </c>
      <c r="AN83" t="s">
        <v>22</v>
      </c>
      <c r="AO83" t="s">
        <v>15</v>
      </c>
    </row>
    <row r="84" spans="37:41" x14ac:dyDescent="0.25">
      <c r="AK84" s="44" t="s">
        <v>334</v>
      </c>
      <c r="AL84" t="s">
        <v>58</v>
      </c>
      <c r="AM84" t="s">
        <v>16</v>
      </c>
      <c r="AN84" t="s">
        <v>28</v>
      </c>
      <c r="AO84" t="s">
        <v>15</v>
      </c>
    </row>
    <row r="85" spans="37:41" x14ac:dyDescent="0.25">
      <c r="AK85" s="44" t="s">
        <v>335</v>
      </c>
      <c r="AL85" t="s">
        <v>44</v>
      </c>
      <c r="AM85" t="s">
        <v>16</v>
      </c>
      <c r="AN85" t="s">
        <v>28</v>
      </c>
      <c r="AO85" t="s">
        <v>15</v>
      </c>
    </row>
    <row r="86" spans="37:41" x14ac:dyDescent="0.25">
      <c r="AK86" s="44" t="s">
        <v>336</v>
      </c>
      <c r="AL86" t="s">
        <v>102</v>
      </c>
      <c r="AM86" t="s">
        <v>16</v>
      </c>
      <c r="AN86" t="s">
        <v>14</v>
      </c>
      <c r="AO86" t="s">
        <v>15</v>
      </c>
    </row>
    <row r="87" spans="37:41" x14ac:dyDescent="0.25">
      <c r="AK87" s="44" t="s">
        <v>336</v>
      </c>
      <c r="AL87" t="s">
        <v>44</v>
      </c>
      <c r="AM87" t="s">
        <v>23</v>
      </c>
      <c r="AN87" t="s">
        <v>14</v>
      </c>
      <c r="AO87" t="s">
        <v>28</v>
      </c>
    </row>
    <row r="88" spans="37:41" x14ac:dyDescent="0.25">
      <c r="AK88" s="44" t="s">
        <v>337</v>
      </c>
      <c r="AL88" t="s">
        <v>51</v>
      </c>
      <c r="AM88" t="s">
        <v>16</v>
      </c>
      <c r="AN88" t="s">
        <v>14</v>
      </c>
      <c r="AO88" t="s">
        <v>15</v>
      </c>
    </row>
    <row r="89" spans="37:41" x14ac:dyDescent="0.25">
      <c r="AK89" s="44" t="s">
        <v>338</v>
      </c>
      <c r="AL89" t="s">
        <v>44</v>
      </c>
      <c r="AM89" t="s">
        <v>23</v>
      </c>
      <c r="AN89" t="s">
        <v>22</v>
      </c>
      <c r="AO89" t="s">
        <v>15</v>
      </c>
    </row>
    <row r="90" spans="37:41" x14ac:dyDescent="0.25">
      <c r="AK90" s="44" t="s">
        <v>339</v>
      </c>
      <c r="AL90" t="s">
        <v>102</v>
      </c>
      <c r="AM90" t="s">
        <v>16</v>
      </c>
      <c r="AN90" t="s">
        <v>14</v>
      </c>
      <c r="AO90" t="s">
        <v>15</v>
      </c>
    </row>
    <row r="91" spans="37:41" x14ac:dyDescent="0.25">
      <c r="AK91" s="44" t="s">
        <v>340</v>
      </c>
      <c r="AL91" t="s">
        <v>64</v>
      </c>
      <c r="AM91" t="s">
        <v>28</v>
      </c>
      <c r="AN91" t="s">
        <v>22</v>
      </c>
      <c r="AO91" t="s">
        <v>28</v>
      </c>
    </row>
    <row r="92" spans="37:41" x14ac:dyDescent="0.25">
      <c r="AK92" s="44" t="s">
        <v>341</v>
      </c>
      <c r="AL92" t="s">
        <v>35</v>
      </c>
      <c r="AM92" t="s">
        <v>16</v>
      </c>
      <c r="AN92" t="s">
        <v>22</v>
      </c>
      <c r="AO92" t="s">
        <v>15</v>
      </c>
    </row>
    <row r="93" spans="37:41" x14ac:dyDescent="0.25">
      <c r="AK93" s="44" t="s">
        <v>341</v>
      </c>
      <c r="AL93" t="s">
        <v>24</v>
      </c>
      <c r="AM93" t="s">
        <v>23</v>
      </c>
      <c r="AN93" t="s">
        <v>22</v>
      </c>
      <c r="AO93" t="s">
        <v>28</v>
      </c>
    </row>
    <row r="94" spans="37:41" x14ac:dyDescent="0.25">
      <c r="AK94" s="44" t="s">
        <v>342</v>
      </c>
      <c r="AL94" t="s">
        <v>46</v>
      </c>
      <c r="AM94" t="s">
        <v>23</v>
      </c>
      <c r="AN94" t="s">
        <v>14</v>
      </c>
      <c r="AO94" t="s">
        <v>15</v>
      </c>
    </row>
    <row r="95" spans="37:41" x14ac:dyDescent="0.25">
      <c r="AK95" s="44" t="s">
        <v>342</v>
      </c>
      <c r="AL95" t="s">
        <v>44</v>
      </c>
      <c r="AM95" t="s">
        <v>23</v>
      </c>
      <c r="AN95" t="s">
        <v>22</v>
      </c>
      <c r="AO95" t="s">
        <v>15</v>
      </c>
    </row>
    <row r="96" spans="37:41" x14ac:dyDescent="0.25">
      <c r="AK96" s="44" t="s">
        <v>343</v>
      </c>
      <c r="AL96" t="s">
        <v>17</v>
      </c>
      <c r="AM96" t="s">
        <v>23</v>
      </c>
      <c r="AN96" t="s">
        <v>28</v>
      </c>
      <c r="AO96" t="s">
        <v>15</v>
      </c>
    </row>
    <row r="97" spans="37:41" x14ac:dyDescent="0.25">
      <c r="AK97" s="44" t="s">
        <v>343</v>
      </c>
      <c r="AL97" t="s">
        <v>62</v>
      </c>
      <c r="AM97" t="s">
        <v>23</v>
      </c>
      <c r="AN97" t="s">
        <v>14</v>
      </c>
      <c r="AO97" t="s">
        <v>28</v>
      </c>
    </row>
    <row r="98" spans="37:41" x14ac:dyDescent="0.25">
      <c r="AK98" s="44" t="s">
        <v>344</v>
      </c>
      <c r="AL98" t="s">
        <v>31</v>
      </c>
      <c r="AM98" t="s">
        <v>28</v>
      </c>
      <c r="AN98" t="s">
        <v>14</v>
      </c>
      <c r="AO98" t="s">
        <v>28</v>
      </c>
    </row>
    <row r="99" spans="37:41" x14ac:dyDescent="0.25">
      <c r="AK99" s="44" t="s">
        <v>345</v>
      </c>
      <c r="AL99" t="s">
        <v>17</v>
      </c>
      <c r="AM99" t="s">
        <v>23</v>
      </c>
      <c r="AN99" t="s">
        <v>28</v>
      </c>
      <c r="AO99" t="s">
        <v>15</v>
      </c>
    </row>
    <row r="100" spans="37:41" x14ac:dyDescent="0.25">
      <c r="AK100" s="44" t="s">
        <v>346</v>
      </c>
      <c r="AL100" t="s">
        <v>46</v>
      </c>
      <c r="AM100" t="s">
        <v>16</v>
      </c>
      <c r="AN100" t="s">
        <v>14</v>
      </c>
      <c r="AO100" t="s">
        <v>15</v>
      </c>
    </row>
    <row r="101" spans="37:41" x14ac:dyDescent="0.25">
      <c r="AK101" s="44" t="s">
        <v>347</v>
      </c>
      <c r="AL101" t="s">
        <v>17</v>
      </c>
      <c r="AM101" t="s">
        <v>28</v>
      </c>
      <c r="AN101" t="s">
        <v>14</v>
      </c>
      <c r="AO101" t="s">
        <v>28</v>
      </c>
    </row>
    <row r="102" spans="37:41" x14ac:dyDescent="0.25">
      <c r="AK102" s="44" t="s">
        <v>347</v>
      </c>
      <c r="AL102" t="s">
        <v>62</v>
      </c>
      <c r="AM102" t="s">
        <v>23</v>
      </c>
      <c r="AN102" t="s">
        <v>14</v>
      </c>
      <c r="AO102" t="s">
        <v>15</v>
      </c>
    </row>
    <row r="103" spans="37:41" x14ac:dyDescent="0.25">
      <c r="AK103" s="44" t="s">
        <v>348</v>
      </c>
      <c r="AL103" t="s">
        <v>62</v>
      </c>
      <c r="AM103" t="s">
        <v>16</v>
      </c>
      <c r="AN103" t="s">
        <v>22</v>
      </c>
      <c r="AO103" t="s">
        <v>15</v>
      </c>
    </row>
    <row r="104" spans="37:41" x14ac:dyDescent="0.25">
      <c r="AK104" s="44" t="s">
        <v>348</v>
      </c>
      <c r="AL104" t="s">
        <v>44</v>
      </c>
      <c r="AM104" t="s">
        <v>23</v>
      </c>
      <c r="AN104" t="s">
        <v>22</v>
      </c>
      <c r="AO104" t="s">
        <v>28</v>
      </c>
    </row>
    <row r="105" spans="37:41" x14ac:dyDescent="0.25">
      <c r="AK105" s="44" t="s">
        <v>349</v>
      </c>
      <c r="AL105" t="s">
        <v>17</v>
      </c>
      <c r="AM105" t="s">
        <v>23</v>
      </c>
      <c r="AN105" t="s">
        <v>28</v>
      </c>
      <c r="AO105" t="s">
        <v>15</v>
      </c>
    </row>
    <row r="106" spans="37:41" x14ac:dyDescent="0.25">
      <c r="AK106" s="44" t="s">
        <v>350</v>
      </c>
      <c r="AL106" t="s">
        <v>46</v>
      </c>
      <c r="AM106" t="s">
        <v>16</v>
      </c>
      <c r="AN106" t="s">
        <v>28</v>
      </c>
      <c r="AO106" t="s">
        <v>15</v>
      </c>
    </row>
    <row r="107" spans="37:41" x14ac:dyDescent="0.25">
      <c r="AK107" s="44" t="s">
        <v>351</v>
      </c>
      <c r="AL107" t="s">
        <v>141</v>
      </c>
      <c r="AM107" t="s">
        <v>16</v>
      </c>
      <c r="AN107" t="s">
        <v>14</v>
      </c>
      <c r="AO107" t="s">
        <v>15</v>
      </c>
    </row>
    <row r="108" spans="37:41" x14ac:dyDescent="0.25">
      <c r="AK108" s="44" t="s">
        <v>352</v>
      </c>
      <c r="AL108" t="s">
        <v>44</v>
      </c>
      <c r="AM108" t="s">
        <v>16</v>
      </c>
      <c r="AN108" t="s">
        <v>14</v>
      </c>
      <c r="AO108" t="s">
        <v>15</v>
      </c>
    </row>
    <row r="109" spans="37:41" x14ac:dyDescent="0.25">
      <c r="AK109" s="44" t="s">
        <v>353</v>
      </c>
      <c r="AL109" t="s">
        <v>64</v>
      </c>
      <c r="AM109" t="s">
        <v>28</v>
      </c>
      <c r="AN109" t="s">
        <v>22</v>
      </c>
      <c r="AO109" t="s">
        <v>28</v>
      </c>
    </row>
    <row r="110" spans="37:41" x14ac:dyDescent="0.25">
      <c r="AK110" s="44" t="s">
        <v>353</v>
      </c>
      <c r="AL110" t="s">
        <v>102</v>
      </c>
      <c r="AM110" t="s">
        <v>16</v>
      </c>
      <c r="AN110" t="s">
        <v>28</v>
      </c>
      <c r="AO110" t="s">
        <v>15</v>
      </c>
    </row>
    <row r="111" spans="37:41" x14ac:dyDescent="0.25">
      <c r="AK111" s="44" t="s">
        <v>353</v>
      </c>
      <c r="AL111" t="s">
        <v>58</v>
      </c>
      <c r="AM111" t="s">
        <v>16</v>
      </c>
      <c r="AN111" t="s">
        <v>22</v>
      </c>
      <c r="AO111" t="s">
        <v>15</v>
      </c>
    </row>
    <row r="112" spans="37:41" x14ac:dyDescent="0.25">
      <c r="AK112" s="44" t="s">
        <v>354</v>
      </c>
      <c r="AL112" t="s">
        <v>44</v>
      </c>
      <c r="AM112" t="s">
        <v>16</v>
      </c>
      <c r="AN112" t="s">
        <v>14</v>
      </c>
      <c r="AO112" t="s">
        <v>15</v>
      </c>
    </row>
    <row r="113" spans="37:41" x14ac:dyDescent="0.25">
      <c r="AK113" s="44" t="s">
        <v>354</v>
      </c>
      <c r="AL113" t="s">
        <v>44</v>
      </c>
      <c r="AM113" t="s">
        <v>23</v>
      </c>
      <c r="AN113" t="s">
        <v>22</v>
      </c>
      <c r="AO113" t="s">
        <v>15</v>
      </c>
    </row>
    <row r="114" spans="37:41" x14ac:dyDescent="0.25">
      <c r="AK114" s="44" t="s">
        <v>355</v>
      </c>
      <c r="AL114" t="s">
        <v>54</v>
      </c>
      <c r="AM114" t="s">
        <v>23</v>
      </c>
      <c r="AN114" t="s">
        <v>14</v>
      </c>
      <c r="AO114" t="s">
        <v>15</v>
      </c>
    </row>
    <row r="115" spans="37:41" x14ac:dyDescent="0.25">
      <c r="AK115" s="44" t="s">
        <v>355</v>
      </c>
      <c r="AL115" t="s">
        <v>35</v>
      </c>
      <c r="AM115" t="s">
        <v>16</v>
      </c>
      <c r="AN115" t="s">
        <v>22</v>
      </c>
      <c r="AO115" t="s">
        <v>15</v>
      </c>
    </row>
    <row r="116" spans="37:41" x14ac:dyDescent="0.25">
      <c r="AK116" s="44" t="s">
        <v>355</v>
      </c>
      <c r="AL116" t="s">
        <v>58</v>
      </c>
      <c r="AM116" t="s">
        <v>16</v>
      </c>
      <c r="AN116" t="s">
        <v>22</v>
      </c>
      <c r="AO116" t="s">
        <v>15</v>
      </c>
    </row>
    <row r="117" spans="37:41" x14ac:dyDescent="0.25">
      <c r="AK117" s="44" t="s">
        <v>356</v>
      </c>
      <c r="AL117" t="s">
        <v>35</v>
      </c>
      <c r="AM117" t="s">
        <v>28</v>
      </c>
      <c r="AN117" t="s">
        <v>14</v>
      </c>
      <c r="AO117" t="s">
        <v>28</v>
      </c>
    </row>
    <row r="118" spans="37:41" x14ac:dyDescent="0.25">
      <c r="AK118" s="44" t="s">
        <v>356</v>
      </c>
      <c r="AL118" t="s">
        <v>44</v>
      </c>
      <c r="AM118" t="s">
        <v>28</v>
      </c>
      <c r="AN118" t="s">
        <v>28</v>
      </c>
      <c r="AO118" t="s">
        <v>28</v>
      </c>
    </row>
    <row r="119" spans="37:41" x14ac:dyDescent="0.25">
      <c r="AK119" s="44" t="s">
        <v>357</v>
      </c>
      <c r="AL119" t="s">
        <v>58</v>
      </c>
      <c r="AM119" t="s">
        <v>16</v>
      </c>
      <c r="AN119" t="s">
        <v>22</v>
      </c>
      <c r="AO119" t="s">
        <v>15</v>
      </c>
    </row>
    <row r="120" spans="37:41" x14ac:dyDescent="0.25">
      <c r="AK120" s="44" t="s">
        <v>358</v>
      </c>
      <c r="AL120" t="s">
        <v>49</v>
      </c>
      <c r="AM120" t="s">
        <v>23</v>
      </c>
      <c r="AN120" t="s">
        <v>14</v>
      </c>
      <c r="AO120" t="s">
        <v>28</v>
      </c>
    </row>
    <row r="121" spans="37:41" x14ac:dyDescent="0.25">
      <c r="AK121" s="44" t="s">
        <v>359</v>
      </c>
      <c r="AL121" t="s">
        <v>49</v>
      </c>
      <c r="AM121" t="s">
        <v>16</v>
      </c>
      <c r="AN121" t="s">
        <v>14</v>
      </c>
      <c r="AO121" t="s">
        <v>15</v>
      </c>
    </row>
    <row r="122" spans="37:41" x14ac:dyDescent="0.25">
      <c r="AK122" s="44" t="s">
        <v>360</v>
      </c>
      <c r="AL122" t="s">
        <v>46</v>
      </c>
      <c r="AM122" t="s">
        <v>16</v>
      </c>
      <c r="AN122" t="s">
        <v>14</v>
      </c>
      <c r="AO122" t="s">
        <v>15</v>
      </c>
    </row>
    <row r="123" spans="37:41" x14ac:dyDescent="0.25">
      <c r="AK123" s="44" t="s">
        <v>361</v>
      </c>
      <c r="AL123" t="s">
        <v>58</v>
      </c>
      <c r="AM123" t="s">
        <v>16</v>
      </c>
      <c r="AN123" t="s">
        <v>14</v>
      </c>
      <c r="AO123" t="s">
        <v>15</v>
      </c>
    </row>
    <row r="124" spans="37:41" x14ac:dyDescent="0.25">
      <c r="AK124" s="44" t="s">
        <v>362</v>
      </c>
      <c r="AL124" t="s">
        <v>46</v>
      </c>
      <c r="AM124" t="s">
        <v>16</v>
      </c>
      <c r="AN124" t="s">
        <v>14</v>
      </c>
      <c r="AO124" t="s">
        <v>15</v>
      </c>
    </row>
    <row r="125" spans="37:41" x14ac:dyDescent="0.25">
      <c r="AK125" s="44" t="s">
        <v>363</v>
      </c>
      <c r="AL125" t="s">
        <v>31</v>
      </c>
      <c r="AM125" t="s">
        <v>28</v>
      </c>
      <c r="AN125" t="s">
        <v>14</v>
      </c>
      <c r="AO125" t="s">
        <v>28</v>
      </c>
    </row>
    <row r="126" spans="37:41" x14ac:dyDescent="0.25">
      <c r="AK126" s="44" t="s">
        <v>364</v>
      </c>
      <c r="AL126" t="s">
        <v>93</v>
      </c>
      <c r="AM126" t="s">
        <v>16</v>
      </c>
      <c r="AN126" t="s">
        <v>22</v>
      </c>
      <c r="AO126" t="s">
        <v>15</v>
      </c>
    </row>
    <row r="127" spans="37:41" x14ac:dyDescent="0.25">
      <c r="AK127" s="44" t="s">
        <v>365</v>
      </c>
      <c r="AL127" t="s">
        <v>51</v>
      </c>
      <c r="AM127" t="s">
        <v>16</v>
      </c>
      <c r="AN127" t="s">
        <v>14</v>
      </c>
      <c r="AO127" t="s">
        <v>15</v>
      </c>
    </row>
    <row r="128" spans="37:41" x14ac:dyDescent="0.25">
      <c r="AK128" s="44" t="s">
        <v>366</v>
      </c>
      <c r="AL128" t="s">
        <v>46</v>
      </c>
      <c r="AM128" t="s">
        <v>16</v>
      </c>
      <c r="AN128" t="s">
        <v>14</v>
      </c>
      <c r="AO128" t="s">
        <v>15</v>
      </c>
    </row>
    <row r="129" spans="37:41" x14ac:dyDescent="0.25">
      <c r="AK129" s="44" t="s">
        <v>366</v>
      </c>
      <c r="AL129" t="s">
        <v>49</v>
      </c>
      <c r="AM129" t="s">
        <v>16</v>
      </c>
      <c r="AN129" t="s">
        <v>22</v>
      </c>
      <c r="AO129" t="s">
        <v>15</v>
      </c>
    </row>
    <row r="130" spans="37:41" x14ac:dyDescent="0.25">
      <c r="AK130" s="44" t="s">
        <v>366</v>
      </c>
      <c r="AL130" t="s">
        <v>44</v>
      </c>
      <c r="AM130" t="s">
        <v>23</v>
      </c>
      <c r="AN130" t="s">
        <v>22</v>
      </c>
      <c r="AO130" t="s">
        <v>15</v>
      </c>
    </row>
    <row r="131" spans="37:41" x14ac:dyDescent="0.25">
      <c r="AK131" s="44" t="s">
        <v>367</v>
      </c>
      <c r="AL131" t="s">
        <v>58</v>
      </c>
      <c r="AM131" t="s">
        <v>23</v>
      </c>
      <c r="AN131" t="s">
        <v>14</v>
      </c>
      <c r="AO131" t="s">
        <v>28</v>
      </c>
    </row>
    <row r="132" spans="37:41" x14ac:dyDescent="0.25">
      <c r="AK132" s="44" t="s">
        <v>368</v>
      </c>
      <c r="AL132" t="s">
        <v>17</v>
      </c>
      <c r="AM132" t="s">
        <v>16</v>
      </c>
      <c r="AN132" t="s">
        <v>14</v>
      </c>
      <c r="AO132" t="s">
        <v>15</v>
      </c>
    </row>
    <row r="133" spans="37:41" x14ac:dyDescent="0.25">
      <c r="AK133" s="44" t="s">
        <v>369</v>
      </c>
      <c r="AL133" t="s">
        <v>51</v>
      </c>
      <c r="AM133" t="s">
        <v>23</v>
      </c>
      <c r="AN133" t="s">
        <v>14</v>
      </c>
      <c r="AO133" t="s">
        <v>28</v>
      </c>
    </row>
    <row r="134" spans="37:41" x14ac:dyDescent="0.25">
      <c r="AK134" s="44" t="s">
        <v>369</v>
      </c>
      <c r="AL134" t="s">
        <v>112</v>
      </c>
      <c r="AM134" t="s">
        <v>16</v>
      </c>
      <c r="AN134" t="s">
        <v>22</v>
      </c>
      <c r="AO134" t="s">
        <v>15</v>
      </c>
    </row>
    <row r="135" spans="37:41" x14ac:dyDescent="0.25">
      <c r="AK135" s="44" t="s">
        <v>370</v>
      </c>
      <c r="AL135" t="s">
        <v>46</v>
      </c>
      <c r="AM135" t="s">
        <v>16</v>
      </c>
      <c r="AN135" t="s">
        <v>14</v>
      </c>
      <c r="AO135" t="s">
        <v>15</v>
      </c>
    </row>
    <row r="136" spans="37:41" x14ac:dyDescent="0.25">
      <c r="AK136" s="44" t="s">
        <v>371</v>
      </c>
      <c r="AL136" t="s">
        <v>44</v>
      </c>
      <c r="AM136" t="s">
        <v>23</v>
      </c>
      <c r="AN136" t="s">
        <v>22</v>
      </c>
      <c r="AO136" t="s">
        <v>28</v>
      </c>
    </row>
    <row r="137" spans="37:41" x14ac:dyDescent="0.25">
      <c r="AK137" s="44" t="s">
        <v>372</v>
      </c>
      <c r="AL137" t="s">
        <v>44</v>
      </c>
      <c r="AM137" t="s">
        <v>16</v>
      </c>
      <c r="AN137" t="s">
        <v>28</v>
      </c>
      <c r="AO137" t="s">
        <v>15</v>
      </c>
    </row>
    <row r="138" spans="37:41" x14ac:dyDescent="0.25">
      <c r="AK138" s="44" t="s">
        <v>373</v>
      </c>
      <c r="AL138" t="s">
        <v>46</v>
      </c>
      <c r="AM138" t="s">
        <v>16</v>
      </c>
      <c r="AN138" t="s">
        <v>28</v>
      </c>
      <c r="AO138" t="s">
        <v>15</v>
      </c>
    </row>
    <row r="139" spans="37:41" x14ac:dyDescent="0.25">
      <c r="AK139" s="44" t="s">
        <v>374</v>
      </c>
      <c r="AL139" t="s">
        <v>17</v>
      </c>
      <c r="AM139" t="s">
        <v>23</v>
      </c>
      <c r="AN139" t="s">
        <v>28</v>
      </c>
      <c r="AO139" t="s">
        <v>15</v>
      </c>
    </row>
    <row r="140" spans="37:41" x14ac:dyDescent="0.25">
      <c r="AK140" s="44" t="s">
        <v>375</v>
      </c>
      <c r="AL140" t="s">
        <v>39</v>
      </c>
      <c r="AM140" t="s">
        <v>16</v>
      </c>
      <c r="AN140" t="s">
        <v>22</v>
      </c>
      <c r="AO140" t="s">
        <v>15</v>
      </c>
    </row>
    <row r="141" spans="37:41" x14ac:dyDescent="0.25">
      <c r="AK141" s="44" t="s">
        <v>376</v>
      </c>
      <c r="AL141" t="s">
        <v>17</v>
      </c>
      <c r="AM141" t="s">
        <v>23</v>
      </c>
      <c r="AN141" t="s">
        <v>28</v>
      </c>
      <c r="AO141" t="s">
        <v>15</v>
      </c>
    </row>
    <row r="142" spans="37:41" x14ac:dyDescent="0.25">
      <c r="AK142" s="44" t="s">
        <v>377</v>
      </c>
      <c r="AL142" t="s">
        <v>58</v>
      </c>
      <c r="AM142" t="s">
        <v>16</v>
      </c>
      <c r="AN142" t="s">
        <v>22</v>
      </c>
      <c r="AO142" t="s">
        <v>15</v>
      </c>
    </row>
    <row r="143" spans="37:41" x14ac:dyDescent="0.25">
      <c r="AK143" s="44" t="s">
        <v>378</v>
      </c>
      <c r="AL143" t="s">
        <v>51</v>
      </c>
      <c r="AM143" t="s">
        <v>23</v>
      </c>
      <c r="AN143" t="s">
        <v>14</v>
      </c>
      <c r="AO143" t="s">
        <v>28</v>
      </c>
    </row>
    <row r="144" spans="37:41" x14ac:dyDescent="0.25">
      <c r="AK144" s="44" t="s">
        <v>379</v>
      </c>
      <c r="AL144" t="s">
        <v>49</v>
      </c>
      <c r="AM144" t="s">
        <v>23</v>
      </c>
      <c r="AN144" t="s">
        <v>14</v>
      </c>
      <c r="AO144" t="s">
        <v>28</v>
      </c>
    </row>
    <row r="145" spans="37:41" x14ac:dyDescent="0.25">
      <c r="AK145" s="44" t="s">
        <v>380</v>
      </c>
      <c r="AL145" t="s">
        <v>67</v>
      </c>
      <c r="AM145" t="s">
        <v>28</v>
      </c>
      <c r="AN145" t="s">
        <v>28</v>
      </c>
      <c r="AO145" t="s">
        <v>28</v>
      </c>
    </row>
    <row r="146" spans="37:41" x14ac:dyDescent="0.25">
      <c r="AK146" s="44" t="s">
        <v>381</v>
      </c>
      <c r="AL146" t="s">
        <v>17</v>
      </c>
      <c r="AM146" t="s">
        <v>16</v>
      </c>
      <c r="AN146" t="s">
        <v>14</v>
      </c>
      <c r="AO146" t="s">
        <v>15</v>
      </c>
    </row>
    <row r="147" spans="37:41" x14ac:dyDescent="0.25">
      <c r="AK147" s="44" t="s">
        <v>382</v>
      </c>
      <c r="AL147" t="s">
        <v>46</v>
      </c>
      <c r="AM147" t="s">
        <v>16</v>
      </c>
      <c r="AN147" t="s">
        <v>28</v>
      </c>
      <c r="AO147" t="s">
        <v>15</v>
      </c>
    </row>
    <row r="148" spans="37:41" x14ac:dyDescent="0.25">
      <c r="AK148" s="44" t="s">
        <v>383</v>
      </c>
      <c r="AL148" t="s">
        <v>46</v>
      </c>
      <c r="AM148" t="s">
        <v>16</v>
      </c>
      <c r="AN148" t="s">
        <v>14</v>
      </c>
      <c r="AO148" t="s">
        <v>15</v>
      </c>
    </row>
    <row r="149" spans="37:41" x14ac:dyDescent="0.25">
      <c r="AK149" s="44" t="s">
        <v>384</v>
      </c>
      <c r="AL149" t="s">
        <v>46</v>
      </c>
      <c r="AM149" t="s">
        <v>23</v>
      </c>
      <c r="AN149" t="s">
        <v>14</v>
      </c>
      <c r="AO149" t="s">
        <v>15</v>
      </c>
    </row>
    <row r="150" spans="37:41" x14ac:dyDescent="0.25">
      <c r="AK150" s="44" t="s">
        <v>385</v>
      </c>
      <c r="AL150" t="s">
        <v>44</v>
      </c>
      <c r="AM150" t="s">
        <v>23</v>
      </c>
      <c r="AN150" t="s">
        <v>22</v>
      </c>
      <c r="AO150" t="s">
        <v>28</v>
      </c>
    </row>
    <row r="151" spans="37:41" x14ac:dyDescent="0.25">
      <c r="AK151" s="44" t="s">
        <v>386</v>
      </c>
      <c r="AL151" t="s">
        <v>64</v>
      </c>
      <c r="AM151" t="s">
        <v>28</v>
      </c>
      <c r="AN151" t="s">
        <v>22</v>
      </c>
      <c r="AO151" t="s">
        <v>28</v>
      </c>
    </row>
    <row r="152" spans="37:41" x14ac:dyDescent="0.25">
      <c r="AK152" s="44" t="s">
        <v>386</v>
      </c>
      <c r="AL152" t="s">
        <v>58</v>
      </c>
      <c r="AM152" t="s">
        <v>16</v>
      </c>
      <c r="AN152" t="s">
        <v>22</v>
      </c>
      <c r="AO152" t="s">
        <v>15</v>
      </c>
    </row>
    <row r="153" spans="37:41" x14ac:dyDescent="0.25">
      <c r="AK153" s="44" t="s">
        <v>387</v>
      </c>
      <c r="AL153" t="s">
        <v>58</v>
      </c>
      <c r="AM153" t="s">
        <v>23</v>
      </c>
      <c r="AN153" t="s">
        <v>14</v>
      </c>
      <c r="AO153" t="s">
        <v>28</v>
      </c>
    </row>
    <row r="154" spans="37:41" x14ac:dyDescent="0.25">
      <c r="AK154" s="44" t="s">
        <v>388</v>
      </c>
      <c r="AL154" t="s">
        <v>44</v>
      </c>
      <c r="AM154" t="s">
        <v>23</v>
      </c>
      <c r="AN154" t="s">
        <v>22</v>
      </c>
      <c r="AO154" t="s">
        <v>15</v>
      </c>
    </row>
    <row r="155" spans="37:41" x14ac:dyDescent="0.25">
      <c r="AK155" s="44" t="s">
        <v>389</v>
      </c>
      <c r="AL155" t="s">
        <v>29</v>
      </c>
      <c r="AM155" t="s">
        <v>23</v>
      </c>
      <c r="AN155" t="s">
        <v>14</v>
      </c>
      <c r="AO155" t="s">
        <v>28</v>
      </c>
    </row>
    <row r="156" spans="37:41" x14ac:dyDescent="0.25">
      <c r="AK156" s="44" t="s">
        <v>390</v>
      </c>
      <c r="AL156" t="s">
        <v>46</v>
      </c>
      <c r="AM156" t="s">
        <v>23</v>
      </c>
      <c r="AN156" t="s">
        <v>14</v>
      </c>
      <c r="AO156" t="s">
        <v>28</v>
      </c>
    </row>
    <row r="157" spans="37:41" x14ac:dyDescent="0.25">
      <c r="AK157" s="44" t="s">
        <v>390</v>
      </c>
      <c r="AL157" t="s">
        <v>44</v>
      </c>
      <c r="AM157" t="s">
        <v>16</v>
      </c>
      <c r="AN157" t="s">
        <v>14</v>
      </c>
      <c r="AO157" t="s">
        <v>15</v>
      </c>
    </row>
    <row r="158" spans="37:41" x14ac:dyDescent="0.25">
      <c r="AK158" s="44" t="s">
        <v>391</v>
      </c>
      <c r="AL158" t="s">
        <v>31</v>
      </c>
      <c r="AM158" t="s">
        <v>16</v>
      </c>
      <c r="AN158" t="s">
        <v>22</v>
      </c>
      <c r="AO158" t="s">
        <v>15</v>
      </c>
    </row>
    <row r="159" spans="37:41" x14ac:dyDescent="0.25">
      <c r="AK159" s="44" t="s">
        <v>392</v>
      </c>
      <c r="AL159" t="s">
        <v>31</v>
      </c>
      <c r="AM159" t="s">
        <v>23</v>
      </c>
      <c r="AN159" t="s">
        <v>14</v>
      </c>
      <c r="AO159" t="s">
        <v>15</v>
      </c>
    </row>
    <row r="160" spans="37:41" x14ac:dyDescent="0.25">
      <c r="AK160" s="44" t="s">
        <v>393</v>
      </c>
      <c r="AL160" t="s">
        <v>76</v>
      </c>
      <c r="AM160" t="s">
        <v>16</v>
      </c>
      <c r="AN160" t="s">
        <v>14</v>
      </c>
      <c r="AO160" t="s">
        <v>15</v>
      </c>
    </row>
    <row r="161" spans="37:41" x14ac:dyDescent="0.25">
      <c r="AK161" s="44" t="s">
        <v>394</v>
      </c>
      <c r="AL161" t="s">
        <v>17</v>
      </c>
      <c r="AM161" t="s">
        <v>28</v>
      </c>
      <c r="AN161" t="s">
        <v>14</v>
      </c>
      <c r="AO161" t="s">
        <v>28</v>
      </c>
    </row>
    <row r="162" spans="37:41" x14ac:dyDescent="0.25">
      <c r="AK162" s="44" t="s">
        <v>394</v>
      </c>
      <c r="AL162" t="s">
        <v>51</v>
      </c>
      <c r="AM162" t="s">
        <v>28</v>
      </c>
      <c r="AN162" t="s">
        <v>28</v>
      </c>
      <c r="AO162" t="s">
        <v>28</v>
      </c>
    </row>
    <row r="163" spans="37:41" x14ac:dyDescent="0.25">
      <c r="AK163" s="44" t="s">
        <v>395</v>
      </c>
      <c r="AL163" t="s">
        <v>64</v>
      </c>
      <c r="AM163" t="s">
        <v>28</v>
      </c>
      <c r="AN163" t="s">
        <v>22</v>
      </c>
      <c r="AO163" t="s">
        <v>28</v>
      </c>
    </row>
    <row r="164" spans="37:41" x14ac:dyDescent="0.25">
      <c r="AK164" s="44" t="s">
        <v>396</v>
      </c>
      <c r="AL164" t="s">
        <v>76</v>
      </c>
      <c r="AM164" t="s">
        <v>16</v>
      </c>
      <c r="AN164" t="s">
        <v>14</v>
      </c>
      <c r="AO164" t="s">
        <v>15</v>
      </c>
    </row>
    <row r="165" spans="37:41" x14ac:dyDescent="0.25">
      <c r="AK165" s="44" t="s">
        <v>397</v>
      </c>
      <c r="AL165" t="s">
        <v>64</v>
      </c>
      <c r="AM165" t="s">
        <v>28</v>
      </c>
      <c r="AN165" t="s">
        <v>22</v>
      </c>
      <c r="AO165" t="s">
        <v>28</v>
      </c>
    </row>
    <row r="166" spans="37:41" x14ac:dyDescent="0.25">
      <c r="AK166" s="44" t="s">
        <v>398</v>
      </c>
      <c r="AL166" t="s">
        <v>17</v>
      </c>
      <c r="AM166" t="s">
        <v>16</v>
      </c>
      <c r="AN166" t="s">
        <v>14</v>
      </c>
      <c r="AO166" t="s">
        <v>15</v>
      </c>
    </row>
    <row r="167" spans="37:41" x14ac:dyDescent="0.25">
      <c r="AK167" s="44" t="s">
        <v>399</v>
      </c>
      <c r="AL167" t="s">
        <v>17</v>
      </c>
      <c r="AM167" t="s">
        <v>23</v>
      </c>
      <c r="AN167" t="s">
        <v>28</v>
      </c>
      <c r="AO167" t="s">
        <v>15</v>
      </c>
    </row>
    <row r="168" spans="37:41" x14ac:dyDescent="0.25">
      <c r="AK168" s="44" t="s">
        <v>400</v>
      </c>
      <c r="AL168" t="s">
        <v>31</v>
      </c>
      <c r="AM168" t="s">
        <v>28</v>
      </c>
      <c r="AN168" t="s">
        <v>14</v>
      </c>
      <c r="AO168" t="s">
        <v>28</v>
      </c>
    </row>
    <row r="169" spans="37:41" x14ac:dyDescent="0.25">
      <c r="AK169" s="44" t="s">
        <v>401</v>
      </c>
      <c r="AL169" t="s">
        <v>46</v>
      </c>
      <c r="AM169" t="s">
        <v>16</v>
      </c>
      <c r="AN169" t="s">
        <v>28</v>
      </c>
      <c r="AO169" t="s">
        <v>15</v>
      </c>
    </row>
    <row r="170" spans="37:41" x14ac:dyDescent="0.25">
      <c r="AK170" s="44" t="s">
        <v>401</v>
      </c>
      <c r="AL170" t="s">
        <v>51</v>
      </c>
      <c r="AM170" t="s">
        <v>16</v>
      </c>
      <c r="AN170" t="s">
        <v>14</v>
      </c>
      <c r="AO170" t="s">
        <v>15</v>
      </c>
    </row>
    <row r="171" spans="37:41" x14ac:dyDescent="0.25">
      <c r="AK171" s="44" t="s">
        <v>402</v>
      </c>
      <c r="AL171" t="s">
        <v>93</v>
      </c>
      <c r="AM171" t="s">
        <v>16</v>
      </c>
      <c r="AN171" t="s">
        <v>22</v>
      </c>
      <c r="AO171" t="s">
        <v>15</v>
      </c>
    </row>
    <row r="172" spans="37:41" x14ac:dyDescent="0.25">
      <c r="AK172" s="44" t="s">
        <v>403</v>
      </c>
      <c r="AL172" t="s">
        <v>46</v>
      </c>
      <c r="AM172" t="s">
        <v>16</v>
      </c>
      <c r="AN172" t="s">
        <v>14</v>
      </c>
      <c r="AO172" t="s">
        <v>15</v>
      </c>
    </row>
    <row r="173" spans="37:41" x14ac:dyDescent="0.25">
      <c r="AK173" s="44" t="s">
        <v>403</v>
      </c>
      <c r="AL173" t="s">
        <v>24</v>
      </c>
      <c r="AM173" t="s">
        <v>28</v>
      </c>
      <c r="AN173" t="s">
        <v>22</v>
      </c>
      <c r="AO173" t="s">
        <v>28</v>
      </c>
    </row>
    <row r="174" spans="37:41" x14ac:dyDescent="0.25">
      <c r="AK174" s="44" t="s">
        <v>404</v>
      </c>
      <c r="AL174" t="s">
        <v>44</v>
      </c>
      <c r="AM174" t="s">
        <v>16</v>
      </c>
      <c r="AN174" t="s">
        <v>28</v>
      </c>
      <c r="AO174" t="s">
        <v>15</v>
      </c>
    </row>
    <row r="175" spans="37:41" x14ac:dyDescent="0.25">
      <c r="AK175" s="44" t="s">
        <v>405</v>
      </c>
      <c r="AL175" t="s">
        <v>58</v>
      </c>
      <c r="AM175" t="s">
        <v>23</v>
      </c>
      <c r="AN175" t="s">
        <v>14</v>
      </c>
      <c r="AO175" t="s">
        <v>15</v>
      </c>
    </row>
    <row r="176" spans="37:41" x14ac:dyDescent="0.25">
      <c r="AK176" s="44" t="s">
        <v>406</v>
      </c>
      <c r="AL176" t="s">
        <v>76</v>
      </c>
      <c r="AM176" t="s">
        <v>16</v>
      </c>
      <c r="AN176" t="s">
        <v>14</v>
      </c>
      <c r="AO176" t="s">
        <v>15</v>
      </c>
    </row>
    <row r="177" spans="37:41" x14ac:dyDescent="0.25">
      <c r="AK177" s="44" t="s">
        <v>406</v>
      </c>
      <c r="AL177" t="s">
        <v>58</v>
      </c>
      <c r="AM177" t="s">
        <v>16</v>
      </c>
      <c r="AN177" t="s">
        <v>22</v>
      </c>
      <c r="AO177" t="s">
        <v>15</v>
      </c>
    </row>
    <row r="178" spans="37:41" x14ac:dyDescent="0.25">
      <c r="AK178" s="44" t="s">
        <v>407</v>
      </c>
      <c r="AL178" t="s">
        <v>58</v>
      </c>
      <c r="AM178" t="s">
        <v>23</v>
      </c>
      <c r="AN178" t="s">
        <v>14</v>
      </c>
      <c r="AO178" t="s">
        <v>28</v>
      </c>
    </row>
    <row r="179" spans="37:41" x14ac:dyDescent="0.25">
      <c r="AK179" s="44" t="s">
        <v>407</v>
      </c>
      <c r="AL179" t="s">
        <v>44</v>
      </c>
      <c r="AM179" t="s">
        <v>16</v>
      </c>
      <c r="AN179" t="s">
        <v>28</v>
      </c>
      <c r="AO179" t="s">
        <v>15</v>
      </c>
    </row>
    <row r="180" spans="37:41" x14ac:dyDescent="0.25">
      <c r="AK180" s="44" t="s">
        <v>408</v>
      </c>
      <c r="AL180" t="s">
        <v>46</v>
      </c>
      <c r="AM180" t="s">
        <v>16</v>
      </c>
      <c r="AN180" t="s">
        <v>14</v>
      </c>
      <c r="AO180" t="s">
        <v>15</v>
      </c>
    </row>
    <row r="181" spans="37:41" x14ac:dyDescent="0.25">
      <c r="AK181" s="44" t="s">
        <v>409</v>
      </c>
      <c r="AL181" t="s">
        <v>102</v>
      </c>
      <c r="AM181" t="s">
        <v>16</v>
      </c>
      <c r="AN181" t="s">
        <v>22</v>
      </c>
      <c r="AO181" t="s">
        <v>15</v>
      </c>
    </row>
    <row r="182" spans="37:41" x14ac:dyDescent="0.25">
      <c r="AK182" s="44" t="s">
        <v>410</v>
      </c>
      <c r="AL182" t="s">
        <v>31</v>
      </c>
      <c r="AM182" t="s">
        <v>16</v>
      </c>
      <c r="AN182" t="s">
        <v>22</v>
      </c>
      <c r="AO182" t="s">
        <v>15</v>
      </c>
    </row>
    <row r="183" spans="37:41" x14ac:dyDescent="0.25">
      <c r="AK183" s="44" t="s">
        <v>410</v>
      </c>
      <c r="AL183" t="s">
        <v>46</v>
      </c>
      <c r="AM183" t="s">
        <v>16</v>
      </c>
      <c r="AN183" t="s">
        <v>14</v>
      </c>
      <c r="AO183" t="s">
        <v>15</v>
      </c>
    </row>
    <row r="184" spans="37:41" x14ac:dyDescent="0.25">
      <c r="AK184" s="44" t="s">
        <v>411</v>
      </c>
      <c r="AL184" t="s">
        <v>31</v>
      </c>
      <c r="AM184" t="s">
        <v>23</v>
      </c>
      <c r="AN184" t="s">
        <v>14</v>
      </c>
      <c r="AO184" t="s">
        <v>28</v>
      </c>
    </row>
    <row r="185" spans="37:41" x14ac:dyDescent="0.25">
      <c r="AK185" s="44" t="s">
        <v>412</v>
      </c>
      <c r="AL185" t="s">
        <v>51</v>
      </c>
      <c r="AM185" t="s">
        <v>16</v>
      </c>
      <c r="AN185" t="s">
        <v>14</v>
      </c>
      <c r="AO185" t="s">
        <v>15</v>
      </c>
    </row>
    <row r="186" spans="37:41" x14ac:dyDescent="0.25">
      <c r="AK186" s="44" t="s">
        <v>412</v>
      </c>
      <c r="AL186" t="s">
        <v>58</v>
      </c>
      <c r="AM186" t="s">
        <v>16</v>
      </c>
      <c r="AN186" t="s">
        <v>14</v>
      </c>
      <c r="AO186" t="s">
        <v>15</v>
      </c>
    </row>
    <row r="187" spans="37:41" x14ac:dyDescent="0.25">
      <c r="AK187" s="44" t="s">
        <v>413</v>
      </c>
      <c r="AL187" t="s">
        <v>17</v>
      </c>
      <c r="AM187" t="s">
        <v>28</v>
      </c>
      <c r="AN187" t="s">
        <v>14</v>
      </c>
      <c r="AO187" t="s">
        <v>28</v>
      </c>
    </row>
    <row r="188" spans="37:41" x14ac:dyDescent="0.25">
      <c r="AK188" s="44" t="s">
        <v>414</v>
      </c>
      <c r="AL188" t="s">
        <v>102</v>
      </c>
      <c r="AM188" t="s">
        <v>16</v>
      </c>
      <c r="AN188" t="s">
        <v>14</v>
      </c>
      <c r="AO188" t="s">
        <v>15</v>
      </c>
    </row>
    <row r="189" spans="37:41" x14ac:dyDescent="0.25">
      <c r="AK189" s="44" t="s">
        <v>414</v>
      </c>
      <c r="AL189" t="s">
        <v>44</v>
      </c>
      <c r="AM189" t="s">
        <v>16</v>
      </c>
      <c r="AN189" t="s">
        <v>14</v>
      </c>
      <c r="AO189" t="s">
        <v>15</v>
      </c>
    </row>
    <row r="190" spans="37:41" x14ac:dyDescent="0.25">
      <c r="AK190" s="44" t="s">
        <v>415</v>
      </c>
      <c r="AL190" t="s">
        <v>46</v>
      </c>
      <c r="AM190" t="s">
        <v>16</v>
      </c>
      <c r="AN190" t="s">
        <v>28</v>
      </c>
      <c r="AO190" t="s">
        <v>15</v>
      </c>
    </row>
    <row r="191" spans="37:41" x14ac:dyDescent="0.25">
      <c r="AK191" s="44" t="s">
        <v>415</v>
      </c>
      <c r="AL191" t="s">
        <v>49</v>
      </c>
      <c r="AM191" t="s">
        <v>28</v>
      </c>
      <c r="AN191" t="s">
        <v>14</v>
      </c>
      <c r="AO191" t="s">
        <v>28</v>
      </c>
    </row>
    <row r="192" spans="37:41" x14ac:dyDescent="0.25">
      <c r="AK192" s="44" t="s">
        <v>416</v>
      </c>
      <c r="AL192" t="s">
        <v>31</v>
      </c>
      <c r="AM192" t="s">
        <v>16</v>
      </c>
      <c r="AN192" t="s">
        <v>14</v>
      </c>
      <c r="AO192" t="s">
        <v>15</v>
      </c>
    </row>
    <row r="193" spans="37:41" x14ac:dyDescent="0.25">
      <c r="AK193" s="44" t="s">
        <v>417</v>
      </c>
      <c r="AL193" t="s">
        <v>41</v>
      </c>
      <c r="AM193" t="s">
        <v>28</v>
      </c>
      <c r="AN193" t="s">
        <v>14</v>
      </c>
      <c r="AO193" t="s">
        <v>28</v>
      </c>
    </row>
    <row r="194" spans="37:41" x14ac:dyDescent="0.25">
      <c r="AK194" s="44" t="s">
        <v>417</v>
      </c>
      <c r="AL194" t="s">
        <v>24</v>
      </c>
      <c r="AM194" t="s">
        <v>28</v>
      </c>
      <c r="AN194" t="s">
        <v>28</v>
      </c>
      <c r="AO194" t="s">
        <v>28</v>
      </c>
    </row>
    <row r="195" spans="37:41" x14ac:dyDescent="0.25">
      <c r="AK195" s="44" t="s">
        <v>418</v>
      </c>
      <c r="AL195" t="s">
        <v>44</v>
      </c>
      <c r="AM195" t="s">
        <v>28</v>
      </c>
      <c r="AN195" t="s">
        <v>22</v>
      </c>
      <c r="AO195" t="s">
        <v>28</v>
      </c>
    </row>
  </sheetData>
  <mergeCells count="10">
    <mergeCell ref="AD2:AE2"/>
    <mergeCell ref="AA2:AB2"/>
    <mergeCell ref="AG2:AH2"/>
    <mergeCell ref="D2:E2"/>
    <mergeCell ref="G2:H2"/>
    <mergeCell ref="O2:P2"/>
    <mergeCell ref="R2:S2"/>
    <mergeCell ref="U2:V2"/>
    <mergeCell ref="X2:Y2"/>
    <mergeCell ref="J2:M2"/>
  </mergeCells>
  <pageMargins left="0.511811024" right="0.511811024" top="0.78740157499999996" bottom="0.78740157499999996" header="0.31496062000000002" footer="0.31496062000000002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Dados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Laise Daiane Costa Lopes - FBM</cp:lastModifiedBy>
  <dcterms:created xsi:type="dcterms:W3CDTF">2020-06-18T20:55:06Z</dcterms:created>
  <dcterms:modified xsi:type="dcterms:W3CDTF">2020-08-31T14:10:24Z</dcterms:modified>
</cp:coreProperties>
</file>