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B.04960\Documents\Pessoal\MBA\Matérias\Service Self Analytics\Bases_Excel\"/>
    </mc:Choice>
  </mc:AlternateContent>
  <xr:revisionPtr revIDLastSave="0" documentId="13_ncr:1_{F7DD8E90-5595-48EE-B3F2-A37D05CC210D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Menu" sheetId="7" r:id="rId1"/>
    <sheet name="Dashboard" sheetId="9" r:id="rId2"/>
    <sheet name="Tabelas_dinâmicas" sheetId="4" r:id="rId3"/>
    <sheet name="Geral" sheetId="5" r:id="rId4"/>
    <sheet name="Funcionarios" sheetId="1" r:id="rId5"/>
    <sheet name="Dependentes" sheetId="2" r:id="rId6"/>
  </sheets>
  <definedNames>
    <definedName name="_xlchart.v1.0" hidden="1">Tabelas_dinâmicas!$W$4:$W$13</definedName>
    <definedName name="_xlchart.v1.1" hidden="1">Tabelas_dinâmicas!$X$4:$X$13</definedName>
    <definedName name="_xlchart.v5.2" hidden="1">Tabelas_dinâmicas!$M$3</definedName>
    <definedName name="_xlchart.v5.3" hidden="1">Tabelas_dinâmicas!$M$4:$M$9</definedName>
    <definedName name="_xlchart.v5.4" hidden="1">Tabelas_dinâmicas!$N$3</definedName>
    <definedName name="_xlchart.v5.5" hidden="1">Tabelas_dinâmicas!$N$4:$N$9</definedName>
    <definedName name="_xlcn.WorksheetConnection_Analise_Recursos.xlsxTB_Dependentes" hidden="1">TB_Dependentes[]</definedName>
    <definedName name="_xlcn.WorksheetConnection_Analise_Recursos.xlsxTB_Func" hidden="1">TB_Func[]</definedName>
    <definedName name="FUNCIONARIO" localSheetId="3">Geral!$B$2:$Q$97</definedName>
    <definedName name="FUNCIONARIO">Funcionarios!$B$2:$M$97</definedName>
    <definedName name="NativeTimeline_ADMISSAO">#N/A</definedName>
    <definedName name="SegmentaçãodeDados_CARGO">#N/A</definedName>
    <definedName name="SegmentaçãodeDados_DEPARTAMENTO">#N/A</definedName>
    <definedName name="SegmentaçãodeDados_UF">#N/A</definedName>
  </definedNames>
  <calcPr calcId="191029" concurrentCalc="0"/>
  <pivotCaches>
    <pivotCache cacheId="12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FCE2AD5D-F65C-4FA6-A056-5C36A1767C68}">
      <x15:dataModel>
        <x15:modelTables>
          <x15:modelTable id="TB_Func" name="TB_Func" connection="WorksheetConnection_Analise_Recursos.xlsx!TB_Func"/>
          <x15:modelTable id="TB_Dependentes" name="TB_Dependentes" connection="WorksheetConnection_Analise_Recursos.xlsx!TB_Dependentes"/>
        </x15:modelTables>
        <x15:modelRelationships>
          <x15:modelRelationship fromTable="TB_Dependentes" fromColumn="ID_MATRICULA" toTable="TB_Func" toColumn="ID_MATRICUL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" i="9" l="1"/>
  <c r="X2" i="9"/>
  <c r="U2" i="9"/>
  <c r="R2" i="9"/>
  <c r="M2" i="9"/>
  <c r="B16" i="4"/>
  <c r="J2" i="9"/>
  <c r="G2" i="9"/>
  <c r="B8" i="4"/>
  <c r="B12" i="4"/>
  <c r="H4" i="4"/>
  <c r="H3" i="4"/>
  <c r="G4" i="4"/>
  <c r="G3" i="4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O3" i="5"/>
  <c r="M3" i="5"/>
  <c r="O4" i="5"/>
  <c r="M4" i="5"/>
  <c r="O5" i="5"/>
  <c r="M5" i="5"/>
  <c r="O6" i="5"/>
  <c r="M6" i="5"/>
  <c r="O7" i="5"/>
  <c r="M7" i="5"/>
  <c r="O8" i="5"/>
  <c r="M8" i="5"/>
  <c r="O9" i="5"/>
  <c r="M9" i="5"/>
  <c r="O10" i="5"/>
  <c r="M10" i="5"/>
  <c r="O11" i="5"/>
  <c r="M11" i="5"/>
  <c r="O12" i="5"/>
  <c r="M12" i="5"/>
  <c r="O13" i="5"/>
  <c r="M13" i="5"/>
  <c r="O14" i="5"/>
  <c r="M14" i="5"/>
  <c r="O15" i="5"/>
  <c r="M15" i="5"/>
  <c r="O16" i="5"/>
  <c r="M16" i="5"/>
  <c r="O17" i="5"/>
  <c r="M17" i="5"/>
  <c r="O18" i="5"/>
  <c r="M18" i="5"/>
  <c r="O19" i="5"/>
  <c r="M19" i="5"/>
  <c r="O20" i="5"/>
  <c r="M20" i="5"/>
  <c r="O21" i="5"/>
  <c r="M21" i="5"/>
  <c r="O22" i="5"/>
  <c r="M22" i="5"/>
  <c r="O23" i="5"/>
  <c r="M23" i="5"/>
  <c r="O24" i="5"/>
  <c r="M24" i="5"/>
  <c r="O25" i="5"/>
  <c r="M25" i="5"/>
  <c r="O26" i="5"/>
  <c r="M26" i="5"/>
  <c r="O27" i="5"/>
  <c r="M27" i="5"/>
  <c r="O28" i="5"/>
  <c r="M28" i="5"/>
  <c r="O29" i="5"/>
  <c r="M29" i="5"/>
  <c r="O30" i="5"/>
  <c r="M30" i="5"/>
  <c r="O31" i="5"/>
  <c r="M31" i="5"/>
  <c r="O32" i="5"/>
  <c r="M32" i="5"/>
  <c r="O33" i="5"/>
  <c r="M33" i="5"/>
  <c r="O34" i="5"/>
  <c r="M34" i="5"/>
  <c r="O35" i="5"/>
  <c r="M35" i="5"/>
  <c r="O36" i="5"/>
  <c r="M36" i="5"/>
  <c r="O37" i="5"/>
  <c r="M37" i="5"/>
  <c r="O38" i="5"/>
  <c r="M38" i="5"/>
  <c r="O39" i="5"/>
  <c r="M39" i="5"/>
  <c r="O40" i="5"/>
  <c r="M40" i="5"/>
  <c r="O41" i="5"/>
  <c r="M41" i="5"/>
  <c r="O42" i="5"/>
  <c r="M42" i="5"/>
  <c r="O43" i="5"/>
  <c r="M43" i="5"/>
  <c r="O44" i="5"/>
  <c r="M44" i="5"/>
  <c r="O45" i="5"/>
  <c r="M45" i="5"/>
  <c r="O46" i="5"/>
  <c r="M46" i="5"/>
  <c r="O47" i="5"/>
  <c r="M47" i="5"/>
  <c r="O48" i="5"/>
  <c r="M48" i="5"/>
  <c r="O49" i="5"/>
  <c r="M49" i="5"/>
  <c r="O50" i="5"/>
  <c r="M50" i="5"/>
  <c r="O51" i="5"/>
  <c r="M51" i="5"/>
  <c r="O52" i="5"/>
  <c r="M52" i="5"/>
  <c r="O53" i="5"/>
  <c r="M53" i="5"/>
  <c r="O54" i="5"/>
  <c r="M54" i="5"/>
  <c r="O55" i="5"/>
  <c r="M55" i="5"/>
  <c r="O56" i="5"/>
  <c r="M56" i="5"/>
  <c r="O57" i="5"/>
  <c r="M57" i="5"/>
  <c r="O58" i="5"/>
  <c r="M58" i="5"/>
  <c r="O59" i="5"/>
  <c r="M59" i="5"/>
  <c r="O60" i="5"/>
  <c r="M60" i="5"/>
  <c r="O61" i="5"/>
  <c r="M61" i="5"/>
  <c r="O62" i="5"/>
  <c r="M62" i="5"/>
  <c r="O63" i="5"/>
  <c r="M63" i="5"/>
  <c r="O64" i="5"/>
  <c r="M64" i="5"/>
  <c r="O65" i="5"/>
  <c r="M65" i="5"/>
  <c r="O66" i="5"/>
  <c r="M66" i="5"/>
  <c r="O67" i="5"/>
  <c r="M67" i="5"/>
  <c r="O68" i="5"/>
  <c r="M68" i="5"/>
  <c r="O69" i="5"/>
  <c r="M69" i="5"/>
  <c r="O70" i="5"/>
  <c r="M70" i="5"/>
  <c r="O71" i="5"/>
  <c r="M71" i="5"/>
  <c r="O72" i="5"/>
  <c r="M72" i="5"/>
  <c r="O73" i="5"/>
  <c r="M73" i="5"/>
  <c r="O74" i="5"/>
  <c r="M74" i="5"/>
  <c r="O75" i="5"/>
  <c r="M75" i="5"/>
  <c r="O76" i="5"/>
  <c r="M76" i="5"/>
  <c r="O77" i="5"/>
  <c r="M77" i="5"/>
  <c r="O78" i="5"/>
  <c r="M78" i="5"/>
  <c r="O79" i="5"/>
  <c r="M79" i="5"/>
  <c r="O80" i="5"/>
  <c r="M80" i="5"/>
  <c r="O81" i="5"/>
  <c r="M81" i="5"/>
  <c r="O82" i="5"/>
  <c r="M82" i="5"/>
  <c r="O83" i="5"/>
  <c r="M83" i="5"/>
  <c r="O84" i="5"/>
  <c r="M84" i="5"/>
  <c r="O85" i="5"/>
  <c r="M85" i="5"/>
  <c r="O86" i="5"/>
  <c r="M86" i="5"/>
  <c r="O87" i="5"/>
  <c r="M87" i="5"/>
  <c r="O88" i="5"/>
  <c r="M88" i="5"/>
  <c r="O89" i="5"/>
  <c r="M89" i="5"/>
  <c r="O90" i="5"/>
  <c r="M90" i="5"/>
  <c r="O91" i="5"/>
  <c r="M91" i="5"/>
  <c r="O92" i="5"/>
  <c r="M92" i="5"/>
  <c r="O93" i="5"/>
  <c r="M93" i="5"/>
  <c r="O94" i="5"/>
  <c r="M94" i="5"/>
  <c r="O95" i="5"/>
  <c r="M95" i="5"/>
  <c r="O96" i="5"/>
  <c r="M96" i="5"/>
  <c r="O97" i="5"/>
  <c r="M97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D3DC7A-503B-4F14-86F9-C879681BE608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437D17-679C-4080-AC5A-5CF5C03705DB}" name="WorksheetConnection_Analise_Recursos.xlsx!TB_Dependentes" type="102" refreshedVersion="6" minRefreshableVersion="5">
    <extLst>
      <ext xmlns:x15="http://schemas.microsoft.com/office/spreadsheetml/2010/11/main" uri="{DE250136-89BD-433C-8126-D09CA5730AF9}">
        <x15:connection id="TB_Dependentes">
          <x15:rangePr sourceName="_xlcn.WorksheetConnection_Analise_Recursos.xlsxTB_Dependentes"/>
        </x15:connection>
      </ext>
    </extLst>
  </connection>
  <connection id="3" xr16:uid="{34028F03-0A50-4874-95EF-063572610228}" name="WorksheetConnection_Analise_Recursos.xlsx!TB_Func" type="102" refreshedVersion="6" minRefreshableVersion="5">
    <extLst>
      <ext xmlns:x15="http://schemas.microsoft.com/office/spreadsheetml/2010/11/main" uri="{DE250136-89BD-433C-8126-D09CA5730AF9}">
        <x15:connection id="TB_Func">
          <x15:rangePr sourceName="_xlcn.WorksheetConnection_Analise_Recursos.xlsxTB_Func"/>
        </x15:connection>
      </ext>
    </extLst>
  </connection>
</connections>
</file>

<file path=xl/sharedStrings.xml><?xml version="1.0" encoding="utf-8"?>
<sst xmlns="http://schemas.openxmlformats.org/spreadsheetml/2006/main" count="1750" uniqueCount="512">
  <si>
    <t>ID_MATRICULA</t>
  </si>
  <si>
    <t>FOTO</t>
  </si>
  <si>
    <t>NOME_FUNC</t>
  </si>
  <si>
    <t>UF</t>
  </si>
  <si>
    <t>CIDADE</t>
  </si>
  <si>
    <t>ENDERECO</t>
  </si>
  <si>
    <t>CEP</t>
  </si>
  <si>
    <t>FONE</t>
  </si>
  <si>
    <t>DEPARTAMENTO</t>
  </si>
  <si>
    <t>CARGO</t>
  </si>
  <si>
    <t>ADMISSAO</t>
  </si>
  <si>
    <t>SALARIO</t>
  </si>
  <si>
    <t>ADEMAR ARAÚJO DE BRITO DOS SANTOS</t>
  </si>
  <si>
    <t>SP</t>
  </si>
  <si>
    <t>SÃO PAULO</t>
  </si>
  <si>
    <t>RUA OLEGÁRIO PIEDADE,28</t>
  </si>
  <si>
    <t>03214512</t>
  </si>
  <si>
    <t>1152312674</t>
  </si>
  <si>
    <t>Informática</t>
  </si>
  <si>
    <t>Gerente Sênior</t>
  </si>
  <si>
    <t>ADONILSON WELSOM BASTOS RODRIGUES</t>
  </si>
  <si>
    <t>RUA 05 DE SETEMBRO 58</t>
  </si>
  <si>
    <t>21315489</t>
  </si>
  <si>
    <t>1121454657</t>
  </si>
  <si>
    <t>Administrativo</t>
  </si>
  <si>
    <t>ALCIENE LIMA DE BRITO</t>
  </si>
  <si>
    <t>RUA  T. Q/2</t>
  </si>
  <si>
    <t>12315648</t>
  </si>
  <si>
    <t>1130013163</t>
  </si>
  <si>
    <t>Financeiro</t>
  </si>
  <si>
    <t>ARLETE DA SILVA NOGUEIRA</t>
  </si>
  <si>
    <t>RUA  05 DE SETEMBRO S/N</t>
  </si>
  <si>
    <t>01215641</t>
  </si>
  <si>
    <t>1145456978</t>
  </si>
  <si>
    <t>Cobrança</t>
  </si>
  <si>
    <t>Gerente Júnior</t>
  </si>
  <si>
    <t>BERILES MONTEIRO CORREA</t>
  </si>
  <si>
    <t>RJ</t>
  </si>
  <si>
    <t>RIO DE JANEIRO</t>
  </si>
  <si>
    <t>RUA CORONEL GALDENCIO 915</t>
  </si>
  <si>
    <t>10112154</t>
  </si>
  <si>
    <t>1146546577</t>
  </si>
  <si>
    <t>SAC</t>
  </si>
  <si>
    <t>Gerente Pleno</t>
  </si>
  <si>
    <t>CILDA FREITAS LACET DA COSTA</t>
  </si>
  <si>
    <t>RUA LEONCIO SALIGNAC  232</t>
  </si>
  <si>
    <t>15641840</t>
  </si>
  <si>
    <t>1154564564</t>
  </si>
  <si>
    <t>Ouvidoria</t>
  </si>
  <si>
    <t>Sub Gerente Sênior</t>
  </si>
  <si>
    <t>CILDENIR FREITAS LACET</t>
  </si>
  <si>
    <t>RUA GONÇALVES LÊDO S/N</t>
  </si>
  <si>
    <t>15610564</t>
  </si>
  <si>
    <t>1150201212</t>
  </si>
  <si>
    <t>Sub Gerente Júnior</t>
  </si>
  <si>
    <t>COSMO LIMA FERREIRA</t>
  </si>
  <si>
    <t>RUA PLINIO RAMOS COELHO 1005</t>
  </si>
  <si>
    <t>40545645</t>
  </si>
  <si>
    <t>1123423156</t>
  </si>
  <si>
    <t>Assistente I</t>
  </si>
  <si>
    <t>DOMINGOS SIQUEIRA BASTOS</t>
  </si>
  <si>
    <t>AV  ANTONIO AGUIAR  650</t>
  </si>
  <si>
    <t>64564566</t>
  </si>
  <si>
    <t>1154548221</t>
  </si>
  <si>
    <t>Assistente II</t>
  </si>
  <si>
    <t>EDILEUZO MARTINS DA SILVA</t>
  </si>
  <si>
    <t>ZONA RURAL COMUNIDADE LAURO SODRÉ</t>
  </si>
  <si>
    <t>02154712</t>
  </si>
  <si>
    <t>1132658989</t>
  </si>
  <si>
    <t>RH</t>
  </si>
  <si>
    <t>Sub Gerente Pleno</t>
  </si>
  <si>
    <t>EGLAUCIO PERES DO NASCIMENTO</t>
  </si>
  <si>
    <t>RUA  DO CAUA 39</t>
  </si>
  <si>
    <t>10215487</t>
  </si>
  <si>
    <t>1174578741</t>
  </si>
  <si>
    <t>FRANCISCO DA SILVA PAULO</t>
  </si>
  <si>
    <t>DIADEMA</t>
  </si>
  <si>
    <t>RUA MANUEL MARQUES 773</t>
  </si>
  <si>
    <t>01326582</t>
  </si>
  <si>
    <t>1145154571</t>
  </si>
  <si>
    <t>JOÃO MARINHO DE LIRA FILHO</t>
  </si>
  <si>
    <t>RUA MARECHAL DEODORO 402</t>
  </si>
  <si>
    <t>32012541</t>
  </si>
  <si>
    <t>1120325644</t>
  </si>
  <si>
    <t>JOSÉ ABDORAL DE LIMA</t>
  </si>
  <si>
    <t>RUA  RUI BARBOSA  S/N</t>
  </si>
  <si>
    <t>33326521</t>
  </si>
  <si>
    <t>1124546578</t>
  </si>
  <si>
    <t>JURANDY AIRES DA SILVA</t>
  </si>
  <si>
    <t>RUA INDEPENDENCIA S/N</t>
  </si>
  <si>
    <t>02154874</t>
  </si>
  <si>
    <t>1123564654</t>
  </si>
  <si>
    <t>MARIA DIVINA CORREA DE OLIVEIRA</t>
  </si>
  <si>
    <t>RUA  HERBET DE AZEVEDO 492</t>
  </si>
  <si>
    <t>20114545</t>
  </si>
  <si>
    <t>1145478921</t>
  </si>
  <si>
    <t>Controladoria</t>
  </si>
  <si>
    <t>Auxiliar II</t>
  </si>
  <si>
    <t>MARIA SÁRIA DA SILVA BATISTA</t>
  </si>
  <si>
    <t>RUA VIEIRA MARTINS S/N</t>
  </si>
  <si>
    <t>12121545</t>
  </si>
  <si>
    <t>1154222444</t>
  </si>
  <si>
    <t>NOELMA BALBINO MITOSO LIMA</t>
  </si>
  <si>
    <t>SAMUEL FRITZ  160</t>
  </si>
  <si>
    <t>15215645</t>
  </si>
  <si>
    <t>1140215412</t>
  </si>
  <si>
    <t>Marketing</t>
  </si>
  <si>
    <t>RAIMUNDA PEREIRA LIMA</t>
  </si>
  <si>
    <t>RUA AMAZONAS  79</t>
  </si>
  <si>
    <t>01215454</t>
  </si>
  <si>
    <t>1142451546</t>
  </si>
  <si>
    <t>RAIMUNDO MONTEIRO DE SOUZA</t>
  </si>
  <si>
    <t>COMUNIDADE DE ANANIDÉ</t>
  </si>
  <si>
    <t>01521212</t>
  </si>
  <si>
    <t>1124654657</t>
  </si>
  <si>
    <t>ROMÃO AIRES DA SILVA</t>
  </si>
  <si>
    <t>RUA COMENDADOR ODONEL VIEIRA S/N</t>
  </si>
  <si>
    <t>21215998</t>
  </si>
  <si>
    <t>1145674897</t>
  </si>
  <si>
    <t>TEREZINHA DA SILVA VIEIRA</t>
  </si>
  <si>
    <t>RUA SAMUEL FRITZ 172</t>
  </si>
  <si>
    <t>12616545</t>
  </si>
  <si>
    <t>1165878978</t>
  </si>
  <si>
    <t>VERA LÚCIA DA SILVA DE SENA</t>
  </si>
  <si>
    <t>CAMPINAS</t>
  </si>
  <si>
    <t>RUA RUI BARBOSA 572</t>
  </si>
  <si>
    <t>12512615</t>
  </si>
  <si>
    <t>1125124145</t>
  </si>
  <si>
    <t>Assistente III</t>
  </si>
  <si>
    <t>HÉLIO DE ALMEIDA MONTEIRO JR</t>
  </si>
  <si>
    <t>ROSANGELA DE ALMEIDA</t>
  </si>
  <si>
    <t>RUA OLEGARIO PIEDADE, 48</t>
  </si>
  <si>
    <t>32501545</t>
  </si>
  <si>
    <t>1152145467</t>
  </si>
  <si>
    <t>Jurídico</t>
  </si>
  <si>
    <t>SIMONE FERNANDES</t>
  </si>
  <si>
    <t>RUA FRANCISCO PEIXOTO, 300</t>
  </si>
  <si>
    <t>32145646</t>
  </si>
  <si>
    <t>1150626589</t>
  </si>
  <si>
    <t>JOSÉ BRUSSI</t>
  </si>
  <si>
    <t>AV. CANTAREIRA, 500</t>
  </si>
  <si>
    <t>60478979</t>
  </si>
  <si>
    <t>1152147741</t>
  </si>
  <si>
    <t>PRISCILA ROBERTA</t>
  </si>
  <si>
    <t>AV. MAZZEI, 600</t>
  </si>
  <si>
    <t>09467487</t>
  </si>
  <si>
    <t>1124156465</t>
  </si>
  <si>
    <t>PAULO CESAR</t>
  </si>
  <si>
    <t>04564656</t>
  </si>
  <si>
    <t>1132545647</t>
  </si>
  <si>
    <t>AFRAUDÁZIO SOARES</t>
  </si>
  <si>
    <t>AV. RIO DAS PEDRAS, 150</t>
  </si>
  <si>
    <t>03265145</t>
  </si>
  <si>
    <t>1154478798</t>
  </si>
  <si>
    <t>FERNANDA SAMPAIO</t>
  </si>
  <si>
    <t>RUA MONTE ALVERNE, 100</t>
  </si>
  <si>
    <t>03656565</t>
  </si>
  <si>
    <t>1945787845</t>
  </si>
  <si>
    <t>RUBENS FARIAS</t>
  </si>
  <si>
    <t>SÃO BERNARDO DO CAMPO</t>
  </si>
  <si>
    <t>RUA 7 DE SETEMBRO, 520</t>
  </si>
  <si>
    <t>60254121</t>
  </si>
  <si>
    <t>1145465789</t>
  </si>
  <si>
    <t>Programador II</t>
  </si>
  <si>
    <t>MARCOS ANTUNES DE OLIVEIRA</t>
  </si>
  <si>
    <t>AV. DUQUE DE CAXIAS, 1200</t>
  </si>
  <si>
    <t>70545412</t>
  </si>
  <si>
    <t>1146547878</t>
  </si>
  <si>
    <t>JULIANA DE SOUZA NUNES</t>
  </si>
  <si>
    <t>SÃO CAETANO DO SUL</t>
  </si>
  <si>
    <t>RUA DOMINICANO, 54</t>
  </si>
  <si>
    <t>07787045</t>
  </si>
  <si>
    <t>1156456497</t>
  </si>
  <si>
    <t>ROSA MARIA TAVARES</t>
  </si>
  <si>
    <t>AV. DOMINGOS DE MORAES, 2500</t>
  </si>
  <si>
    <t>11545120</t>
  </si>
  <si>
    <t>1132323256</t>
  </si>
  <si>
    <t>ANGÉLICA DE SÁ</t>
  </si>
  <si>
    <t>RUA BENTO DE CASTRO</t>
  </si>
  <si>
    <t>90787455</t>
  </si>
  <si>
    <t>1923265021</t>
  </si>
  <si>
    <t>NÍCOLAS FERNANDES MONTEIRO</t>
  </si>
  <si>
    <t>AV. JULIO BUONO, 1620</t>
  </si>
  <si>
    <t>02220130</t>
  </si>
  <si>
    <t>1154878774</t>
  </si>
  <si>
    <t>MARIA EDUARDA FERNANDES MONTEIRO</t>
  </si>
  <si>
    <t>RUA OLEGÁRIO PIEDADE, 48</t>
  </si>
  <si>
    <t>02222130</t>
  </si>
  <si>
    <t>1123526589</t>
  </si>
  <si>
    <t>NATÁLIA GUIMARÃES</t>
  </si>
  <si>
    <t>AV. PEDRO RANGEL, 540</t>
  </si>
  <si>
    <t>60451278</t>
  </si>
  <si>
    <t>1132325467</t>
  </si>
  <si>
    <t>VANESSA PAIVA</t>
  </si>
  <si>
    <t>AV. PAULISTA, 230</t>
  </si>
  <si>
    <t>01326565</t>
  </si>
  <si>
    <t>1165448977</t>
  </si>
  <si>
    <t>JAMILLE LINO ALVES</t>
  </si>
  <si>
    <t>PR</t>
  </si>
  <si>
    <t>CURITIBA</t>
  </si>
  <si>
    <t>RUA DAS CAMÉLIAS, 120</t>
  </si>
  <si>
    <t>24564123</t>
  </si>
  <si>
    <t>4131042152</t>
  </si>
  <si>
    <t>RAFAEL BRUNO DE SA</t>
  </si>
  <si>
    <t>AV. PEDROSO DE CARVALHO,3450</t>
  </si>
  <si>
    <t>01164645</t>
  </si>
  <si>
    <t>4154578978</t>
  </si>
  <si>
    <t>EDUARDO LEONY LYRA RIOS</t>
  </si>
  <si>
    <t>RUA SANTANA,450</t>
  </si>
  <si>
    <t>54121123</t>
  </si>
  <si>
    <t>4151447114</t>
  </si>
  <si>
    <t>DANILO FERNANDES DA SILVA COSTA</t>
  </si>
  <si>
    <t>RUA FELIPE CASTRO, 700</t>
  </si>
  <si>
    <t>56456456</t>
  </si>
  <si>
    <t>4123452700</t>
  </si>
  <si>
    <t>DAYSIELLEN DOS SANTOS GONCALVES</t>
  </si>
  <si>
    <t>RUA ALENCAR,455</t>
  </si>
  <si>
    <t>02147870</t>
  </si>
  <si>
    <t>4120326522</t>
  </si>
  <si>
    <t>ELIENE PEREIRA SANTOS</t>
  </si>
  <si>
    <t>RS</t>
  </si>
  <si>
    <t>PORTO ALEGRE</t>
  </si>
  <si>
    <t>RUA TREZE DE MAIO, 500</t>
  </si>
  <si>
    <t>30248711</t>
  </si>
  <si>
    <t>4132656888</t>
  </si>
  <si>
    <t>DANIELLE DE SOUZA POLEGATO</t>
  </si>
  <si>
    <t>RUA TEMPO SUL, 340</t>
  </si>
  <si>
    <t>60215412</t>
  </si>
  <si>
    <t>5196427542</t>
  </si>
  <si>
    <t>TATIANA PIMENTEL FISCHER FONSECA</t>
  </si>
  <si>
    <t>AV. BRASIL, 1220</t>
  </si>
  <si>
    <t>51454121</t>
  </si>
  <si>
    <t>5132658544</t>
  </si>
  <si>
    <t>MARILIA DE PAIVA FERREIRA</t>
  </si>
  <si>
    <t>AV. SANTO AMARO, 3429</t>
  </si>
  <si>
    <t>50213012</t>
  </si>
  <si>
    <t>1123554597</t>
  </si>
  <si>
    <t>LUCIANA VITALINA CARNEIRO</t>
  </si>
  <si>
    <t>RUA MACAPÁ, 56</t>
  </si>
  <si>
    <t>05412321</t>
  </si>
  <si>
    <t>1146545647</t>
  </si>
  <si>
    <t>FABIO LUIZ MARQUES FONSECA</t>
  </si>
  <si>
    <t>RUA CERES, 98</t>
  </si>
  <si>
    <t>30165445</t>
  </si>
  <si>
    <t>5132665000</t>
  </si>
  <si>
    <t>SILVIO RICARDO DA SILVA ROCHA</t>
  </si>
  <si>
    <t>AV. SANTOS DUMONT, 1910</t>
  </si>
  <si>
    <t>78979123</t>
  </si>
  <si>
    <t>1184455784</t>
  </si>
  <si>
    <t>PAMMELLA CAMACHO DE OLIVEIRA</t>
  </si>
  <si>
    <t>RUA TIMBIRÁS, 567</t>
  </si>
  <si>
    <t>74710010</t>
  </si>
  <si>
    <t>5132062324</t>
  </si>
  <si>
    <t>GILMARA BARBOSA REIS</t>
  </si>
  <si>
    <t>RUA MASCOTTI, 99</t>
  </si>
  <si>
    <t>01212457</t>
  </si>
  <si>
    <t>5124578745</t>
  </si>
  <si>
    <t>ALLANA FIGUEIREDO BARROS</t>
  </si>
  <si>
    <t>RUA PEDRO DE MORAES, 690</t>
  </si>
  <si>
    <t>01241240</t>
  </si>
  <si>
    <t>1132032555</t>
  </si>
  <si>
    <t>VITOR LOULA NEVES DOURADO</t>
  </si>
  <si>
    <t>AV. BRIGADEIRO LUIZ ANTÔNIO, 780</t>
  </si>
  <si>
    <t>01245748</t>
  </si>
  <si>
    <t>1124214451</t>
  </si>
  <si>
    <t>LUIZ CARLOS MATOS GONZAGA JUNIOR</t>
  </si>
  <si>
    <t>AV. LUIZ DUMONT VILLARES, 677</t>
  </si>
  <si>
    <t>45456100</t>
  </si>
  <si>
    <t>1145754564</t>
  </si>
  <si>
    <t>PATRICIA COELHO GOMIDE</t>
  </si>
  <si>
    <t>RUA TANCREDO NEVES, 650</t>
  </si>
  <si>
    <t>60012146</t>
  </si>
  <si>
    <t>5132656565</t>
  </si>
  <si>
    <t>MARIANA OLIVEIRA DE CARVALHO</t>
  </si>
  <si>
    <t>AV. EPTÁCIO PESSOA, 1786</t>
  </si>
  <si>
    <t>44448978</t>
  </si>
  <si>
    <t>4150214452</t>
  </si>
  <si>
    <t>ENEIAS MISAEL FRANCO DOS SANTOS</t>
  </si>
  <si>
    <t>RUA LUCATO, 77</t>
  </si>
  <si>
    <t>02115454</t>
  </si>
  <si>
    <t>1154877945</t>
  </si>
  <si>
    <t>BERNARDO DOURADO AGUIAR</t>
  </si>
  <si>
    <t>SC</t>
  </si>
  <si>
    <t>FLORIANÓPOLIS</t>
  </si>
  <si>
    <t>RUA MANCINNI, 890</t>
  </si>
  <si>
    <t>30121264</t>
  </si>
  <si>
    <t>1145645675</t>
  </si>
  <si>
    <t>CAMILA CARDEAL BARRETO</t>
  </si>
  <si>
    <t>AV.CASTRO ALENCAR, 796</t>
  </si>
  <si>
    <t>31642854</t>
  </si>
  <si>
    <t>1156400124</t>
  </si>
  <si>
    <t>GABRIEL GONCALVES PENNA</t>
  </si>
  <si>
    <t>AV. BARBOSA PEIXOTO, 549</t>
  </si>
  <si>
    <t>31042154</t>
  </si>
  <si>
    <t>1148789789</t>
  </si>
  <si>
    <t>PEDRO CARDOSO HELENO</t>
  </si>
  <si>
    <t>AV. LUCAS MAYA, 697</t>
  </si>
  <si>
    <t>12401245</t>
  </si>
  <si>
    <t>1165465467</t>
  </si>
  <si>
    <t>ANTONIO CARLOS DE ALMEIDA PEREIRA JUNI</t>
  </si>
  <si>
    <t>AV. DUARTE RAMOS, 900</t>
  </si>
  <si>
    <t>21012451</t>
  </si>
  <si>
    <t>4554887444</t>
  </si>
  <si>
    <t>RAFAEL BRUNO DA SILVA</t>
  </si>
  <si>
    <t>AV. LUCAS BARBIROTO, 560</t>
  </si>
  <si>
    <t>70001245</t>
  </si>
  <si>
    <t>4532001215</t>
  </si>
  <si>
    <t>CATARINA COELHO VELLOSO</t>
  </si>
  <si>
    <t>PÇA. RAMOS DE QUEIRÓS, 35</t>
  </si>
  <si>
    <t>61042154</t>
  </si>
  <si>
    <t>1164548789</t>
  </si>
  <si>
    <t>CARLOS YURIMOTO</t>
  </si>
  <si>
    <t>AV. GUSTAVO ADOLFO, 1200</t>
  </si>
  <si>
    <t>06160421</t>
  </si>
  <si>
    <t>1145679878</t>
  </si>
  <si>
    <t>GISELE VILAS BOAS DA SILVA</t>
  </si>
  <si>
    <t>AV. NETO PAIVA, 825</t>
  </si>
  <si>
    <t>01241133</t>
  </si>
  <si>
    <t>4525212245</t>
  </si>
  <si>
    <t>GABRIELA TRISTAO ARAUJO</t>
  </si>
  <si>
    <t>RUA LIMA, 99</t>
  </si>
  <si>
    <t>01320124</t>
  </si>
  <si>
    <t>1145645456</t>
  </si>
  <si>
    <t>CLEULISSES DA SILVA DEOLIVEIRA</t>
  </si>
  <si>
    <t>RUA ANCORA DO NORTE, 77</t>
  </si>
  <si>
    <t>21041542</t>
  </si>
  <si>
    <t>1184556702</t>
  </si>
  <si>
    <t>Auxiliar I</t>
  </si>
  <si>
    <t>JAMILE CERQUEIRA BITTENCOURT</t>
  </si>
  <si>
    <t>RUA WILSON MENEZES, 345</t>
  </si>
  <si>
    <t>21042154</t>
  </si>
  <si>
    <t>4520326520</t>
  </si>
  <si>
    <t>NARA FONSECA ALVES</t>
  </si>
  <si>
    <t>RUA PARÁ, 390</t>
  </si>
  <si>
    <t>25401001</t>
  </si>
  <si>
    <t>1150215457</t>
  </si>
  <si>
    <t>ARLEI HUEBRA POVOA</t>
  </si>
  <si>
    <t>RUA AIXIM, 756</t>
  </si>
  <si>
    <t>31012451</t>
  </si>
  <si>
    <t>1180956547</t>
  </si>
  <si>
    <t>ANGELO ANTONIO DE LIRA TOURINHO</t>
  </si>
  <si>
    <t>RUA DO AMPARO, 900</t>
  </si>
  <si>
    <t>1147040044</t>
  </si>
  <si>
    <t>CINTIA GOIS MOREIRA</t>
  </si>
  <si>
    <t>RUA TREZE DE MAIO, 30</t>
  </si>
  <si>
    <t>21245124</t>
  </si>
  <si>
    <t>4580445871</t>
  </si>
  <si>
    <t>HEITOR PERES MANZAN</t>
  </si>
  <si>
    <t>RUA DOMINGOS DE MORAES, 1340</t>
  </si>
  <si>
    <t>65465748</t>
  </si>
  <si>
    <t>1145777000</t>
  </si>
  <si>
    <t>JOICE RODRIGUES DA CUNHA</t>
  </si>
  <si>
    <t>AV. FLORIANO PEIXOTO, 2045</t>
  </si>
  <si>
    <t>01243612</t>
  </si>
  <si>
    <t>1126568888</t>
  </si>
  <si>
    <t>ALEXANDRA DA SILVA MOTA</t>
  </si>
  <si>
    <t>AV. BRASIL, 1029</t>
  </si>
  <si>
    <t>01245487</t>
  </si>
  <si>
    <t>4520215477</t>
  </si>
  <si>
    <t>PRISCILA COELHO SILVA</t>
  </si>
  <si>
    <t>AV. AFONSO SOARES, 1034</t>
  </si>
  <si>
    <t>51242145</t>
  </si>
  <si>
    <t>1149787978</t>
  </si>
  <si>
    <t>PAULA CARDOSO MEDEIROS</t>
  </si>
  <si>
    <t>AV. DO PORTO, 450</t>
  </si>
  <si>
    <t>12455172</t>
  </si>
  <si>
    <t>1360254777</t>
  </si>
  <si>
    <t>ARI SANTOS COSTA</t>
  </si>
  <si>
    <t>RUA  JULIANO, 34</t>
  </si>
  <si>
    <t>15542210</t>
  </si>
  <si>
    <t>1145646787</t>
  </si>
  <si>
    <t>Programador I</t>
  </si>
  <si>
    <t>CAIRON GABRIEL DE CARVALHO</t>
  </si>
  <si>
    <t>RUA ALEMANHA, 290</t>
  </si>
  <si>
    <t>41411421</t>
  </si>
  <si>
    <t>1154578979</t>
  </si>
  <si>
    <t>ALAN GARCIA LIMA</t>
  </si>
  <si>
    <t>RUA LEMOS, 56</t>
  </si>
  <si>
    <t>74464564</t>
  </si>
  <si>
    <t>1350622588</t>
  </si>
  <si>
    <t>HENRIQUE BARRETO DOS SANTOS SOUZA</t>
  </si>
  <si>
    <t>MG</t>
  </si>
  <si>
    <t>BELO HORIZONTE</t>
  </si>
  <si>
    <t>PÇA. JUVENTUDE, 450</t>
  </si>
  <si>
    <t>48974456</t>
  </si>
  <si>
    <t>1120326585</t>
  </si>
  <si>
    <t>PIETRO DE SIERVI FILHO</t>
  </si>
  <si>
    <t>TRV. CINCINATO, 25</t>
  </si>
  <si>
    <t>78971612</t>
  </si>
  <si>
    <t>1125023444</t>
  </si>
  <si>
    <t>JEANE ARAUJO DOS SANTOS</t>
  </si>
  <si>
    <t>AV. LUCAS MARIANO, 570</t>
  </si>
  <si>
    <t>51241215</t>
  </si>
  <si>
    <t>1123568001</t>
  </si>
  <si>
    <t>IGOR VIANA SOARES</t>
  </si>
  <si>
    <t>TRV. RAMOS, 50</t>
  </si>
  <si>
    <t>31242015</t>
  </si>
  <si>
    <t>1320215411</t>
  </si>
  <si>
    <t>VANESSA JUNQUEIRA VIANA</t>
  </si>
  <si>
    <t>RUA PEIXOTO GOMIDE, 700</t>
  </si>
  <si>
    <t>01425015</t>
  </si>
  <si>
    <t>1124564567</t>
  </si>
  <si>
    <t>ANDERSON TIAGO BARBOSA DE CARVALHO</t>
  </si>
  <si>
    <t>SANTOS</t>
  </si>
  <si>
    <t>RUA MANOEL BANDEIRA, 45</t>
  </si>
  <si>
    <t>61245124</t>
  </si>
  <si>
    <t>1320214300</t>
  </si>
  <si>
    <t>MARCEL JEAN SILVA DE LIMA</t>
  </si>
  <si>
    <t>RUA TELES, 150</t>
  </si>
  <si>
    <t>41542215</t>
  </si>
  <si>
    <t>1154878005</t>
  </si>
  <si>
    <t>MANOEL RODRIGUES DA CONCEICAO NETO</t>
  </si>
  <si>
    <t>AV. LORETTO, 500</t>
  </si>
  <si>
    <t>51245154</t>
  </si>
  <si>
    <t>1150245235</t>
  </si>
  <si>
    <t>CATIA DOS SANTOS SANTANA</t>
  </si>
  <si>
    <t>TRV. LUÍS GOES, 77</t>
  </si>
  <si>
    <t>21542151</t>
  </si>
  <si>
    <t>4520127410</t>
  </si>
  <si>
    <t>WEWEW</t>
  </si>
  <si>
    <t>wewew</t>
  </si>
  <si>
    <t>78787445</t>
  </si>
  <si>
    <t>45454545</t>
  </si>
  <si>
    <t>BIANCA OLIVEIRA</t>
  </si>
  <si>
    <t>Rua das Palmas</t>
  </si>
  <si>
    <t>01232012</t>
  </si>
  <si>
    <t>1122334455</t>
  </si>
  <si>
    <t>ID_DEP</t>
  </si>
  <si>
    <t>NOME_DEPENDENTE</t>
  </si>
  <si>
    <t>NASC_DEPENDENTE</t>
  </si>
  <si>
    <t>NATÁLIA ARAÚJO DE FREITAS</t>
  </si>
  <si>
    <t>PAULO HENRIQUE DE FREITAS</t>
  </si>
  <si>
    <t>CÁSSIA LIMA</t>
  </si>
  <si>
    <t>JOÃO PAULO LACET</t>
  </si>
  <si>
    <t>LUCIANA SIQUEIRA</t>
  </si>
  <si>
    <t>PEDRO PERES DO NASCIMENTO</t>
  </si>
  <si>
    <t>LUCAS SILVA BASTISTA</t>
  </si>
  <si>
    <t>MARCOS AIRES OLIVEIRA</t>
  </si>
  <si>
    <t>RAFAEL AIRES OLIVEIRA</t>
  </si>
  <si>
    <t>GUSTAVO MONTEIRO DE SOUZA</t>
  </si>
  <si>
    <t>ADRIANO MONTEIRO DE SOUZA</t>
  </si>
  <si>
    <t>FLÁVIA MONTEIRO DE SOUZA</t>
  </si>
  <si>
    <t>THIAGO OLIVEIRA</t>
  </si>
  <si>
    <t>NÍCOLAS FERNANDES</t>
  </si>
  <si>
    <t>LUCAS MARQUES FONSECA</t>
  </si>
  <si>
    <t>MARIANA CALDAS DOS SANTOS</t>
  </si>
  <si>
    <t>GUSTAVO VELLOSO</t>
  </si>
  <si>
    <t>WILLIAM SILVA DE LIMA</t>
  </si>
  <si>
    <t>VICTOR LIMA FONSECA</t>
  </si>
  <si>
    <t>FERNANDO BARBOSA DE CARVALHO</t>
  </si>
  <si>
    <t>GABRIEL BARBOSA DE CARVALHO</t>
  </si>
  <si>
    <t>MARIA CRISTINA VIANA</t>
  </si>
  <si>
    <t>HENRIQUE PIETRO VIANA</t>
  </si>
  <si>
    <t>DÉBORA DA CONCEIÇÃO MORAES</t>
  </si>
  <si>
    <t>LUIZ HENRIQUE SANTANA</t>
  </si>
  <si>
    <t>Idade</t>
  </si>
  <si>
    <t>NOME_DEPEN</t>
  </si>
  <si>
    <t>IDADE_DEPEN</t>
  </si>
  <si>
    <t>NASC_DEPEN</t>
  </si>
  <si>
    <t>Count ID_MATRICULA</t>
  </si>
  <si>
    <t>Soma de SALARIO</t>
  </si>
  <si>
    <t>Total_func</t>
  </si>
  <si>
    <t>Func._com_Dependentes</t>
  </si>
  <si>
    <t>Func._por_Departamento</t>
  </si>
  <si>
    <t>Func._por_UF_e_Estado</t>
  </si>
  <si>
    <t>Func._Data Admissão</t>
  </si>
  <si>
    <t>Total de funcionários</t>
  </si>
  <si>
    <t>ADMIS_MÊS</t>
  </si>
  <si>
    <t>ADMIS_ANO2</t>
  </si>
  <si>
    <t>ADMIS_MÊS_ANO</t>
  </si>
  <si>
    <t>Salario _medio</t>
  </si>
  <si>
    <t>Maior Salário</t>
  </si>
  <si>
    <t>Menor Salário</t>
  </si>
  <si>
    <t>Menor_salario</t>
  </si>
  <si>
    <t>Maior_salario</t>
  </si>
  <si>
    <t>Total dependentes</t>
  </si>
  <si>
    <t>Total_depen</t>
  </si>
  <si>
    <t>Média Salarial</t>
  </si>
  <si>
    <t>Total funcionários com dependentes</t>
  </si>
  <si>
    <t>Func._cargo</t>
  </si>
  <si>
    <t>Salário_departamento</t>
  </si>
  <si>
    <t>Departamento_Cargo</t>
  </si>
  <si>
    <t>Contagem de ID_MATRICULA</t>
  </si>
  <si>
    <t>Relatório Recursos Humanos</t>
  </si>
  <si>
    <t>Dashboards</t>
  </si>
  <si>
    <t>Tabelas Dinâmicas</t>
  </si>
  <si>
    <t>Tabela Geral</t>
  </si>
  <si>
    <t>Tabela de Funcionários</t>
  </si>
  <si>
    <t>Tabela de Dependentes</t>
  </si>
  <si>
    <t>Cont. Func.</t>
  </si>
  <si>
    <t>Cont. Depen.</t>
  </si>
  <si>
    <t>Máx. Sala.</t>
  </si>
  <si>
    <t>Mín. Sala.</t>
  </si>
  <si>
    <t>Sala. Médio</t>
  </si>
  <si>
    <t>TEMPO DE EMPRESA</t>
  </si>
  <si>
    <t>Func._tempoDeEmpresa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</si>
  <si>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</si>
  <si>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</si>
  <si>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</si>
  <si>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</si>
  <si>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</si>
  <si>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</si>
  <si>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</si>
  <si>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</si>
  <si>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</si>
  <si>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</si>
  <si>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</si>
  <si>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Fun._com_e_sem_Dependentes</t>
  </si>
  <si>
    <t>Qntd</t>
  </si>
  <si>
    <t>Funcionários com Dependentes</t>
  </si>
  <si>
    <t>Funcionários sem Dependentes</t>
  </si>
  <si>
    <t>Maior tempo de Empresa em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</si>
</sst>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Montserrat Light"/>
    </font>
    <font>
      <sz val="10"/>
      <color theme="1"/>
      <name val="Montserrat Light"/>
    </font>
    <font>
      <b/>
      <sz val="10"/>
      <color theme="0"/>
      <name val="Montserrat Light"/>
    </font>
    <font>
      <sz val="8"/>
      <color theme="1"/>
      <name val="Montserrat Light"/>
    </font>
    <font>
      <b/>
      <sz val="8"/>
      <color theme="0"/>
      <name val="Montserrat Light"/>
    </font>
    <font>
      <sz val="14"/>
      <color theme="1"/>
      <name val="Montserrat Light"/>
    </font>
    <font>
      <sz val="8"/>
      <color theme="0"/>
      <name val="Montserrat Light"/>
    </font>
    <font>
      <b/>
      <sz val="8"/>
      <color theme="1"/>
      <name val="Montserrat Light"/>
    </font>
    <font>
      <sz val="10"/>
      <color theme="0"/>
      <name val="Montserrat Light"/>
    </font>
    <font>
      <sz val="18"/>
      <name val="Montserrat"/>
    </font>
    <font>
      <u/>
      <sz val="11"/>
      <color theme="10"/>
      <name val="Calibri"/>
      <family val="2"/>
      <scheme val="minor"/>
    </font>
    <font>
      <b/>
      <sz val="10"/>
      <name val="Montserrat Ligh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0" fontId="6" fillId="0" borderId="0" xfId="0" applyFont="1" applyBorder="1"/>
    <xf numFmtId="0" fontId="6" fillId="2" borderId="0" xfId="0" applyFont="1" applyFill="1" applyBorder="1"/>
    <xf numFmtId="0" fontId="9" fillId="2" borderId="0" xfId="0" applyFont="1" applyFill="1" applyBorder="1"/>
    <xf numFmtId="0" fontId="10" fillId="2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 applyProtection="1">
      <alignment vertical="center"/>
    </xf>
    <xf numFmtId="4" fontId="4" fillId="0" borderId="0" xfId="0" applyNumberFormat="1" applyFont="1" applyAlignment="1" applyProtection="1">
      <alignment vertical="center"/>
    </xf>
    <xf numFmtId="1" fontId="4" fillId="0" borderId="0" xfId="0" applyNumberFormat="1" applyFont="1"/>
    <xf numFmtId="49" fontId="4" fillId="0" borderId="0" xfId="0" applyNumberFormat="1" applyFont="1"/>
    <xf numFmtId="44" fontId="4" fillId="0" borderId="0" xfId="1" applyFont="1"/>
    <xf numFmtId="14" fontId="4" fillId="0" borderId="0" xfId="0" applyNumberFormat="1" applyFont="1"/>
    <xf numFmtId="1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 applyProtection="1">
      <alignment vertical="center"/>
    </xf>
    <xf numFmtId="49" fontId="4" fillId="0" borderId="0" xfId="0" applyNumberFormat="1" applyFont="1" applyAlignment="1" applyProtection="1">
      <alignment vertical="center"/>
    </xf>
    <xf numFmtId="44" fontId="4" fillId="0" borderId="0" xfId="1" applyFont="1" applyAlignment="1" applyProtection="1">
      <alignment vertical="center"/>
    </xf>
    <xf numFmtId="0" fontId="3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pivotButton="1" applyFont="1" applyAlignment="1">
      <alignment horizontal="center" vertical="center"/>
    </xf>
    <xf numFmtId="0" fontId="4" fillId="0" borderId="0" xfId="0" pivotButton="1" applyFont="1"/>
    <xf numFmtId="1" fontId="4" fillId="0" borderId="1" xfId="0" applyNumberFormat="1" applyFont="1" applyBorder="1"/>
    <xf numFmtId="0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NumberFormat="1" applyFont="1" applyBorder="1"/>
    <xf numFmtId="44" fontId="4" fillId="0" borderId="1" xfId="0" applyNumberFormat="1" applyFont="1" applyBorder="1"/>
    <xf numFmtId="0" fontId="4" fillId="0" borderId="0" xfId="0" applyFont="1" applyBorder="1"/>
    <xf numFmtId="0" fontId="4" fillId="2" borderId="0" xfId="0" applyFont="1" applyFill="1"/>
    <xf numFmtId="14" fontId="4" fillId="0" borderId="0" xfId="0" applyNumberFormat="1" applyFont="1" applyAlignment="1">
      <alignment vertical="center"/>
    </xf>
    <xf numFmtId="0" fontId="4" fillId="0" borderId="0" xfId="0" applyFont="1" applyFill="1"/>
    <xf numFmtId="0" fontId="4" fillId="0" borderId="18" xfId="0" applyFont="1" applyFill="1" applyBorder="1"/>
    <xf numFmtId="0" fontId="3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/>
    <xf numFmtId="44" fontId="4" fillId="0" borderId="0" xfId="1" applyFont="1" applyBorder="1"/>
    <xf numFmtId="0" fontId="0" fillId="0" borderId="0" xfId="0" applyBorder="1"/>
    <xf numFmtId="0" fontId="5" fillId="3" borderId="0" xfId="0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4" fillId="0" borderId="0" xfId="0" pivotButton="1" applyNumberFormat="1" applyFont="1"/>
    <xf numFmtId="9" fontId="4" fillId="0" borderId="0" xfId="0" applyNumberFormat="1" applyFont="1"/>
    <xf numFmtId="0" fontId="4" fillId="0" borderId="0" xfId="0" applyFont="1" applyFill="1" applyBorder="1"/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4" fillId="0" borderId="1" xfId="0" pivotButton="1" applyFont="1" applyBorder="1" applyAlignment="1">
      <alignment horizontal="center" vertical="center"/>
    </xf>
    <xf numFmtId="1" fontId="4" fillId="0" borderId="1" xfId="0" pivotButton="1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4" borderId="0" xfId="2" applyFont="1" applyFill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1" fillId="4" borderId="8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4" fontId="8" fillId="0" borderId="2" xfId="1" applyFont="1" applyBorder="1" applyAlignment="1">
      <alignment horizontal="center" vertical="center"/>
    </xf>
    <xf numFmtId="44" fontId="8" fillId="0" borderId="3" xfId="1" applyFont="1" applyBorder="1" applyAlignment="1">
      <alignment horizontal="center" vertical="center"/>
    </xf>
    <xf numFmtId="44" fontId="8" fillId="0" borderId="4" xfId="1" applyFont="1" applyBorder="1" applyAlignment="1">
      <alignment horizontal="center" vertical="center"/>
    </xf>
    <xf numFmtId="44" fontId="8" fillId="0" borderId="5" xfId="1" applyFont="1" applyBorder="1" applyAlignment="1">
      <alignment horizontal="center" vertical="center"/>
    </xf>
    <xf numFmtId="44" fontId="8" fillId="0" borderId="6" xfId="1" applyFont="1" applyBorder="1" applyAlignment="1">
      <alignment horizontal="center" vertical="center"/>
    </xf>
    <xf numFmtId="44" fontId="8" fillId="0" borderId="7" xfId="1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1070"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34" formatCode="_-&quot;R$&quot;\ * #,##0.00_-;\-&quot;R$&quot;\ * #,##0.00_-;_-&quot;R$&quot;\ * &quot;-&quot;??_-;_-@_-"/>
    </dxf>
    <dxf>
      <alignment horizontal="center"/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34" formatCode="_-&quot;R$&quot;\ * #,##0.00_-;\-&quot;R$&quot;\ * #,##0.00_-;_-&quot;R$&quot;\ * &quot;-&quot;??_-;_-@_-"/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0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34" formatCode="_-&quot;R$&quot;\ * #,##0.00_-;\-&quot;R$&quot;\ * #,##0.00_-;_-&quot;R$&quot;\ * &quot;-&quot;??_-;_-@_-"/>
    </dxf>
    <dxf>
      <alignment horizontal="center"/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numFmt numFmtId="1" formatCode="0"/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vertical="center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4" formatCode="#,##0.00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19" formatCode="dd/mm/yyyy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1" formatCode="0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19" formatCode="dd/mm/yyyy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4" formatCode="#,##0.00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1" formatCode="0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30" formatCode="@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1" formatCode="0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1" formatCode="0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19" formatCode="dd/mm/yyyy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general" vertical="bottom" textRotation="0" wrapText="0" indent="0" justifyLastLine="0" shrinkToFit="0" readingOrder="0"/>
    </dxf>
    <dxf>
      <alignment vertic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numFmt numFmtId="1" formatCode="0"/>
    </dxf>
    <dxf>
      <numFmt numFmtId="2" formatCode="0.0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general" vertical="bottom" textRotation="0" wrapText="0" indent="0" justifyLastLine="0" shrinkToFi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alignment horizontal="center"/>
    </dxf>
    <dxf>
      <numFmt numFmtId="34" formatCode="_-&quot;R$&quot;\ * #,##0.00_-;\-&quot;R$&quot;\ * #,##0.00_-;_-&quot;R$&quot;\ * &quot;-&quot;??_-;_-@_-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numFmt numFmtId="1" formatCode="0"/>
    </dxf>
    <dxf>
      <numFmt numFmtId="1" formatCode="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solid">
          <bgColor theme="0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numFmt numFmtId="34" formatCode="_-&quot;R$&quot;\ * #,##0.00_-;\-&quot;R$&quot;\ * #,##0.00_-;_-&quot;R$&quot;\ * &quot;-&quot;??_-;_-@_-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alignment horizontal="center"/>
    </dxf>
    <dxf>
      <numFmt numFmtId="34" formatCode="_-&quot;R$&quot;\ * #,##0.00_-;\-&quot;R$&quot;\ * #,##0.00_-;_-&quot;R$&quot;\ * &quot;-&quot;??_-;_-@_-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  <i val="0"/>
        <sz val="9"/>
        <color auto="1"/>
        <name val="Montserrat Light"/>
      </font>
      <fill>
        <patternFill>
          <bgColor theme="3" tint="0.79998168889431442"/>
        </patternFill>
      </fill>
      <border>
        <vertical/>
        <horizontal/>
      </border>
    </dxf>
    <dxf>
      <font>
        <b val="0"/>
        <i val="0"/>
        <sz val="8"/>
        <color theme="0"/>
        <name val="Montserrat Light"/>
      </font>
      <fill>
        <patternFill>
          <bgColor theme="3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sz val="9"/>
        <name val="Montserrat Light"/>
      </font>
      <fill>
        <patternFill>
          <bgColor theme="4" tint="0.39994506668294322"/>
        </patternFill>
      </fill>
    </dxf>
    <dxf>
      <font>
        <b val="0"/>
        <i val="0"/>
        <sz val="8"/>
        <name val="Montserrat Light"/>
      </font>
      <fill>
        <patternFill>
          <bgColor theme="4" tint="-0.24994659260841701"/>
        </patternFill>
      </fill>
    </dxf>
  </dxfs>
  <tableStyles count="2" defaultTableStyle="TableStyleMedium9" defaultPivotStyle="PivotStyleLight16">
    <tableStyle name="Estilo de Segmentação de Dados 1" pivot="0" table="0" count="10" xr9:uid="{D36CA108-A850-40D9-B0EE-1EC4D0638FE8}">
      <tableStyleElement type="wholeTable" dxfId="1069"/>
      <tableStyleElement type="headerRow" dxfId="1068"/>
    </tableStyle>
    <tableStyle name="Modelo" pivot="0" table="0" count="9" xr9:uid="{B80D1E5F-17D7-4026-BCF6-4873C6386F9C}">
      <tableStyleElement type="wholeTable" dxfId="1067"/>
      <tableStyleElement type="headerRow" dxfId="1066"/>
    </tableStyle>
  </tableStyles>
  <colors>
    <mruColors>
      <color rgb="FFF4F7FA"/>
      <color rgb="FFFB7985"/>
      <color rgb="FFED1342"/>
      <color rgb="FFF791A7"/>
    </mruColors>
  </colors>
  <extLst>
    <ext xmlns:x14="http://schemas.microsoft.com/office/spreadsheetml/2009/9/main" uri="{46F421CA-312F-682f-3DD2-61675219B42D}">
      <x14:dxfs count="8">
        <dxf>
          <font>
            <b val="0"/>
            <i val="0"/>
            <sz val="10"/>
            <name val="Montserrat Light"/>
          </font>
          <fill>
            <patternFill>
              <bgColor theme="0"/>
            </patternFill>
          </fill>
        </dxf>
        <dxf>
          <font>
            <b val="0"/>
            <i val="0"/>
            <sz val="9"/>
            <name val="Montserrat Light"/>
            <scheme val="none"/>
          </font>
          <fill>
            <patternFill>
              <bgColor theme="0"/>
            </patternFill>
          </fill>
        </dxf>
        <dxf>
          <font>
            <b val="0"/>
            <i val="0"/>
            <sz val="10"/>
            <name val="Montserrat Light"/>
            <scheme val="none"/>
          </font>
          <fill>
            <patternFill>
              <bgColor theme="0"/>
            </patternFill>
          </fill>
        </dxf>
        <dxf>
          <font>
            <sz val="9"/>
            <name val="Montserrat Light"/>
            <scheme val="none"/>
          </font>
          <fill>
            <patternFill>
              <bgColor theme="0"/>
            </patternFill>
          </fill>
        </dxf>
        <dxf>
          <font>
            <b val="0"/>
            <i val="0"/>
            <sz val="9"/>
            <name val="Montserrat Light"/>
            <scheme val="none"/>
          </font>
          <fill>
            <patternFill>
              <bgColor theme="0" tint="-0.14996795556505021"/>
            </patternFill>
          </fill>
        </dxf>
        <dxf>
          <font>
            <b val="0"/>
            <i val="0"/>
            <sz val="9"/>
            <name val="Montserrat Light"/>
            <scheme val="none"/>
          </font>
          <fill>
            <patternFill>
              <bgColor theme="8" tint="0.79998168889431442"/>
            </patternFill>
          </fill>
        </dxf>
        <dxf>
          <font>
            <b val="0"/>
            <i val="0"/>
            <sz val="9"/>
            <name val="Montserrat Light"/>
            <scheme val="none"/>
          </font>
          <fill>
            <patternFill>
              <bgColor theme="8" tint="0.79998168889431442"/>
            </patternFill>
          </fill>
        </dxf>
        <dxf>
          <font>
            <b val="0"/>
            <i val="0"/>
            <sz val="9"/>
            <name val="Montserrat Light"/>
            <scheme val="none"/>
          </font>
          <fill>
            <patternFill>
              <bgColor theme="0" tint="-0.1499679555650502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gradientFill type="path" left="0.5" right="0.5" top="0.5" bottom="0.5">
              <stop position="0">
                <color theme="4" tint="0.80001220740379042"/>
              </stop>
              <stop position="1">
                <color theme="4"/>
              </stop>
            </gradientFill>
          </fill>
          <border>
            <vertical/>
            <horizontal/>
          </border>
        </dxf>
        <dxf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ill>
            <patternFill patternType="solid">
              <fgColor auto="1"/>
              <bgColor theme="8" tint="0.79998168889431442"/>
            </patternFill>
          </fill>
          <border diagonalUp="0" diagonalDown="0"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8"/>
            <color theme="0"/>
            <name val="Montserrat Light"/>
            <scheme val="none"/>
          </font>
          <border>
            <left/>
            <right/>
            <top/>
            <bottom/>
            <vertical/>
            <horizontal/>
          </border>
        </dxf>
        <dxf>
          <font>
            <b val="0"/>
            <i val="0"/>
            <sz val="8"/>
            <color theme="0"/>
            <name val="Montserrat Light"/>
            <scheme val="none"/>
          </font>
          <border>
            <left/>
            <right/>
            <top/>
            <bottom/>
            <vertical/>
            <horizontal/>
          </border>
        </dxf>
        <dxf>
          <font>
            <b val="0"/>
            <i val="0"/>
            <sz val="9"/>
            <color theme="0"/>
            <name val="Montserrat Light"/>
            <scheme val="none"/>
          </font>
          <border>
            <left/>
            <right/>
            <top/>
            <bottom/>
            <vertical/>
            <horizontal/>
          </border>
        </dxf>
        <dxf>
          <font>
            <b val="0"/>
            <i val="0"/>
            <sz val="8"/>
            <color theme="0"/>
            <name val="Montserrat Light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Modelo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[Analise_Recursos.xlsx]Tabelas_dinâmicas!Data de Admi.</c:name>
    <c:fmtId val="6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Tabelas_dinâmicas!$R$3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 Light" panose="000004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Tabelas_dinâmicas!$P$4:$Q$14</c:f>
              <c:strCache>
                <c:ptCount val="11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DEZEMBRO</c:v>
                </c:pt>
              </c:strCache>
            </c:strRef>
          </c:cat>
          <c:val>
            <c:numRef>
              <c:f>Tabelas_dinâmicas!$R$4:$R$14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11</c:v>
                </c:pt>
                <c:pt idx="5">
                  <c:v>6</c:v>
                </c:pt>
                <c:pt idx="6">
                  <c:v>2</c:v>
                </c:pt>
                <c:pt idx="7">
                  <c:v>9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7-4115-92D3-50255A13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834544"/>
        <c:axId val="1718264816"/>
      </c:lineChart>
      <c:catAx>
        <c:axId val="17168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pt-BR"/>
          </a:p>
        </c:txPr>
        <c:crossAx val="1718264816"/>
        <c:crosses val="autoZero"/>
        <c:auto val="1"/>
        <c:lblAlgn val="ctr"/>
        <c:lblOffset val="100"/>
        <c:noMultiLvlLbl val="0"/>
      </c:catAx>
      <c:valAx>
        <c:axId val="1718264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68345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[Analise_Recursos.xlsx]Tabelas_dinâmicas!Tabela dinâmica2</c:name>
    <c:fmtId val="1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solidFill>
            <a:srgbClr val="00206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Tabelas_dinâmicas!$AP$3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Tabelas_dinâmicas!$AO$4:$AO$18</c:f>
              <c:strCache>
                <c:ptCount val="15"/>
                <c:pt idx="0">
                  <c:v>8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25</c:v>
                </c:pt>
                <c:pt idx="13">
                  <c:v>29</c:v>
                </c:pt>
                <c:pt idx="14">
                  <c:v>30</c:v>
                </c:pt>
              </c:strCache>
            </c:strRef>
          </c:cat>
          <c:val>
            <c:numRef>
              <c:f>Tabelas_dinâmicas!$AP$4:$AP$18</c:f>
              <c:numCache>
                <c:formatCode>0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2</c:v>
                </c:pt>
                <c:pt idx="9">
                  <c:v>8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5-4894-BCCF-C496FAFE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42901759"/>
        <c:axId val="1722645327"/>
      </c:barChart>
      <c:catAx>
        <c:axId val="154290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pt-BR"/>
          </a:p>
        </c:txPr>
        <c:crossAx val="1722645327"/>
        <c:crosses val="autoZero"/>
        <c:auto val="1"/>
        <c:lblAlgn val="ctr"/>
        <c:lblOffset val="100"/>
        <c:noMultiLvlLbl val="0"/>
      </c:catAx>
      <c:valAx>
        <c:axId val="1722645327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54290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[Analise_Recursos.xlsx]Tabelas_dinâmicas!Func. por Departamento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solidFill>
              <a:schemeClr val="tx2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solidFill>
              <a:schemeClr val="tx2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solidFill>
              <a:schemeClr val="tx2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Tabelas_dinâmicas!$K$3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Montserrat Light" panose="000004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Tabelas_dinâmicas!$J$4:$J$13</c:f>
              <c:strCache>
                <c:ptCount val="10"/>
                <c:pt idx="0">
                  <c:v>Administrativo</c:v>
                </c:pt>
                <c:pt idx="1">
                  <c:v>Financeiro</c:v>
                </c:pt>
                <c:pt idx="2">
                  <c:v>Informática</c:v>
                </c:pt>
                <c:pt idx="3">
                  <c:v>Marketing</c:v>
                </c:pt>
                <c:pt idx="4">
                  <c:v>Ouvidoria</c:v>
                </c:pt>
                <c:pt idx="5">
                  <c:v>RH</c:v>
                </c:pt>
                <c:pt idx="6">
                  <c:v>Controladoria</c:v>
                </c:pt>
                <c:pt idx="7">
                  <c:v>Jurídico</c:v>
                </c:pt>
                <c:pt idx="8">
                  <c:v>Cobrança</c:v>
                </c:pt>
                <c:pt idx="9">
                  <c:v>SAC</c:v>
                </c:pt>
              </c:strCache>
            </c:strRef>
          </c:cat>
          <c:val>
            <c:numRef>
              <c:f>Tabelas_dinâmicas!$K$4:$K$13</c:f>
              <c:numCache>
                <c:formatCode>General</c:formatCode>
                <c:ptCount val="10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C-450D-A3E1-9D01ED2763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56575024"/>
        <c:axId val="1623541520"/>
      </c:barChart>
      <c:catAx>
        <c:axId val="17565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pt-BR"/>
          </a:p>
        </c:txPr>
        <c:crossAx val="1623541520"/>
        <c:crosses val="autoZero"/>
        <c:auto val="1"/>
        <c:lblAlgn val="ctr"/>
        <c:lblOffset val="100"/>
        <c:noMultiLvlLbl val="0"/>
      </c:catAx>
      <c:valAx>
        <c:axId val="1623541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565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bg1">
          <a:lumMod val="85000"/>
        </a:schemeClr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[Analise_Recursos.xlsx]Tabelas_dinâmicas!fUNC. cARGO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solidFill>
              <a:schemeClr val="tx2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solidFill>
              <a:schemeClr val="tx2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solidFill>
              <a:schemeClr val="tx2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Tabelas_dinâmicas!$U$3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Montserrat Light" panose="000004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Tabelas_dinâmicas!$T$4:$T$15</c:f>
              <c:strCache>
                <c:ptCount val="12"/>
                <c:pt idx="0">
                  <c:v>Auxiliar I</c:v>
                </c:pt>
                <c:pt idx="1">
                  <c:v>Assistente III</c:v>
                </c:pt>
                <c:pt idx="2">
                  <c:v>Sub Gerente Pleno</c:v>
                </c:pt>
                <c:pt idx="3">
                  <c:v>Programador II</c:v>
                </c:pt>
                <c:pt idx="4">
                  <c:v>Sub Gerente Júnior</c:v>
                </c:pt>
                <c:pt idx="5">
                  <c:v>Gerente Júnior</c:v>
                </c:pt>
                <c:pt idx="6">
                  <c:v>Sub Gerente Sênior</c:v>
                </c:pt>
                <c:pt idx="7">
                  <c:v>Gerente Pleno</c:v>
                </c:pt>
                <c:pt idx="8">
                  <c:v>Auxiliar II</c:v>
                </c:pt>
                <c:pt idx="9">
                  <c:v>Gerente Sênior</c:v>
                </c:pt>
                <c:pt idx="10">
                  <c:v>Assistente I</c:v>
                </c:pt>
                <c:pt idx="11">
                  <c:v>Assistente II</c:v>
                </c:pt>
              </c:strCache>
            </c:strRef>
          </c:cat>
          <c:val>
            <c:numRef>
              <c:f>Tabelas_dinâmicas!$U$4:$U$15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2-484D-813F-167ECB30A8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10327936"/>
        <c:axId val="1737701664"/>
      </c:barChart>
      <c:catAx>
        <c:axId val="171032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pt-BR"/>
          </a:p>
        </c:txPr>
        <c:crossAx val="1737701664"/>
        <c:crosses val="autoZero"/>
        <c:auto val="1"/>
        <c:lblAlgn val="ctr"/>
        <c:lblOffset val="100"/>
        <c:noMultiLvlLbl val="0"/>
      </c:catAx>
      <c:valAx>
        <c:axId val="1737701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03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bg1">
          <a:lumMod val="85000"/>
        </a:schemeClr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[Analise_Recursos.xlsx]Tabelas_dinâmicas!Cargo por Departamento</c:name>
    <c:fmtId val="2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Tabelas_dinâmicas!$AA$3:$AA$4</c:f>
              <c:strCache>
                <c:ptCount val="1"/>
                <c:pt idx="0">
                  <c:v>Assistente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Tabelas_dinâmicas!$AA$5:$AA$14</c:f>
              <c:numCache>
                <c:formatCode>0</c:formatCode>
                <c:ptCount val="10"/>
                <c:pt idx="0">
                  <c:v>4</c:v>
                </c:pt>
                <c:pt idx="3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1-44FA-BF3A-71F8D78CFFCE}"/>
            </c:ext>
          </c:extLst>
        </c:ser>
        <c:ser>
          <c:idx val="1"/>
          <c:order val="1"/>
          <c:tx>
            <c:strRef>
              <c:f>Tabelas_dinâmicas!$AB$3:$AB$4</c:f>
              <c:strCache>
                <c:ptCount val="1"/>
                <c:pt idx="0">
                  <c:v>Assistente 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Tabelas_dinâmicas!$AB$5:$AB$14</c:f>
              <c:numCache>
                <c:formatCode>0</c:formatCode>
                <c:ptCount val="10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6">
                  <c:v>3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1-44FA-BF3A-71F8D78CFFCE}"/>
            </c:ext>
          </c:extLst>
        </c:ser>
        <c:ser>
          <c:idx val="2"/>
          <c:order val="2"/>
          <c:tx>
            <c:strRef>
              <c:f>Tabelas_dinâmicas!$AC$3:$AC$4</c:f>
              <c:strCache>
                <c:ptCount val="1"/>
                <c:pt idx="0">
                  <c:v>Assistente III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Tabelas_dinâmicas!$AC$5:$AC$14</c:f>
              <c:numCache>
                <c:formatCode>0</c:formatCode>
                <c:ptCount val="10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1-44FA-BF3A-71F8D78CFFCE}"/>
            </c:ext>
          </c:extLst>
        </c:ser>
        <c:ser>
          <c:idx val="3"/>
          <c:order val="3"/>
          <c:tx>
            <c:strRef>
              <c:f>Tabelas_dinâmicas!$AD$3:$AD$4</c:f>
              <c:strCache>
                <c:ptCount val="1"/>
                <c:pt idx="0">
                  <c:v>Auxiliar 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Tabelas_dinâmicas!$AD$5:$AD$14</c:f>
              <c:numCache>
                <c:formatCode>0</c:formatCode>
                <c:ptCount val="10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71-44FA-BF3A-71F8D78CFFCE}"/>
            </c:ext>
          </c:extLst>
        </c:ser>
        <c:ser>
          <c:idx val="4"/>
          <c:order val="4"/>
          <c:tx>
            <c:strRef>
              <c:f>Tabelas_dinâmicas!$AE$3:$AE$4</c:f>
              <c:strCache>
                <c:ptCount val="1"/>
                <c:pt idx="0">
                  <c:v>Auxiliar II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Tabelas_dinâmicas!$AE$5:$AE$14</c:f>
              <c:numCache>
                <c:formatCode>0</c:formatCode>
                <c:ptCount val="10"/>
                <c:pt idx="0">
                  <c:v>3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71-44FA-BF3A-71F8D78CFFCE}"/>
            </c:ext>
          </c:extLst>
        </c:ser>
        <c:ser>
          <c:idx val="5"/>
          <c:order val="5"/>
          <c:tx>
            <c:strRef>
              <c:f>Tabelas_dinâmicas!$AF$3:$AF$4</c:f>
              <c:strCache>
                <c:ptCount val="1"/>
                <c:pt idx="0">
                  <c:v>Gerente Júnior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Tabelas_dinâmicas!$AF$5:$AF$14</c:f>
              <c:numCache>
                <c:formatCode>0</c:formatCode>
                <c:ptCount val="10"/>
                <c:pt idx="1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71-44FA-BF3A-71F8D78CFFCE}"/>
            </c:ext>
          </c:extLst>
        </c:ser>
        <c:ser>
          <c:idx val="6"/>
          <c:order val="6"/>
          <c:tx>
            <c:strRef>
              <c:f>Tabelas_dinâmicas!$AG$3:$AG$4</c:f>
              <c:strCache>
                <c:ptCount val="1"/>
                <c:pt idx="0">
                  <c:v>Gerente Pleno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Tabelas_dinâmicas!$AG$5:$AG$14</c:f>
              <c:numCache>
                <c:formatCode>0</c:formatCode>
                <c:ptCount val="10"/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71-44FA-BF3A-71F8D78CFFCE}"/>
            </c:ext>
          </c:extLst>
        </c:ser>
        <c:ser>
          <c:idx val="7"/>
          <c:order val="7"/>
          <c:tx>
            <c:strRef>
              <c:f>Tabelas_dinâmicas!$AH$3:$AH$4</c:f>
              <c:strCache>
                <c:ptCount val="1"/>
                <c:pt idx="0">
                  <c:v>Gerente Sênior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Tabelas_dinâmicas!$AH$5:$AH$14</c:f>
              <c:numCache>
                <c:formatCode>0</c:formatCode>
                <c:ptCount val="10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71-44FA-BF3A-71F8D78CFFCE}"/>
            </c:ext>
          </c:extLst>
        </c:ser>
        <c:ser>
          <c:idx val="8"/>
          <c:order val="8"/>
          <c:tx>
            <c:strRef>
              <c:f>Tabelas_dinâmicas!$AI$3:$AI$4</c:f>
              <c:strCache>
                <c:ptCount val="1"/>
                <c:pt idx="0">
                  <c:v>Programador II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Tabelas_dinâmicas!$AI$5:$AI$14</c:f>
              <c:numCache>
                <c:formatCode>0</c:formatCode>
                <c:ptCount val="10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71-44FA-BF3A-71F8D78CFFCE}"/>
            </c:ext>
          </c:extLst>
        </c:ser>
        <c:ser>
          <c:idx val="9"/>
          <c:order val="9"/>
          <c:tx>
            <c:strRef>
              <c:f>Tabelas_dinâmicas!$AJ$3:$AJ$4</c:f>
              <c:strCache>
                <c:ptCount val="1"/>
                <c:pt idx="0">
                  <c:v>Sub Gerente Júnior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Tabelas_dinâmicas!$AJ$5:$AJ$14</c:f>
              <c:numCache>
                <c:formatCode>0</c:formatCode>
                <c:ptCount val="10"/>
                <c:pt idx="0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71-44FA-BF3A-71F8D78CFFCE}"/>
            </c:ext>
          </c:extLst>
        </c:ser>
        <c:ser>
          <c:idx val="10"/>
          <c:order val="10"/>
          <c:tx>
            <c:strRef>
              <c:f>Tabelas_dinâmicas!$AK$3:$AK$4</c:f>
              <c:strCache>
                <c:ptCount val="1"/>
                <c:pt idx="0">
                  <c:v>Sub Gerente Pleno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Tabelas_dinâmicas!$AK$5:$AK$14</c:f>
              <c:numCache>
                <c:formatCode>0</c:formatCode>
                <c:ptCount val="10"/>
                <c:pt idx="3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71-44FA-BF3A-71F8D78CFFCE}"/>
            </c:ext>
          </c:extLst>
        </c:ser>
        <c:ser>
          <c:idx val="11"/>
          <c:order val="11"/>
          <c:tx>
            <c:strRef>
              <c:f>Tabelas_dinâmicas!$AL$3:$AL$4</c:f>
              <c:strCache>
                <c:ptCount val="1"/>
                <c:pt idx="0">
                  <c:v>Sub Gerente Sênior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Tabelas_dinâmicas!$AL$5:$AL$14</c:f>
              <c:numCache>
                <c:formatCode>0</c:formatCode>
                <c:ptCount val="10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71-44FA-BF3A-71F8D78CF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7543264"/>
        <c:axId val="1762805104"/>
      </c:barChart>
      <c:catAx>
        <c:axId val="172754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pt-BR"/>
          </a:p>
        </c:txPr>
        <c:crossAx val="1762805104"/>
        <c:crosses val="autoZero"/>
        <c:auto val="1"/>
        <c:lblAlgn val="ctr"/>
        <c:lblOffset val="100"/>
        <c:noMultiLvlLbl val="0"/>
      </c:catAx>
      <c:valAx>
        <c:axId val="17628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pt-BR"/>
          </a:p>
        </c:txPr>
        <c:crossAx val="172754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 Light" panose="000004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Tabelas_dinâmicas!$H$2</c:f>
              <c:strCache>
                <c:ptCount val="1"/>
                <c:pt idx="0">
                  <c:v>Qntd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8C-4694-9906-C1396A843BB8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8C-4694-9906-C1396A843BB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Tabelas_dinâmicas!$G$3:$G$4</c:f>
              <c:strCache>
                <c:ptCount val="2"/>
                <c:pt idx="0">
                  <c:v>Funcionários com Dependentes</c:v>
                </c:pt>
                <c:pt idx="1">
                  <c:v>Funcionários sem Dependentes</c:v>
                </c:pt>
              </c:strCache>
            </c:strRef>
          </c:cat>
          <c:val>
            <c:numRef>
              <c:f>Tabelas_dinâmicas!$H$3:$H$4</c:f>
              <c:numCache>
                <c:formatCode>0</c:formatCode>
                <c:ptCount val="2"/>
                <c:pt idx="0">
                  <c:v>14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8C-4694-9906-C1396A843BB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88EE8C77-6F2E-43E7-94A5-40BC7F56AEAC}">
          <cx:spPr>
            <a:solidFill>
              <a:srgbClr val="002060"/>
            </a:soli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dataId val="0"/>
          <cx:layoutPr>
            <cx:aggregation/>
          </cx:layoutPr>
          <cx:axisId val="1"/>
        </cx:series>
        <cx:series layoutId="paretoLine" ownerIdx="0" uniqueId="{F09B78D2-C8A5-4415-AF10-016242517952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latin typeface="Montserrat Light" panose="00000400000000000000" pitchFamily="2" charset="0"/>
                <a:ea typeface="Montserrat Light" panose="00000400000000000000" pitchFamily="2" charset="0"/>
                <a:cs typeface="Montserrat Light" panose="00000400000000000000" pitchFamily="2" charset="0"/>
              </a:defRPr>
            </a:pPr>
            <a:endParaRPr lang="pt-BR" sz="7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Montserrat Light" panose="00000400000000000000" pitchFamily="2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>
                <a:latin typeface="Montserrat Light" panose="00000400000000000000" pitchFamily="2" charset="0"/>
                <a:ea typeface="Montserrat Light" panose="00000400000000000000" pitchFamily="2" charset="0"/>
                <a:cs typeface="Montserrat Light" panose="00000400000000000000" pitchFamily="2" charset="0"/>
              </a:defRPr>
            </a:pPr>
            <a:endParaRPr lang="pt-BR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Montserrat Light" panose="00000400000000000000" pitchFamily="2" charset="0"/>
            </a:endParaRPr>
          </a:p>
        </cx:txPr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_xlchart.v5.5</cx:f>
        <cx:nf>_xlchart.v5.4</cx:nf>
      </cx:numDim>
    </cx:data>
  </cx:chartData>
  <cx:chart>
    <cx:plotArea>
      <cx:plotAreaRegion>
        <cx:series layoutId="regionMap" uniqueId="{1B7484E3-5925-47F8-94E5-1758761A3F89}">
          <cx:dataLabels>
            <cx:spPr>
              <a:solidFill>
                <a:schemeClr val="tx2"/>
              </a:solidFill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 b="1">
                    <a:solidFill>
                      <a:schemeClr val="bg1"/>
                    </a:solidFill>
                    <a:latin typeface="Montserrat Light" panose="00000400000000000000" pitchFamily="2" charset="0"/>
                    <a:ea typeface="Montserrat Light" panose="00000400000000000000" pitchFamily="2" charset="0"/>
                    <a:cs typeface="Montserrat Light" panose="00000400000000000000" pitchFamily="2" charset="0"/>
                  </a:defRPr>
                </a:pPr>
                <a:endParaRPr lang="pt-BR" sz="700" b="1" i="0" u="none" strike="noStrike" baseline="0">
                  <a:solidFill>
                    <a:schemeClr val="bg1"/>
                  </a:solidFill>
                  <a:latin typeface="Montserrat Light" panose="00000400000000000000" pitchFamily="2" charset="0"/>
                </a:endParaRPr>
              </a:p>
            </cx:txPr>
            <cx:visibility seriesName="0" categoryName="0" value="1"/>
            <cx:dataLabel idx="0">
              <cx:spPr>
                <a:solidFill>
                  <a:schemeClr val="tx2"/>
                </a:solidFill>
              </cx:spPr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700"/>
                  </a:pPr>
                  <a:r>
                    <a:rPr lang="pt-BR" sz="700" b="0" i="0" u="none" strike="noStrike" baseline="0">
                      <a:solidFill>
                        <a:schemeClr val="bg1"/>
                      </a:solidFill>
                      <a:latin typeface="Montserrat Light" panose="00000400000000000000" pitchFamily="2" charset="0"/>
                    </a:rPr>
                    <a:t>57</a:t>
                  </a:r>
                </a:p>
              </cx:txPr>
            </cx:dataLabel>
            <cx:dataLabel idx="1">
              <cx:spPr>
                <a:solidFill>
                  <a:schemeClr val="tx2"/>
                </a:solidFill>
              </cx:spPr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pt-BR" sz="700" b="0" i="0" u="none" strike="noStrike" baseline="0">
                      <a:solidFill>
                        <a:schemeClr val="bg1"/>
                      </a:solidFill>
                      <a:latin typeface="Montserrat Light" panose="00000400000000000000" pitchFamily="2" charset="0"/>
                    </a:rPr>
                    <a:t>8</a:t>
                  </a:r>
                </a:p>
              </cx:txPr>
            </cx:dataLabel>
            <cx:dataLabel idx="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pt-BR" sz="700" b="0" i="0" u="none" strike="noStrike" baseline="0">
                      <a:solidFill>
                        <a:schemeClr val="bg1"/>
                      </a:solidFill>
                      <a:latin typeface="Montserrat Light" panose="00000400000000000000" pitchFamily="2" charset="0"/>
                    </a:rPr>
                    <a:t>57</a:t>
                  </a:r>
                </a:p>
              </cx:txPr>
            </cx:dataLabel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7HrJduS6teWv5Mpx4V4QbOHl+wYko1XfpqQJlqRQgB3YAgTB36lPqR+rA8j2s122a1SzGqQygg2a
0+yzz0b8+XP502fz9T7+WETTTn/6XP74WUjZ/+n336fP4ku8T7+J8nPspu4sf/vsxO/d+Vx+fv1+
Gt912fLfCfaC3z+L91F+LT//688wGv/qLrvPd1l27Z36Gs3916QaOf2He//y1o/3kyjbvJzkWH5K
74+fD7c/f3y1spTm0fRff/z8h/s/f/z+z6P8HzP+aGBRUp3gXUT830LfpxFNYuqF2Kfezx9N1/K/
3g+i3yKSJFHiYR+T2A+Cv05+/S5ggIf/9T+7H7fvqun+ev1fLcot6f10Gr+mCfbj/v/Hd/9hE997
/OxUK63ZOFjwj5/p+D6Vzc8f5dRl33eyzm4hvXd7/v0fLf5ff/6nC2CFf7ryd075Z5P93279+Ddr
+4dd/H9X/b9x1b93498iPX+X7xuXIn/nyf98968h8E+v/qdM+07Cw+mPn4QmBBLnb6lnB/nLm/8u
Tf7uta/3SUIqBsFvXuR5JKE0Tlyu/fyhv9yt0IdbmFIKE2Eaxtj/+aPtRlnAax79zaZuSIlH/Qj7
Ifn5Y+qUu0fC3wgkt09JQgiJwsj/GzTddo3hXfs3o/zl+49WiduubOX0x0/680f//ZRdbBTACmKC
oyAJYLcRjhK4//l+D+gHD3v/I55LX8B0PB9xrbLZGHUYaxpkXkWPcePJNIqTOsUlMtdln5S7vzPY
v5jdTvIvFhBg4vsAWQBHFov+fgHCFIu30LXIvWj2N0o3fC/mXuw9tCaHnqI2DZFf5Crh5naKmyad
5+ZzUkjdIZLxXo/bjhVD2pai2eJqLTKWFCr1PE9uIh6UKTf1M2t7lRHpjXlUoCnvApV3C5NZW0RD
JnkV7UgUzxvihW0aD5pkSYs2q0DJTug641R5F03worGguz4kGRFEbZfJTDlT/ZRHshVZ1A1DKuaq
uxD+xNM14kNKuohvZMWfmlHBUOE85dS+MJaoukA199JoGddtbXh/M0y43uIex6mSa0bNuhznKj4G
XvuAhrJKSyz9exNj77KeV3bkfnOPdDNer3WsjlJIvluiur0qxunGJCLOwqozd7Tq9VZpjS+Hui6O
eg7NPsJVn/HKm7cCD2sWxSz4VJtYEfypJfUyhoPpOpw2oRLqMuzjKVe0Hj6S4dOU6/omNDryEKtc
dizc+lMf/1qGqUubLhyvy2ma9ytuZC4TlhZli16Uv5YHrmKx6TE1acDUeNGzsd+Pc+BlPNH53Ph0
Y+KmPNbva6T0W6LWcRcNM7jA8zI3ytR5uygqu7Rd5/7CU625YwW6hqgafxlezUdde342ijE6lsNU
59UURqkp4/q2rhm9WAoT5EmgvpoyJjTDpbzrDD/gpRxeO4KGbOKVuayKiF10uNGpp6oNKubmhRVl
d+zFUuehYa9zY4or0ajo2idflFXNaxFU3mZacDbQPvMRWERRNm5DHocbzXWw9QMtU1oVF0XY06ep
kXzThlhch3KRB9pk4xT524kF/VsF1lFS1C+TtxaHpo/nlBXiDaumfhaohQXFLNVTMG29tUtukJEP
Ux/gjAejOQ5L2/8KFL1ZChHc0L5PNe+Sh7Fvd4tGyS+dKHmMg5Flq/saJSKPJn8rWB1tm7YQT2FU
0DxQ3bAzGjdPbEn0loR6TgNPvU9tjx9jHHcw0UBT3ej1ceZLdz2OU3IVxdnotcEmiEeWzlJklWJi
6xejn7KuRptGFt6+StYxLSl6HGiFMhQX5HKo9PTLN2O7VcOuiNmjAVTK+8a/iijKRkzuTQcZ59V1
ymN/zuYwoGkSa3ZUQ8M3y9TxLFpEHi7RueF9tKnC0WQdT5o95voY0+GaGxU8UDSo1LTozW9v3OwQ
MDgjSLQbQmh/wSt+o8qth96iLmwuWBCQrBfDuJMk4VmoG7qby020sH7LfT2kmjS3Y+sVW1ayMdVm
5HnTdWHuDc2Shon2M4GnK0pUkZsuGg9drdatRFMFN2WRBUiVT0VszliTJa2WNsmGtU4uRoPTOvB0
Oq24yNpSVWkRNPWert0NJzuPA974vhoP3PMPs+lwir2+PnYqYXctOfd4NRfTUH3MkH/3ynsNm1mM
qeg9smeCVFfuT1ith8XDzcVYJXK7EhOmQyLmLepNn1UkQY9mRu9Tv+7G2izXVdPLTAzmMWrYnBdt
dD3FKe8J3yVdrLOhX8s0rsdk9xAT3mdQbNp0qNs67dalTEvWHUgFWMElDzIk4yajl9FasW3PdZdB
ZfIujRY5wywdaYXTTq2A2mKRG3D4L4+S+hqP3ZIGZvQzPQ50J3C5bidg0Wuj2W5pCpOu63ARL/Wc
N6NYtxhKVcaKbtljf5R2+2InWSF/JYiKzNd+uFFiGjO8VEsej1xsZxTw3WyxvVVem+m2Gvdx4els
CcZLz5/ofiGcbJDuTUpFp7cLRJk2JMkiMsl0bBXeVFGMdyyMDrpv2kPDo2JfFpCFBTF9SkcUZBEv
zKbq/L0Z2UPcoSCVDZmzro7qY13H14yF7DJpTaopGQ+ejG8G2f8SZXXpyYXu6mR5jPsYZ+s6T1u0
9DyNWkDvaQ7TgEIRWVqRDnM/71irVdpP0WOS+TJpj3JmAJtJ4OWeMdXW4C7ZiDEw+857lHiUm3HG
QU4Wv8niefrsa17vViAkaTWNtx6hQS7XBsaX1OSs9LOYlV9rSM12XiFhkdmjpntKeqoyFbb1djX4
tZiozopFT/kwnAqxRpuaBzyTkEAUeWqz1lRvAwWltY9MmY0JvOx3gX+BV1Fuh3JKUlI3YjNAGfKH
pDt6UThnlVfdYeUNezYmctN3EAiuIlfr8tYlSZgWS/QeQEXIBz1mBVoeqN81aSEwPB2Y5RaKZH/L
iGyype+2Ym77o2hWnvWl5LcQyKNHzabsmDmWSx4FXpcq0kPf4vnjYY4hplHv5b2fePkqA532op8O
+nIthMwKn3iX3RL+Kur+ntbxvPP9Mu1JcjkI4b81EcR1M+DxYEq/yJpaF1sgIlCT5ojntb0bkDts
sHjuCTujNvYOVVWEmybqd8UyppQxsQ+C7tmbWA9X4YVhQfKI0fSKWEUPnQzjDGqPgphOwHwYPWhK
gbihlMXksynCMkVLW6ZaNTydkwKIUb1Z1vu60Ldl9RyXzcckkzIdOnMaevbli2DjIX0M2XL2ZvQZ
9PORGLwlC7y/XniMnykK6nQm8qlQH2PAYb8FudDNvG00bL41PpApN6w5JWTbIPTO6+5DafkrFHeJ
hKtVlQ6UPZHanLpEnXENC5h9WJsooYgSfSW4fwAkBgIBswpanKiCjfiwHi3JlaJ+toQ9AI2nzwJi
J03acWcQPlAUlWlVmiItZM3TVsYfYbFBLXyuozQs8c7H+DjV6CsaBU9VCwsuFckGUt4QCQONHdmt
PNm74aO25WmVmPOQNGXaBO1h7shWh1vWwI1p5M9z7Z0UTTLe9UeveqUGfcph/OLh+gtMve8if+/L
uEw9UZxiMj6D5aBQ4dOKw2cwyPcqlyTYIsWv3Ki+V5VpF8BScPjaI/rkVmJUedJteTH7cx636Gq+
XeSar7r5kAHYJDIXHia7YYE9GRXVaSL2ncJ16vveKbCLp9Nwpecgb4r13PpgJNqvZ1OJC8mnvf0c
w79C46cqImlHYRyyJhdD6W3tG1EB6/EXeK2M8zgo3odRFalnvBOe4n2T4ItwiHiakPK0KHiqfq4i
/jWXsBX70Iw1NB5LHggY1wM8bCZ0F0QUQpPJB68ceFoA8WZBeINnb5/UDYxpzstq19kCN+fgojHi
N4h1YJx6PYUKmhMz+JelrDcmnM9hA89GfG1SVG1YN5+EgIAZ5HJukFdCrei2PllvndedmXgDWxKD
OLQF3o9xfYMala+k4ik2wQm3Xx4t3sukypSM7tkEpY108AaPYAuMYgAPdNub4KqOdZ5EzUuwQvgu
A9oFNN7PGuIDsfZjSMAZRMt8XtFtZLcvV3NWk41wtfMKgHNr3xLBHT7aYCb5EJY3zuAhhkQe57pM
GRKHbm6P7QJf5gAux3a/VBabkapLOcM4Q6vPxlfvavjsSn3mZoURFdA1cmIIIsDt2l/lG9UXzo5B
v56moj8wEx3GAUZIxgZSGT85I4UzzKJ7dJxFuXO77hOYEsLuvHTrLUpQZkNGKDCKLvVLxB4CoHEp
0+U+4OLCeVUyiIC6L0+tT6FmdberKV/64hUK+UlXDHy5XjUDe6UTuJOX/ddwBizkaR+LfGTrTRCg
Oq3n6uSG5qU+ohrvaQiLtXtU6yEJ1ncqIVb6pk6nWGw7TK5shCjjne0zgQke+mHOVAI92PRFAjAN
aj8WIPFRcz3fRkVxXVd8Yy9W8XKWCJ9KFW8iqi4s3uC++1It+9Krxc9gL8TyukITh2AJAF2tDTOf
4FPSrEXaFsO2i8K0LstNP0QfeCHnqvNO8SShxS5vHUAWfNmIaLjuEASbARITJMmmt0mqy1ikJSlh
xOtZ6yqd47lIWYtbcPWcl0F7B0yrTiM1Fqmagiujx00CjWbKJ/iD/OW5Wm4im4qyAFw2NpzXtnv1
utsITWc2q7eCLOdI8cd+1u9sZZnyo+tlfBCeeV/wfEYheorC6rrENEcltNEJONlbVBrK+HE24Vdk
A68sg5d1lam3QnhjBAA3c12AQfheF/VFyZeTjX6WvBlvferBHXbqhhXgWprPFMZFPRNpgQyEXDVk
SrdPLRrf3Ip1J8G112UQv5up3KGyv4hqeV4gzTu/3RU+ukZi6FLdQTZMUwy1atgXDVRqW3Y8ik5q
SBGx5WSenxv5Ps8QU9GYZNVc3PcQ9kMNcRnPS7Z4+m61gBkqqJFjF7x6HDpDvwZ+bg4iSQ6+gnE0
9+7jpAf0BG8DrsLLMJMJICR0Ge1GUxxs/PgYfU4mfh1WP5ULerD43MhuHxF2jF29sYhoPTEi9GKZ
MASXj6bDkoidj2AiVYz5vOArG4UdmBNmRs9+KNKRt4fRi/dubWPIm1S07WvfHfqF7UkhjnFVbUTf
XEwNP2rub7sEFmfzzC5sCIKjEvXGzgeBdrLXbbEf+MFT3jvr4s1Myisb0LNvDbGWPI3NctaDyXVS
3CypC3Q8ySKNoAlLJwtL2NB7uq6ZM0tvDSUWdDbzXhIJIFBm0qwZiyE8nLeHcAYVJwWeWqeIb8eF
fno1hMQYzSmiPbBStvXFdOESA+g4EAtIYPetwOWFnMutidlDE4nMhgiOIboJhj/JuB8S/upi3gab
jRQD4TAW4mWJYavRdPZqerEWaicmWLg/AUdJPALe+ZoDKxbZ/LGvsa5PUWJ+iZGfWMRuIxZkLfEP
DUG70Z8fLgflweJh1ciBqtFuNlTeFbR9oARCydnHkbBVnGS4PLd0Ptuo4xK2NMX0MQEuaCTsAAfb
2BdHG93B90bCnKDyVlH06Q3ATUw3frTPGlQlELr0OSwAD4qJvdd0p0sgNZ1adn4fXjg72jUHDNBj
4ss79Coz4QAwFgNGIDzEj3emCQ9yE9pq7t6Ym7/YF2QiYENddzQm3EfypUTz03+7wU3lJ1DyW8xz
BPXJmbq2piQgDqZwBnFLapx3vDnqaN1B2YM7/rLBQX3UY/OhLE+Cf8MSHhZq9tyAKawJrLvWtn4G
VcHZ3y03ZOY0J96xpc1OIvK4BBA1PgBkKMIaiuGaJUF06yxmfTbFHsAN9OezgEVb9Ezm8wCeYRgo
eyFvF887gwphfWAD53tjNhV7qJk08SHN7OVg+EQRNBFeHmOAH/qsg+Wj7QHYbN500/qu1/6JIJxq
W9+hf3y1/C/svWyl5Bh14tv3iQUICdnjeK0oza6PyMXgCirMI6DggxoM8ZaIjFT6Pomija+baxbw
k/KhEmrATwWyVxrhdtOr5qpO6gOCQLExAOgMlLhZ3kuVOU82ZpOU44ez3DzQTz51j1EBfrII2/eQ
zo2EcC9+QWPRpKqCxRnbIkCDdV+C9mB5LAr93C92zGuumpK9yvgNROhfdg9hH34JYzFfLe++t7Mm
a0j15fJzrdmVmoFgT+tJFDgDUfnRfq4aqD4jAdQtZfU2T5d/W5wrH1287HpAcVc+HJI4k6EZ1Ado
o2234GO2Y5Xevy0JGKT011Mpe5Z3GkgjDU9d4T/3I89EVX3TjhAhaLihVrH6UHTiZKHXOmfoIDxZ
BbBFIcLXpnlsPMgrFzuFRz8Tf9w3kN9uxSowLiBpMF14XpkbSyoKqIpAQV6q9Wpl8xm3/guunlgA
4VMs5mS4OVPjnxBqs3ZK7mQVA+6sDy1gqXJYCo2V1w9vICDExpx8sb4T2xJw5l8UQm2dITupTySw
rdhuhTgnnD7ZS44VSB0/ohg0BUs93dNmvENB/ysOYCfWH5qbDUDSlbYxXS4QH75NlAQUJkm72xHi
XtlbLvDLWj00OH7FA/qcsdlIXt6YpgMC6QN4eRUCJbx9tlTe8cDOX687TXJHXkdlzhNZnmr/pqzq
k2O3ZbhDsv0QMNwKadJSvCMs3pfVeEnplHsey0taXccelPqnqCefbveMyTO0pEfN2kNH5JlZuG+i
+DVcbqaQX8U1SDq2LayAr4yWRYfL+jjJnN3MTZD5XN7xDjxqx2khM+PYz0o83tAQwjsavBwreQWE
BuTV5CIp/H0bQY9VvDHbIILQdP42pAVHqror5OucmQI6DY3PtjrGcwTkfXpizbVjfqrrb6Rut9pa
lzT85GyJQAdqWvMcg/4bVW9rAaVEaOsEi291qdKoZI9oABdZtA6qeRvG0aUYgecxCBrXlJdMnXva
b+uYphSvG7ftEToX4y+/3BdoCe8INZnlo1zfLKx57oLyw5VqV7kskhI/egiB9Dso96dgr5fxKEaY
Fro5sAkhH21TPPHK/0YpN3I5Q4Q7VqqBT+HgHJbs89tGbhtq2c+03TtjuS1My8W6VB+lEl/eMl0P
OszHFcIwmuVDr3MqviwaW4oThIDEHk+2rZgvTK1PEwRPm3S3nt9D9z47PudKVFjSDM5criNbu2xB
+AbxhmZwgHZrwdxX8fOwPLghQfHejjK5INBYumKOQ/YYyCRtgy6rqvFx1PGXBWzbqrB5uirYBFbv
3hp8LQJIoUaCcqAI1MCG8a0KyWWl+bkYdixBn3ahbhq/CEB41ndQXb+MCO5bW4MgPv3lxtbz7wJY
kxOlsPuFVB/ju8PuXvbbig+Xf+UhmskDQsPG8acEDkFIRLbOc99kcolATuQ3qIb1GE8/1rNOoxp6
c3Bp0la3wLg2M0CQI7uVJbktl29RnbNmfgkrLx2MerGTadt4W4Y+FKB3hvjW0S201G0K0tbDIobM
udySPACvrErQ/bKgT8qHbUDi41AA+wHSLsVw4UVsMy7iqggg1cT4ZYL2tSbmFDH9Zjsop2mwMbwd
6iX3k2hTBv6l008sBLtmTY53ZaVO1glWvGATgYoAQe01Uear6AaVj2ZVZ1eJXEPgGDi/EnEMXMdq
SK469Gt8WWG6Q4tjl5DcXUStePS8TvWneHJmbWyNbhi8w3vgplGCQELfYg9vyDBeOfRosXpyRSaZ
4YmV5dJMb7ZArGXet+rhW3YR48sqX2wn3diSF/XJkaphO47J1wxyeuNFRwnhHVh+YbWWtkwOZK52
KzFnJ7PYuzHTF6G/brmEWlXJ9qIl0aa16bQAEzK2j7SNZqyaLW/xwcELr6fXTt3Y6wOchEIWzPcz
U07xcqR9KE+cFS9L+xZYmYoBpIjYO5eBdwO/U8md6lJBOOKg3ZNkOSgrb6hp/fC71DlmEvGlNPOV
qafclQibjlIzILLVlSt0EQN67khDI9NKSOBRljwkBckx9D9JVX4AfkkPzGw952iusy0pww1qxNV3
dyDra16IbxRz5Ek09bZqxDWD8zPZr3lVg0pD1xI6/nHeJURduQ6sGcOP2OvvoireBAzf9GTNrMFA
fD2JFXivWr19g/XBCX5FGH8x3n3BER20Z1YR0S2cbk4bOgTXrkl24ZMQfUPaae+yJ7bsvJolADF0
lZYdJSG8GDRgcL8Ut2E/b9zi3KB2j3B8nXnFuI/85Dt5XJDZDsryi2qcssgrHh2WqBEoIZHlzSSa
LIAi79xmq5FlUX1R5JPp7kN1jUvy6lrIujEnZh+Ih/iruKE+tFvFSXX0xXZ/LRwr11rf2cnaqrou
UJw6vW/R91AczyCBwz4Cdu9pChJBf6DDskdO/mxB/jRwDO3p8nko7/yFvnkdMI7AQEyMhQIsCFIn
NjoodJ9czs6XaMwTHECJhifdpYaC1hIOzQOuddaK9VwFcIHVy21AeB7YfoRLIHyLgiIRHkGyA6WV
eOf4oQ/4l9VOS9F/WSGm5cWNjEDwRtA+yCRTDNJDASNqC+9kq7yAQzFggHUMZyhQEm0ugP1PArEC
WE7wjJdHl7x+BLSWTA8u9Z2rhYpetb/kCDgatCEAeCtsV8XrodfDpQsEFeonNsGtuGmzOFL3K4WT
5ba74OIv1B6k5BGBkOT3O0HwAXmpkystETLQQ0ahzlef3zi7zxRYgGv/nSddGerQma92iftq0e+c
mCcnow5wIklA1MSefDLl6OQ+q/S5cXSCnmn4gQMITEe/xhHqMSNhlmB+52S7eBUfoI8OOHxP5vtY
DcC0zKkPl7MNGGSgv1p0XgzHyAKbByxsVEDmLIcpJ/4YQUm1L1iooy1w4tK7liXN4bB8a7zgaK+D
F8+FaD7ci158xNXw4lAJh/y+kPrJ+MO5S50VrIoRTxg0K3/HNUhwto7aNOWw8Jg0z7qIDoTE3+Rt
6kwetPzepdiC+xP2rx0AWvbMY37vGqmIt8cVJ/u+Wn4NgC4YEr0q4qMdP2Leubd69aj4aZxeehS/
yCHZc/hhgJNwrVA8W3JVdVDWo168KXaNq2Uz6eZqtdHrgtnX8EgXtKlsl1/wqwRYtD1ACGvoMAW5
LDB8MZE+l6F5xmSFwxN4xCvDV9v2sVWkgOy/uoB+drLbUdC4tBWxiNUROgxQlmzcBdYHJwH0wAm6
5Uoyocl91RNQpIJfSPbA7INTMej7kEAYQq10GZsMWSSbM1VAWOzJgss8saisrZ+qILlsE8gqW5Vs
PtkSM9P5Ka4Ce9x3DJIBROJtrPGHJa8Glx9O+wmN2sWl2LsRv+mOJT5zU4LaG+6CVoE0dE080OZW
9OXOBJKBvS8dHDqte78G6avy70RF0r9I5QY0dXoFP7rZlrG+92bgR9YGo2pfKvpo03U163keIPVM
wl786l5qmNDB9TBba5XlnhAJZ84eyKWgQkFn5KJ2XXNef/IwfjABkJORNK7CVGP/Kr0m7QRcqEYg
AKvVGxtSZvCDnxdL1ZyyF3B8X8KPJKxaBOcOIGSU/BSb4ZcvoDMf9bs7TgEtOh148sz0/ObOwf67
SggE/UIP6DzKa8ah6YibItd1cSXhcMVuyrEDNZ471r1aEk5Gh+sqRWH/uFgkbm1o2DgNmzrnoX8z
eOGewXlTa89SXKviSLQlvrz3nuZmyKzA5iiZrRDSHn/FYn0aiz5lcDI3sOX75E4ly8nV2Y7F+YD2
CoWX9iQxTSrdpF6/nEFZ2AzzXvT9zeLCEqhx2LAXSm9bZE5WAjMSNE0s3pNInNzGrSameP2SyJfG
avi2CTP2nAzHZB97HOoJaCM+aCNr728YCy5dDa2N7NIVgZEr0P1m9PYtQ1kp2++nixYOjJxPwmbN
1mi5cUQfRImQq1eDprTrQJYBnk2tNhWvQTqv051dpPWmwupyjOhmhQXbF2MlP4Zla9cf9IDdOqZf
WHfvXv04R8FrEmWIApAQDRPHRYaHL1RD9EWjeZqSF/d5WmBv4wgIyuV0pMm6aUCPr4j3blFxGMK3
cdhMxd67iMT85uqLrb72ZgcCKSLQeNb40UKnPQ21YmpC6KbW8YaVBXSnoJ5q/6OB6K+U+GX6+2IC
ERjQ9xtN4R20xoeoqnZ48i5Q1aeLWB7sexZ64bcy+YKXa8ceHMsxk3cjwC52FW45rnyRYLluR5J9
kxrLWuQyn1jdP0IFWWHywOzgF2av9q04APE2gCP9OsyR+Gs9sJrUEGVeq99tuDkuvBj4vR8t7iz1
t1VYBmxjyHjBGvwy3zQEcs8BNJbkQnrTDpcv67S+WRriNyZraXm9rsVTEUnQ3sqPIQbjQF7b/J7M
Iy/Is00We7mY6VH33QZOmbc00ceqZw+kWOGALYFDTnkMS7IBBU9dVzEcY1pVne0dZXZ0Qw/gRL1C
yJXPdvEuG1RvctqON6E7eCtBmLckQpPtlKDzxM0efo+yR6BUTF6TB7CGiuk9H6qdLXW2dob2OC4Z
/RuMAeOsADx5f2lI7ME03zR+dDPUwf/m40yW5MaVJfpFMAMHkOCWQ85Z87yhSaoSwQkgAQ4Av/56
avHs3c3dyFrdMlUnkwhEuB+P/Kb122Z6/ncnDJQ+uU5k/+yrf7VtUeXLXPI04fzSz9Xu37+8VQ1x
K4WtAhLhteebrHa7S26fuIZudJvi4tL7xT1zFi3f88b/S3tUyduNd2upYmuvtU/zxZuyDtDXrYea
YObdmr+bZ+g8fvaSDbc4OXFgHbfJ69+Pvl2b8VK/9TxM/52Bf+9VBF+CxFvW+sm1hiN3G+WYSH4a
9dlEyxsd2oKV8fV2yd8usarmn4pebyPF5i+v/wzA209mHqTl5PjPYvcxP6dtvHOC/RmpOxEVAsVC
yU+a6UuzV69nh02Y3O/X7iLEIA6LR/+Ipqrf/LVERz0nc24m+aeZ4/I6jfIYzV/G37psaqOMxX2c
q0DEOUl4mE2m9gorjy6BzAqwKr7ziIJDuAYHv7FPnouGU+ANsqAecCMRin1fh82uijxXDPE+JORv
jwPYsf5hHoa3edt+a2GrfKyBHKg4fh+9SmSNqh+XpXw21epBv1G2sM78zJQ9dm0SFBtX0+MwoLcW
1e2ai9EpaFcGqQuGJz8ge+WSm6Rffq6d+twIjL61hnTmPfSxSnIzB1feRTtYIifHmzHvmxj98+id
21nwrHUj7ueFgCisLKZ1Ff0d0C2ncTDNRd8+rLNY0Bji+YBqFGpeU+PfzopPx6zqvfMUbicivV8x
c8DGErHmNe4Q4H6HEB0P5H1CDnETFRMgvz0DtJGC/f1sX71RXqrOMzvtwP3yOQSVFU6pL38ta/u5
EgeksiOQJYgyaS3r320y9cVG2O/BxUfN54zjD6VVYGhWmrDMPEffhzbOPRIVIZBdsENTU3RL96y8
r8roXST1mnaLJ0/Oq7IqiJ/nfvhrx5ZdJy+8a8e4MPLJzKzJlkmwfPBREJn7A8DRS6Wc350g760v
n8IJkGADSRKcAVmyOKwKpxaednPrdmH/yRIi4FVx+PXUFP4SXsd2OzoKsbjDcD/Sqkmjybz0SzCl
cyibLBrcc1zyNuvGPkrJ41QShnl020e0vcRgg7QBJugF9M4Zfq/rOchctFz8vnkDWWhhOUberuxj
m7mV0H1l+8wqxg6ujeHicpi63ITnyCtJniSNSq1Tj3ypPqmYk0xU88s8uz4LPRjmk/Zhl9IGoBRm
8HnqLqWgb3CklmyqYUsFlcnlxpNigTocybWoNQBDve5qbqqDDZIjNLI6770Ft1+mOoVPR/qnYQlP
FO9a6pPPye/81IajyFpmfs3WHuCutKfJNpeeWaBqjdqHdPLwsXi2xSwbZcvSBM039G2XeTH74nFF
02nuSWbXVmFSs3djEx29KFz2bkNdj2JSoO3ddnqZTGoEtJc5nHLQmU3aB/xbBfw4Rkku6/LXRqt4
Z3q0IcHEcC9BJtWDujQxrhgCOO1UGn6UmIIyactfpVc3xaa6Kyxo3KMiAwAg8Wzhjgsv6vabbf/2
lUxtDE4XgElYt1M6ruA8QAWkjAJINIANc9TeF7ayBc1b/eKVPBeO2IzVbir8MpkyeFMxAM61G/Wz
6MbvITFr3pWKHzxt04HzXdWZhw39Zw4vP8jIuoBBXy+GWbank/HS5JdX0sd4+kWJ9fEG44sH/Btl
XeThFGJeKyv2Wkfrn6iDMTn1f1grhl3clfm8CnTDbfm+JFW0D5t7YIc8U9v4UMkKxKMxQJrUt+v6
ClPglAahGXO+CYzT8XlhmCaCZT24uvqgG2xx5HEm05YpcVVQrOsW5LqarroyH0GIWb6s3ZiFXX+A
GO0VW9e/aKOW/Tz6l6QeGMjTFZidP34zE9xVk7o33ZKK1XYp88BMrAxnpbFd1o6zST3fVXuAeKa/
zAzW0eRFl3GrPgNdwWq6MQylHsPCCiLO7ainDCqizUL6sxBbZ0BVWEZK8+C1rgPf3nxaByMT9wmL
pmYX9+cE1GmxzGWEaW2WwIA2nGrbPfYL/t975tJAL89xD9xzwthAxXIXdzdGNCqPBFQdeq9zu+nP
wYxVXprxvCiC75qHPorw8D6inc69iv1qceWJHt+aCOHZafQhfCQF0QH+AX1zP4yw2oZ+51UYrQbf
4SxtAVhyPjSoicwW/gbSyw6hdwgTk6LnNBkwlgpieZ2HpCqzumFbGq44QaQKzxVogn4BSeLDSkup
9paUlsFf7nAqAJhkPAj7fOyBSo+GYfpwh6nyHjVG2QwAAq6Rkl63oeHAUjSFV10+CpWPSf/J61AA
F/H6TAeBOFCCw+m1djfV8q8bRJg6zPvDUoOlxhfqpj/BltCd6Lr7xK6p75nPIRIXbgnLnAiWVE3V
l2c1cMmuSefZJxnevQ9et3+7oIyO3LKveJwd5Oe+P9jRU9lG+7+blYgyGHxpNHqLlN+c1ibKaVfu
2qqjBePo8xDggPgOPqhscHEZSf/hM0tG5l8Azv8sAVh7305zZh2CE0ZGWw7QHVh3ggnMs9NyaPsh
22rvqIfOpKFg+POUHRqfFSBqf9YAV6W1QUGZAOcQNtcOQEkmcLgL1UPVg1KWsamGSr5uNAV7Lfzl
BMVz25HYtOm8NAdiq6HAWcLHb+vfQeXwUJRONcFDbyxk2jxsUhPSe+DuyWFGA7DX4cH27TO+exTU
qt8O2woytxPznKPoP1d9O2WhVV2up+nazdp/Lo06BzT8bFY776LNe2JrEuWJWYKsUxTaBnrwg06C
8aDL8K6e4TNQsgvk0BxYN+4TFOhChc1xwjWg8fLDkpp3MT70VIIHHPw+86oVx6oiKVoX1LwN3HIL
zXix3t28DXeWtiTfUSM+8FyGfWxY2t/OASd8SAPl/a6A+0IP1LtJMrxYQ9Tk+mynCWmXpk1SSsmR
EnaoZKfwetZ/5mZReMY6hoePD4AfaUFCb5HaLiQJDtTBwmLWawpR4s+1UD3lFEnAY7gh8Hb3Ge3Y
E/HNDDIAFAyzl9kXY5FoNDaBlriKzLueIJ2rxE33U1LtoNYTzAbBAGxJusJvp3vUxxZ/kfRSS+T3
Srair4d2b5RFO/3NwaAVtYTvzG04A7ThbN8uSRqi0OZtPYXpaj0gDZOGF6Og0izL1TDBdr1LXkIB
Blppi6/0sxJs3ZFlfo03+zCMwF5UuZqsDP2jV8IORRO6Fs2MSmWU92eCmIcC15qUU08A66hzvqgo
R0LCg4KAJ0H9ZNyTKn6dJ09kWiC5w0ge0YnnILJmvDsD9J0qgkeCqtDWrs0W1e0kiboiDNYoWwat
8XIuMPmHEDaTXxdhC4lscsEbhDSXQs17Tfq/PQ4yxp8aTZDXZE3I1NFu07hr1+ph7tlXyZr50der
yEWP9FPiAdicDHyZNSiz0VXPU6yPfuzWQ+TGxzFY7tfR6EPYTcmFxmsA5R/95FZPr0Gs8CDUuJmT
hyp9iLjdd1ywa0Q0uyJ1cVFmPmHU7ot4e5JJ6WOiGvgncWXK2+QwIeZzNwcTwlmkfEkCtz0wPLwx
JJ+abiSdK+QMtsp8tVDDd35im3SgKigaiZ6x9YCT0jq5a3lfIcYCLwDU0vO/X6YaF/M6skvLSoDt
njjBQdsuofPxlQ6yzIxp13yEhHyphq3JR/TctmfJMxn6PqtbEZxc8zUME3syW0V3IzJA+RqHBMQV
QBrfX6Z0MyHmh3E9DLX6lPPqFzEanQIi7g+LZnrv90DgLbIeLZS4YQELqRBQAp0WnmQEyqpu4bME
/YCIlR4ytFdRahNvSHng3W0+d28VNMLFDwAsk8Yetra593SzwK6EWaKJMPvF8FNdsRnnuawz7uI+
Y0q0KZTux5qOx9utzVSfG1CgQIWj9do38tWLJXs2Wxw+T5LexVrbu3+/Q/B4KiRHyAYsNt4qzzcX
Vm78nt3ybVbL4bcg6s7KkbzO5SgOpumAc1Vb2iWkvfv3i+tGWO63XxJu34a24YeaR8u+q8cSbv9S
vUukGoh9Aq3wa6bjmNVAst63eBrQBwfyQDU/ipAgNhHzFKfa/q4Gx7OkxoygG/MkOUa7KFD8t1lI
3sbQt3XXxWn0UcZJ843WUGWAetsHkJLyxGlpd5oi2SdRH4/oLd2Oos++iKDs8j6pO3CEaKopcV/z
EJTv46DgtXP/OHA8Rw8V7K6tl5Qn7QI8aNrCIpjL32WNG5XV/VhA5o0O0KtPq8QZGMPAyzwDMctf
+qXABLFmzGzQ6/tyORFD6fNWXRMH60RQfC/TFtid8k13bJuS7CXD4FISjWemX5AvFWlI6Pba9wKD
bA/dEB5xl0rjgsuvPpjvXCntRZe0eVwJ7HYcryVdyah3srwT/kwK+JJQTe04XW0cwsVsm8++aVFc
22lJvWSgOVFLn3UTwJiZTEfedxcnorkQCNFkyw+vwAVHsYr2ywLwYB4kRvG1uufCwIpBvS1ULuYV
88s2B2/4qwwuMHwB8eLBVW3gJa5Iyu26gL9rJ23RLBHs9KSfUjm47byhdiQ4N9nsOBRL1jK0j4Kf
QlVddTDhPQ5lfL/OmqUb58g4ikSk9RLEBcO8lSlfRQVrnEQ/Bs2sE7LeNe177Pp7OxMoVVYvx5WH
V5X85lRGL6P82rZE5ISH7aGkYSaiFYPtoLtMsgSDjfTFU9LFWSj9g1KkfXIQb1SiUyR+g4OxkS46
5tW7aMjlqFQhO3vsEvwdgUdTmUwzsjwmzDg63D2XxqZ1c/PqEtfB8YhbIPLBlvnrWOe1hmDV1XhW
LKleynrYisCu4Z31jjFGOKgCU3t0DF60WuVdyDecf79TOTiPpFuXP8QTXmZphEZ1dQkmIghYXhRA
N8C7hUfE855q9O1RcC57S3Zd2dWPBkqDZHW8B8IpMeaL6ZlXSXUYV+SxpFd+NGutrnFokDQN+mmP
s7RkthT8MR4M3BK5XHVPL/3GXuhCx4/K1q9hH0BySbr3yntoShBZOLzPXVVNhyjkT5XecK7DNrx4
fWX3ddS0lyDiaRms4V7GmOHJ9ARwNLkPMBrsYTFEKQbYWHf+W+N50IT60GX/fmvnqtwh5JtgqFOI
P40D35WVV+66DQ+AO2tf2ICYZVnGH2HsA+HdJvmG4KUsMCM9jisvwW0Hw8cIRlIxoFuJ1/Mznflh
NiBhNzb/9BGFY27KGl4JQVkfztr3h0uktHsibjH7qbFhxkagMnhUw46rUD0B9e6BBORLCTyTWhld
5ls2pILeki6YpU+UtUnGyPiF9xdBNb6ii8FZfRkrcNkRgplwj+ozn5coU3J9Qk9tDyxkYRor0B/j
FDQHSVCV12GlKZ5gmQuft5/VQA482cbv0dR/A4u+muERJ1MYpPgRaTm/zc5mVRsl+ygcP+JWQPNt
KgSjzaryQcxn30df3Y/LhwuRD+waEIDrRq4QHAAZufrctGt0nNr+Zh6K9ZwQfCqDS2tJZpsrD5V6
cPRU9oWAnnxEgzQWrUFjaUNwUBb24JYcZOcurT+a26F76avyYjUp01jD1PcT6A1xdxIrSwoz0LrQ
fUILNWzkIqeSZUkVuhSuBui/LUKH4N+Mg/6RVW1bRHz5QfA+eAgUE3tFYw0BLkGJ6Jt7giYztVR5
eM5LwfG9ZL4OhxzSS4pCa19qXL+lJ/NyCfnZDN0doP7u3JTTee7LLlu4UyntfHcJWn8nK/YWOCdx
rCa24/Nd6Ohy9vHFmonGe7t2ecRldTRRfFnaiaWQsa5SYlac5Tbsakig1cqTFCO+lw4zJKhRX2pK
ziyy+YJeeG+lWHaqPQB/objTP6KgdDmGkY1V8MrreATxTAgEPLpCbnwPe9IevKZnu3ppvCyQxL8n
6Ewk4ox7hqhSaRgv1NnvO5w0v7kEguZGZKJDywt916yBeNuYiLMYJA54G/os5ysLaJ9VaN6yGg8r
bXn3hu7sxjPnJSJc0DoUAWzBs9LaMUenKMFjDvc1wvMppK4k7WfR7FRnooIHMzBlXDTorZungEYa
AgnmbR8ySdrxryiuqiOiq9BKePOrne0DjaCv4iLDJ40r72Bn2e0dBMTM2NzTxD9MkcAg5ye/VYBL
bpvsbhkwTK+4OyGjsm+gvkpsGvFjqbI66H4R5rJyjfjOtTzK/RUTaRfozCC0mcYQhVYF23ciic43
Zs+sh/fRRDDALDugebsCWUV2lCLkXAcgb4BK8VvRryOBFQTrmBEbhadyBBCAmTOMQfKvmx/tqrAd
U5RFD9Nj7B2Sz7DE2DYHg86GBra0aSG0jlGc9+qtNMjmVr6us7bp2owTL8jpyn6spUByJ/mjG+81
Ggd5REP4kShzcb2psoSRAnNNdL/28B3U/AC89x7K+QtySj7EZv5Vb6Q+rwLUqKwPw9zOWMrwKJHl
2XGrEP3rQlJ4i+52fGnOJW/uLXrIXEeIjtUxOxuGmVuiNcnjSL7qMPgFHFXky9RLDP2iwmP1OaKh
LHW6DbLKDXPebvjZuObVAUo0xEGEjON6HU8lOrzLrcnaGp15tblPZmRrsEIjrcIpwL/mW25acN6x
Qa+20KOQ/GeKwzVHpBuLBAKW1puqT9wsRygoADh7eU+7cQbXIwfctsN1WTUpgq7zUmSijarxxkI1
m1k8pSWG1Jj86Xh1p1Uff5d6PUcOrLRNQBh0NaSUQRCsGQDeRGEeCwz/dzXEHItICnBhcO41/Kya
/g4XPz57fiB3wYA0e1ST8oKRDjsCjvPqLVc6EARgMBJ4ejnVIV7KzaDDmnEnJW25H9AZXeMt+fFr
MuxcL+SZ3m1wEvOt9ZFpZ9Sl3QZyL2FdhTHtr8chnKdTpHZkEv5j0rs17esJqNBY66yXlcwDhBZR
zeAdc+Wew5muh9bGGlKxP84BkhWQNrZQDzk0h5+6BO3D9ZJFOGSpDuQdvqKjX82mMC7UkHV14Toz
FKKZ/mIfUbYmK56eGPqcaHKck3FGdp3iOsT4LEHF7cPZ1kUfQl6RwOqEtSJFtfoJeYsqXj1RBNCD
BgLboBmF/Gq3DDsSCFkguZEgPiRqLUgVHdDBgqs9JJFrcsm3IU+WZJcYLFWwZf1KPYRiZ0DnIMeH
ubBx0ZvwhY2avg1d/xzR/ryAKcaVV6wJmwC5DyRdoyE11r3w2nuu+PxndNhU4E/bKaq9PV6DrpgC
IFaInWWQflCSEXYBg/zogWf2yfIh1/LT2QSi8VLJwjAPoXkhs40H3Y50ywnX41NNQ1Tm0nsD5r0c
XNcchgrhyc2AT+hxxL1gRM8YHpv1JsO3aHYG/K0yHPbSG7+bQNeFsxBoFVZVkOUg2PyBBR9px8Kw
kOGMKbSasrcgqeV1ddeqlzOaxQDDR4sqGicainUFhyHqwlTo/tB1jOallWjn0ahxVl5hh325Zdr3
27HuvP3mRPcMgg0HpV4zvcJ/CPyuhn2M/SDJcKKdMbtgh5lSINIfIZ7E1g/erejGJvW+NA/VWqFl
3nAVw+i/8QN+j/R3J7wR12KMNRH0zWi8kMOwvEEV+560/q2jct8nuVuS59lrUDcQzdwN7RtzfI//
2S4bmIDke5OiYojd8/RJzaxhznOTTsNwKVebg+NMcB/P8dkX84CxyqWtCC9OM4IbST761Xa/CSgv
gQbhBs1EwEDmOxhHhbUhgrT1m2drDec4+lS3eqk7qPxqgHKGBnerYpStJjosQPUBWk39Xi7dBQGh
zwSv4Bjz/TQoVzj+uA3gtDwYBwCqsT1CjUtBQVpg9qI1RHRE9r1sHvX9Mq/5EKM2LdhCkXokgaLV
AIXoX/Uw/fA+QVcnmmxAjH1PE+OKyLcIQmh8AGzzAJ55d/AWdCaTLkKp0gYLBhCZGcy+f+5GlOlk
Ce9j6J65kc4dWXOOWL38wCMYjPeEUbb5jqL5VUXdK9xFuW+7qtyTZfwyggHnh2GI9jZOcXr4yU2e
eqdbfPVBodw3E4ZSr8TKk//7Bc27zrAAgeOobi/jWPZHo+lhrkl8lqIyO3wlJut652F3iNcftno5
1y5AdzOOfxqKTiBEV5FOSu8Rd3uMV9QD6Nz0UG3yMsh2OGL2A7TCP9om/iiBAjyUADmjzrqsBejH
PPKX+S3BW7T+WTWEpw0uQRG1TVHHW5EEegcy4EV46HNwsZ8bhl6EOo42wA+wtkTLX3C6D62Krlhx
8xfhZIyAMVrDMH5TqgvzoLY4LtvyBwVdZ4RCo5Bd95iQRaZIfxx7KPIZt+6rp/gc8K0GrBWIsP1l
usPg/1fG6hVbWPZi2zANw4iqxXuJnR8lvFss1kFbba9iU+cBkDbkghiASvwwKJ/ls4YxrKvmODRY
JhMgqOADyeyDm2EWfELeP+KpXGz/bqb6l1vGx035Lxq5e3jD7+3EoUD13p1lHpJXPtTonnyyhn0t
Y5k5W/4eJmjzYfQzd+vX5iZED32ZuxlafdT/VT18vJoHeb9gTBgsRKZNln8IDX/U7TeRQW0TfoNN
MxG0dwIFv+2/qWAXRyqXYqeNgkTljlusH/om+Iwd+4R8cx9Ldaeq6pmhuuSi7S8Jh0rYeICoQvmz
VvVfEbqrJ6KPqWvvDPK03tLA6lPf2oNhAWV2N+D1S7hCFgSd4DyFqlgGPHPNumMXKn/HA3BTvoVI
TRmIsRJmDFThIF/ncD/r6VoReHHSHf2um091j7yUDPmxm+jfSSffLnxta+kVix4veJbodhh5YVVD
07qPXNZsoc2hv2foj5e8BXuTUR8/qgoiuwvq8UO2C6QE+KyTfrNzR9NgXOE86DWvgEFnMVHf2AGD
qhiRry1IfhN4EvIWPa9kcIJIgoYJ6vPe+OQpClydA6+Dmd1C03QdSq7oxF0ixFV0CAGXCb5JAYq8
KvNYYmECF9guU3poIkXzgy7svmFYQFPH913ts3M4bnvarD9ljVeDJx0q5QqQmW7rPtjYeJaDxzIV
AFdYtqXCOwI3ZxTwPrDe5igEqC+K4a3u2Jsnl+mwVOOWg+UsFOHeQ7t+VN2oLsMj/Eh3ickNnpqS
3RI3P7bBEa7dfGiblezZoiCBUL9EYsNcqI3eVaxx50SApLcEe77Img2qOQJFyayYYvDqai9NjWj8
8mfCMAm/rDrrSq1H5SEBqQXJY8vgUCT132Qc6j0TYFLJCEsYkEJnAiCaG01SVqKnXZV6ngf6p6Vg
xH3fID3YbGUhBo4BuHmup5qhFlF6YBMMPl7SjxZeJ25nl4uIdvsWflEYIWjUhk+cTFgvhbcsqzZ1
Z2bVnmaMyDHKxOrm7hBtvxlSljeD+XvY/BKby1iOQnMfebbZRWX3hc0HlyAY+8zw8hpZZIw4rw8r
8kOCypfRIQdB0aRh6VDi79toQTcbb0BR8OIH5m3Snb61mW8UWIpGqKlqdGoRId9p/xKVcPsq4j9Z
dCBGySvphjs+mPt48L48UV+h5j9KHjyAFXgdEyhnbdd8Bp4kKchwuW9a7GeRVbaETT6Nvsv6kP0W
uisS8siHnkGn6aFvijY+rmN57cPPUNFLC3NoB+Ll1bbU7p2yFyPqLyoBvIz9vN+YecFGmELUvyaU
QrdHJuaXvylTOG/Fogcf2Lh5GyTWtOCfIwwLO6Kb17rZnrSp3a4pzbdkBlAmnR8HBYHRrTgyNtHh
LpzWsyxVTmKLxU3F3KNuoOU3O2rbnWjMPhzsh38LbRkyHBm2vHASv0Zl/FmBEoKFHY3Xqq0PIPGf
1ilcTqK8YhkPiIsReIEKPtAx760Ph2dWYHWEVwCTqDa9M1W/jysIfAIlLTDfwS37GIzuIIX9jEuB
bCmWAHGD44Iw7lsCvxjiqldoZ0luAlZlyDqhO/hEkPguJMOLMliP5bt3qtEmArvP50X6BfeiA4vh
5PSgwWaFmZ4uGJfQPft8eYZ98ku3MH/DcLhjGsJA6xq0lS5+Xyt0MqsGS5RYoY56fZwXtMwV/syq
xRP3l2fkVcHWnSkvb99EEGArwVisBlt82n9wRePeyqrxs2SPt/s1wF+I7R3wRyqcBDUHj0b5/Jmb
Iyb4JF30sOyiOMpCzeqdnc2lxKGKgQFjv0rzXsuXaXHv1dyrzIf+aDRGf1Ithaf6vbt0lfqdVBvY
gBQL6Cx8cf+h0vVRokru5uFQlR22h2wsA0Vd5dZv3lY6YPDZzAefS0id/oehgwOiB7U7IvPeKoM9
bs0KezsIbdZ1AbpC76Vy4xV7pk4Lud2v7TUcYuzT0XrLAwMbLZkGnaMUqYP0BwyhcxLtwYrvOmd/
R/NwNRgp0ymZsTxkaV9hdsLx3mDI13MCbtYs8w2MeV7C6PcaYPbtOliNEbSe/RKgjNO+HU4aV3+B
BbYAe+w846uq5Ftc+j9m2ZoiFMGNxFnv1OaazJuwXQLC2LPELYcqIvNotkPelpwCOCJhTr4rNJZQ
u6cGM5RXo+JVY1bOAKPtGhVidqfGmiEHivgFSFOdjB++GGTKjn3Eu8JzCiDD1t8tceROhpvnkJZr
gX1sIwZPlXe91efRtkcokW9KkwicaT2Biaj6Y2S/IyfhpuppzvtVY2nbZoOUbPPjGpfbCWoL9D/P
O4+Rj6U7HG2OrEr/4Lv7DrSK543grcfn6nkVWZRszzrGuox2eA/m9mWSywEtw8MwD/b4v9dTeliz
+d/bMT3/tmKThtgEHAQ8uf33/7cdk8iQ/YeUM1lqHAaD8BOlSrIkW75wIDjbkBAC1DAnHyjKS2J5
X6Snn5ZJMYEMMMvRiUuRJceyuvv/Bq0KSLWHSt8TjYcrr+sATqtCwCWEFhm1G6jYXoPUZtfdVqX3
A5gtOv28H2eQTuoIKiRlFFXovsffQTqjSS0ziUAolhWDynTcdQ4zA9bhQ7wmQ/4oqWarEvufgDXD
C1r3haz7G0Qndc/HQHiEc0Glw/GiYgGeJ2PAtRwkabA6VwXZqZJ788JEahHL+LZrYTI3XWgCKf06
2CR4Q4MIIAqXox6xQxpJ2WjSPlxRU63/dkyYw4Vje8Z8QcapO+kWFHCXqnIPGVGkz5OYIBfRC3mV
hugASTzAE2ELgnFDUXf61W1xxiyl3HKVifCFA+fDeccshQzaDjJxwLRTWPgTeE13JIuRTFPIC6YF
w2rnz4RE7Am73mrZZ/Kyy2m0+GIE7LS/YbdSXDtD3ID6rgdarJ250yHosFeSiWJTt3B3Todqee65
iwK8NpQBKOz9GHxFPytWiQ7X2qIItQsdZ19DW87AXlrWRbQNNeIPFRFskU92TQxGaWStHzz6MMU8
RGUIry9J7W1EGV9nLtgrPtEzAaFSGrMqaTuF4g6rgqk7nsElHH8nm1TesiXpNebvhiiaQnKk5bSQ
7AF2op7WoUYwoAd9LvcMkmTt8BTuvf2c9mzZJgDHAdthZjlEzSlSA+ChuuIx5XjLsC5cmGNNHCwK
NVWHYpGaQNT9hg0xf2Ah2coacUGeOs4cCgogfVCQsIY5Qb9P662fg90ovHYdIqZUNArPezWLpSgD
o+EtsMwaDF2NXNcknjX98MQG150a2xuvdItFEuUw48LUCWIg6q4ibNw8jbKgNL8xySH5rk2Oohnf
SOveut/aCaLR3K1h1imgpRoKKJ8haZA2M7AGxRZw7svxpjjykY//1xfA71Ne6CqJ4iN+/PXwYv6c
W0JxPcKxf3389hBtHBu1YOM3B2eU5c+/fcUN24ZGzvA9HMsmafRHoOaPTjrlNZ+f8+/Y5rGtsTOf
tfGfBHWAok8G9Lz7u2eLiv+jk45zM6LrL34CAAD//w==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700">
              <a:latin typeface="Montserrat Light" panose="00000400000000000000" pitchFamily="2" charset="0"/>
              <a:ea typeface="Montserrat Light" panose="00000400000000000000" pitchFamily="2" charset="0"/>
              <a:cs typeface="Montserrat Light" panose="00000400000000000000" pitchFamily="2" charset="0"/>
            </a:defRPr>
          </a:pPr>
          <a:endParaRPr lang="pt-BR" sz="7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Montserrat Light" panose="00000400000000000000" pitchFamily="2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1.xml"/><Relationship Id="rId7" Type="http://schemas.microsoft.com/office/2014/relationships/chartEx" Target="../charts/chartEx1.xml"/><Relationship Id="rId2" Type="http://schemas.openxmlformats.org/officeDocument/2006/relationships/hyperlink" Target="#Tabelas_din&#226;micas!A1"/><Relationship Id="rId1" Type="http://schemas.openxmlformats.org/officeDocument/2006/relationships/hyperlink" Target="#Capa!A1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10" Type="http://schemas.microsoft.com/office/2014/relationships/chartEx" Target="../charts/chartEx2.xml"/><Relationship Id="rId4" Type="http://schemas.openxmlformats.org/officeDocument/2006/relationships/chart" Target="../charts/chart2.xml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Geral!A1"/><Relationship Id="rId2" Type="http://schemas.openxmlformats.org/officeDocument/2006/relationships/hyperlink" Target="#Capa!A1"/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Funcionarios!A1"/><Relationship Id="rId2" Type="http://schemas.openxmlformats.org/officeDocument/2006/relationships/hyperlink" Target="#Capa!A1"/><Relationship Id="rId1" Type="http://schemas.openxmlformats.org/officeDocument/2006/relationships/hyperlink" Target="#Tabelas_din&#226;mic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Dependentes!A1"/><Relationship Id="rId2" Type="http://schemas.openxmlformats.org/officeDocument/2006/relationships/hyperlink" Target="#Capa!A1"/><Relationship Id="rId1" Type="http://schemas.openxmlformats.org/officeDocument/2006/relationships/hyperlink" Target="#G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hyperlink" Target="#G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9523</xdr:colOff>
      <xdr:row>25</xdr:row>
      <xdr:rowOff>26102</xdr:rowOff>
    </xdr:from>
    <xdr:to>
      <xdr:col>5</xdr:col>
      <xdr:colOff>1055</xdr:colOff>
      <xdr:row>32</xdr:row>
      <xdr:rowOff>44639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UF 1">
              <a:extLst>
                <a:ext uri="{FF2B5EF4-FFF2-40B4-BE49-F238E27FC236}">
                  <a16:creationId xmlns:a16="http://schemas.microsoft.com/office/drawing/2014/main" id="{05413605-0E3E-4FC0-8017-DA806C2386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898" y="6741227"/>
              <a:ext cx="2722032" cy="1463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9526</xdr:colOff>
      <xdr:row>9</xdr:row>
      <xdr:rowOff>9527</xdr:rowOff>
    </xdr:from>
    <xdr:to>
      <xdr:col>5</xdr:col>
      <xdr:colOff>9865</xdr:colOff>
      <xdr:row>16</xdr:row>
      <xdr:rowOff>26458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EPARTAMENTO 1">
              <a:extLst>
                <a:ext uri="{FF2B5EF4-FFF2-40B4-BE49-F238E27FC236}">
                  <a16:creationId xmlns:a16="http://schemas.microsoft.com/office/drawing/2014/main" id="{619C4101-B062-4824-8F40-4A8C4D946C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901" y="3422652"/>
              <a:ext cx="2730839" cy="14615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19406</xdr:colOff>
      <xdr:row>17</xdr:row>
      <xdr:rowOff>13230</xdr:rowOff>
    </xdr:from>
    <xdr:to>
      <xdr:col>5</xdr:col>
      <xdr:colOff>10938</xdr:colOff>
      <xdr:row>24</xdr:row>
      <xdr:rowOff>31767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ARGO 1">
              <a:extLst>
                <a:ext uri="{FF2B5EF4-FFF2-40B4-BE49-F238E27FC236}">
                  <a16:creationId xmlns:a16="http://schemas.microsoft.com/office/drawing/2014/main" id="{8934653C-7828-4DBE-9531-E863767B7D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781" y="5077355"/>
              <a:ext cx="2722032" cy="1463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2709</xdr:colOff>
      <xdr:row>1</xdr:row>
      <xdr:rowOff>18430</xdr:rowOff>
    </xdr:from>
    <xdr:to>
      <xdr:col>4</xdr:col>
      <xdr:colOff>674598</xdr:colOff>
      <xdr:row>7</xdr:row>
      <xdr:rowOff>186269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ADMISSAO 1">
              <a:extLst>
                <a:ext uri="{FF2B5EF4-FFF2-40B4-BE49-F238E27FC236}">
                  <a16:creationId xmlns:a16="http://schemas.microsoft.com/office/drawing/2014/main" id="{FE1488F6-3818-4798-918A-F3CAB55A66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ADMISSA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084" y="1748805"/>
              <a:ext cx="2719764" cy="1437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1</xdr:col>
      <xdr:colOff>21967</xdr:colOff>
      <xdr:row>0</xdr:row>
      <xdr:rowOff>52916</xdr:rowOff>
    </xdr:from>
    <xdr:to>
      <xdr:col>30</xdr:col>
      <xdr:colOff>285750</xdr:colOff>
      <xdr:row>0</xdr:row>
      <xdr:rowOff>788276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D51B3F7A-68C6-4588-B9F7-31AE8E20277C}"/>
            </a:ext>
          </a:extLst>
        </xdr:cNvPr>
        <xdr:cNvSpPr/>
      </xdr:nvSpPr>
      <xdr:spPr>
        <a:xfrm>
          <a:off x="228342" y="52916"/>
          <a:ext cx="17932658" cy="7353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  <a:latin typeface="Montserrat Light" panose="00000400000000000000" pitchFamily="2" charset="0"/>
            </a:rPr>
            <a:t>Dashboard |</a:t>
          </a:r>
          <a:r>
            <a:rPr lang="pt-BR" sz="1800" baseline="0">
              <a:solidFill>
                <a:sysClr val="windowText" lastClr="000000"/>
              </a:solidFill>
              <a:latin typeface="Montserrat Light" panose="00000400000000000000" pitchFamily="2" charset="0"/>
            </a:rPr>
            <a:t> Recursos Humanos</a:t>
          </a:r>
        </a:p>
      </xdr:txBody>
    </xdr:sp>
    <xdr:clientData/>
  </xdr:twoCellAnchor>
  <xdr:twoCellAnchor>
    <xdr:from>
      <xdr:col>2</xdr:col>
      <xdr:colOff>653141</xdr:colOff>
      <xdr:row>0</xdr:row>
      <xdr:rowOff>176895</xdr:rowOff>
    </xdr:from>
    <xdr:to>
      <xdr:col>4</xdr:col>
      <xdr:colOff>-1</xdr:colOff>
      <xdr:row>0</xdr:row>
      <xdr:rowOff>680357</xdr:rowOff>
    </xdr:to>
    <xdr:sp macro="" textlink="">
      <xdr:nvSpPr>
        <xdr:cNvPr id="19" name="Seta: para a Esquerda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FE645F-D185-414C-BEB0-17A242959E67}"/>
            </a:ext>
          </a:extLst>
        </xdr:cNvPr>
        <xdr:cNvSpPr/>
      </xdr:nvSpPr>
      <xdr:spPr>
        <a:xfrm>
          <a:off x="1538966" y="176895"/>
          <a:ext cx="718458" cy="503462"/>
        </a:xfrm>
        <a:prstGeom prst="left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Voltar</a:t>
          </a:r>
        </a:p>
      </xdr:txBody>
    </xdr:sp>
    <xdr:clientData/>
  </xdr:twoCellAnchor>
  <xdr:twoCellAnchor>
    <xdr:from>
      <xdr:col>1</xdr:col>
      <xdr:colOff>176895</xdr:colOff>
      <xdr:row>0</xdr:row>
      <xdr:rowOff>231323</xdr:rowOff>
    </xdr:from>
    <xdr:to>
      <xdr:col>2</xdr:col>
      <xdr:colOff>231324</xdr:colOff>
      <xdr:row>0</xdr:row>
      <xdr:rowOff>625930</xdr:rowOff>
    </xdr:to>
    <xdr:sp macro="" textlink="">
      <xdr:nvSpPr>
        <xdr:cNvPr id="20" name="Elipse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04A26-4E14-4272-B4C8-7F8630D29BE3}"/>
            </a:ext>
          </a:extLst>
        </xdr:cNvPr>
        <xdr:cNvSpPr/>
      </xdr:nvSpPr>
      <xdr:spPr>
        <a:xfrm>
          <a:off x="376920" y="231323"/>
          <a:ext cx="740229" cy="394607"/>
        </a:xfrm>
        <a:prstGeom prst="ellips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Início</a:t>
          </a:r>
        </a:p>
      </xdr:txBody>
    </xdr:sp>
    <xdr:clientData/>
  </xdr:twoCellAnchor>
  <xdr:twoCellAnchor>
    <xdr:from>
      <xdr:col>28</xdr:col>
      <xdr:colOff>460375</xdr:colOff>
      <xdr:row>0</xdr:row>
      <xdr:rowOff>145141</xdr:rowOff>
    </xdr:from>
    <xdr:to>
      <xdr:col>30</xdr:col>
      <xdr:colOff>145412</xdr:colOff>
      <xdr:row>0</xdr:row>
      <xdr:rowOff>649141</xdr:rowOff>
    </xdr:to>
    <xdr:sp macro="" textlink="">
      <xdr:nvSpPr>
        <xdr:cNvPr id="21" name="Seta: para a Direita 2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7D5A88-597D-4EB4-8B8F-35E362FE1E0F}"/>
            </a:ext>
          </a:extLst>
        </xdr:cNvPr>
        <xdr:cNvSpPr/>
      </xdr:nvSpPr>
      <xdr:spPr>
        <a:xfrm>
          <a:off x="17129125" y="145141"/>
          <a:ext cx="891537" cy="504000"/>
        </a:xfrm>
        <a:prstGeom prst="right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latin typeface="Montserrat Light" panose="00000400000000000000" pitchFamily="2" charset="0"/>
            </a:rPr>
            <a:t>Avançar</a:t>
          </a:r>
          <a:endParaRPr lang="pt-BR" sz="1100">
            <a:latin typeface="Montserrat Light" panose="00000400000000000000" pitchFamily="2" charset="0"/>
          </a:endParaRPr>
        </a:p>
      </xdr:txBody>
    </xdr:sp>
    <xdr:clientData/>
  </xdr:twoCellAnchor>
  <xdr:twoCellAnchor>
    <xdr:from>
      <xdr:col>5</xdr:col>
      <xdr:colOff>285750</xdr:colOff>
      <xdr:row>7</xdr:row>
      <xdr:rowOff>196201</xdr:rowOff>
    </xdr:from>
    <xdr:to>
      <xdr:col>12</xdr:col>
      <xdr:colOff>247764</xdr:colOff>
      <xdr:row>18</xdr:row>
      <xdr:rowOff>194332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43E1508-29CA-4280-9A9D-A7E855F52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1887</xdr:colOff>
      <xdr:row>6</xdr:row>
      <xdr:rowOff>190500</xdr:rowOff>
    </xdr:from>
    <xdr:to>
      <xdr:col>12</xdr:col>
      <xdr:colOff>255087</xdr:colOff>
      <xdr:row>7</xdr:row>
      <xdr:rowOff>179958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E71028ED-D044-4123-A4EB-B96B40EF5648}"/>
            </a:ext>
          </a:extLst>
        </xdr:cNvPr>
        <xdr:cNvSpPr/>
      </xdr:nvSpPr>
      <xdr:spPr>
        <a:xfrm>
          <a:off x="3240387" y="2206625"/>
          <a:ext cx="3555200" cy="195833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050">
              <a:solidFill>
                <a:schemeClr val="lt1"/>
              </a:solidFill>
              <a:latin typeface="Montserrat Light" panose="00000400000000000000" pitchFamily="2" charset="0"/>
              <a:ea typeface="+mn-ea"/>
              <a:cs typeface="+mn-cs"/>
            </a:rPr>
            <a:t>Funcionários Admitidos / Ano</a:t>
          </a:r>
        </a:p>
      </xdr:txBody>
    </xdr:sp>
    <xdr:clientData/>
  </xdr:twoCellAnchor>
  <xdr:twoCellAnchor>
    <xdr:from>
      <xdr:col>12</xdr:col>
      <xdr:colOff>455469</xdr:colOff>
      <xdr:row>7</xdr:row>
      <xdr:rowOff>0</xdr:rowOff>
    </xdr:from>
    <xdr:to>
      <xdr:col>18</xdr:col>
      <xdr:colOff>291273</xdr:colOff>
      <xdr:row>7</xdr:row>
      <xdr:rowOff>195833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5B4CF509-88CB-4548-B12C-26094940F325}"/>
            </a:ext>
          </a:extLst>
        </xdr:cNvPr>
        <xdr:cNvSpPr/>
      </xdr:nvSpPr>
      <xdr:spPr>
        <a:xfrm>
          <a:off x="6995969" y="2222500"/>
          <a:ext cx="3566429" cy="195833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050">
              <a:solidFill>
                <a:schemeClr val="lt1"/>
              </a:solidFill>
              <a:latin typeface="Montserrat Light" panose="00000400000000000000" pitchFamily="2" charset="0"/>
              <a:ea typeface="+mn-ea"/>
              <a:cs typeface="+mn-cs"/>
            </a:rPr>
            <a:t>Funcionários / Tempo de Empresa em Anos</a:t>
          </a:r>
        </a:p>
      </xdr:txBody>
    </xdr:sp>
    <xdr:clientData/>
  </xdr:twoCellAnchor>
  <xdr:twoCellAnchor>
    <xdr:from>
      <xdr:col>12</xdr:col>
      <xdr:colOff>444500</xdr:colOff>
      <xdr:row>7</xdr:row>
      <xdr:rowOff>199237</xdr:rowOff>
    </xdr:from>
    <xdr:to>
      <xdr:col>18</xdr:col>
      <xdr:colOff>290404</xdr:colOff>
      <xdr:row>18</xdr:row>
      <xdr:rowOff>197368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5B47524-8871-45A8-8893-B1503E3B0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476249</xdr:colOff>
      <xdr:row>7</xdr:row>
      <xdr:rowOff>198243</xdr:rowOff>
    </xdr:from>
    <xdr:to>
      <xdr:col>25</xdr:col>
      <xdr:colOff>31724</xdr:colOff>
      <xdr:row>18</xdr:row>
      <xdr:rowOff>197265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8491C48A-7354-4E23-9FB3-0DA530727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485375</xdr:colOff>
      <xdr:row>6</xdr:row>
      <xdr:rowOff>190500</xdr:rowOff>
    </xdr:from>
    <xdr:to>
      <xdr:col>25</xdr:col>
      <xdr:colOff>37250</xdr:colOff>
      <xdr:row>7</xdr:row>
      <xdr:rowOff>179995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17AE269D-EB75-470A-B6BC-0C18DB3D5808}"/>
            </a:ext>
          </a:extLst>
        </xdr:cNvPr>
        <xdr:cNvSpPr/>
      </xdr:nvSpPr>
      <xdr:spPr>
        <a:xfrm>
          <a:off x="10756500" y="2206625"/>
          <a:ext cx="3600000" cy="195870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latin typeface="Montserrat Light" panose="00000400000000000000" pitchFamily="2" charset="0"/>
            </a:rPr>
            <a:t>Funcionários</a:t>
          </a:r>
          <a:r>
            <a:rPr lang="pt-BR" sz="1050" baseline="0">
              <a:latin typeface="Montserrat Light" panose="00000400000000000000" pitchFamily="2" charset="0"/>
            </a:rPr>
            <a:t> / Departamento</a:t>
          </a:r>
          <a:endParaRPr lang="pt-BR" sz="1050">
            <a:latin typeface="Montserrat Light" panose="00000400000000000000" pitchFamily="2" charset="0"/>
          </a:endParaRPr>
        </a:p>
      </xdr:txBody>
    </xdr:sp>
    <xdr:clientData/>
  </xdr:twoCellAnchor>
  <xdr:twoCellAnchor>
    <xdr:from>
      <xdr:col>25</xdr:col>
      <xdr:colOff>246185</xdr:colOff>
      <xdr:row>7</xdr:row>
      <xdr:rowOff>187826</xdr:rowOff>
    </xdr:from>
    <xdr:to>
      <xdr:col>30</xdr:col>
      <xdr:colOff>255823</xdr:colOff>
      <xdr:row>18</xdr:row>
      <xdr:rowOff>185957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7F1E6F3F-FBE2-40EF-82E7-ED61187BB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277541</xdr:colOff>
      <xdr:row>6</xdr:row>
      <xdr:rowOff>195224</xdr:rowOff>
    </xdr:from>
    <xdr:to>
      <xdr:col>30</xdr:col>
      <xdr:colOff>249541</xdr:colOff>
      <xdr:row>7</xdr:row>
      <xdr:rowOff>190829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E1787E1A-EC46-406E-AE65-9B1933992B91}"/>
            </a:ext>
          </a:extLst>
        </xdr:cNvPr>
        <xdr:cNvSpPr/>
      </xdr:nvSpPr>
      <xdr:spPr>
        <a:xfrm>
          <a:off x="14596791" y="2211349"/>
          <a:ext cx="3528000" cy="201980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latin typeface="Montserrat Light" panose="00000400000000000000" pitchFamily="2" charset="0"/>
            </a:rPr>
            <a:t>Funcionários</a:t>
          </a:r>
          <a:r>
            <a:rPr lang="pt-BR" sz="1050" baseline="0">
              <a:latin typeface="Montserrat Light" panose="00000400000000000000" pitchFamily="2" charset="0"/>
            </a:rPr>
            <a:t> / Cargo</a:t>
          </a:r>
          <a:endParaRPr lang="pt-BR" sz="1050">
            <a:latin typeface="Montserrat Light" panose="00000400000000000000" pitchFamily="2" charset="0"/>
          </a:endParaRPr>
        </a:p>
      </xdr:txBody>
    </xdr:sp>
    <xdr:clientData/>
  </xdr:twoCellAnchor>
  <xdr:twoCellAnchor>
    <xdr:from>
      <xdr:col>5</xdr:col>
      <xdr:colOff>285750</xdr:colOff>
      <xdr:row>20</xdr:row>
      <xdr:rowOff>190733</xdr:rowOff>
    </xdr:from>
    <xdr:to>
      <xdr:col>12</xdr:col>
      <xdr:colOff>245070</xdr:colOff>
      <xdr:row>32</xdr:row>
      <xdr:rowOff>73602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Gráfico 33">
              <a:extLst>
                <a:ext uri="{FF2B5EF4-FFF2-40B4-BE49-F238E27FC236}">
                  <a16:creationId xmlns:a16="http://schemas.microsoft.com/office/drawing/2014/main" id="{BB8D732D-79B3-4B1B-BFF1-8D9909DF36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8975" y="4991333"/>
              <a:ext cx="3578820" cy="22831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290938</xdr:colOff>
      <xdr:row>20</xdr:row>
      <xdr:rowOff>114223</xdr:rowOff>
    </xdr:from>
    <xdr:to>
      <xdr:col>12</xdr:col>
      <xdr:colOff>246658</xdr:colOff>
      <xdr:row>21</xdr:row>
      <xdr:rowOff>92882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2E65B22E-7E39-4537-A28D-60ED4F84A8A9}"/>
            </a:ext>
          </a:extLst>
        </xdr:cNvPr>
        <xdr:cNvSpPr/>
      </xdr:nvSpPr>
      <xdr:spPr>
        <a:xfrm>
          <a:off x="3227813" y="5019598"/>
          <a:ext cx="3559345" cy="185034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latin typeface="Montserrat Light" panose="00000400000000000000" pitchFamily="2" charset="0"/>
            </a:rPr>
            <a:t>Salários / Cargo</a:t>
          </a:r>
        </a:p>
      </xdr:txBody>
    </xdr:sp>
    <xdr:clientData/>
  </xdr:twoCellAnchor>
  <xdr:twoCellAnchor>
    <xdr:from>
      <xdr:col>12</xdr:col>
      <xdr:colOff>442429</xdr:colOff>
      <xdr:row>21</xdr:row>
      <xdr:rowOff>111345</xdr:rowOff>
    </xdr:from>
    <xdr:to>
      <xdr:col>18</xdr:col>
      <xdr:colOff>315404</xdr:colOff>
      <xdr:row>32</xdr:row>
      <xdr:rowOff>69620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A4A9A717-AF58-46AA-B3BA-F47093F9D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440395</xdr:colOff>
      <xdr:row>20</xdr:row>
      <xdr:rowOff>114222</xdr:rowOff>
    </xdr:from>
    <xdr:to>
      <xdr:col>18</xdr:col>
      <xdr:colOff>309770</xdr:colOff>
      <xdr:row>21</xdr:row>
      <xdr:rowOff>92881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D20DB90-FB73-488D-9135-9781B306F3FA}"/>
            </a:ext>
          </a:extLst>
        </xdr:cNvPr>
        <xdr:cNvSpPr/>
      </xdr:nvSpPr>
      <xdr:spPr>
        <a:xfrm>
          <a:off x="6980895" y="5019597"/>
          <a:ext cx="3600000" cy="185034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latin typeface="Montserrat Light" panose="00000400000000000000" pitchFamily="2" charset="0"/>
            </a:rPr>
            <a:t>Departamento e Cargos</a:t>
          </a:r>
        </a:p>
      </xdr:txBody>
    </xdr:sp>
    <xdr:clientData/>
  </xdr:twoCellAnchor>
  <xdr:twoCellAnchor>
    <xdr:from>
      <xdr:col>18</xdr:col>
      <xdr:colOff>510091</xdr:colOff>
      <xdr:row>21</xdr:row>
      <xdr:rowOff>95250</xdr:rowOff>
    </xdr:from>
    <xdr:to>
      <xdr:col>25</xdr:col>
      <xdr:colOff>65566</xdr:colOff>
      <xdr:row>32</xdr:row>
      <xdr:rowOff>53525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AF28477D-94CB-4E08-AF06-4E9F6E71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525966</xdr:colOff>
      <xdr:row>20</xdr:row>
      <xdr:rowOff>111125</xdr:rowOff>
    </xdr:from>
    <xdr:to>
      <xdr:col>25</xdr:col>
      <xdr:colOff>77841</xdr:colOff>
      <xdr:row>21</xdr:row>
      <xdr:rowOff>89784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1F83B87-9690-44A7-B3DF-65EBC1B5731A}"/>
            </a:ext>
          </a:extLst>
        </xdr:cNvPr>
        <xdr:cNvSpPr/>
      </xdr:nvSpPr>
      <xdr:spPr>
        <a:xfrm>
          <a:off x="10797091" y="5016500"/>
          <a:ext cx="3600000" cy="185034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latin typeface="Montserrat Light" panose="00000400000000000000" pitchFamily="2" charset="0"/>
            </a:rPr>
            <a:t>Funcionários com e sem Dependentes</a:t>
          </a:r>
        </a:p>
      </xdr:txBody>
    </xdr:sp>
    <xdr:clientData/>
  </xdr:twoCellAnchor>
  <xdr:twoCellAnchor>
    <xdr:from>
      <xdr:col>25</xdr:col>
      <xdr:colOff>277228</xdr:colOff>
      <xdr:row>21</xdr:row>
      <xdr:rowOff>79689</xdr:rowOff>
    </xdr:from>
    <xdr:to>
      <xdr:col>30</xdr:col>
      <xdr:colOff>289206</xdr:colOff>
      <xdr:row>32</xdr:row>
      <xdr:rowOff>37305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0" name="Gráfico 39">
              <a:extLst>
                <a:ext uri="{FF2B5EF4-FFF2-40B4-BE49-F238E27FC236}">
                  <a16:creationId xmlns:a16="http://schemas.microsoft.com/office/drawing/2014/main" id="{2D3400C7-D913-491C-9FE3-19D248BF6B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69503" y="5080314"/>
              <a:ext cx="3593378" cy="21578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25</xdr:col>
      <xdr:colOff>269875</xdr:colOff>
      <xdr:row>20</xdr:row>
      <xdr:rowOff>95250</xdr:rowOff>
    </xdr:from>
    <xdr:to>
      <xdr:col>30</xdr:col>
      <xdr:colOff>277875</xdr:colOff>
      <xdr:row>21</xdr:row>
      <xdr:rowOff>94075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C2EA7355-8CF0-4BBE-A0D9-6385EAA30B63}"/>
            </a:ext>
          </a:extLst>
        </xdr:cNvPr>
        <xdr:cNvSpPr/>
      </xdr:nvSpPr>
      <xdr:spPr>
        <a:xfrm>
          <a:off x="14589125" y="5000625"/>
          <a:ext cx="3564000" cy="205200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latin typeface="Montserrat Light" panose="00000400000000000000" pitchFamily="2" charset="0"/>
            </a:rPr>
            <a:t>Funcionários / UF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54430</xdr:rowOff>
    </xdr:from>
    <xdr:to>
      <xdr:col>17</xdr:col>
      <xdr:colOff>1564822</xdr:colOff>
      <xdr:row>0</xdr:row>
      <xdr:rowOff>721180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3A42C046-E300-44D6-BEED-D12C006F5CCC}"/>
            </a:ext>
          </a:extLst>
        </xdr:cNvPr>
        <xdr:cNvSpPr/>
      </xdr:nvSpPr>
      <xdr:spPr>
        <a:xfrm>
          <a:off x="217714" y="54430"/>
          <a:ext cx="18492108" cy="6667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aseline="0">
              <a:solidFill>
                <a:sysClr val="windowText" lastClr="000000"/>
              </a:solidFill>
              <a:latin typeface="Montserrat Light" panose="00000400000000000000" pitchFamily="2" charset="0"/>
            </a:rPr>
            <a:t>Tabelas Dinâmicas | Recursos Humanos</a:t>
          </a:r>
        </a:p>
      </xdr:txBody>
    </xdr:sp>
    <xdr:clientData/>
  </xdr:twoCellAnchor>
  <xdr:twoCellAnchor>
    <xdr:from>
      <xdr:col>1</xdr:col>
      <xdr:colOff>1102180</xdr:colOff>
      <xdr:row>0</xdr:row>
      <xdr:rowOff>151193</xdr:rowOff>
    </xdr:from>
    <xdr:to>
      <xdr:col>3</xdr:col>
      <xdr:colOff>476250</xdr:colOff>
      <xdr:row>0</xdr:row>
      <xdr:rowOff>654655</xdr:rowOff>
    </xdr:to>
    <xdr:sp macro="" textlink="">
      <xdr:nvSpPr>
        <xdr:cNvPr id="20" name="Seta: para a Esquerda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2DF1E8-1EA1-4616-ADB9-4B9B7812A954}"/>
            </a:ext>
          </a:extLst>
        </xdr:cNvPr>
        <xdr:cNvSpPr/>
      </xdr:nvSpPr>
      <xdr:spPr>
        <a:xfrm>
          <a:off x="1319894" y="151193"/>
          <a:ext cx="680356" cy="503462"/>
        </a:xfrm>
        <a:prstGeom prst="left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Voltar</a:t>
          </a:r>
        </a:p>
      </xdr:txBody>
    </xdr:sp>
    <xdr:clientData/>
  </xdr:twoCellAnchor>
  <xdr:twoCellAnchor>
    <xdr:from>
      <xdr:col>1</xdr:col>
      <xdr:colOff>154928</xdr:colOff>
      <xdr:row>0</xdr:row>
      <xdr:rowOff>232836</xdr:rowOff>
    </xdr:from>
    <xdr:to>
      <xdr:col>1</xdr:col>
      <xdr:colOff>889714</xdr:colOff>
      <xdr:row>0</xdr:row>
      <xdr:rowOff>627443</xdr:rowOff>
    </xdr:to>
    <xdr:sp macro="" textlink="">
      <xdr:nvSpPr>
        <xdr:cNvPr id="21" name="Elipse 2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5B6DA4-00CE-43B6-9A35-8CE6D40D6219}"/>
            </a:ext>
          </a:extLst>
        </xdr:cNvPr>
        <xdr:cNvSpPr/>
      </xdr:nvSpPr>
      <xdr:spPr>
        <a:xfrm>
          <a:off x="372642" y="232836"/>
          <a:ext cx="734786" cy="394607"/>
        </a:xfrm>
        <a:prstGeom prst="ellips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Início</a:t>
          </a:r>
        </a:p>
      </xdr:txBody>
    </xdr:sp>
    <xdr:clientData/>
  </xdr:twoCellAnchor>
  <xdr:twoCellAnchor>
    <xdr:from>
      <xdr:col>17</xdr:col>
      <xdr:colOff>653143</xdr:colOff>
      <xdr:row>0</xdr:row>
      <xdr:rowOff>153663</xdr:rowOff>
    </xdr:from>
    <xdr:to>
      <xdr:col>17</xdr:col>
      <xdr:colOff>1464943</xdr:colOff>
      <xdr:row>0</xdr:row>
      <xdr:rowOff>657663</xdr:rowOff>
    </xdr:to>
    <xdr:sp macro="" textlink="">
      <xdr:nvSpPr>
        <xdr:cNvPr id="22" name="Seta: para a Direita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E9BFDB-9DD5-4420-B224-7B92506B4FB3}"/>
            </a:ext>
          </a:extLst>
        </xdr:cNvPr>
        <xdr:cNvSpPr/>
      </xdr:nvSpPr>
      <xdr:spPr>
        <a:xfrm>
          <a:off x="17798143" y="153663"/>
          <a:ext cx="811800" cy="504000"/>
        </a:xfrm>
        <a:prstGeom prst="right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latin typeface="Montserrat Light" panose="00000400000000000000" pitchFamily="2" charset="0"/>
            </a:rPr>
            <a:t>Avançar</a:t>
          </a:r>
          <a:endParaRPr lang="pt-BR" sz="1100">
            <a:latin typeface="Montserrat Light" panose="00000400000000000000" pitchFamily="2" charset="0"/>
          </a:endParaRPr>
        </a:p>
      </xdr:txBody>
    </xdr:sp>
    <xdr:clientData/>
  </xdr:twoCellAnchor>
  <xdr:twoCellAnchor>
    <xdr:from>
      <xdr:col>1</xdr:col>
      <xdr:colOff>154928</xdr:colOff>
      <xdr:row>4</xdr:row>
      <xdr:rowOff>232836</xdr:rowOff>
    </xdr:from>
    <xdr:to>
      <xdr:col>1</xdr:col>
      <xdr:colOff>889714</xdr:colOff>
      <xdr:row>4</xdr:row>
      <xdr:rowOff>627443</xdr:rowOff>
    </xdr:to>
    <xdr:sp macro="" textlink="">
      <xdr:nvSpPr>
        <xdr:cNvPr id="7" name="Elips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6D5731-87B3-4B29-AC10-128163712C2E}"/>
            </a:ext>
          </a:extLst>
        </xdr:cNvPr>
        <xdr:cNvSpPr/>
      </xdr:nvSpPr>
      <xdr:spPr>
        <a:xfrm>
          <a:off x="372642" y="232836"/>
          <a:ext cx="734786" cy="0"/>
        </a:xfrm>
        <a:prstGeom prst="ellips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Início</a:t>
          </a:r>
        </a:p>
      </xdr:txBody>
    </xdr:sp>
    <xdr:clientData/>
  </xdr:twoCellAnchor>
  <xdr:twoCellAnchor>
    <xdr:from>
      <xdr:col>1</xdr:col>
      <xdr:colOff>154928</xdr:colOff>
      <xdr:row>8</xdr:row>
      <xdr:rowOff>232836</xdr:rowOff>
    </xdr:from>
    <xdr:to>
      <xdr:col>1</xdr:col>
      <xdr:colOff>889714</xdr:colOff>
      <xdr:row>8</xdr:row>
      <xdr:rowOff>627443</xdr:rowOff>
    </xdr:to>
    <xdr:sp macro="" textlink="">
      <xdr:nvSpPr>
        <xdr:cNvPr id="8" name="Elips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C4AB7AC-7BC7-4D93-96E5-250BD074042D}"/>
            </a:ext>
          </a:extLst>
        </xdr:cNvPr>
        <xdr:cNvSpPr/>
      </xdr:nvSpPr>
      <xdr:spPr>
        <a:xfrm>
          <a:off x="372642" y="1852086"/>
          <a:ext cx="734786" cy="0"/>
        </a:xfrm>
        <a:prstGeom prst="ellips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81643</xdr:rowOff>
    </xdr:from>
    <xdr:to>
      <xdr:col>12</xdr:col>
      <xdr:colOff>0</xdr:colOff>
      <xdr:row>0</xdr:row>
      <xdr:rowOff>653142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93856CB-306D-402D-BD26-75DBAE9158A6}"/>
            </a:ext>
          </a:extLst>
        </xdr:cNvPr>
        <xdr:cNvSpPr/>
      </xdr:nvSpPr>
      <xdr:spPr>
        <a:xfrm>
          <a:off x="204107" y="81643"/>
          <a:ext cx="17784536" cy="57149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aseline="0">
              <a:solidFill>
                <a:sysClr val="windowText" lastClr="000000"/>
              </a:solidFill>
              <a:latin typeface="Montserrat Light" panose="00000400000000000000" pitchFamily="2" charset="0"/>
            </a:rPr>
            <a:t>Tabela Geral | Recursos Humanos</a:t>
          </a:r>
        </a:p>
      </xdr:txBody>
    </xdr:sp>
    <xdr:clientData/>
  </xdr:twoCellAnchor>
  <xdr:twoCellAnchor>
    <xdr:from>
      <xdr:col>1</xdr:col>
      <xdr:colOff>1324614</xdr:colOff>
      <xdr:row>0</xdr:row>
      <xdr:rowOff>132352</xdr:rowOff>
    </xdr:from>
    <xdr:to>
      <xdr:col>2</xdr:col>
      <xdr:colOff>546741</xdr:colOff>
      <xdr:row>0</xdr:row>
      <xdr:rowOff>561125</xdr:rowOff>
    </xdr:to>
    <xdr:sp macro="" textlink="">
      <xdr:nvSpPr>
        <xdr:cNvPr id="3" name="Seta: para a Esquer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D27E73-ECEE-4829-80AB-743595AB1863}"/>
            </a:ext>
          </a:extLst>
        </xdr:cNvPr>
        <xdr:cNvSpPr/>
      </xdr:nvSpPr>
      <xdr:spPr>
        <a:xfrm>
          <a:off x="1528721" y="132352"/>
          <a:ext cx="759734" cy="428773"/>
        </a:xfrm>
        <a:prstGeom prst="left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Voltar</a:t>
          </a:r>
        </a:p>
      </xdr:txBody>
    </xdr:sp>
    <xdr:clientData/>
  </xdr:twoCellAnchor>
  <xdr:twoCellAnchor>
    <xdr:from>
      <xdr:col>1</xdr:col>
      <xdr:colOff>218252</xdr:colOff>
      <xdr:row>0</xdr:row>
      <xdr:rowOff>186780</xdr:rowOff>
    </xdr:from>
    <xdr:to>
      <xdr:col>1</xdr:col>
      <xdr:colOff>952500</xdr:colOff>
      <xdr:row>0</xdr:row>
      <xdr:rowOff>522847</xdr:rowOff>
    </xdr:to>
    <xdr:sp macro="" textlink="">
      <xdr:nvSpPr>
        <xdr:cNvPr id="4" name="Elips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A6EFFA-DC9B-45A3-BE8E-FE1BF9F86403}"/>
            </a:ext>
          </a:extLst>
        </xdr:cNvPr>
        <xdr:cNvSpPr/>
      </xdr:nvSpPr>
      <xdr:spPr>
        <a:xfrm>
          <a:off x="422359" y="186780"/>
          <a:ext cx="734248" cy="336067"/>
        </a:xfrm>
        <a:prstGeom prst="ellips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Início</a:t>
          </a:r>
        </a:p>
      </xdr:txBody>
    </xdr:sp>
    <xdr:clientData/>
  </xdr:twoCellAnchor>
  <xdr:twoCellAnchor>
    <xdr:from>
      <xdr:col>11</xdr:col>
      <xdr:colOff>200116</xdr:colOff>
      <xdr:row>0</xdr:row>
      <xdr:rowOff>130635</xdr:rowOff>
    </xdr:from>
    <xdr:to>
      <xdr:col>11</xdr:col>
      <xdr:colOff>992954</xdr:colOff>
      <xdr:row>0</xdr:row>
      <xdr:rowOff>559866</xdr:rowOff>
    </xdr:to>
    <xdr:sp macro="" textlink="">
      <xdr:nvSpPr>
        <xdr:cNvPr id="5" name="Seta: para a Direita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1A2CDC8-6900-44D8-B9A3-3B6F1AF2E60B}"/>
            </a:ext>
          </a:extLst>
        </xdr:cNvPr>
        <xdr:cNvSpPr/>
      </xdr:nvSpPr>
      <xdr:spPr>
        <a:xfrm>
          <a:off x="17086580" y="130635"/>
          <a:ext cx="792838" cy="429231"/>
        </a:xfrm>
        <a:prstGeom prst="right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latin typeface="Montserrat Light" panose="00000400000000000000" pitchFamily="2" charset="0"/>
            </a:rPr>
            <a:t>Avançar</a:t>
          </a:r>
          <a:endParaRPr lang="pt-BR" sz="1100">
            <a:latin typeface="Montserrat Light" panose="00000400000000000000" pitchFamily="2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149680</xdr:colOff>
      <xdr:row>0</xdr:row>
      <xdr:rowOff>54429</xdr:rowOff>
    </xdr:from>
    <xdr:to>
      <xdr:col>11</xdr:col>
      <xdr:colOff>1020537</xdr:colOff>
      <xdr:row>0</xdr:row>
      <xdr:rowOff>693965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3391E7D2-08EF-48DD-B41D-92CDF1F3FCFE}"/>
            </a:ext>
          </a:extLst>
        </xdr:cNvPr>
        <xdr:cNvSpPr/>
      </xdr:nvSpPr>
      <xdr:spPr>
        <a:xfrm>
          <a:off x="149680" y="54429"/>
          <a:ext cx="17907000" cy="63953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aseline="0">
              <a:solidFill>
                <a:sysClr val="windowText" lastClr="000000"/>
              </a:solidFill>
              <a:latin typeface="Montserrat Light" panose="00000400000000000000" pitchFamily="2" charset="0"/>
            </a:rPr>
            <a:t>Tabela Funcionários | Recursos Humanos</a:t>
          </a:r>
        </a:p>
      </xdr:txBody>
    </xdr:sp>
    <xdr:clientData/>
  </xdr:twoCellAnchor>
  <xdr:twoCellAnchor>
    <xdr:from>
      <xdr:col>1</xdr:col>
      <xdr:colOff>1468851</xdr:colOff>
      <xdr:row>0</xdr:row>
      <xdr:rowOff>145960</xdr:rowOff>
    </xdr:from>
    <xdr:to>
      <xdr:col>3</xdr:col>
      <xdr:colOff>27215</xdr:colOff>
      <xdr:row>0</xdr:row>
      <xdr:rowOff>574733</xdr:rowOff>
    </xdr:to>
    <xdr:sp macro="" textlink="">
      <xdr:nvSpPr>
        <xdr:cNvPr id="7" name="Seta: para a Esquerda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4B9F38-DAB9-4CB3-8FAF-C4EF3D943ADE}"/>
            </a:ext>
          </a:extLst>
        </xdr:cNvPr>
        <xdr:cNvSpPr/>
      </xdr:nvSpPr>
      <xdr:spPr>
        <a:xfrm>
          <a:off x="1632137" y="145960"/>
          <a:ext cx="721899" cy="428773"/>
        </a:xfrm>
        <a:prstGeom prst="left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Voltar</a:t>
          </a:r>
        </a:p>
      </xdr:txBody>
    </xdr:sp>
    <xdr:clientData/>
  </xdr:twoCellAnchor>
  <xdr:twoCellAnchor>
    <xdr:from>
      <xdr:col>1</xdr:col>
      <xdr:colOff>218252</xdr:colOff>
      <xdr:row>0</xdr:row>
      <xdr:rowOff>200388</xdr:rowOff>
    </xdr:from>
    <xdr:to>
      <xdr:col>1</xdr:col>
      <xdr:colOff>952500</xdr:colOff>
      <xdr:row>0</xdr:row>
      <xdr:rowOff>536455</xdr:rowOff>
    </xdr:to>
    <xdr:sp macro="" textlink="">
      <xdr:nvSpPr>
        <xdr:cNvPr id="8" name="Elips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05EA2E-BA51-4074-8F2E-FC738A998AFE}"/>
            </a:ext>
          </a:extLst>
        </xdr:cNvPr>
        <xdr:cNvSpPr/>
      </xdr:nvSpPr>
      <xdr:spPr>
        <a:xfrm>
          <a:off x="381538" y="200388"/>
          <a:ext cx="734248" cy="336067"/>
        </a:xfrm>
        <a:prstGeom prst="ellips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Início</a:t>
          </a:r>
        </a:p>
      </xdr:txBody>
    </xdr:sp>
    <xdr:clientData/>
  </xdr:twoCellAnchor>
  <xdr:twoCellAnchor>
    <xdr:from>
      <xdr:col>11</xdr:col>
      <xdr:colOff>162861</xdr:colOff>
      <xdr:row>0</xdr:row>
      <xdr:rowOff>180371</xdr:rowOff>
    </xdr:from>
    <xdr:to>
      <xdr:col>11</xdr:col>
      <xdr:colOff>953729</xdr:colOff>
      <xdr:row>0</xdr:row>
      <xdr:rowOff>609602</xdr:rowOff>
    </xdr:to>
    <xdr:sp macro="" textlink="">
      <xdr:nvSpPr>
        <xdr:cNvPr id="9" name="Seta: para a Direita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70A3DD8-C480-4A44-8DAE-ECBB5637E26C}"/>
            </a:ext>
          </a:extLst>
        </xdr:cNvPr>
        <xdr:cNvSpPr/>
      </xdr:nvSpPr>
      <xdr:spPr>
        <a:xfrm>
          <a:off x="17199004" y="180371"/>
          <a:ext cx="790868" cy="429231"/>
        </a:xfrm>
        <a:prstGeom prst="right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latin typeface="Montserrat Light" panose="00000400000000000000" pitchFamily="2" charset="0"/>
            </a:rPr>
            <a:t>Avançar</a:t>
          </a:r>
          <a:endParaRPr lang="pt-BR" sz="1100">
            <a:latin typeface="Montserrat Light" panose="00000400000000000000" pitchFamily="2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50800</xdr:rowOff>
    </xdr:from>
    <xdr:to>
      <xdr:col>6</xdr:col>
      <xdr:colOff>25400</xdr:colOff>
      <xdr:row>0</xdr:row>
      <xdr:rowOff>749300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FFF8F67-F733-4944-A311-9B1596B215C3}"/>
            </a:ext>
          </a:extLst>
        </xdr:cNvPr>
        <xdr:cNvSpPr/>
      </xdr:nvSpPr>
      <xdr:spPr>
        <a:xfrm>
          <a:off x="254001" y="50800"/>
          <a:ext cx="7835899" cy="6985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aseline="0">
              <a:solidFill>
                <a:sysClr val="windowText" lastClr="000000"/>
              </a:solidFill>
              <a:latin typeface="Montserrat Light" panose="00000400000000000000" pitchFamily="2" charset="0"/>
            </a:rPr>
            <a:t>Tabela Dependentes | Recursos Humanos</a:t>
          </a:r>
        </a:p>
      </xdr:txBody>
    </xdr:sp>
    <xdr:clientData/>
  </xdr:twoCellAnchor>
  <xdr:twoCellAnchor>
    <xdr:from>
      <xdr:col>5</xdr:col>
      <xdr:colOff>828168</xdr:colOff>
      <xdr:row>0</xdr:row>
      <xdr:rowOff>178092</xdr:rowOff>
    </xdr:from>
    <xdr:to>
      <xdr:col>5</xdr:col>
      <xdr:colOff>1558088</xdr:colOff>
      <xdr:row>0</xdr:row>
      <xdr:rowOff>606865</xdr:rowOff>
    </xdr:to>
    <xdr:sp macro="" textlink="">
      <xdr:nvSpPr>
        <xdr:cNvPr id="3" name="Seta: para a Esquer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8BCC0E-E87F-4024-80A8-659F49F44652}"/>
            </a:ext>
          </a:extLst>
        </xdr:cNvPr>
        <xdr:cNvSpPr/>
      </xdr:nvSpPr>
      <xdr:spPr>
        <a:xfrm>
          <a:off x="7203568" y="178092"/>
          <a:ext cx="729920" cy="428773"/>
        </a:xfrm>
        <a:prstGeom prst="left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Voltar</a:t>
          </a:r>
        </a:p>
      </xdr:txBody>
    </xdr:sp>
    <xdr:clientData/>
  </xdr:twoCellAnchor>
  <xdr:twoCellAnchor>
    <xdr:from>
      <xdr:col>1</xdr:col>
      <xdr:colOff>153079</xdr:colOff>
      <xdr:row>0</xdr:row>
      <xdr:rowOff>220154</xdr:rowOff>
    </xdr:from>
    <xdr:to>
      <xdr:col>2</xdr:col>
      <xdr:colOff>254000</xdr:colOff>
      <xdr:row>0</xdr:row>
      <xdr:rowOff>556221</xdr:rowOff>
    </xdr:to>
    <xdr:sp macro="" textlink="">
      <xdr:nvSpPr>
        <xdr:cNvPr id="4" name="Elips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596931-796C-4A9F-8665-82CD68E8C9C6}"/>
            </a:ext>
          </a:extLst>
        </xdr:cNvPr>
        <xdr:cNvSpPr/>
      </xdr:nvSpPr>
      <xdr:spPr>
        <a:xfrm>
          <a:off x="407079" y="220154"/>
          <a:ext cx="735921" cy="336067"/>
        </a:xfrm>
        <a:prstGeom prst="ellips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aise Daiane Costa Lopes - FBM" refreshedDate="44053.634108680555" createdVersion="6" refreshedVersion="6" minRefreshableVersion="3" recordCount="95" xr:uid="{FC65EB4F-B9E3-4199-9FFB-9522D9D01B21}">
  <cacheSource type="worksheet">
    <worksheetSource name="TB_Func5"/>
  </cacheSource>
  <cacheFields count="21">
    <cacheField name="ID_MATRICULA" numFmtId="0">
      <sharedItems containsSemiMixedTypes="0" containsString="0" containsNumber="1" containsInteger="1" minValue="1000" maxValue="2040"/>
    </cacheField>
    <cacheField name="FOTO" numFmtId="0">
      <sharedItems containsNonDate="0" containsString="0" containsBlank="1"/>
    </cacheField>
    <cacheField name="NOME_FUNC" numFmtId="0">
      <sharedItems count="95">
        <s v="ADEMAR ARAÚJO DE BRITO DOS SANTOS"/>
        <s v="ADONILSON WELSOM BASTOS RODRIGUES"/>
        <s v="ALCIENE LIMA DE BRITO"/>
        <s v="ARLETE DA SILVA NOGUEIRA"/>
        <s v="BERILES MONTEIRO CORREA"/>
        <s v="CILDA FREITAS LACET DA COSTA"/>
        <s v="CILDENIR FREITAS LACET"/>
        <s v="COSMO LIMA FERREIRA"/>
        <s v="DOMINGOS SIQUEIRA BASTOS"/>
        <s v="EDILEUZO MARTINS DA SILVA"/>
        <s v="EGLAUCIO PERES DO NASCIMENTO"/>
        <s v="FRANCISCO DA SILVA PAULO"/>
        <s v="JOÃO MARINHO DE LIRA FILHO"/>
        <s v="JOSÉ ABDORAL DE LIMA"/>
        <s v="JURANDY AIRES DA SILVA"/>
        <s v="MARIA DIVINA CORREA DE OLIVEIRA"/>
        <s v="MARIA SÁRIA DA SILVA BATISTA"/>
        <s v="NOELMA BALBINO MITOSO LIMA"/>
        <s v="RAIMUNDA PEREIRA LIMA"/>
        <s v="RAIMUNDO MONTEIRO DE SOUZA"/>
        <s v="ROMÃO AIRES DA SILVA"/>
        <s v="TEREZINHA DA SILVA VIEIRA"/>
        <s v="VERA LÚCIA DA SILVA DE SENA"/>
        <s v="HÉLIO DE ALMEIDA MONTEIRO JR"/>
        <s v="ROSANGELA DE ALMEIDA"/>
        <s v="SIMONE FERNANDES"/>
        <s v="JOSÉ BRUSSI"/>
        <s v="PRISCILA ROBERTA"/>
        <s v="PAULO CESAR"/>
        <s v="AFRAUDÁZIO SOARES"/>
        <s v="FERNANDA SAMPAIO"/>
        <s v="RUBENS FARIAS"/>
        <s v="MARCOS ANTUNES DE OLIVEIRA"/>
        <s v="JULIANA DE SOUZA NUNES"/>
        <s v="ROSA MARIA TAVARES"/>
        <s v="ANGÉLICA DE SÁ"/>
        <s v="NÍCOLAS FERNANDES MONTEIRO"/>
        <s v="MARIA EDUARDA FERNANDES MONTEIRO"/>
        <s v="NATÁLIA GUIMARÃES"/>
        <s v="VANESSA PAIVA"/>
        <s v="JAMILLE LINO ALVES"/>
        <s v="RAFAEL BRUNO DE SA"/>
        <s v="EDUARDO LEONY LYRA RIOS"/>
        <s v="DANILO FERNANDES DA SILVA COSTA"/>
        <s v="DAYSIELLEN DOS SANTOS GONCALVES"/>
        <s v="ELIENE PEREIRA SANTOS"/>
        <s v="DANIELLE DE SOUZA POLEGATO"/>
        <s v="TATIANA PIMENTEL FISCHER FONSECA"/>
        <s v="MARILIA DE PAIVA FERREIRA"/>
        <s v="LUCIANA VITALINA CARNEIRO"/>
        <s v="FABIO LUIZ MARQUES FONSECA"/>
        <s v="SILVIO RICARDO DA SILVA ROCHA"/>
        <s v="PAMMELLA CAMACHO DE OLIVEIRA"/>
        <s v="GILMARA BARBOSA REIS"/>
        <s v="ALLANA FIGUEIREDO BARROS"/>
        <s v="VITOR LOULA NEVES DOURADO"/>
        <s v="LUIZ CARLOS MATOS GONZAGA JUNIOR"/>
        <s v="PATRICIA COELHO GOMIDE"/>
        <s v="MARIANA OLIVEIRA DE CARVALHO"/>
        <s v="ENEIAS MISAEL FRANCO DOS SANTOS"/>
        <s v="BERNARDO DOURADO AGUIAR"/>
        <s v="CAMILA CARDEAL BARRETO"/>
        <s v="GABRIEL GONCALVES PENNA"/>
        <s v="PEDRO CARDOSO HELENO"/>
        <s v="ANTONIO CARLOS DE ALMEIDA PEREIRA JUNI"/>
        <s v="RAFAEL BRUNO DA SILVA"/>
        <s v="CATARINA COELHO VELLOSO"/>
        <s v="CARLOS YURIMOTO"/>
        <s v="GISELE VILAS BOAS DA SILVA"/>
        <s v="GABRIELA TRISTAO ARAUJO"/>
        <s v="CLEULISSES DA SILVA DEOLIVEIRA"/>
        <s v="JAMILE CERQUEIRA BITTENCOURT"/>
        <s v="NARA FONSECA ALVES"/>
        <s v="ARLEI HUEBRA POVOA"/>
        <s v="ANGELO ANTONIO DE LIRA TOURINHO"/>
        <s v="CINTIA GOIS MOREIRA"/>
        <s v="HEITOR PERES MANZAN"/>
        <s v="JOICE RODRIGUES DA CUNHA"/>
        <s v="ALEXANDRA DA SILVA MOTA"/>
        <s v="PRISCILA COELHO SILVA"/>
        <s v="PAULA CARDOSO MEDEIROS"/>
        <s v="ARI SANTOS COSTA"/>
        <s v="CAIRON GABRIEL DE CARVALHO"/>
        <s v="ALAN GARCIA LIMA"/>
        <s v="HENRIQUE BARRETO DOS SANTOS SOUZA"/>
        <s v="PIETRO DE SIERVI FILHO"/>
        <s v="JEANE ARAUJO DOS SANTOS"/>
        <s v="IGOR VIANA SOARES"/>
        <s v="VANESSA JUNQUEIRA VIANA"/>
        <s v="ANDERSON TIAGO BARBOSA DE CARVALHO"/>
        <s v="MARCEL JEAN SILVA DE LIMA"/>
        <s v="MANOEL RODRIGUES DA CONCEICAO NETO"/>
        <s v="CATIA DOS SANTOS SANTANA"/>
        <s v="WEWEW"/>
        <s v="BIANCA OLIVEIRA"/>
      </sharedItems>
    </cacheField>
    <cacheField name="UF" numFmtId="0">
      <sharedItems count="6">
        <s v="SP"/>
        <s v="RJ"/>
        <s v="PR"/>
        <s v="RS"/>
        <s v="SC"/>
        <s v="MG"/>
      </sharedItems>
    </cacheField>
    <cacheField name="CIDADE" numFmtId="0">
      <sharedItems count="11">
        <s v="SÃO PAULO"/>
        <s v="RIO DE JANEIRO"/>
        <s v="DIADEMA"/>
        <s v="CAMPINAS"/>
        <s v="SÃO BERNARDO DO CAMPO"/>
        <s v="SÃO CAETANO DO SUL"/>
        <s v="CURITIBA"/>
        <s v="PORTO ALEGRE"/>
        <s v="FLORIANÓPOLIS"/>
        <s v="BELO HORIZONTE"/>
        <s v="SANTOS"/>
      </sharedItems>
    </cacheField>
    <cacheField name="ENDERECO" numFmtId="0">
      <sharedItems/>
    </cacheField>
    <cacheField name="CEP" numFmtId="0">
      <sharedItems/>
    </cacheField>
    <cacheField name="FONE" numFmtId="0">
      <sharedItems/>
    </cacheField>
    <cacheField name="DEPARTAMENTO" numFmtId="0">
      <sharedItems count="10">
        <s v="Informática"/>
        <s v="Administrativo"/>
        <s v="Financeiro"/>
        <s v="Cobrança"/>
        <s v="SAC"/>
        <s v="Ouvidoria"/>
        <s v="RH"/>
        <s v="Controladoria"/>
        <s v="Marketing"/>
        <s v="Jurídico"/>
      </sharedItems>
    </cacheField>
    <cacheField name="CARGO" numFmtId="0">
      <sharedItems count="13">
        <s v="Gerente Sênior"/>
        <s v="Gerente Júnior"/>
        <s v="Gerente Pleno"/>
        <s v="Sub Gerente Sênior"/>
        <s v="Sub Gerente Júnior"/>
        <s v="Assistente I"/>
        <s v="Assistente II"/>
        <s v="Sub Gerente Pleno"/>
        <s v="Auxiliar II"/>
        <s v="Assistente III"/>
        <s v="Programador II"/>
        <s v="Auxiliar I"/>
        <s v="Programador I"/>
      </sharedItems>
    </cacheField>
    <cacheField name="ADMISSAO" numFmtId="14">
      <sharedItems containsSemiMixedTypes="0" containsNonDate="0" containsDate="1" containsString="0" minDate="1990-04-01T00:00:00" maxDate="2012-12-16T00:00:00" count="86">
        <d v="2007-08-12T00:00:00"/>
        <d v="1991-05-05T00:00:00"/>
        <d v="2000-04-12T00:00:00"/>
        <d v="2001-07-14T00:00:00"/>
        <d v="2004-09-12T00:00:00"/>
        <d v="2004-06-13T00:00:00"/>
        <d v="2006-10-07T00:00:00"/>
        <d v="2005-12-12T00:00:00"/>
        <d v="2005-04-13T00:00:00"/>
        <d v="2000-08-14T00:00:00"/>
        <d v="1990-04-01T00:00:00"/>
        <d v="1990-08-12T00:00:00"/>
        <d v="1990-05-13T00:00:00"/>
        <d v="1995-06-15T00:00:00"/>
        <d v="1999-08-20T00:00:00"/>
        <d v="1998-04-22T00:00:00"/>
        <d v="2000-06-12T00:00:00"/>
        <d v="2002-04-05T00:00:00"/>
        <d v="2003-05-06T00:00:00"/>
        <d v="2003-08-07T00:00:00"/>
        <d v="2007-04-10T00:00:00"/>
        <d v="2007-03-12T00:00:00"/>
        <d v="2006-09-12T00:00:00"/>
        <d v="2007-09-10T00:00:00"/>
        <d v="2006-04-12T00:00:00"/>
        <d v="2005-09-13T00:00:00"/>
        <d v="2007-08-30T00:00:00"/>
        <d v="2007-10-03T00:00:00"/>
        <d v="2005-05-20T00:00:00"/>
        <d v="2001-05-10T00:00:00"/>
        <d v="1999-06-30T00:00:00"/>
        <d v="2002-04-01T00:00:00"/>
        <d v="2001-05-01T00:00:00"/>
        <d v="2000-08-01T00:00:00"/>
        <d v="2003-10-15T00:00:00"/>
        <d v="2006-10-01T00:00:00"/>
        <d v="2005-05-12T00:00:00"/>
        <d v="1999-04-12T00:00:00"/>
        <d v="2000-06-15T00:00:00"/>
        <d v="1998-06-30T00:00:00"/>
        <d v="1997-04-30T00:00:00"/>
        <d v="2002-04-25T00:00:00"/>
        <d v="2002-02-15T00:00:00"/>
        <d v="2003-06-11T00:00:00"/>
        <d v="2001-05-22T00:00:00"/>
        <d v="2001-01-26T00:00:00"/>
        <d v="2008-07-23T00:00:00"/>
        <d v="2008-06-20T00:00:00"/>
        <d v="2007-04-15T00:00:00"/>
        <d v="2008-01-05T00:00:00"/>
        <d v="2008-02-26T00:00:00"/>
        <d v="2008-10-15T00:00:00"/>
        <d v="2000-12-15T00:00:00"/>
        <d v="2001-05-05T00:00:00"/>
        <d v="2006-05-05T00:00:00"/>
        <d v="2007-11-20T00:00:00"/>
        <d v="2004-10-15T00:00:00"/>
        <d v="2002-02-02T00:00:00"/>
        <d v="2008-04-05T00:00:00"/>
        <d v="2008-06-15T00:00:00"/>
        <d v="2008-09-20T00:00:00"/>
        <d v="2007-09-20T00:00:00"/>
        <d v="2002-10-15T00:00:00"/>
        <d v="2003-06-12T00:00:00"/>
        <d v="2003-05-10T00:00:00"/>
        <d v="2003-07-14T00:00:00"/>
        <d v="2006-06-20T00:00:00"/>
        <d v="2007-05-20T00:00:00"/>
        <d v="2008-08-25T00:00:00"/>
        <d v="2008-05-20T00:00:00"/>
        <d v="2001-01-20T00:00:00"/>
        <d v="2004-05-23T00:00:00"/>
        <d v="2002-10-10T00:00:00"/>
        <d v="2008-06-02T00:00:00"/>
        <d v="2000-04-10T00:00:00"/>
        <d v="1999-05-10T00:00:00"/>
        <d v="1998-04-02T00:00:00"/>
        <d v="1997-05-30T00:00:00"/>
        <d v="2000-03-15T00:00:00"/>
        <d v="2004-04-20T00:00:00"/>
        <d v="2008-10-20T00:00:00"/>
        <d v="2005-02-15T00:00:00"/>
        <d v="2005-04-20T00:00:00"/>
        <d v="2006-10-12T00:00:00"/>
        <d v="2012-12-15T00:00:00"/>
        <d v="2011-10-31T00:00:00"/>
      </sharedItems>
      <fieldGroup par="20" base="10">
        <rangePr groupBy="months" startDate="1990-04-01T00:00:00" endDate="2012-12-16T00:00:00"/>
        <groupItems count="14">
          <s v="&lt;01/04/199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6/12/2012"/>
        </groupItems>
      </fieldGroup>
    </cacheField>
    <cacheField name="ADMIS_MÊS_ANO" numFmtId="1">
      <sharedItems/>
    </cacheField>
    <cacheField name="ADMIS_ANO2" numFmtId="1">
      <sharedItems containsSemiMixedTypes="0" containsString="0" containsNumber="1" containsInteger="1" minValue="1990" maxValue="2012" count="17">
        <n v="2007"/>
        <n v="1991"/>
        <n v="2000"/>
        <n v="2001"/>
        <n v="2004"/>
        <n v="2006"/>
        <n v="2005"/>
        <n v="1990"/>
        <n v="1995"/>
        <n v="1999"/>
        <n v="1998"/>
        <n v="2002"/>
        <n v="2003"/>
        <n v="1997"/>
        <n v="2008"/>
        <n v="2012"/>
        <n v="2011"/>
      </sharedItems>
    </cacheField>
    <cacheField name="ADMIS_MÊS" numFmtId="49">
      <sharedItems count="12">
        <s v="AGOSTO"/>
        <s v="MAIO"/>
        <s v="ABRIL"/>
        <s v="JULHO"/>
        <s v="SETEMBRO"/>
        <s v="JUNHO"/>
        <s v="OUTUBRO"/>
        <s v="DEZEMBRO"/>
        <s v="MARÇO"/>
        <s v="FEVEREIRO"/>
        <s v="JANEIRO"/>
        <s v="NOVEMBRO"/>
      </sharedItems>
    </cacheField>
    <cacheField name="TEMPO DE EMPRESA" numFmtId="1">
      <sharedItems containsSemiMixedTypes="0" containsString="0" containsNumber="1" containsInteger="1" minValue="7" maxValue="30" count="18">
        <n v="12"/>
        <n v="29"/>
        <n v="20"/>
        <n v="19"/>
        <n v="15"/>
        <n v="16"/>
        <n v="13"/>
        <n v="14"/>
        <n v="30"/>
        <n v="25"/>
        <n v="22"/>
        <n v="18"/>
        <n v="17"/>
        <n v="21"/>
        <n v="23"/>
        <n v="11"/>
        <n v="7"/>
        <n v="8"/>
      </sharedItems>
    </cacheField>
    <cacheField name="SALARIO" numFmtId="44">
      <sharedItems containsSemiMixedTypes="0" containsString="0" containsNumber="1" minValue="700" maxValue="4600"/>
    </cacheField>
    <cacheField name="NOME_DEPEN" numFmtId="4">
      <sharedItems containsBlank="1" count="19">
        <s v="NATÁLIA ARAÚJO DE FREITAS"/>
        <m/>
        <s v="CÁSSIA LIMA"/>
        <s v="JOÃO PAULO LACET"/>
        <s v="LUCIANA SIQUEIRA"/>
        <s v="PEDRO PERES DO NASCIMENTO"/>
        <s v="MARCOS AIRES OLIVEIRA"/>
        <s v="LUCAS SILVA BASTISTA"/>
        <s v="GUSTAVO MONTEIRO DE SOUZA"/>
        <s v="NÍCOLAS FERNANDES"/>
        <s v="THIAGO OLIVEIRA"/>
        <s v="LUCAS MARQUES FONSECA"/>
        <s v="MARIANA CALDAS DOS SANTOS"/>
        <s v="WILLIAM SILVA DE LIMA"/>
        <s v="VICTOR LIMA FONSECA"/>
        <s v="MARIA CRISTINA VIANA"/>
        <s v="FERNANDO BARBOSA DE CARVALHO"/>
        <s v="DÉBORA DA CONCEIÇÃO MORAES"/>
        <s v="LUIZ HENRIQUE SANTANA"/>
      </sharedItems>
    </cacheField>
    <cacheField name="NASC_DEPEN" numFmtId="14">
      <sharedItems containsNonDate="0" containsDate="1" containsString="0" containsBlank="1" minDate="1978-11-03T00:00:00" maxDate="2009-10-27T00:00:00"/>
    </cacheField>
    <cacheField name="IDADE_DEPEN" numFmtId="1">
      <sharedItems containsString="0" containsBlank="1" containsNumber="1" containsInteger="1" minValue="10" maxValue="41"/>
    </cacheField>
    <cacheField name="Trimestres" numFmtId="0" databaseField="0">
      <fieldGroup base="10">
        <rangePr groupBy="quarters" startDate="1990-04-01T00:00:00" endDate="2012-12-16T00:00:00"/>
        <groupItems count="6">
          <s v="&lt;01/04/1990"/>
          <s v="Trim1"/>
          <s v="Trim2"/>
          <s v="Trim3"/>
          <s v="Trim4"/>
          <s v="&gt;16/12/2012"/>
        </groupItems>
      </fieldGroup>
    </cacheField>
    <cacheField name="Anos" numFmtId="0" databaseField="0">
      <fieldGroup base="10">
        <rangePr groupBy="years" startDate="1990-04-01T00:00:00" endDate="2012-12-16T00:00:00"/>
        <groupItems count="25">
          <s v="&lt;01/04/1990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&gt;16/12/2012"/>
        </groupItems>
      </fieldGroup>
    </cacheField>
  </cacheFields>
  <extLst>
    <ext xmlns:x14="http://schemas.microsoft.com/office/spreadsheetml/2009/9/main" uri="{725AE2AE-9491-48be-B2B4-4EB974FC3084}">
      <x14:pivotCacheDefinition pivotCacheId="7748224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1000"/>
    <m/>
    <x v="0"/>
    <x v="0"/>
    <x v="0"/>
    <s v="RUA OLEGÁRIO PIEDADE,28"/>
    <s v="03214512"/>
    <s v="1152312674"/>
    <x v="0"/>
    <x v="0"/>
    <x v="0"/>
    <s v="AGOSTO / 2007"/>
    <x v="0"/>
    <x v="0"/>
    <x v="0"/>
    <n v="1800"/>
    <x v="0"/>
    <d v="1990-05-10T00:00:00"/>
    <n v="30"/>
  </r>
  <r>
    <n v="1001"/>
    <m/>
    <x v="1"/>
    <x v="0"/>
    <x v="0"/>
    <s v="RUA 05 DE SETEMBRO 58"/>
    <s v="21315489"/>
    <s v="1121454657"/>
    <x v="1"/>
    <x v="0"/>
    <x v="1"/>
    <s v="MAIO / 1991"/>
    <x v="1"/>
    <x v="1"/>
    <x v="1"/>
    <n v="3870"/>
    <x v="1"/>
    <m/>
    <m/>
  </r>
  <r>
    <n v="1002"/>
    <m/>
    <x v="2"/>
    <x v="0"/>
    <x v="0"/>
    <s v="RUA  T. Q/2"/>
    <s v="12315648"/>
    <s v="1130013163"/>
    <x v="2"/>
    <x v="0"/>
    <x v="2"/>
    <s v="ABRIL / 2000"/>
    <x v="2"/>
    <x v="2"/>
    <x v="2"/>
    <n v="3000"/>
    <x v="2"/>
    <d v="1978-11-03T00:00:00"/>
    <n v="41"/>
  </r>
  <r>
    <n v="1004"/>
    <m/>
    <x v="3"/>
    <x v="0"/>
    <x v="0"/>
    <s v="RUA  05 DE SETEMBRO S/N"/>
    <s v="01215641"/>
    <s v="1145456978"/>
    <x v="3"/>
    <x v="1"/>
    <x v="3"/>
    <s v="JULHO / 2001"/>
    <x v="3"/>
    <x v="3"/>
    <x v="3"/>
    <n v="3500"/>
    <x v="1"/>
    <m/>
    <m/>
  </r>
  <r>
    <n v="1005"/>
    <m/>
    <x v="4"/>
    <x v="1"/>
    <x v="1"/>
    <s v="RUA CORONEL GALDENCIO 915"/>
    <s v="10112154"/>
    <s v="1146546577"/>
    <x v="4"/>
    <x v="2"/>
    <x v="4"/>
    <s v="SETEMBRO / 2004"/>
    <x v="4"/>
    <x v="4"/>
    <x v="4"/>
    <n v="4200"/>
    <x v="1"/>
    <m/>
    <m/>
  </r>
  <r>
    <n v="1006"/>
    <m/>
    <x v="5"/>
    <x v="0"/>
    <x v="0"/>
    <s v="RUA LEONCIO SALIGNAC  232"/>
    <s v="15641840"/>
    <s v="1154564564"/>
    <x v="5"/>
    <x v="3"/>
    <x v="5"/>
    <s v="JUNHO / 2004"/>
    <x v="4"/>
    <x v="5"/>
    <x v="5"/>
    <n v="3320"/>
    <x v="3"/>
    <d v="1986-02-12T00:00:00"/>
    <n v="34"/>
  </r>
  <r>
    <n v="1007"/>
    <m/>
    <x v="6"/>
    <x v="0"/>
    <x v="0"/>
    <s v="RUA GONÇALVES LÊDO S/N"/>
    <s v="15610564"/>
    <s v="1150201212"/>
    <x v="1"/>
    <x v="4"/>
    <x v="6"/>
    <s v="OUTUBRO / 2006"/>
    <x v="5"/>
    <x v="6"/>
    <x v="6"/>
    <n v="3150"/>
    <x v="1"/>
    <m/>
    <m/>
  </r>
  <r>
    <n v="1008"/>
    <m/>
    <x v="7"/>
    <x v="0"/>
    <x v="0"/>
    <s v="RUA PLINIO RAMOS COELHO 1005"/>
    <s v="40545645"/>
    <s v="1123423156"/>
    <x v="1"/>
    <x v="5"/>
    <x v="7"/>
    <s v="DEZEMBRO / 2005"/>
    <x v="6"/>
    <x v="7"/>
    <x v="7"/>
    <n v="1057"/>
    <x v="1"/>
    <m/>
    <m/>
  </r>
  <r>
    <n v="1009"/>
    <m/>
    <x v="8"/>
    <x v="0"/>
    <x v="0"/>
    <s v="AV  ANTONIO AGUIAR  650"/>
    <s v="64564566"/>
    <s v="1154548221"/>
    <x v="1"/>
    <x v="6"/>
    <x v="8"/>
    <s v="ABRIL / 2005"/>
    <x v="6"/>
    <x v="2"/>
    <x v="4"/>
    <n v="1365"/>
    <x v="4"/>
    <d v="1991-06-15T00:00:00"/>
    <n v="29"/>
  </r>
  <r>
    <n v="1011"/>
    <m/>
    <x v="9"/>
    <x v="0"/>
    <x v="0"/>
    <s v="ZONA RURAL COMUNIDADE LAURO SODRÉ"/>
    <s v="02154712"/>
    <s v="1132658989"/>
    <x v="6"/>
    <x v="7"/>
    <x v="9"/>
    <s v="AGOSTO / 2000"/>
    <x v="2"/>
    <x v="0"/>
    <x v="3"/>
    <n v="2870"/>
    <x v="1"/>
    <m/>
    <m/>
  </r>
  <r>
    <n v="1012"/>
    <m/>
    <x v="10"/>
    <x v="1"/>
    <x v="1"/>
    <s v="RUA  DO CAUA 39"/>
    <s v="10215487"/>
    <s v="1174578741"/>
    <x v="6"/>
    <x v="4"/>
    <x v="10"/>
    <s v="ABRIL / 1990"/>
    <x v="7"/>
    <x v="2"/>
    <x v="8"/>
    <n v="2140"/>
    <x v="5"/>
    <d v="1990-07-07T00:00:00"/>
    <n v="30"/>
  </r>
  <r>
    <n v="1013"/>
    <m/>
    <x v="11"/>
    <x v="0"/>
    <x v="2"/>
    <s v="RUA MANUEL MARQUES 773"/>
    <s v="01326582"/>
    <s v="1145154571"/>
    <x v="2"/>
    <x v="6"/>
    <x v="11"/>
    <s v="AGOSTO / 1990"/>
    <x v="7"/>
    <x v="0"/>
    <x v="1"/>
    <n v="1890"/>
    <x v="1"/>
    <m/>
    <m/>
  </r>
  <r>
    <n v="1014"/>
    <m/>
    <x v="12"/>
    <x v="0"/>
    <x v="2"/>
    <s v="RUA MARECHAL DEODORO 402"/>
    <s v="32012541"/>
    <s v="1120325644"/>
    <x v="2"/>
    <x v="3"/>
    <x v="12"/>
    <s v="MAIO / 1990"/>
    <x v="7"/>
    <x v="1"/>
    <x v="8"/>
    <n v="3165"/>
    <x v="1"/>
    <m/>
    <m/>
  </r>
  <r>
    <n v="1015"/>
    <m/>
    <x v="13"/>
    <x v="0"/>
    <x v="0"/>
    <s v="RUA  RUI BARBOSA  S/N"/>
    <s v="33326521"/>
    <s v="1124546578"/>
    <x v="0"/>
    <x v="3"/>
    <x v="13"/>
    <s v="JUNHO / 1995"/>
    <x v="8"/>
    <x v="5"/>
    <x v="9"/>
    <n v="3165"/>
    <x v="1"/>
    <m/>
    <m/>
  </r>
  <r>
    <n v="1016"/>
    <m/>
    <x v="14"/>
    <x v="0"/>
    <x v="0"/>
    <s v="RUA INDEPENDENCIA S/N"/>
    <s v="02154874"/>
    <s v="1123564654"/>
    <x v="0"/>
    <x v="1"/>
    <x v="14"/>
    <s v="AGOSTO / 1999"/>
    <x v="9"/>
    <x v="0"/>
    <x v="2"/>
    <n v="4600"/>
    <x v="6"/>
    <d v="1992-08-22T00:00:00"/>
    <n v="27"/>
  </r>
  <r>
    <n v="1017"/>
    <m/>
    <x v="15"/>
    <x v="1"/>
    <x v="1"/>
    <s v="RUA  HERBET DE AZEVEDO 492"/>
    <s v="20114545"/>
    <s v="1145478921"/>
    <x v="7"/>
    <x v="8"/>
    <x v="15"/>
    <s v="ABRIL / 1998"/>
    <x v="10"/>
    <x v="2"/>
    <x v="10"/>
    <n v="1320"/>
    <x v="1"/>
    <m/>
    <m/>
  </r>
  <r>
    <n v="1018"/>
    <m/>
    <x v="16"/>
    <x v="0"/>
    <x v="0"/>
    <s v="RUA VIEIRA MARTINS S/N"/>
    <s v="12121545"/>
    <s v="1154222444"/>
    <x v="5"/>
    <x v="7"/>
    <x v="16"/>
    <s v="JUNHO / 2000"/>
    <x v="2"/>
    <x v="5"/>
    <x v="2"/>
    <n v="3000"/>
    <x v="7"/>
    <d v="1989-09-13T00:00:00"/>
    <n v="30"/>
  </r>
  <r>
    <n v="1019"/>
    <m/>
    <x v="17"/>
    <x v="0"/>
    <x v="0"/>
    <s v="SAMUEL FRITZ  160"/>
    <s v="15215645"/>
    <s v="1140215412"/>
    <x v="8"/>
    <x v="2"/>
    <x v="17"/>
    <s v="ABRIL / 2002"/>
    <x v="11"/>
    <x v="2"/>
    <x v="11"/>
    <n v="1200"/>
    <x v="1"/>
    <m/>
    <m/>
  </r>
  <r>
    <n v="1020"/>
    <m/>
    <x v="18"/>
    <x v="0"/>
    <x v="0"/>
    <s v="RUA AMAZONAS  79"/>
    <s v="01215454"/>
    <s v="1142451546"/>
    <x v="7"/>
    <x v="0"/>
    <x v="18"/>
    <s v="MAIO / 2003"/>
    <x v="12"/>
    <x v="1"/>
    <x v="12"/>
    <n v="1320"/>
    <x v="1"/>
    <m/>
    <m/>
  </r>
  <r>
    <n v="1021"/>
    <m/>
    <x v="19"/>
    <x v="0"/>
    <x v="0"/>
    <s v="COMUNIDADE DE ANANIDÉ"/>
    <s v="01521212"/>
    <s v="1124654657"/>
    <x v="0"/>
    <x v="1"/>
    <x v="19"/>
    <s v="AGOSTO / 2003"/>
    <x v="12"/>
    <x v="0"/>
    <x v="12"/>
    <n v="2000"/>
    <x v="8"/>
    <d v="1988-05-13T00:00:00"/>
    <n v="32"/>
  </r>
  <r>
    <n v="1022"/>
    <m/>
    <x v="20"/>
    <x v="0"/>
    <x v="0"/>
    <s v="RUA COMENDADOR ODONEL VIEIRA S/N"/>
    <s v="21215998"/>
    <s v="1145674897"/>
    <x v="2"/>
    <x v="1"/>
    <x v="20"/>
    <s v="ABRIL / 2007"/>
    <x v="0"/>
    <x v="2"/>
    <x v="6"/>
    <n v="2000"/>
    <x v="1"/>
    <m/>
    <m/>
  </r>
  <r>
    <n v="1023"/>
    <m/>
    <x v="21"/>
    <x v="0"/>
    <x v="0"/>
    <s v="RUA SAMUEL FRITZ 172"/>
    <s v="12616545"/>
    <s v="1165878978"/>
    <x v="3"/>
    <x v="2"/>
    <x v="21"/>
    <s v="MARÇO / 2007"/>
    <x v="0"/>
    <x v="8"/>
    <x v="6"/>
    <n v="2360"/>
    <x v="1"/>
    <m/>
    <m/>
  </r>
  <r>
    <n v="1024"/>
    <m/>
    <x v="22"/>
    <x v="0"/>
    <x v="3"/>
    <s v="RUA RUI BARBOSA 572"/>
    <s v="12512615"/>
    <s v="1125124145"/>
    <x v="3"/>
    <x v="9"/>
    <x v="22"/>
    <s v="SETEMBRO / 2006"/>
    <x v="5"/>
    <x v="4"/>
    <x v="6"/>
    <n v="2100"/>
    <x v="1"/>
    <m/>
    <m/>
  </r>
  <r>
    <n v="1025"/>
    <m/>
    <x v="23"/>
    <x v="0"/>
    <x v="0"/>
    <s v="RUA OLEGÁRIO PIEDADE,28"/>
    <s v="03214512"/>
    <s v="1152312674"/>
    <x v="0"/>
    <x v="0"/>
    <x v="0"/>
    <s v="AGOSTO / 2007"/>
    <x v="0"/>
    <x v="0"/>
    <x v="0"/>
    <n v="1800"/>
    <x v="9"/>
    <d v="2007-07-27T00:00:00"/>
    <n v="12"/>
  </r>
  <r>
    <n v="1026"/>
    <m/>
    <x v="24"/>
    <x v="0"/>
    <x v="0"/>
    <s v="RUA OLEGARIO PIEDADE, 48"/>
    <s v="32501545"/>
    <s v="1152145467"/>
    <x v="9"/>
    <x v="2"/>
    <x v="23"/>
    <s v="SETEMBRO / 2007"/>
    <x v="0"/>
    <x v="4"/>
    <x v="0"/>
    <n v="3500"/>
    <x v="9"/>
    <d v="2007-07-27T00:00:00"/>
    <n v="12"/>
  </r>
  <r>
    <n v="1027"/>
    <m/>
    <x v="25"/>
    <x v="0"/>
    <x v="0"/>
    <s v="RUA FRANCISCO PEIXOTO, 300"/>
    <s v="32145646"/>
    <s v="1150626589"/>
    <x v="9"/>
    <x v="8"/>
    <x v="24"/>
    <s v="ABRIL / 2006"/>
    <x v="5"/>
    <x v="2"/>
    <x v="7"/>
    <n v="1300"/>
    <x v="1"/>
    <m/>
    <m/>
  </r>
  <r>
    <n v="1028"/>
    <m/>
    <x v="26"/>
    <x v="0"/>
    <x v="0"/>
    <s v="AV. CANTAREIRA, 500"/>
    <s v="60478979"/>
    <s v="1152147741"/>
    <x v="1"/>
    <x v="8"/>
    <x v="24"/>
    <s v="ABRIL / 2006"/>
    <x v="5"/>
    <x v="2"/>
    <x v="7"/>
    <n v="1300"/>
    <x v="1"/>
    <m/>
    <m/>
  </r>
  <r>
    <n v="1029"/>
    <m/>
    <x v="27"/>
    <x v="0"/>
    <x v="0"/>
    <s v="AV. MAZZEI, 600"/>
    <s v="09467487"/>
    <s v="1124156465"/>
    <x v="2"/>
    <x v="7"/>
    <x v="25"/>
    <s v="SETEMBRO / 2005"/>
    <x v="6"/>
    <x v="4"/>
    <x v="7"/>
    <n v="1800"/>
    <x v="10"/>
    <d v="2009-10-26T00:00:00"/>
    <n v="10"/>
  </r>
  <r>
    <n v="1030"/>
    <m/>
    <x v="28"/>
    <x v="0"/>
    <x v="0"/>
    <s v="AV. MAZZEI, 600"/>
    <s v="04564656"/>
    <s v="1132545647"/>
    <x v="6"/>
    <x v="2"/>
    <x v="26"/>
    <s v="AGOSTO / 2007"/>
    <x v="0"/>
    <x v="0"/>
    <x v="0"/>
    <n v="2000"/>
    <x v="10"/>
    <d v="2009-10-26T00:00:00"/>
    <n v="10"/>
  </r>
  <r>
    <n v="1031"/>
    <m/>
    <x v="29"/>
    <x v="0"/>
    <x v="0"/>
    <s v="AV. RIO DAS PEDRAS, 150"/>
    <s v="03265145"/>
    <s v="1154478798"/>
    <x v="7"/>
    <x v="6"/>
    <x v="27"/>
    <s v="OUTUBRO / 2007"/>
    <x v="0"/>
    <x v="6"/>
    <x v="0"/>
    <n v="1100"/>
    <x v="1"/>
    <m/>
    <m/>
  </r>
  <r>
    <n v="1032"/>
    <m/>
    <x v="30"/>
    <x v="0"/>
    <x v="3"/>
    <s v="RUA MONTE ALVERNE, 100"/>
    <s v="03656565"/>
    <s v="1945787845"/>
    <x v="5"/>
    <x v="2"/>
    <x v="28"/>
    <s v="MAIO / 2005"/>
    <x v="6"/>
    <x v="1"/>
    <x v="4"/>
    <n v="1870"/>
    <x v="1"/>
    <m/>
    <m/>
  </r>
  <r>
    <n v="1033"/>
    <m/>
    <x v="31"/>
    <x v="0"/>
    <x v="4"/>
    <s v="RUA 7 DE SETEMBRO, 520"/>
    <s v="60254121"/>
    <s v="1145465789"/>
    <x v="0"/>
    <x v="10"/>
    <x v="29"/>
    <s v="MAIO / 2001"/>
    <x v="3"/>
    <x v="1"/>
    <x v="3"/>
    <n v="2000"/>
    <x v="1"/>
    <m/>
    <m/>
  </r>
  <r>
    <n v="1034"/>
    <m/>
    <x v="32"/>
    <x v="0"/>
    <x v="4"/>
    <s v="AV. DUQUE DE CAXIAS, 1200"/>
    <s v="70545412"/>
    <s v="1146547878"/>
    <x v="9"/>
    <x v="0"/>
    <x v="30"/>
    <s v="JUNHO / 1999"/>
    <x v="9"/>
    <x v="5"/>
    <x v="13"/>
    <n v="3800"/>
    <x v="1"/>
    <m/>
    <m/>
  </r>
  <r>
    <n v="1035"/>
    <m/>
    <x v="33"/>
    <x v="0"/>
    <x v="5"/>
    <s v="RUA DOMINICANO, 54"/>
    <s v="07787045"/>
    <s v="1156456497"/>
    <x v="8"/>
    <x v="4"/>
    <x v="31"/>
    <s v="ABRIL / 2002"/>
    <x v="11"/>
    <x v="2"/>
    <x v="11"/>
    <n v="1540"/>
    <x v="1"/>
    <m/>
    <m/>
  </r>
  <r>
    <n v="1036"/>
    <m/>
    <x v="34"/>
    <x v="0"/>
    <x v="0"/>
    <s v="AV. DOMINGOS DE MORAES, 2500"/>
    <s v="11545120"/>
    <s v="1132323256"/>
    <x v="4"/>
    <x v="6"/>
    <x v="32"/>
    <s v="MAIO / 2001"/>
    <x v="3"/>
    <x v="1"/>
    <x v="3"/>
    <n v="944"/>
    <x v="1"/>
    <m/>
    <m/>
  </r>
  <r>
    <n v="1037"/>
    <m/>
    <x v="35"/>
    <x v="0"/>
    <x v="3"/>
    <s v="RUA BENTO DE CASTRO"/>
    <s v="90787455"/>
    <s v="1923265021"/>
    <x v="6"/>
    <x v="4"/>
    <x v="33"/>
    <s v="AGOSTO / 2000"/>
    <x v="2"/>
    <x v="0"/>
    <x v="2"/>
    <n v="1890"/>
    <x v="1"/>
    <m/>
    <m/>
  </r>
  <r>
    <n v="1038"/>
    <m/>
    <x v="36"/>
    <x v="0"/>
    <x v="0"/>
    <s v="AV. JULIO BUONO, 1620"/>
    <s v="02220130"/>
    <s v="1154878774"/>
    <x v="0"/>
    <x v="10"/>
    <x v="34"/>
    <s v="OUTUBRO / 2003"/>
    <x v="12"/>
    <x v="6"/>
    <x v="5"/>
    <n v="2500"/>
    <x v="1"/>
    <m/>
    <m/>
  </r>
  <r>
    <n v="1039"/>
    <m/>
    <x v="37"/>
    <x v="0"/>
    <x v="0"/>
    <s v="RUA OLEGÁRIO PIEDADE, 48"/>
    <s v="02222130"/>
    <s v="1123526589"/>
    <x v="1"/>
    <x v="3"/>
    <x v="27"/>
    <s v="OUTUBRO / 2007"/>
    <x v="0"/>
    <x v="6"/>
    <x v="0"/>
    <n v="2100"/>
    <x v="1"/>
    <m/>
    <m/>
  </r>
  <r>
    <n v="1040"/>
    <m/>
    <x v="38"/>
    <x v="0"/>
    <x v="5"/>
    <s v="AV. PEDRO RANGEL, 540"/>
    <s v="60451278"/>
    <s v="1132325467"/>
    <x v="8"/>
    <x v="6"/>
    <x v="35"/>
    <s v="OUTUBRO / 2006"/>
    <x v="5"/>
    <x v="6"/>
    <x v="6"/>
    <n v="1200"/>
    <x v="1"/>
    <m/>
    <m/>
  </r>
  <r>
    <n v="1041"/>
    <m/>
    <x v="39"/>
    <x v="0"/>
    <x v="0"/>
    <s v="AV. PAULISTA, 230"/>
    <s v="01326565"/>
    <s v="1165448977"/>
    <x v="1"/>
    <x v="5"/>
    <x v="27"/>
    <s v="OUTUBRO / 2007"/>
    <x v="0"/>
    <x v="6"/>
    <x v="0"/>
    <n v="960"/>
    <x v="1"/>
    <m/>
    <m/>
  </r>
  <r>
    <n v="1042"/>
    <m/>
    <x v="40"/>
    <x v="2"/>
    <x v="6"/>
    <s v="RUA DAS CAMÉLIAS, 120"/>
    <s v="24564123"/>
    <s v="4131042152"/>
    <x v="6"/>
    <x v="9"/>
    <x v="36"/>
    <s v="MAIO / 2005"/>
    <x v="6"/>
    <x v="1"/>
    <x v="4"/>
    <n v="1205"/>
    <x v="1"/>
    <m/>
    <m/>
  </r>
  <r>
    <n v="1043"/>
    <m/>
    <x v="41"/>
    <x v="2"/>
    <x v="6"/>
    <s v="AV. PEDROSO DE CARVALHO,3450"/>
    <s v="01164645"/>
    <s v="4154578978"/>
    <x v="7"/>
    <x v="8"/>
    <x v="37"/>
    <s v="ABRIL / 1999"/>
    <x v="9"/>
    <x v="2"/>
    <x v="13"/>
    <n v="1033"/>
    <x v="1"/>
    <m/>
    <m/>
  </r>
  <r>
    <n v="1044"/>
    <m/>
    <x v="42"/>
    <x v="2"/>
    <x v="6"/>
    <s v="RUA SANTANA,450"/>
    <s v="54121123"/>
    <s v="4151447114"/>
    <x v="4"/>
    <x v="8"/>
    <x v="38"/>
    <s v="JUNHO / 2000"/>
    <x v="2"/>
    <x v="5"/>
    <x v="2"/>
    <n v="1047.32"/>
    <x v="1"/>
    <m/>
    <m/>
  </r>
  <r>
    <n v="1045"/>
    <m/>
    <x v="43"/>
    <x v="2"/>
    <x v="6"/>
    <s v="RUA FELIPE CASTRO, 700"/>
    <s v="56456456"/>
    <s v="4123452700"/>
    <x v="3"/>
    <x v="8"/>
    <x v="39"/>
    <s v="JUNHO / 1998"/>
    <x v="10"/>
    <x v="5"/>
    <x v="10"/>
    <n v="1302"/>
    <x v="1"/>
    <m/>
    <m/>
  </r>
  <r>
    <n v="1046"/>
    <m/>
    <x v="44"/>
    <x v="2"/>
    <x v="6"/>
    <s v="RUA ALENCAR,455"/>
    <s v="02147870"/>
    <s v="4120326522"/>
    <x v="9"/>
    <x v="8"/>
    <x v="40"/>
    <s v="ABRIL / 1997"/>
    <x v="13"/>
    <x v="2"/>
    <x v="14"/>
    <n v="1650"/>
    <x v="1"/>
    <m/>
    <m/>
  </r>
  <r>
    <n v="1047"/>
    <m/>
    <x v="45"/>
    <x v="3"/>
    <x v="7"/>
    <s v="RUA TREZE DE MAIO, 500"/>
    <s v="30248711"/>
    <s v="4132656888"/>
    <x v="5"/>
    <x v="8"/>
    <x v="41"/>
    <s v="ABRIL / 2002"/>
    <x v="11"/>
    <x v="2"/>
    <x v="11"/>
    <n v="1200"/>
    <x v="1"/>
    <m/>
    <m/>
  </r>
  <r>
    <n v="1048"/>
    <m/>
    <x v="46"/>
    <x v="3"/>
    <x v="7"/>
    <s v="RUA TEMPO SUL, 340"/>
    <s v="60215412"/>
    <s v="5196427542"/>
    <x v="1"/>
    <x v="5"/>
    <x v="42"/>
    <s v="FEVEREIRO / 2002"/>
    <x v="11"/>
    <x v="9"/>
    <x v="11"/>
    <n v="1300"/>
    <x v="1"/>
    <m/>
    <m/>
  </r>
  <r>
    <n v="1049"/>
    <m/>
    <x v="47"/>
    <x v="3"/>
    <x v="7"/>
    <s v="AV. BRASIL, 1220"/>
    <s v="51454121"/>
    <s v="5132658544"/>
    <x v="1"/>
    <x v="5"/>
    <x v="43"/>
    <s v="JUNHO / 2003"/>
    <x v="12"/>
    <x v="5"/>
    <x v="12"/>
    <n v="1200"/>
    <x v="1"/>
    <m/>
    <m/>
  </r>
  <r>
    <n v="1050"/>
    <m/>
    <x v="48"/>
    <x v="0"/>
    <x v="0"/>
    <s v="AV. SANTO AMARO, 3429"/>
    <s v="50213012"/>
    <s v="1123554597"/>
    <x v="2"/>
    <x v="5"/>
    <x v="44"/>
    <s v="MAIO / 2001"/>
    <x v="3"/>
    <x v="1"/>
    <x v="3"/>
    <n v="1350"/>
    <x v="1"/>
    <m/>
    <m/>
  </r>
  <r>
    <n v="1051"/>
    <m/>
    <x v="49"/>
    <x v="0"/>
    <x v="0"/>
    <s v="RUA MACAPÁ, 56"/>
    <s v="05412321"/>
    <s v="1146545647"/>
    <x v="2"/>
    <x v="6"/>
    <x v="45"/>
    <s v="JANEIRO / 2001"/>
    <x v="3"/>
    <x v="10"/>
    <x v="3"/>
    <n v="1250"/>
    <x v="1"/>
    <m/>
    <m/>
  </r>
  <r>
    <n v="1052"/>
    <m/>
    <x v="50"/>
    <x v="3"/>
    <x v="7"/>
    <s v="RUA CERES, 98"/>
    <s v="30165445"/>
    <s v="5132665000"/>
    <x v="5"/>
    <x v="6"/>
    <x v="46"/>
    <s v="JULHO / 2008"/>
    <x v="14"/>
    <x v="3"/>
    <x v="0"/>
    <n v="1400"/>
    <x v="11"/>
    <d v="1997-03-11T00:00:00"/>
    <n v="23"/>
  </r>
  <r>
    <n v="1053"/>
    <m/>
    <x v="51"/>
    <x v="3"/>
    <x v="7"/>
    <s v="AV. SANTOS DUMONT, 1910"/>
    <s v="78979123"/>
    <s v="1184455784"/>
    <x v="5"/>
    <x v="9"/>
    <x v="47"/>
    <s v="JUNHO / 2008"/>
    <x v="14"/>
    <x v="5"/>
    <x v="0"/>
    <n v="1400"/>
    <x v="1"/>
    <m/>
    <m/>
  </r>
  <r>
    <n v="1054"/>
    <m/>
    <x v="52"/>
    <x v="3"/>
    <x v="7"/>
    <s v="RUA TIMBIRÁS, 567"/>
    <s v="74710010"/>
    <s v="5132062324"/>
    <x v="2"/>
    <x v="5"/>
    <x v="48"/>
    <s v="ABRIL / 2007"/>
    <x v="0"/>
    <x v="2"/>
    <x v="6"/>
    <n v="1150"/>
    <x v="1"/>
    <m/>
    <m/>
  </r>
  <r>
    <n v="1055"/>
    <m/>
    <x v="53"/>
    <x v="2"/>
    <x v="6"/>
    <s v="RUA MASCOTTI, 99"/>
    <s v="01212457"/>
    <s v="5124578745"/>
    <x v="1"/>
    <x v="5"/>
    <x v="49"/>
    <s v="JANEIRO / 2008"/>
    <x v="14"/>
    <x v="10"/>
    <x v="0"/>
    <n v="1150"/>
    <x v="12"/>
    <d v="1990-05-02T00:00:00"/>
    <n v="30"/>
  </r>
  <r>
    <n v="1056"/>
    <m/>
    <x v="54"/>
    <x v="0"/>
    <x v="3"/>
    <s v="RUA PEDRO DE MORAES, 690"/>
    <s v="01241240"/>
    <s v="1132032555"/>
    <x v="5"/>
    <x v="6"/>
    <x v="50"/>
    <s v="FEVEREIRO / 2008"/>
    <x v="14"/>
    <x v="9"/>
    <x v="0"/>
    <n v="1150"/>
    <x v="1"/>
    <m/>
    <m/>
  </r>
  <r>
    <n v="1057"/>
    <m/>
    <x v="55"/>
    <x v="0"/>
    <x v="0"/>
    <s v="AV. BRIGADEIRO LUIZ ANTÔNIO, 780"/>
    <s v="01245748"/>
    <s v="1124214451"/>
    <x v="2"/>
    <x v="9"/>
    <x v="51"/>
    <s v="OUTUBRO / 2008"/>
    <x v="14"/>
    <x v="6"/>
    <x v="15"/>
    <n v="1150"/>
    <x v="1"/>
    <m/>
    <m/>
  </r>
  <r>
    <n v="1058"/>
    <m/>
    <x v="56"/>
    <x v="0"/>
    <x v="0"/>
    <s v="AV. LUIZ DUMONT VILLARES, 677"/>
    <s v="45456100"/>
    <s v="1145754564"/>
    <x v="1"/>
    <x v="5"/>
    <x v="52"/>
    <s v="DEZEMBRO / 2000"/>
    <x v="2"/>
    <x v="7"/>
    <x v="3"/>
    <n v="1150"/>
    <x v="1"/>
    <m/>
    <m/>
  </r>
  <r>
    <n v="1059"/>
    <m/>
    <x v="57"/>
    <x v="3"/>
    <x v="7"/>
    <s v="RUA TANCREDO NEVES, 650"/>
    <s v="60012146"/>
    <s v="5132656565"/>
    <x v="1"/>
    <x v="5"/>
    <x v="53"/>
    <s v="MAIO / 2001"/>
    <x v="3"/>
    <x v="1"/>
    <x v="3"/>
    <n v="1150"/>
    <x v="1"/>
    <m/>
    <m/>
  </r>
  <r>
    <n v="1060"/>
    <m/>
    <x v="58"/>
    <x v="2"/>
    <x v="6"/>
    <s v="AV. EPTÁCIO PESSOA, 1786"/>
    <s v="44448978"/>
    <s v="4150214452"/>
    <x v="4"/>
    <x v="4"/>
    <x v="54"/>
    <s v="MAIO / 2006"/>
    <x v="5"/>
    <x v="1"/>
    <x v="7"/>
    <n v="1200"/>
    <x v="1"/>
    <m/>
    <m/>
  </r>
  <r>
    <n v="1061"/>
    <m/>
    <x v="59"/>
    <x v="3"/>
    <x v="7"/>
    <s v="RUA LUCATO, 77"/>
    <s v="02115454"/>
    <s v="1154877945"/>
    <x v="3"/>
    <x v="5"/>
    <x v="55"/>
    <s v="NOVEMBRO / 2007"/>
    <x v="0"/>
    <x v="11"/>
    <x v="0"/>
    <n v="1200"/>
    <x v="1"/>
    <m/>
    <m/>
  </r>
  <r>
    <n v="1062"/>
    <m/>
    <x v="60"/>
    <x v="4"/>
    <x v="8"/>
    <s v="RUA MANCINNI, 890"/>
    <s v="30121264"/>
    <s v="1145645675"/>
    <x v="7"/>
    <x v="6"/>
    <x v="56"/>
    <s v="OUTUBRO / 2004"/>
    <x v="4"/>
    <x v="6"/>
    <x v="4"/>
    <n v="1300"/>
    <x v="1"/>
    <m/>
    <m/>
  </r>
  <r>
    <n v="1063"/>
    <m/>
    <x v="61"/>
    <x v="4"/>
    <x v="8"/>
    <s v="AV.CASTRO ALENCAR, 796"/>
    <s v="31642854"/>
    <s v="1156400124"/>
    <x v="0"/>
    <x v="9"/>
    <x v="57"/>
    <s v="FEVEREIRO / 2002"/>
    <x v="11"/>
    <x v="9"/>
    <x v="11"/>
    <n v="1250"/>
    <x v="1"/>
    <m/>
    <m/>
  </r>
  <r>
    <n v="1064"/>
    <m/>
    <x v="62"/>
    <x v="4"/>
    <x v="8"/>
    <s v="AV. BARBOSA PEIXOTO, 549"/>
    <s v="31042154"/>
    <s v="1148789789"/>
    <x v="2"/>
    <x v="6"/>
    <x v="48"/>
    <s v="ABRIL / 2007"/>
    <x v="0"/>
    <x v="2"/>
    <x v="6"/>
    <n v="1300"/>
    <x v="1"/>
    <m/>
    <m/>
  </r>
  <r>
    <n v="1065"/>
    <m/>
    <x v="63"/>
    <x v="0"/>
    <x v="0"/>
    <s v="AV. LUCAS MAYA, 697"/>
    <s v="12401245"/>
    <s v="1165465467"/>
    <x v="2"/>
    <x v="5"/>
    <x v="58"/>
    <s v="ABRIL / 2008"/>
    <x v="14"/>
    <x v="2"/>
    <x v="0"/>
    <n v="1230"/>
    <x v="1"/>
    <m/>
    <m/>
  </r>
  <r>
    <n v="1066"/>
    <m/>
    <x v="64"/>
    <x v="4"/>
    <x v="8"/>
    <s v="AV. DUARTE RAMOS, 900"/>
    <s v="21012451"/>
    <s v="4554887444"/>
    <x v="2"/>
    <x v="5"/>
    <x v="59"/>
    <s v="JUNHO / 2008"/>
    <x v="14"/>
    <x v="5"/>
    <x v="0"/>
    <n v="1250"/>
    <x v="1"/>
    <m/>
    <m/>
  </r>
  <r>
    <n v="1067"/>
    <m/>
    <x v="65"/>
    <x v="4"/>
    <x v="8"/>
    <s v="AV. LUCAS BARBIROTO, 560"/>
    <s v="70001245"/>
    <s v="4532001215"/>
    <x v="1"/>
    <x v="5"/>
    <x v="60"/>
    <s v="SETEMBRO / 2008"/>
    <x v="14"/>
    <x v="4"/>
    <x v="15"/>
    <n v="1140"/>
    <x v="1"/>
    <m/>
    <m/>
  </r>
  <r>
    <n v="1068"/>
    <m/>
    <x v="66"/>
    <x v="4"/>
    <x v="8"/>
    <s v="PÇA. RAMOS DE QUEIRÓS, 35"/>
    <s v="61042154"/>
    <s v="1164548789"/>
    <x v="0"/>
    <x v="5"/>
    <x v="61"/>
    <s v="SETEMBRO / 2007"/>
    <x v="0"/>
    <x v="4"/>
    <x v="0"/>
    <n v="1223.7"/>
    <x v="1"/>
    <m/>
    <m/>
  </r>
  <r>
    <n v="1069"/>
    <m/>
    <x v="67"/>
    <x v="4"/>
    <x v="8"/>
    <s v="AV. GUSTAVO ADOLFO, 1200"/>
    <s v="06160421"/>
    <s v="1145679878"/>
    <x v="2"/>
    <x v="5"/>
    <x v="56"/>
    <s v="OUTUBRO / 2004"/>
    <x v="4"/>
    <x v="6"/>
    <x v="4"/>
    <n v="1200"/>
    <x v="1"/>
    <m/>
    <m/>
  </r>
  <r>
    <n v="1070"/>
    <m/>
    <x v="68"/>
    <x v="0"/>
    <x v="3"/>
    <s v="AV. NETO PAIVA, 825"/>
    <s v="01241133"/>
    <s v="4525212245"/>
    <x v="2"/>
    <x v="5"/>
    <x v="62"/>
    <s v="OUTUBRO / 2002"/>
    <x v="11"/>
    <x v="6"/>
    <x v="12"/>
    <n v="1300"/>
    <x v="1"/>
    <m/>
    <m/>
  </r>
  <r>
    <n v="1071"/>
    <m/>
    <x v="69"/>
    <x v="0"/>
    <x v="3"/>
    <s v="RUA LIMA, 99"/>
    <s v="01320124"/>
    <s v="1145645456"/>
    <x v="2"/>
    <x v="8"/>
    <x v="63"/>
    <s v="JUNHO / 2003"/>
    <x v="12"/>
    <x v="5"/>
    <x v="12"/>
    <n v="1150"/>
    <x v="1"/>
    <m/>
    <m/>
  </r>
  <r>
    <n v="1072"/>
    <m/>
    <x v="70"/>
    <x v="0"/>
    <x v="2"/>
    <s v="RUA ANCORA DO NORTE, 77"/>
    <s v="21041542"/>
    <s v="1184556702"/>
    <x v="1"/>
    <x v="11"/>
    <x v="64"/>
    <s v="MAIO / 2003"/>
    <x v="12"/>
    <x v="1"/>
    <x v="12"/>
    <n v="1150"/>
    <x v="1"/>
    <m/>
    <m/>
  </r>
  <r>
    <n v="1073"/>
    <m/>
    <x v="71"/>
    <x v="0"/>
    <x v="4"/>
    <s v="RUA WILSON MENEZES, 345"/>
    <s v="21042154"/>
    <s v="4520326520"/>
    <x v="1"/>
    <x v="11"/>
    <x v="65"/>
    <s v="JULHO / 2003"/>
    <x v="12"/>
    <x v="3"/>
    <x v="12"/>
    <n v="1150"/>
    <x v="1"/>
    <m/>
    <m/>
  </r>
  <r>
    <n v="1074"/>
    <m/>
    <x v="72"/>
    <x v="0"/>
    <x v="5"/>
    <s v="RUA PARÁ, 390"/>
    <s v="25401001"/>
    <s v="1150215457"/>
    <x v="1"/>
    <x v="8"/>
    <x v="28"/>
    <s v="MAIO / 2005"/>
    <x v="6"/>
    <x v="1"/>
    <x v="4"/>
    <n v="1210"/>
    <x v="1"/>
    <m/>
    <m/>
  </r>
  <r>
    <n v="1075"/>
    <m/>
    <x v="73"/>
    <x v="0"/>
    <x v="0"/>
    <s v="RUA AIXIM, 756"/>
    <s v="31012451"/>
    <s v="1180956547"/>
    <x v="1"/>
    <x v="6"/>
    <x v="66"/>
    <s v="JUNHO / 2006"/>
    <x v="5"/>
    <x v="5"/>
    <x v="7"/>
    <n v="1210"/>
    <x v="1"/>
    <m/>
    <m/>
  </r>
  <r>
    <n v="1076"/>
    <m/>
    <x v="74"/>
    <x v="0"/>
    <x v="0"/>
    <s v="RUA DO AMPARO, 900"/>
    <s v="31042154"/>
    <s v="1147040044"/>
    <x v="1"/>
    <x v="6"/>
    <x v="67"/>
    <s v="MAIO / 2007"/>
    <x v="0"/>
    <x v="1"/>
    <x v="6"/>
    <n v="1300"/>
    <x v="1"/>
    <m/>
    <m/>
  </r>
  <r>
    <n v="1077"/>
    <m/>
    <x v="75"/>
    <x v="0"/>
    <x v="0"/>
    <s v="RUA TREZE DE MAIO, 30"/>
    <s v="21245124"/>
    <s v="4580445871"/>
    <x v="1"/>
    <x v="5"/>
    <x v="68"/>
    <s v="AGOSTO / 2008"/>
    <x v="14"/>
    <x v="0"/>
    <x v="15"/>
    <n v="1235"/>
    <x v="1"/>
    <m/>
    <m/>
  </r>
  <r>
    <n v="1078"/>
    <m/>
    <x v="76"/>
    <x v="0"/>
    <x v="3"/>
    <s v="RUA DOMINGOS DE MORAES, 1340"/>
    <s v="65465748"/>
    <s v="1145777000"/>
    <x v="0"/>
    <x v="10"/>
    <x v="69"/>
    <s v="MAIO / 2008"/>
    <x v="14"/>
    <x v="1"/>
    <x v="0"/>
    <n v="2600"/>
    <x v="1"/>
    <m/>
    <m/>
  </r>
  <r>
    <n v="1079"/>
    <m/>
    <x v="77"/>
    <x v="0"/>
    <x v="3"/>
    <s v="AV. FLORIANO PEIXOTO, 2045"/>
    <s v="01243612"/>
    <s v="1126568888"/>
    <x v="1"/>
    <x v="8"/>
    <x v="70"/>
    <s v="JANEIRO / 2001"/>
    <x v="3"/>
    <x v="10"/>
    <x v="3"/>
    <n v="1230"/>
    <x v="1"/>
    <m/>
    <m/>
  </r>
  <r>
    <n v="1080"/>
    <m/>
    <x v="78"/>
    <x v="2"/>
    <x v="6"/>
    <s v="AV. BRASIL, 1029"/>
    <s v="01245487"/>
    <s v="4520215477"/>
    <x v="1"/>
    <x v="11"/>
    <x v="71"/>
    <s v="MAIO / 2004"/>
    <x v="4"/>
    <x v="1"/>
    <x v="5"/>
    <n v="1200"/>
    <x v="13"/>
    <d v="1998-12-21T00:00:00"/>
    <n v="21"/>
  </r>
  <r>
    <n v="1081"/>
    <m/>
    <x v="79"/>
    <x v="3"/>
    <x v="7"/>
    <s v="AV. AFONSO SOARES, 1034"/>
    <s v="51242145"/>
    <s v="1149787978"/>
    <x v="2"/>
    <x v="9"/>
    <x v="48"/>
    <s v="ABRIL / 2007"/>
    <x v="0"/>
    <x v="2"/>
    <x v="6"/>
    <n v="1230"/>
    <x v="1"/>
    <m/>
    <m/>
  </r>
  <r>
    <n v="1082"/>
    <m/>
    <x v="80"/>
    <x v="3"/>
    <x v="7"/>
    <s v="AV. DO PORTO, 450"/>
    <s v="12455172"/>
    <s v="1360254777"/>
    <x v="2"/>
    <x v="6"/>
    <x v="59"/>
    <s v="JUNHO / 2008"/>
    <x v="14"/>
    <x v="5"/>
    <x v="0"/>
    <n v="1250"/>
    <x v="1"/>
    <m/>
    <m/>
  </r>
  <r>
    <n v="1083"/>
    <m/>
    <x v="81"/>
    <x v="1"/>
    <x v="1"/>
    <s v="RUA  JULIANO, 34"/>
    <s v="15542210"/>
    <s v="1145646787"/>
    <x v="0"/>
    <x v="12"/>
    <x v="72"/>
    <s v="OUTUBRO / 2002"/>
    <x v="11"/>
    <x v="6"/>
    <x v="12"/>
    <n v="1450"/>
    <x v="1"/>
    <m/>
    <m/>
  </r>
  <r>
    <n v="1084"/>
    <m/>
    <x v="82"/>
    <x v="1"/>
    <x v="1"/>
    <s v="RUA ALEMANHA, 290"/>
    <s v="41411421"/>
    <s v="1154578979"/>
    <x v="7"/>
    <x v="5"/>
    <x v="73"/>
    <s v="JUNHO / 2008"/>
    <x v="14"/>
    <x v="5"/>
    <x v="0"/>
    <n v="1020"/>
    <x v="1"/>
    <m/>
    <m/>
  </r>
  <r>
    <n v="1085"/>
    <m/>
    <x v="83"/>
    <x v="1"/>
    <x v="1"/>
    <s v="RUA LEMOS, 56"/>
    <s v="74464564"/>
    <s v="1350622588"/>
    <x v="7"/>
    <x v="5"/>
    <x v="74"/>
    <s v="ABRIL / 2000"/>
    <x v="2"/>
    <x v="2"/>
    <x v="2"/>
    <n v="1325"/>
    <x v="14"/>
    <d v="2001-10-28T00:00:00"/>
    <n v="18"/>
  </r>
  <r>
    <n v="1086"/>
    <m/>
    <x v="84"/>
    <x v="5"/>
    <x v="9"/>
    <s v="PÇA. JUVENTUDE, 450"/>
    <s v="48974456"/>
    <s v="1120326585"/>
    <x v="7"/>
    <x v="8"/>
    <x v="75"/>
    <s v="MAIO / 1999"/>
    <x v="9"/>
    <x v="1"/>
    <x v="13"/>
    <n v="1205"/>
    <x v="1"/>
    <m/>
    <m/>
  </r>
  <r>
    <n v="1087"/>
    <m/>
    <x v="85"/>
    <x v="5"/>
    <x v="9"/>
    <s v="TRV. CINCINATO, 25"/>
    <s v="78971612"/>
    <s v="1125023444"/>
    <x v="8"/>
    <x v="11"/>
    <x v="76"/>
    <s v="ABRIL / 1998"/>
    <x v="10"/>
    <x v="2"/>
    <x v="10"/>
    <n v="1200"/>
    <x v="1"/>
    <m/>
    <m/>
  </r>
  <r>
    <n v="1088"/>
    <m/>
    <x v="86"/>
    <x v="5"/>
    <x v="9"/>
    <s v="AV. LUCAS MARIANO, 570"/>
    <s v="51241215"/>
    <s v="1123568001"/>
    <x v="8"/>
    <x v="11"/>
    <x v="77"/>
    <s v="MAIO / 1997"/>
    <x v="13"/>
    <x v="1"/>
    <x v="14"/>
    <n v="1300"/>
    <x v="1"/>
    <m/>
    <m/>
  </r>
  <r>
    <n v="1089"/>
    <m/>
    <x v="87"/>
    <x v="5"/>
    <x v="9"/>
    <s v="TRV. RAMOS, 50"/>
    <s v="31242015"/>
    <s v="1320215411"/>
    <x v="8"/>
    <x v="9"/>
    <x v="78"/>
    <s v="MARÇO / 2000"/>
    <x v="2"/>
    <x v="8"/>
    <x v="2"/>
    <n v="1240"/>
    <x v="1"/>
    <m/>
    <m/>
  </r>
  <r>
    <n v="1090"/>
    <m/>
    <x v="88"/>
    <x v="0"/>
    <x v="0"/>
    <s v="RUA PEIXOTO GOMIDE, 700"/>
    <s v="01425015"/>
    <s v="1124564567"/>
    <x v="8"/>
    <x v="6"/>
    <x v="79"/>
    <s v="ABRIL / 2004"/>
    <x v="4"/>
    <x v="2"/>
    <x v="5"/>
    <n v="1300"/>
    <x v="15"/>
    <d v="2003-01-10T00:00:00"/>
    <n v="17"/>
  </r>
  <r>
    <n v="1091"/>
    <m/>
    <x v="89"/>
    <x v="0"/>
    <x v="10"/>
    <s v="RUA MANOEL BANDEIRA, 45"/>
    <s v="61245124"/>
    <s v="1320214300"/>
    <x v="8"/>
    <x v="6"/>
    <x v="80"/>
    <s v="OUTUBRO / 2008"/>
    <x v="14"/>
    <x v="6"/>
    <x v="15"/>
    <n v="1200"/>
    <x v="16"/>
    <d v="1999-07-06T00:00:00"/>
    <n v="21"/>
  </r>
  <r>
    <n v="1092"/>
    <m/>
    <x v="90"/>
    <x v="5"/>
    <x v="9"/>
    <s v="RUA TELES, 150"/>
    <s v="41542215"/>
    <s v="1154878005"/>
    <x v="6"/>
    <x v="5"/>
    <x v="81"/>
    <s v="FEVEREIRO / 2005"/>
    <x v="6"/>
    <x v="9"/>
    <x v="4"/>
    <n v="1300"/>
    <x v="1"/>
    <m/>
    <m/>
  </r>
  <r>
    <n v="1093"/>
    <m/>
    <x v="91"/>
    <x v="0"/>
    <x v="0"/>
    <s v="AV. LORETTO, 500"/>
    <s v="51245154"/>
    <s v="1150245235"/>
    <x v="6"/>
    <x v="5"/>
    <x v="82"/>
    <s v="ABRIL / 2005"/>
    <x v="6"/>
    <x v="2"/>
    <x v="4"/>
    <n v="1150"/>
    <x v="17"/>
    <d v="2000-04-13T00:00:00"/>
    <n v="20"/>
  </r>
  <r>
    <n v="1094"/>
    <m/>
    <x v="92"/>
    <x v="4"/>
    <x v="8"/>
    <s v="TRV. LUÍS GOES, 77"/>
    <s v="21542151"/>
    <s v="4520127410"/>
    <x v="1"/>
    <x v="5"/>
    <x v="83"/>
    <s v="OUTUBRO / 2006"/>
    <x v="5"/>
    <x v="6"/>
    <x v="6"/>
    <n v="1150"/>
    <x v="18"/>
    <d v="2006-10-30T00:00:00"/>
    <n v="13"/>
  </r>
  <r>
    <n v="1515"/>
    <m/>
    <x v="93"/>
    <x v="1"/>
    <x v="1"/>
    <s v="wewew"/>
    <s v="78787445"/>
    <s v="45454545"/>
    <x v="2"/>
    <x v="1"/>
    <x v="84"/>
    <s v="DEZEMBRO / 2012"/>
    <x v="15"/>
    <x v="7"/>
    <x v="16"/>
    <n v="700"/>
    <x v="1"/>
    <m/>
    <m/>
  </r>
  <r>
    <n v="2040"/>
    <m/>
    <x v="94"/>
    <x v="0"/>
    <x v="10"/>
    <s v="Rua das Palmas"/>
    <s v="01232012"/>
    <s v="1122334455"/>
    <x v="7"/>
    <x v="6"/>
    <x v="85"/>
    <s v="OUTUBRO / 2011"/>
    <x v="16"/>
    <x v="6"/>
    <x v="17"/>
    <n v="1200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BAECC-4AC3-4BAA-801F-C5F19B0BD90E}" name="Tabela dinâmica2" cacheId="12" applyNumberFormats="0" applyBorderFormats="0" applyFontFormats="0" applyPatternFormats="0" applyAlignmentFormats="0" applyWidthHeightFormats="1" dataCaption="Valores" updatedVersion="6" minRefreshableVersion="5" rowGrandTotals="0" colGrandTotals="0" itemPrintTitles="1" createdVersion="6" indent="0" compact="0" compactData="0" multipleFieldFilters="0" chartFormat="17">
  <location ref="AO3:AP18" firstHeaderRow="1" firstDataRow="1" firstDataCol="1"/>
  <pivotFields count="21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h="1" x="5"/>
        <item h="1" x="2"/>
        <item h="1" x="1"/>
        <item h="1" x="3"/>
        <item h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">
        <item x="9"/>
        <item x="3"/>
        <item x="6"/>
        <item x="2"/>
        <item x="8"/>
        <item x="7"/>
        <item x="1"/>
        <item x="10"/>
        <item x="4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ubtotalTop="0" showAll="0" defaultSubtotal="0">
      <items count="18">
        <item x="16"/>
        <item x="17"/>
        <item x="15"/>
        <item x="0"/>
        <item x="6"/>
        <item x="7"/>
        <item x="4"/>
        <item x="5"/>
        <item x="12"/>
        <item x="11"/>
        <item x="3"/>
        <item x="2"/>
        <item x="13"/>
        <item x="10"/>
        <item x="14"/>
        <item x="9"/>
        <item x="1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4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5"/>
    </i>
    <i>
      <x v="16"/>
    </i>
    <i>
      <x v="17"/>
    </i>
  </rowItems>
  <colItems count="1">
    <i/>
  </colItems>
  <dataFields count="1">
    <dataField name="Contagem de ID_MATRICULA" fld="0" subtotal="count" baseField="0" baseItem="0" numFmtId="1"/>
  </dataFields>
  <formats count="36">
    <format dxfId="589">
      <pivotArea field="2" type="button" dataOnly="0" labelOnly="1" outline="0"/>
    </format>
    <format dxfId="588">
      <pivotArea field="16" type="button" dataOnly="0" labelOnly="1" outline="0"/>
    </format>
    <format dxfId="587">
      <pivotArea dataOnly="0" labelOnly="1" outline="0" axis="axisValues" fieldPosition="0"/>
    </format>
    <format dxfId="586">
      <pivotArea field="2" type="button" dataOnly="0" labelOnly="1" outline="0"/>
    </format>
    <format dxfId="585">
      <pivotArea field="16" type="button" dataOnly="0" labelOnly="1" outline="0"/>
    </format>
    <format dxfId="584">
      <pivotArea dataOnly="0" labelOnly="1" outline="0" axis="axisValues" fieldPosition="0"/>
    </format>
    <format dxfId="583">
      <pivotArea outline="0" collapsedLevelsAreSubtotals="1" fieldPosition="0"/>
    </format>
    <format dxfId="582">
      <pivotArea type="all" dataOnly="0" outline="0" fieldPosition="0"/>
    </format>
    <format dxfId="581">
      <pivotArea dataOnly="0" labelOnly="1" outline="0" axis="axisValues" fieldPosition="0"/>
    </format>
    <format dxfId="580">
      <pivotArea field="3" type="button" dataOnly="0" labelOnly="1" outline="0"/>
    </format>
    <format dxfId="579">
      <pivotArea field="4" type="button" dataOnly="0" labelOnly="1" outline="0"/>
    </format>
    <format dxfId="578">
      <pivotArea dataOnly="0" labelOnly="1" outline="0" axis="axisValues" fieldPosition="0"/>
    </format>
    <format dxfId="577">
      <pivotArea field="3" type="button" dataOnly="0" labelOnly="1" outline="0"/>
    </format>
    <format dxfId="576">
      <pivotArea field="4" type="button" dataOnly="0" labelOnly="1" outline="0"/>
    </format>
    <format dxfId="575">
      <pivotArea dataOnly="0" labelOnly="1" outline="0" axis="axisValues" fieldPosition="0"/>
    </format>
    <format dxfId="574">
      <pivotArea field="3" type="button" dataOnly="0" labelOnly="1" outline="0"/>
    </format>
    <format dxfId="573">
      <pivotArea field="4" type="button" dataOnly="0" labelOnly="1" outline="0"/>
    </format>
    <format dxfId="572">
      <pivotArea dataOnly="0" labelOnly="1" outline="0" axis="axisValues" fieldPosition="0"/>
    </format>
    <format dxfId="571">
      <pivotArea field="3" type="button" dataOnly="0" labelOnly="1" outline="0"/>
    </format>
    <format dxfId="570">
      <pivotArea field="4" type="button" dataOnly="0" labelOnly="1" outline="0"/>
    </format>
    <format dxfId="569">
      <pivotArea dataOnly="0" labelOnly="1" outline="0" axis="axisValues" fieldPosition="0"/>
    </format>
    <format dxfId="568">
      <pivotArea field="3" type="button" dataOnly="0" labelOnly="1" outline="0"/>
    </format>
    <format dxfId="567">
      <pivotArea field="4" type="button" dataOnly="0" labelOnly="1" outline="0"/>
    </format>
    <format dxfId="566">
      <pivotArea dataOnly="0" labelOnly="1" outline="0" axis="axisValues" fieldPosition="0"/>
    </format>
    <format dxfId="565">
      <pivotArea type="all" dataOnly="0" outline="0" fieldPosition="0"/>
    </format>
    <format dxfId="564">
      <pivotArea outline="0" collapsedLevelsAreSubtotals="1" fieldPosition="0"/>
    </format>
    <format dxfId="563">
      <pivotArea field="8" type="button" dataOnly="0" labelOnly="1" outline="0"/>
    </format>
    <format dxfId="562">
      <pivotArea dataOnly="0" labelOnly="1" outline="0" axis="axisValues" fieldPosition="0"/>
    </format>
    <format dxfId="561">
      <pivotArea type="all" dataOnly="0" outline="0" fieldPosition="0"/>
    </format>
    <format dxfId="560">
      <pivotArea outline="0" collapsedLevelsAreSubtotals="1" fieldPosition="0"/>
    </format>
    <format dxfId="559">
      <pivotArea field="8" type="button" dataOnly="0" labelOnly="1" outline="0"/>
    </format>
    <format dxfId="558">
      <pivotArea dataOnly="0" labelOnly="1" outline="0" axis="axisValues" fieldPosition="0"/>
    </format>
    <format dxfId="557">
      <pivotArea outline="0" collapsedLevelsAreSubtotals="1" fieldPosition="0"/>
    </format>
    <format dxfId="556">
      <pivotArea dataOnly="0" labelOnly="1" outline="0" axis="axisValues" fieldPosition="0"/>
    </format>
    <format dxfId="555">
      <pivotArea field="14" type="button" dataOnly="0" labelOnly="1" outline="0" axis="axisRow" fieldPosition="0"/>
    </format>
    <format dxfId="554">
      <pivotArea dataOnly="0" labelOnly="1" outline="0" fieldPosition="0">
        <references count="1">
          <reference field="14" count="0"/>
        </references>
      </pivotArea>
    </format>
  </formats>
  <chartFormats count="1"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95BBC-41F3-4A74-8F6E-9D2CE51CBC25}" name="Func. com Dependentes" cacheId="12" applyNumberFormats="0" applyBorderFormats="0" applyFontFormats="0" applyPatternFormats="0" applyAlignmentFormats="0" applyWidthHeightFormats="1" dataCaption="Valores" updatedVersion="6" minRefreshableVersion="5" rowGrandTotals="0" colGrandTotals="0" itemPrintTitles="1" createdVersion="6" indent="0" compact="0" compactData="0" multipleFieldFilters="0">
  <location ref="D3:E17" firstHeaderRow="1" firstDataRow="1" firstDataCol="2"/>
  <pivotFields count="21">
    <pivotField compact="0" outline="0" showAll="0" defaultSubtotal="0"/>
    <pivotField compact="0" outline="0" showAll="0" defaultSubtotal="0"/>
    <pivotField axis="axisRow"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</pivotField>
    <pivotField compact="0" outline="0" showAll="0" defaultSubtotal="0">
      <items count="6">
        <item h="1" x="5"/>
        <item h="1" x="2"/>
        <item h="1" x="1"/>
        <item h="1" x="3"/>
        <item h="1" x="4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</pivotField>
    <pivotField compact="0" outline="0" showAll="0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/>
    <pivotField compact="0" numFmtId="1" outline="0" subtotalTop="0" showAll="0" defaultSubtotal="0"/>
    <pivotField compact="0" outline="0" subtotalTop="0" showAll="0" defaultSubtotal="0"/>
    <pivotField compact="0" numFmtId="1" outline="0" subtotalTop="0" showAll="0" defaultSubtotal="0"/>
    <pivotField compact="0" numFmtId="4" outline="0" showAll="0" defaultSubtotal="0"/>
    <pivotField axis="axisRow"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</pivotField>
    <pivotField compact="0" outline="0" showAll="0" defaultSubtotal="0"/>
    <pivotField compact="0" outline="0" showAll="0" defaultSubtotal="0"/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2">
    <field x="16"/>
    <field x="2"/>
  </rowFields>
  <rowItems count="14">
    <i>
      <x/>
      <x v="4"/>
    </i>
    <i>
      <x v="1"/>
      <x v="58"/>
    </i>
    <i>
      <x v="2"/>
      <x v="7"/>
    </i>
    <i>
      <x v="3"/>
      <x v="81"/>
    </i>
    <i>
      <x v="4"/>
      <x v="22"/>
    </i>
    <i>
      <x v="6"/>
      <x v="63"/>
    </i>
    <i>
      <x v="7"/>
      <x v="30"/>
    </i>
    <i>
      <x v="9"/>
      <x v="55"/>
    </i>
    <i>
      <x v="10"/>
      <x v="90"/>
    </i>
    <i>
      <x v="12"/>
      <x/>
    </i>
    <i>
      <x v="13"/>
      <x v="44"/>
    </i>
    <i r="1">
      <x v="84"/>
    </i>
    <i>
      <x v="15"/>
      <x v="73"/>
    </i>
    <i r="1">
      <x v="77"/>
    </i>
  </rowItems>
  <colItems count="1">
    <i/>
  </colItems>
  <formats count="124">
    <format dxfId="999">
      <pivotArea field="2" type="button" dataOnly="0" labelOnly="1" outline="0" axis="axisRow" fieldPosition="1"/>
    </format>
    <format dxfId="998">
      <pivotArea field="16" type="button" dataOnly="0" labelOnly="1" outline="0" axis="axisRow" fieldPosition="0"/>
    </format>
    <format dxfId="997">
      <pivotArea dataOnly="0" labelOnly="1" outline="0" axis="axisValues" fieldPosition="0"/>
    </format>
    <format dxfId="996">
      <pivotArea field="2" type="button" dataOnly="0" labelOnly="1" outline="0" axis="axisRow" fieldPosition="1"/>
    </format>
    <format dxfId="995">
      <pivotArea field="16" type="button" dataOnly="0" labelOnly="1" outline="0" axis="axisRow" fieldPosition="0"/>
    </format>
    <format dxfId="994">
      <pivotArea dataOnly="0" labelOnly="1" outline="0" axis="axisValues" fieldPosition="0"/>
    </format>
    <format dxfId="993">
      <pivotArea dataOnly="0" labelOnly="1" outline="0" fieldPosition="0">
        <references count="1">
          <reference field="2" count="20">
            <x v="0"/>
            <x v="3"/>
            <x v="4"/>
            <x v="5"/>
            <x v="7"/>
            <x v="21"/>
            <x v="22"/>
            <x v="30"/>
            <x v="33"/>
            <x v="36"/>
            <x v="41"/>
            <x v="44"/>
            <x v="55"/>
            <x v="58"/>
            <x v="63"/>
            <x v="73"/>
            <x v="77"/>
            <x v="81"/>
            <x v="84"/>
            <x v="90"/>
          </reference>
        </references>
      </pivotArea>
    </format>
    <format dxfId="992">
      <pivotArea outline="0" collapsedLevelsAreSubtotals="1" fieldPosition="0"/>
    </format>
    <format dxfId="991">
      <pivotArea dataOnly="0" labelOnly="1" outline="0" fieldPosition="0">
        <references count="1">
          <reference field="2" count="20">
            <x v="0"/>
            <x v="3"/>
            <x v="4"/>
            <x v="5"/>
            <x v="7"/>
            <x v="21"/>
            <x v="22"/>
            <x v="30"/>
            <x v="33"/>
            <x v="36"/>
            <x v="41"/>
            <x v="44"/>
            <x v="55"/>
            <x v="58"/>
            <x v="63"/>
            <x v="73"/>
            <x v="77"/>
            <x v="81"/>
            <x v="84"/>
            <x v="90"/>
          </reference>
        </references>
      </pivotArea>
    </format>
    <format dxfId="990">
      <pivotArea dataOnly="0" labelOnly="1" outline="0" fieldPosition="0">
        <references count="2">
          <reference field="2" count="1" selected="0">
            <x v="0"/>
          </reference>
          <reference field="16" count="1">
            <x v="12"/>
          </reference>
        </references>
      </pivotArea>
    </format>
    <format dxfId="989">
      <pivotArea dataOnly="0" labelOnly="1" outline="0" fieldPosition="0">
        <references count="2">
          <reference field="2" count="1" selected="0">
            <x v="3"/>
          </reference>
          <reference field="16" count="1">
            <x v="16"/>
          </reference>
        </references>
      </pivotArea>
    </format>
    <format dxfId="988">
      <pivotArea dataOnly="0" labelOnly="1" outline="0" fieldPosition="0">
        <references count="2">
          <reference field="2" count="1" selected="0">
            <x v="4"/>
          </reference>
          <reference field="16" count="1">
            <x v="0"/>
          </reference>
        </references>
      </pivotArea>
    </format>
    <format dxfId="987">
      <pivotArea dataOnly="0" labelOnly="1" outline="0" fieldPosition="0">
        <references count="2">
          <reference field="2" count="1" selected="0">
            <x v="5"/>
          </reference>
          <reference field="16" count="1">
            <x v="17"/>
          </reference>
        </references>
      </pivotArea>
    </format>
    <format dxfId="986">
      <pivotArea dataOnly="0" labelOnly="1" outline="0" fieldPosition="0">
        <references count="2">
          <reference field="2" count="1" selected="0">
            <x v="7"/>
          </reference>
          <reference field="16" count="1">
            <x v="2"/>
          </reference>
        </references>
      </pivotArea>
    </format>
    <format dxfId="985">
      <pivotArea dataOnly="0" labelOnly="1" outline="0" fieldPosition="0">
        <references count="2">
          <reference field="2" count="1" selected="0">
            <x v="21"/>
          </reference>
          <reference field="16" count="1">
            <x v="8"/>
          </reference>
        </references>
      </pivotArea>
    </format>
    <format dxfId="984">
      <pivotArea dataOnly="0" labelOnly="1" outline="0" fieldPosition="0">
        <references count="2">
          <reference field="2" count="1" selected="0">
            <x v="22"/>
          </reference>
          <reference field="16" count="1">
            <x v="4"/>
          </reference>
        </references>
      </pivotArea>
    </format>
    <format dxfId="983">
      <pivotArea dataOnly="0" labelOnly="1" outline="0" fieldPosition="0">
        <references count="2">
          <reference field="2" count="1" selected="0">
            <x v="30"/>
          </reference>
          <reference field="16" count="1">
            <x v="7"/>
          </reference>
        </references>
      </pivotArea>
    </format>
    <format dxfId="982">
      <pivotArea dataOnly="0" labelOnly="1" outline="0" fieldPosition="0">
        <references count="2">
          <reference field="2" count="1" selected="0">
            <x v="33"/>
          </reference>
          <reference field="16" count="1">
            <x v="14"/>
          </reference>
        </references>
      </pivotArea>
    </format>
    <format dxfId="981">
      <pivotArea dataOnly="0" labelOnly="1" outline="0" fieldPosition="0">
        <references count="2">
          <reference field="2" count="1" selected="0">
            <x v="36"/>
          </reference>
          <reference field="16" count="1">
            <x v="5"/>
          </reference>
        </references>
      </pivotArea>
    </format>
    <format dxfId="980">
      <pivotArea dataOnly="0" labelOnly="1" outline="0" fieldPosition="0">
        <references count="2">
          <reference field="2" count="1" selected="0">
            <x v="41"/>
          </reference>
          <reference field="16" count="1">
            <x v="11"/>
          </reference>
        </references>
      </pivotArea>
    </format>
    <format dxfId="979">
      <pivotArea dataOnly="0" labelOnly="1" outline="0" fieldPosition="0">
        <references count="2">
          <reference field="2" count="1" selected="0">
            <x v="44"/>
          </reference>
          <reference field="16" count="1">
            <x v="13"/>
          </reference>
        </references>
      </pivotArea>
    </format>
    <format dxfId="978">
      <pivotArea dataOnly="0" labelOnly="1" outline="0" fieldPosition="0">
        <references count="2">
          <reference field="2" count="1" selected="0">
            <x v="55"/>
          </reference>
          <reference field="16" count="1">
            <x v="9"/>
          </reference>
        </references>
      </pivotArea>
    </format>
    <format dxfId="977">
      <pivotArea dataOnly="0" labelOnly="1" outline="0" fieldPosition="0">
        <references count="2">
          <reference field="2" count="1" selected="0">
            <x v="58"/>
          </reference>
          <reference field="16" count="1">
            <x v="1"/>
          </reference>
        </references>
      </pivotArea>
    </format>
    <format dxfId="976">
      <pivotArea dataOnly="0" labelOnly="1" outline="0" fieldPosition="0">
        <references count="2">
          <reference field="2" count="1" selected="0">
            <x v="63"/>
          </reference>
          <reference field="16" count="1">
            <x v="6"/>
          </reference>
        </references>
      </pivotArea>
    </format>
    <format dxfId="975">
      <pivotArea dataOnly="0" labelOnly="1" outline="0" fieldPosition="0">
        <references count="2">
          <reference field="2" count="1" selected="0">
            <x v="73"/>
          </reference>
          <reference field="16" count="1">
            <x v="15"/>
          </reference>
        </references>
      </pivotArea>
    </format>
    <format dxfId="974">
      <pivotArea dataOnly="0" labelOnly="1" outline="0" fieldPosition="0">
        <references count="2">
          <reference field="2" count="1" selected="0">
            <x v="77"/>
          </reference>
          <reference field="16" count="1">
            <x v="15"/>
          </reference>
        </references>
      </pivotArea>
    </format>
    <format dxfId="973">
      <pivotArea dataOnly="0" labelOnly="1" outline="0" fieldPosition="0">
        <references count="2">
          <reference field="2" count="1" selected="0">
            <x v="81"/>
          </reference>
          <reference field="16" count="1">
            <x v="3"/>
          </reference>
        </references>
      </pivotArea>
    </format>
    <format dxfId="972">
      <pivotArea dataOnly="0" labelOnly="1" outline="0" fieldPosition="0">
        <references count="2">
          <reference field="2" count="1" selected="0">
            <x v="84"/>
          </reference>
          <reference field="16" count="1">
            <x v="13"/>
          </reference>
        </references>
      </pivotArea>
    </format>
    <format dxfId="971">
      <pivotArea dataOnly="0" labelOnly="1" outline="0" fieldPosition="0">
        <references count="2">
          <reference field="2" count="1" selected="0">
            <x v="90"/>
          </reference>
          <reference field="16" count="1">
            <x v="10"/>
          </reference>
        </references>
      </pivotArea>
    </format>
    <format dxfId="970">
      <pivotArea type="all" dataOnly="0" outline="0" fieldPosition="0"/>
    </format>
    <format dxfId="969">
      <pivotArea field="16" type="button" dataOnly="0" labelOnly="1" outline="0" axis="axisRow" fieldPosition="0"/>
    </format>
    <format dxfId="968">
      <pivotArea field="2" type="button" dataOnly="0" labelOnly="1" outline="0" axis="axisRow" fieldPosition="1"/>
    </format>
    <format dxfId="967">
      <pivotArea dataOnly="0" labelOnly="1" outline="0" fieldPosition="0">
        <references count="1">
          <reference field="16" count="0"/>
        </references>
      </pivotArea>
    </format>
    <format dxfId="966">
      <pivotArea dataOnly="0" labelOnly="1" outline="0" fieldPosition="0">
        <references count="2">
          <reference field="2" count="1">
            <x v="4"/>
          </reference>
          <reference field="16" count="1" selected="0">
            <x v="0"/>
          </reference>
        </references>
      </pivotArea>
    </format>
    <format dxfId="965">
      <pivotArea dataOnly="0" labelOnly="1" outline="0" fieldPosition="0">
        <references count="2">
          <reference field="2" count="1">
            <x v="58"/>
          </reference>
          <reference field="16" count="1" selected="0">
            <x v="1"/>
          </reference>
        </references>
      </pivotArea>
    </format>
    <format dxfId="964">
      <pivotArea dataOnly="0" labelOnly="1" outline="0" fieldPosition="0">
        <references count="2">
          <reference field="2" count="1">
            <x v="7"/>
          </reference>
          <reference field="16" count="1" selected="0">
            <x v="2"/>
          </reference>
        </references>
      </pivotArea>
    </format>
    <format dxfId="963">
      <pivotArea dataOnly="0" labelOnly="1" outline="0" fieldPosition="0">
        <references count="2">
          <reference field="2" count="1">
            <x v="81"/>
          </reference>
          <reference field="16" count="1" selected="0">
            <x v="3"/>
          </reference>
        </references>
      </pivotArea>
    </format>
    <format dxfId="962">
      <pivotArea dataOnly="0" labelOnly="1" outline="0" fieldPosition="0">
        <references count="2">
          <reference field="2" count="1">
            <x v="22"/>
          </reference>
          <reference field="16" count="1" selected="0">
            <x v="4"/>
          </reference>
        </references>
      </pivotArea>
    </format>
    <format dxfId="961">
      <pivotArea dataOnly="0" labelOnly="1" outline="0" fieldPosition="0">
        <references count="2">
          <reference field="2" count="1">
            <x v="36"/>
          </reference>
          <reference field="16" count="1" selected="0">
            <x v="5"/>
          </reference>
        </references>
      </pivotArea>
    </format>
    <format dxfId="960">
      <pivotArea dataOnly="0" labelOnly="1" outline="0" fieldPosition="0">
        <references count="2">
          <reference field="2" count="1">
            <x v="63"/>
          </reference>
          <reference field="16" count="1" selected="0">
            <x v="6"/>
          </reference>
        </references>
      </pivotArea>
    </format>
    <format dxfId="959">
      <pivotArea dataOnly="0" labelOnly="1" outline="0" fieldPosition="0">
        <references count="2">
          <reference field="2" count="1">
            <x v="30"/>
          </reference>
          <reference field="16" count="1" selected="0">
            <x v="7"/>
          </reference>
        </references>
      </pivotArea>
    </format>
    <format dxfId="958">
      <pivotArea dataOnly="0" labelOnly="1" outline="0" fieldPosition="0">
        <references count="2">
          <reference field="2" count="1">
            <x v="21"/>
          </reference>
          <reference field="16" count="1" selected="0">
            <x v="8"/>
          </reference>
        </references>
      </pivotArea>
    </format>
    <format dxfId="957">
      <pivotArea dataOnly="0" labelOnly="1" outline="0" fieldPosition="0">
        <references count="2">
          <reference field="2" count="1">
            <x v="55"/>
          </reference>
          <reference field="16" count="1" selected="0">
            <x v="9"/>
          </reference>
        </references>
      </pivotArea>
    </format>
    <format dxfId="956">
      <pivotArea dataOnly="0" labelOnly="1" outline="0" fieldPosition="0">
        <references count="2">
          <reference field="2" count="1">
            <x v="90"/>
          </reference>
          <reference field="16" count="1" selected="0">
            <x v="10"/>
          </reference>
        </references>
      </pivotArea>
    </format>
    <format dxfId="955">
      <pivotArea dataOnly="0" labelOnly="1" outline="0" fieldPosition="0">
        <references count="2">
          <reference field="2" count="1">
            <x v="41"/>
          </reference>
          <reference field="16" count="1" selected="0">
            <x v="11"/>
          </reference>
        </references>
      </pivotArea>
    </format>
    <format dxfId="954">
      <pivotArea dataOnly="0" labelOnly="1" outline="0" fieldPosition="0">
        <references count="2">
          <reference field="2" count="1">
            <x v="0"/>
          </reference>
          <reference field="16" count="1" selected="0">
            <x v="12"/>
          </reference>
        </references>
      </pivotArea>
    </format>
    <format dxfId="953">
      <pivotArea dataOnly="0" labelOnly="1" outline="0" fieldPosition="0">
        <references count="2">
          <reference field="2" count="2">
            <x v="44"/>
            <x v="84"/>
          </reference>
          <reference field="16" count="1" selected="0">
            <x v="13"/>
          </reference>
        </references>
      </pivotArea>
    </format>
    <format dxfId="952">
      <pivotArea dataOnly="0" labelOnly="1" outline="0" fieldPosition="0">
        <references count="2">
          <reference field="2" count="1">
            <x v="33"/>
          </reference>
          <reference field="16" count="1" selected="0">
            <x v="14"/>
          </reference>
        </references>
      </pivotArea>
    </format>
    <format dxfId="951">
      <pivotArea dataOnly="0" labelOnly="1" outline="0" fieldPosition="0">
        <references count="2">
          <reference field="2" count="2">
            <x v="73"/>
            <x v="77"/>
          </reference>
          <reference field="16" count="1" selected="0">
            <x v="15"/>
          </reference>
        </references>
      </pivotArea>
    </format>
    <format dxfId="950">
      <pivotArea dataOnly="0" labelOnly="1" outline="0" fieldPosition="0">
        <references count="2">
          <reference field="2" count="1">
            <x v="3"/>
          </reference>
          <reference field="16" count="1" selected="0">
            <x v="16"/>
          </reference>
        </references>
      </pivotArea>
    </format>
    <format dxfId="949">
      <pivotArea dataOnly="0" labelOnly="1" outline="0" fieldPosition="0">
        <references count="2">
          <reference field="2" count="1">
            <x v="5"/>
          </reference>
          <reference field="16" count="1" selected="0">
            <x v="17"/>
          </reference>
        </references>
      </pivotArea>
    </format>
    <format dxfId="948">
      <pivotArea field="16" type="button" dataOnly="0" labelOnly="1" outline="0" axis="axisRow" fieldPosition="0"/>
    </format>
    <format dxfId="947">
      <pivotArea field="2" type="button" dataOnly="0" labelOnly="1" outline="0" axis="axisRow" fieldPosition="1"/>
    </format>
    <format dxfId="946">
      <pivotArea field="16" type="button" dataOnly="0" labelOnly="1" outline="0" axis="axisRow" fieldPosition="0"/>
    </format>
    <format dxfId="945">
      <pivotArea field="2" type="button" dataOnly="0" labelOnly="1" outline="0" axis="axisRow" fieldPosition="1"/>
    </format>
    <format dxfId="944">
      <pivotArea field="16" type="button" dataOnly="0" labelOnly="1" outline="0" axis="axisRow" fieldPosition="0"/>
    </format>
    <format dxfId="943">
      <pivotArea field="2" type="button" dataOnly="0" labelOnly="1" outline="0" axis="axisRow" fieldPosition="1"/>
    </format>
    <format dxfId="942">
      <pivotArea field="16" type="button" dataOnly="0" labelOnly="1" outline="0" axis="axisRow" fieldPosition="0"/>
    </format>
    <format dxfId="941">
      <pivotArea field="2" type="button" dataOnly="0" labelOnly="1" outline="0" axis="axisRow" fieldPosition="1"/>
    </format>
    <format dxfId="940">
      <pivotArea field="16" type="button" dataOnly="0" labelOnly="1" outline="0" axis="axisRow" fieldPosition="0"/>
    </format>
    <format dxfId="939">
      <pivotArea field="2" type="button" dataOnly="0" labelOnly="1" outline="0" axis="axisRow" fieldPosition="1"/>
    </format>
    <format dxfId="938">
      <pivotArea dataOnly="0" labelOnly="1" outline="0" fieldPosition="0">
        <references count="1">
          <reference field="16" count="0"/>
        </references>
      </pivotArea>
    </format>
    <format dxfId="937">
      <pivotArea dataOnly="0" labelOnly="1" outline="0" fieldPosition="0">
        <references count="2">
          <reference field="2" count="1">
            <x v="4"/>
          </reference>
          <reference field="16" count="1" selected="0">
            <x v="0"/>
          </reference>
        </references>
      </pivotArea>
    </format>
    <format dxfId="936">
      <pivotArea dataOnly="0" labelOnly="1" outline="0" fieldPosition="0">
        <references count="2">
          <reference field="2" count="1">
            <x v="58"/>
          </reference>
          <reference field="16" count="1" selected="0">
            <x v="1"/>
          </reference>
        </references>
      </pivotArea>
    </format>
    <format dxfId="935">
      <pivotArea dataOnly="0" labelOnly="1" outline="0" fieldPosition="0">
        <references count="2">
          <reference field="2" count="1">
            <x v="7"/>
          </reference>
          <reference field="16" count="1" selected="0">
            <x v="2"/>
          </reference>
        </references>
      </pivotArea>
    </format>
    <format dxfId="934">
      <pivotArea dataOnly="0" labelOnly="1" outline="0" fieldPosition="0">
        <references count="2">
          <reference field="2" count="1">
            <x v="81"/>
          </reference>
          <reference field="16" count="1" selected="0">
            <x v="3"/>
          </reference>
        </references>
      </pivotArea>
    </format>
    <format dxfId="933">
      <pivotArea dataOnly="0" labelOnly="1" outline="0" fieldPosition="0">
        <references count="2">
          <reference field="2" count="1">
            <x v="22"/>
          </reference>
          <reference field="16" count="1" selected="0">
            <x v="4"/>
          </reference>
        </references>
      </pivotArea>
    </format>
    <format dxfId="932">
      <pivotArea dataOnly="0" labelOnly="1" outline="0" fieldPosition="0">
        <references count="2">
          <reference field="2" count="1">
            <x v="36"/>
          </reference>
          <reference field="16" count="1" selected="0">
            <x v="5"/>
          </reference>
        </references>
      </pivotArea>
    </format>
    <format dxfId="931">
      <pivotArea dataOnly="0" labelOnly="1" outline="0" fieldPosition="0">
        <references count="2">
          <reference field="2" count="1">
            <x v="63"/>
          </reference>
          <reference field="16" count="1" selected="0">
            <x v="6"/>
          </reference>
        </references>
      </pivotArea>
    </format>
    <format dxfId="930">
      <pivotArea dataOnly="0" labelOnly="1" outline="0" fieldPosition="0">
        <references count="2">
          <reference field="2" count="1">
            <x v="30"/>
          </reference>
          <reference field="16" count="1" selected="0">
            <x v="7"/>
          </reference>
        </references>
      </pivotArea>
    </format>
    <format dxfId="929">
      <pivotArea dataOnly="0" labelOnly="1" outline="0" fieldPosition="0">
        <references count="2">
          <reference field="2" count="1">
            <x v="21"/>
          </reference>
          <reference field="16" count="1" selected="0">
            <x v="8"/>
          </reference>
        </references>
      </pivotArea>
    </format>
    <format dxfId="928">
      <pivotArea dataOnly="0" labelOnly="1" outline="0" fieldPosition="0">
        <references count="2">
          <reference field="2" count="1">
            <x v="55"/>
          </reference>
          <reference field="16" count="1" selected="0">
            <x v="9"/>
          </reference>
        </references>
      </pivotArea>
    </format>
    <format dxfId="927">
      <pivotArea dataOnly="0" labelOnly="1" outline="0" fieldPosition="0">
        <references count="2">
          <reference field="2" count="1">
            <x v="90"/>
          </reference>
          <reference field="16" count="1" selected="0">
            <x v="10"/>
          </reference>
        </references>
      </pivotArea>
    </format>
    <format dxfId="926">
      <pivotArea dataOnly="0" labelOnly="1" outline="0" fieldPosition="0">
        <references count="2">
          <reference field="2" count="1">
            <x v="41"/>
          </reference>
          <reference field="16" count="1" selected="0">
            <x v="11"/>
          </reference>
        </references>
      </pivotArea>
    </format>
    <format dxfId="925">
      <pivotArea dataOnly="0" labelOnly="1" outline="0" fieldPosition="0">
        <references count="2">
          <reference field="2" count="1">
            <x v="0"/>
          </reference>
          <reference field="16" count="1" selected="0">
            <x v="12"/>
          </reference>
        </references>
      </pivotArea>
    </format>
    <format dxfId="924">
      <pivotArea dataOnly="0" labelOnly="1" outline="0" fieldPosition="0">
        <references count="2">
          <reference field="2" count="2">
            <x v="44"/>
            <x v="84"/>
          </reference>
          <reference field="16" count="1" selected="0">
            <x v="13"/>
          </reference>
        </references>
      </pivotArea>
    </format>
    <format dxfId="923">
      <pivotArea dataOnly="0" labelOnly="1" outline="0" fieldPosition="0">
        <references count="2">
          <reference field="2" count="1">
            <x v="33"/>
          </reference>
          <reference field="16" count="1" selected="0">
            <x v="14"/>
          </reference>
        </references>
      </pivotArea>
    </format>
    <format dxfId="922">
      <pivotArea dataOnly="0" labelOnly="1" outline="0" fieldPosition="0">
        <references count="2">
          <reference field="2" count="2">
            <x v="73"/>
            <x v="77"/>
          </reference>
          <reference field="16" count="1" selected="0">
            <x v="15"/>
          </reference>
        </references>
      </pivotArea>
    </format>
    <format dxfId="921">
      <pivotArea dataOnly="0" labelOnly="1" outline="0" fieldPosition="0">
        <references count="2">
          <reference field="2" count="1">
            <x v="3"/>
          </reference>
          <reference field="16" count="1" selected="0">
            <x v="16"/>
          </reference>
        </references>
      </pivotArea>
    </format>
    <format dxfId="920">
      <pivotArea dataOnly="0" labelOnly="1" outline="0" fieldPosition="0">
        <references count="2">
          <reference field="2" count="1">
            <x v="5"/>
          </reference>
          <reference field="16" count="1" selected="0">
            <x v="17"/>
          </reference>
        </references>
      </pivotArea>
    </format>
    <format dxfId="919">
      <pivotArea type="all" dataOnly="0" outline="0" fieldPosition="0"/>
    </format>
    <format dxfId="918">
      <pivotArea field="16" type="button" dataOnly="0" labelOnly="1" outline="0" axis="axisRow" fieldPosition="0"/>
    </format>
    <format dxfId="917">
      <pivotArea field="2" type="button" dataOnly="0" labelOnly="1" outline="0" axis="axisRow" fieldPosition="1"/>
    </format>
    <format dxfId="916">
      <pivotArea dataOnly="0" labelOnly="1" outline="0" fieldPosition="0">
        <references count="1">
          <reference field="16" count="0"/>
        </references>
      </pivotArea>
    </format>
    <format dxfId="915">
      <pivotArea dataOnly="0" labelOnly="1" outline="0" fieldPosition="0">
        <references count="2">
          <reference field="2" count="1">
            <x v="4"/>
          </reference>
          <reference field="16" count="1" selected="0">
            <x v="0"/>
          </reference>
        </references>
      </pivotArea>
    </format>
    <format dxfId="914">
      <pivotArea dataOnly="0" labelOnly="1" outline="0" fieldPosition="0">
        <references count="2">
          <reference field="2" count="1">
            <x v="58"/>
          </reference>
          <reference field="16" count="1" selected="0">
            <x v="1"/>
          </reference>
        </references>
      </pivotArea>
    </format>
    <format dxfId="913">
      <pivotArea dataOnly="0" labelOnly="1" outline="0" fieldPosition="0">
        <references count="2">
          <reference field="2" count="1">
            <x v="7"/>
          </reference>
          <reference field="16" count="1" selected="0">
            <x v="2"/>
          </reference>
        </references>
      </pivotArea>
    </format>
    <format dxfId="912">
      <pivotArea dataOnly="0" labelOnly="1" outline="0" fieldPosition="0">
        <references count="2">
          <reference field="2" count="1">
            <x v="81"/>
          </reference>
          <reference field="16" count="1" selected="0">
            <x v="3"/>
          </reference>
        </references>
      </pivotArea>
    </format>
    <format dxfId="911">
      <pivotArea dataOnly="0" labelOnly="1" outline="0" fieldPosition="0">
        <references count="2">
          <reference field="2" count="1">
            <x v="22"/>
          </reference>
          <reference field="16" count="1" selected="0">
            <x v="4"/>
          </reference>
        </references>
      </pivotArea>
    </format>
    <format dxfId="910">
      <pivotArea dataOnly="0" labelOnly="1" outline="0" fieldPosition="0">
        <references count="2">
          <reference field="2" count="1">
            <x v="36"/>
          </reference>
          <reference field="16" count="1" selected="0">
            <x v="5"/>
          </reference>
        </references>
      </pivotArea>
    </format>
    <format dxfId="909">
      <pivotArea dataOnly="0" labelOnly="1" outline="0" fieldPosition="0">
        <references count="2">
          <reference field="2" count="1">
            <x v="63"/>
          </reference>
          <reference field="16" count="1" selected="0">
            <x v="6"/>
          </reference>
        </references>
      </pivotArea>
    </format>
    <format dxfId="908">
      <pivotArea dataOnly="0" labelOnly="1" outline="0" fieldPosition="0">
        <references count="2">
          <reference field="2" count="1">
            <x v="30"/>
          </reference>
          <reference field="16" count="1" selected="0">
            <x v="7"/>
          </reference>
        </references>
      </pivotArea>
    </format>
    <format dxfId="907">
      <pivotArea dataOnly="0" labelOnly="1" outline="0" fieldPosition="0">
        <references count="2">
          <reference field="2" count="1">
            <x v="21"/>
          </reference>
          <reference field="16" count="1" selected="0">
            <x v="8"/>
          </reference>
        </references>
      </pivotArea>
    </format>
    <format dxfId="906">
      <pivotArea dataOnly="0" labelOnly="1" outline="0" fieldPosition="0">
        <references count="2">
          <reference field="2" count="1">
            <x v="55"/>
          </reference>
          <reference field="16" count="1" selected="0">
            <x v="9"/>
          </reference>
        </references>
      </pivotArea>
    </format>
    <format dxfId="905">
      <pivotArea dataOnly="0" labelOnly="1" outline="0" fieldPosition="0">
        <references count="2">
          <reference field="2" count="1">
            <x v="90"/>
          </reference>
          <reference field="16" count="1" selected="0">
            <x v="10"/>
          </reference>
        </references>
      </pivotArea>
    </format>
    <format dxfId="904">
      <pivotArea dataOnly="0" labelOnly="1" outline="0" fieldPosition="0">
        <references count="2">
          <reference field="2" count="1">
            <x v="41"/>
          </reference>
          <reference field="16" count="1" selected="0">
            <x v="11"/>
          </reference>
        </references>
      </pivotArea>
    </format>
    <format dxfId="903">
      <pivotArea dataOnly="0" labelOnly="1" outline="0" fieldPosition="0">
        <references count="2">
          <reference field="2" count="1">
            <x v="0"/>
          </reference>
          <reference field="16" count="1" selected="0">
            <x v="12"/>
          </reference>
        </references>
      </pivotArea>
    </format>
    <format dxfId="902">
      <pivotArea dataOnly="0" labelOnly="1" outline="0" fieldPosition="0">
        <references count="2">
          <reference field="2" count="2">
            <x v="44"/>
            <x v="84"/>
          </reference>
          <reference field="16" count="1" selected="0">
            <x v="13"/>
          </reference>
        </references>
      </pivotArea>
    </format>
    <format dxfId="901">
      <pivotArea dataOnly="0" labelOnly="1" outline="0" fieldPosition="0">
        <references count="2">
          <reference field="2" count="1">
            <x v="33"/>
          </reference>
          <reference field="16" count="1" selected="0">
            <x v="14"/>
          </reference>
        </references>
      </pivotArea>
    </format>
    <format dxfId="900">
      <pivotArea dataOnly="0" labelOnly="1" outline="0" fieldPosition="0">
        <references count="2">
          <reference field="2" count="2">
            <x v="73"/>
            <x v="77"/>
          </reference>
          <reference field="16" count="1" selected="0">
            <x v="15"/>
          </reference>
        </references>
      </pivotArea>
    </format>
    <format dxfId="899">
      <pivotArea dataOnly="0" labelOnly="1" outline="0" fieldPosition="0">
        <references count="2">
          <reference field="2" count="1">
            <x v="3"/>
          </reference>
          <reference field="16" count="1" selected="0">
            <x v="16"/>
          </reference>
        </references>
      </pivotArea>
    </format>
    <format dxfId="898">
      <pivotArea dataOnly="0" labelOnly="1" outline="0" fieldPosition="0">
        <references count="2">
          <reference field="2" count="1">
            <x v="5"/>
          </reference>
          <reference field="16" count="1" selected="0">
            <x v="17"/>
          </reference>
        </references>
      </pivotArea>
    </format>
    <format dxfId="897">
      <pivotArea type="all" dataOnly="0" outline="0" fieldPosition="0"/>
    </format>
    <format dxfId="896">
      <pivotArea field="16" type="button" dataOnly="0" labelOnly="1" outline="0" axis="axisRow" fieldPosition="0"/>
    </format>
    <format dxfId="895">
      <pivotArea field="2" type="button" dataOnly="0" labelOnly="1" outline="0" axis="axisRow" fieldPosition="1"/>
    </format>
    <format dxfId="894">
      <pivotArea dataOnly="0" labelOnly="1" outline="0" fieldPosition="0">
        <references count="1">
          <reference field="16" count="0"/>
        </references>
      </pivotArea>
    </format>
    <format dxfId="893">
      <pivotArea dataOnly="0" labelOnly="1" outline="0" fieldPosition="0">
        <references count="2">
          <reference field="2" count="1">
            <x v="4"/>
          </reference>
          <reference field="16" count="1" selected="0">
            <x v="0"/>
          </reference>
        </references>
      </pivotArea>
    </format>
    <format dxfId="892">
      <pivotArea dataOnly="0" labelOnly="1" outline="0" fieldPosition="0">
        <references count="2">
          <reference field="2" count="1">
            <x v="58"/>
          </reference>
          <reference field="16" count="1" selected="0">
            <x v="1"/>
          </reference>
        </references>
      </pivotArea>
    </format>
    <format dxfId="891">
      <pivotArea dataOnly="0" labelOnly="1" outline="0" fieldPosition="0">
        <references count="2">
          <reference field="2" count="1">
            <x v="7"/>
          </reference>
          <reference field="16" count="1" selected="0">
            <x v="2"/>
          </reference>
        </references>
      </pivotArea>
    </format>
    <format dxfId="890">
      <pivotArea dataOnly="0" labelOnly="1" outline="0" fieldPosition="0">
        <references count="2">
          <reference field="2" count="1">
            <x v="81"/>
          </reference>
          <reference field="16" count="1" selected="0">
            <x v="3"/>
          </reference>
        </references>
      </pivotArea>
    </format>
    <format dxfId="889">
      <pivotArea dataOnly="0" labelOnly="1" outline="0" fieldPosition="0">
        <references count="2">
          <reference field="2" count="1">
            <x v="22"/>
          </reference>
          <reference field="16" count="1" selected="0">
            <x v="4"/>
          </reference>
        </references>
      </pivotArea>
    </format>
    <format dxfId="888">
      <pivotArea dataOnly="0" labelOnly="1" outline="0" fieldPosition="0">
        <references count="2">
          <reference field="2" count="1">
            <x v="36"/>
          </reference>
          <reference field="16" count="1" selected="0">
            <x v="5"/>
          </reference>
        </references>
      </pivotArea>
    </format>
    <format dxfId="887">
      <pivotArea dataOnly="0" labelOnly="1" outline="0" fieldPosition="0">
        <references count="2">
          <reference field="2" count="1">
            <x v="63"/>
          </reference>
          <reference field="16" count="1" selected="0">
            <x v="6"/>
          </reference>
        </references>
      </pivotArea>
    </format>
    <format dxfId="886">
      <pivotArea dataOnly="0" labelOnly="1" outline="0" fieldPosition="0">
        <references count="2">
          <reference field="2" count="1">
            <x v="30"/>
          </reference>
          <reference field="16" count="1" selected="0">
            <x v="7"/>
          </reference>
        </references>
      </pivotArea>
    </format>
    <format dxfId="885">
      <pivotArea dataOnly="0" labelOnly="1" outline="0" fieldPosition="0">
        <references count="2">
          <reference field="2" count="1">
            <x v="21"/>
          </reference>
          <reference field="16" count="1" selected="0">
            <x v="8"/>
          </reference>
        </references>
      </pivotArea>
    </format>
    <format dxfId="884">
      <pivotArea dataOnly="0" labelOnly="1" outline="0" fieldPosition="0">
        <references count="2">
          <reference field="2" count="1">
            <x v="55"/>
          </reference>
          <reference field="16" count="1" selected="0">
            <x v="9"/>
          </reference>
        </references>
      </pivotArea>
    </format>
    <format dxfId="883">
      <pivotArea dataOnly="0" labelOnly="1" outline="0" fieldPosition="0">
        <references count="2">
          <reference field="2" count="1">
            <x v="90"/>
          </reference>
          <reference field="16" count="1" selected="0">
            <x v="10"/>
          </reference>
        </references>
      </pivotArea>
    </format>
    <format dxfId="882">
      <pivotArea dataOnly="0" labelOnly="1" outline="0" fieldPosition="0">
        <references count="2">
          <reference field="2" count="1">
            <x v="41"/>
          </reference>
          <reference field="16" count="1" selected="0">
            <x v="11"/>
          </reference>
        </references>
      </pivotArea>
    </format>
    <format dxfId="881">
      <pivotArea dataOnly="0" labelOnly="1" outline="0" fieldPosition="0">
        <references count="2">
          <reference field="2" count="1">
            <x v="0"/>
          </reference>
          <reference field="16" count="1" selected="0">
            <x v="12"/>
          </reference>
        </references>
      </pivotArea>
    </format>
    <format dxfId="880">
      <pivotArea dataOnly="0" labelOnly="1" outline="0" fieldPosition="0">
        <references count="2">
          <reference field="2" count="2">
            <x v="44"/>
            <x v="84"/>
          </reference>
          <reference field="16" count="1" selected="0">
            <x v="13"/>
          </reference>
        </references>
      </pivotArea>
    </format>
    <format dxfId="879">
      <pivotArea dataOnly="0" labelOnly="1" outline="0" fieldPosition="0">
        <references count="2">
          <reference field="2" count="1">
            <x v="33"/>
          </reference>
          <reference field="16" count="1" selected="0">
            <x v="14"/>
          </reference>
        </references>
      </pivotArea>
    </format>
    <format dxfId="878">
      <pivotArea dataOnly="0" labelOnly="1" outline="0" fieldPosition="0">
        <references count="2">
          <reference field="2" count="2">
            <x v="73"/>
            <x v="77"/>
          </reference>
          <reference field="16" count="1" selected="0">
            <x v="15"/>
          </reference>
        </references>
      </pivotArea>
    </format>
    <format dxfId="877">
      <pivotArea dataOnly="0" labelOnly="1" outline="0" fieldPosition="0">
        <references count="2">
          <reference field="2" count="1">
            <x v="3"/>
          </reference>
          <reference field="16" count="1" selected="0">
            <x v="16"/>
          </reference>
        </references>
      </pivotArea>
    </format>
    <format dxfId="876">
      <pivotArea dataOnly="0" labelOnly="1" outline="0" fieldPosition="0">
        <references count="2">
          <reference field="2" count="1">
            <x v="5"/>
          </reference>
          <reference field="16" count="1" selected="0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D5441-DB62-4809-B394-AB19AF871822}" name="Salário Médio" cacheId="12" applyNumberFormats="0" applyBorderFormats="0" applyFontFormats="0" applyPatternFormats="0" applyAlignmentFormats="0" applyWidthHeightFormats="1" dataCaption="Valores" updatedVersion="6" minRefreshableVersion="5" rowGrandTotals="0" colGrandTotals="0" itemPrintTitles="1" createdVersion="6" indent="0" compact="0" compactData="0" multipleFieldFilters="0">
  <location ref="B27:B28" firstHeaderRow="1" firstDataRow="1" firstDataCol="0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h="1" x="5"/>
        <item h="1" x="2"/>
        <item h="1" x="1"/>
        <item h="1" x="3"/>
        <item h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">
        <item x="9"/>
        <item x="3"/>
        <item x="6"/>
        <item x="2"/>
        <item x="8"/>
        <item x="7"/>
        <item x="1"/>
        <item x="10"/>
        <item x="4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ala. Médio" fld="15" subtotal="average" baseField="0" baseItem="344195756" numFmtId="44"/>
  </dataFields>
  <formats count="33">
    <format dxfId="1032">
      <pivotArea field="2" type="button" dataOnly="0" labelOnly="1" outline="0"/>
    </format>
    <format dxfId="1031">
      <pivotArea field="16" type="button" dataOnly="0" labelOnly="1" outline="0"/>
    </format>
    <format dxfId="1030">
      <pivotArea dataOnly="0" labelOnly="1" outline="0" axis="axisValues" fieldPosition="0"/>
    </format>
    <format dxfId="1029">
      <pivotArea field="2" type="button" dataOnly="0" labelOnly="1" outline="0"/>
    </format>
    <format dxfId="1028">
      <pivotArea field="16" type="button" dataOnly="0" labelOnly="1" outline="0"/>
    </format>
    <format dxfId="1027">
      <pivotArea dataOnly="0" labelOnly="1" outline="0" axis="axisValues" fieldPosition="0"/>
    </format>
    <format dxfId="1026">
      <pivotArea outline="0" collapsedLevelsAreSubtotals="1" fieldPosition="0"/>
    </format>
    <format dxfId="1025">
      <pivotArea type="all" dataOnly="0" outline="0" fieldPosition="0"/>
    </format>
    <format dxfId="1024">
      <pivotArea outline="0" collapsedLevelsAreSubtotals="1" fieldPosition="0"/>
    </format>
    <format dxfId="1023">
      <pivotArea field="8" type="button" dataOnly="0" labelOnly="1" outline="0"/>
    </format>
    <format dxfId="1022">
      <pivotArea dataOnly="0" labelOnly="1" outline="0" axis="axisValues" fieldPosition="0"/>
    </format>
    <format dxfId="1021">
      <pivotArea field="3" type="button" dataOnly="0" labelOnly="1" outline="0"/>
    </format>
    <format dxfId="1020">
      <pivotArea field="4" type="button" dataOnly="0" labelOnly="1" outline="0"/>
    </format>
    <format dxfId="1019">
      <pivotArea dataOnly="0" labelOnly="1" outline="0" axis="axisValues" fieldPosition="0"/>
    </format>
    <format dxfId="1018">
      <pivotArea field="3" type="button" dataOnly="0" labelOnly="1" outline="0"/>
    </format>
    <format dxfId="1017">
      <pivotArea field="4" type="button" dataOnly="0" labelOnly="1" outline="0"/>
    </format>
    <format dxfId="1016">
      <pivotArea dataOnly="0" labelOnly="1" outline="0" axis="axisValues" fieldPosition="0"/>
    </format>
    <format dxfId="1015">
      <pivotArea field="3" type="button" dataOnly="0" labelOnly="1" outline="0"/>
    </format>
    <format dxfId="1014">
      <pivotArea field="4" type="button" dataOnly="0" labelOnly="1" outline="0"/>
    </format>
    <format dxfId="1013">
      <pivotArea dataOnly="0" labelOnly="1" outline="0" axis="axisValues" fieldPosition="0"/>
    </format>
    <format dxfId="1012">
      <pivotArea field="3" type="button" dataOnly="0" labelOnly="1" outline="0"/>
    </format>
    <format dxfId="1011">
      <pivotArea field="4" type="button" dataOnly="0" labelOnly="1" outline="0"/>
    </format>
    <format dxfId="1010">
      <pivotArea dataOnly="0" labelOnly="1" outline="0" axis="axisValues" fieldPosition="0"/>
    </format>
    <format dxfId="1009">
      <pivotArea field="3" type="button" dataOnly="0" labelOnly="1" outline="0"/>
    </format>
    <format dxfId="1008">
      <pivotArea field="4" type="button" dataOnly="0" labelOnly="1" outline="0"/>
    </format>
    <format dxfId="1007">
      <pivotArea dataOnly="0" labelOnly="1" outline="0" axis="axisValues" fieldPosition="0"/>
    </format>
    <format dxfId="1006">
      <pivotArea outline="0" collapsedLevelsAreSubtotals="1" fieldPosition="0"/>
    </format>
    <format dxfId="1005">
      <pivotArea type="all" dataOnly="0" outline="0" fieldPosition="0"/>
    </format>
    <format dxfId="1004">
      <pivotArea outline="0" collapsedLevelsAreSubtotals="1" fieldPosition="0"/>
    </format>
    <format dxfId="1003">
      <pivotArea dataOnly="0" labelOnly="1" outline="0" axis="axisValues" fieldPosition="0"/>
    </format>
    <format dxfId="1002">
      <pivotArea type="all" dataOnly="0" outline="0" fieldPosition="0"/>
    </format>
    <format dxfId="1001">
      <pivotArea outline="0" collapsedLevelsAreSubtotals="1" fieldPosition="0"/>
    </format>
    <format dxfId="100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46AEF-AD85-4737-AB47-CD0AF3871E07}" name="Salário Minimo" cacheId="12" applyNumberFormats="0" applyBorderFormats="0" applyFontFormats="0" applyPatternFormats="0" applyAlignmentFormats="0" applyWidthHeightFormats="1" dataCaption="Valores" updatedVersion="6" minRefreshableVersion="5" rowGrandTotals="0" colGrandTotals="0" itemPrintTitles="1" createdVersion="6" indent="0" compact="0" compactData="0" multipleFieldFilters="0">
  <location ref="B23:B24" firstHeaderRow="1" firstDataRow="1" firstDataCol="0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h="1" x="5"/>
        <item h="1" x="2"/>
        <item h="1" x="1"/>
        <item h="1" x="3"/>
        <item h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">
        <item x="9"/>
        <item x="3"/>
        <item x="6"/>
        <item x="2"/>
        <item x="8"/>
        <item x="7"/>
        <item x="1"/>
        <item x="10"/>
        <item x="4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Mín. Sala." fld="15" subtotal="min" baseField="0" baseItem="344195756" numFmtId="44"/>
  </dataFields>
  <formats count="33">
    <format dxfId="1065">
      <pivotArea field="2" type="button" dataOnly="0" labelOnly="1" outline="0"/>
    </format>
    <format dxfId="1064">
      <pivotArea field="16" type="button" dataOnly="0" labelOnly="1" outline="0"/>
    </format>
    <format dxfId="1063">
      <pivotArea dataOnly="0" labelOnly="1" outline="0" axis="axisValues" fieldPosition="0"/>
    </format>
    <format dxfId="1062">
      <pivotArea field="2" type="button" dataOnly="0" labelOnly="1" outline="0"/>
    </format>
    <format dxfId="1061">
      <pivotArea field="16" type="button" dataOnly="0" labelOnly="1" outline="0"/>
    </format>
    <format dxfId="1060">
      <pivotArea dataOnly="0" labelOnly="1" outline="0" axis="axisValues" fieldPosition="0"/>
    </format>
    <format dxfId="1059">
      <pivotArea outline="0" collapsedLevelsAreSubtotals="1" fieldPosition="0"/>
    </format>
    <format dxfId="1058">
      <pivotArea type="all" dataOnly="0" outline="0" fieldPosition="0"/>
    </format>
    <format dxfId="1057">
      <pivotArea outline="0" collapsedLevelsAreSubtotals="1" fieldPosition="0"/>
    </format>
    <format dxfId="1056">
      <pivotArea field="8" type="button" dataOnly="0" labelOnly="1" outline="0"/>
    </format>
    <format dxfId="1055">
      <pivotArea dataOnly="0" labelOnly="1" outline="0" axis="axisValues" fieldPosition="0"/>
    </format>
    <format dxfId="1054">
      <pivotArea field="3" type="button" dataOnly="0" labelOnly="1" outline="0"/>
    </format>
    <format dxfId="1053">
      <pivotArea field="4" type="button" dataOnly="0" labelOnly="1" outline="0"/>
    </format>
    <format dxfId="1052">
      <pivotArea dataOnly="0" labelOnly="1" outline="0" axis="axisValues" fieldPosition="0"/>
    </format>
    <format dxfId="1051">
      <pivotArea field="3" type="button" dataOnly="0" labelOnly="1" outline="0"/>
    </format>
    <format dxfId="1050">
      <pivotArea field="4" type="button" dataOnly="0" labelOnly="1" outline="0"/>
    </format>
    <format dxfId="1049">
      <pivotArea dataOnly="0" labelOnly="1" outline="0" axis="axisValues" fieldPosition="0"/>
    </format>
    <format dxfId="1048">
      <pivotArea field="3" type="button" dataOnly="0" labelOnly="1" outline="0"/>
    </format>
    <format dxfId="1047">
      <pivotArea field="4" type="button" dataOnly="0" labelOnly="1" outline="0"/>
    </format>
    <format dxfId="1046">
      <pivotArea dataOnly="0" labelOnly="1" outline="0" axis="axisValues" fieldPosition="0"/>
    </format>
    <format dxfId="1045">
      <pivotArea field="3" type="button" dataOnly="0" labelOnly="1" outline="0"/>
    </format>
    <format dxfId="1044">
      <pivotArea field="4" type="button" dataOnly="0" labelOnly="1" outline="0"/>
    </format>
    <format dxfId="1043">
      <pivotArea field="3" type="button" dataOnly="0" labelOnly="1" outline="0"/>
    </format>
    <format dxfId="1042">
      <pivotArea field="4" type="button" dataOnly="0" labelOnly="1" outline="0"/>
    </format>
    <format dxfId="1041">
      <pivotArea dataOnly="0" labelOnly="1" outline="0" axis="axisValues" fieldPosition="0"/>
    </format>
    <format dxfId="1040">
      <pivotArea outline="0" collapsedLevelsAreSubtotals="1" fieldPosition="0"/>
    </format>
    <format dxfId="1039">
      <pivotArea dataOnly="0" labelOnly="1" outline="0" axis="axisValues" fieldPosition="0"/>
    </format>
    <format dxfId="1038">
      <pivotArea type="all" dataOnly="0" outline="0" fieldPosition="0"/>
    </format>
    <format dxfId="1037">
      <pivotArea outline="0" collapsedLevelsAreSubtotals="1" fieldPosition="0"/>
    </format>
    <format dxfId="1036">
      <pivotArea dataOnly="0" labelOnly="1" outline="0" axis="axisValues" fieldPosition="0"/>
    </format>
    <format dxfId="1035">
      <pivotArea type="all" dataOnly="0" outline="0" fieldPosition="0"/>
    </format>
    <format dxfId="1034">
      <pivotArea outline="0" collapsedLevelsAreSubtotals="1" fieldPosition="0"/>
    </format>
    <format dxfId="10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EEBC6-BCB1-43DC-AA1B-B97FC113EAF2}" name="Func. por Departamento" cacheId="12" applyNumberFormats="0" applyBorderFormats="0" applyFontFormats="0" applyPatternFormats="0" applyAlignmentFormats="0" applyWidthHeightFormats="1" dataCaption="Valores" updatedVersion="6" minRefreshableVersion="5" useAutoFormatting="1" rowGrandTotals="0" colGrandTotals="0" itemPrintTitles="1" createdVersion="6" indent="0" compact="0" compactData="0" multipleFieldFilters="0" chartFormat="8">
  <location ref="J3:K13" firstHeaderRow="1" firstDataRow="1" firstDataCol="1"/>
  <pivotFields count="21">
    <pivotField dataField="1" compact="0" outline="0" showAll="0" defaultSubtotal="0"/>
    <pivotField compact="0" outline="0" showAll="0" defaultSubtotal="0"/>
    <pivotField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</pivotField>
    <pivotField compact="0" outline="0" showAll="0" defaultSubtotal="0">
      <items count="6">
        <item h="1" x="5"/>
        <item h="1" x="2"/>
        <item h="1" x="1"/>
        <item h="1" x="3"/>
        <item h="1" x="4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/>
    <pivotField compact="0" numFmtId="1" outline="0" subtotalTop="0" showAll="0" defaultSubtotal="0"/>
    <pivotField compact="0" outline="0" subtotalTop="0" showAll="0" defaultSubtotal="0"/>
    <pivotField compact="0" numFmtId="1" outline="0" subtotalTop="0" showAll="0" defaultSubtotal="0"/>
    <pivotField compact="0" numFmtId="4" outline="0" showAll="0" defaultSubtotal="0"/>
    <pivotField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</pivotField>
    <pivotField compact="0" outline="0" showAll="0" defaultSubtotal="0"/>
    <pivotField compact="0" outline="0" showAll="0" defaultSubtotal="0"/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1">
    <field x="8"/>
  </rowFields>
  <rowItems count="10">
    <i>
      <x/>
    </i>
    <i>
      <x v="3"/>
    </i>
    <i>
      <x v="4"/>
    </i>
    <i>
      <x v="6"/>
    </i>
    <i>
      <x v="7"/>
    </i>
    <i>
      <x v="8"/>
    </i>
    <i>
      <x v="2"/>
    </i>
    <i>
      <x v="5"/>
    </i>
    <i>
      <x v="1"/>
    </i>
    <i>
      <x v="9"/>
    </i>
  </rowItems>
  <colItems count="1">
    <i/>
  </colItems>
  <dataFields count="1">
    <dataField name="Count ID_MATRICULA" fld="0" subtotal="count" baseField="8" baseItem="0"/>
  </dataFields>
  <formats count="36">
    <format dxfId="625">
      <pivotArea field="2" type="button" dataOnly="0" labelOnly="1" outline="0"/>
    </format>
    <format dxfId="624">
      <pivotArea field="16" type="button" dataOnly="0" labelOnly="1" outline="0"/>
    </format>
    <format dxfId="623">
      <pivotArea dataOnly="0" labelOnly="1" outline="0" axis="axisValues" fieldPosition="0"/>
    </format>
    <format dxfId="622">
      <pivotArea field="2" type="button" dataOnly="0" labelOnly="1" outline="0"/>
    </format>
    <format dxfId="621">
      <pivotArea field="16" type="button" dataOnly="0" labelOnly="1" outline="0"/>
    </format>
    <format dxfId="620">
      <pivotArea dataOnly="0" labelOnly="1" outline="0" axis="axisValues" fieldPosition="0"/>
    </format>
    <format dxfId="619">
      <pivotArea outline="0" collapsedLevelsAreSubtotals="1" fieldPosition="0"/>
    </format>
    <format dxfId="618">
      <pivotArea dataOnly="0" labelOnly="1" outline="0" fieldPosition="0">
        <references count="1">
          <reference field="8" count="0"/>
        </references>
      </pivotArea>
    </format>
    <format dxfId="617">
      <pivotArea dataOnly="0" labelOnly="1" outline="0" fieldPosition="0">
        <references count="1">
          <reference field="8" count="0"/>
        </references>
      </pivotArea>
    </format>
    <format dxfId="616">
      <pivotArea type="all" dataOnly="0" outline="0" fieldPosition="0"/>
    </format>
    <format dxfId="615">
      <pivotArea outline="0" collapsedLevelsAreSubtotals="1" fieldPosition="0"/>
    </format>
    <format dxfId="614">
      <pivotArea field="8" type="button" dataOnly="0" labelOnly="1" outline="0" axis="axisRow" fieldPosition="0"/>
    </format>
    <format dxfId="613">
      <pivotArea dataOnly="0" labelOnly="1" outline="0" fieldPosition="0">
        <references count="1">
          <reference field="8" count="0"/>
        </references>
      </pivotArea>
    </format>
    <format dxfId="612">
      <pivotArea dataOnly="0" labelOnly="1" outline="0" axis="axisValues" fieldPosition="0"/>
    </format>
    <format dxfId="611">
      <pivotArea field="8" type="button" dataOnly="0" labelOnly="1" outline="0" axis="axisRow" fieldPosition="0"/>
    </format>
    <format dxfId="610">
      <pivotArea dataOnly="0" labelOnly="1" outline="0" axis="axisValues" fieldPosition="0"/>
    </format>
    <format dxfId="609">
      <pivotArea field="8" type="button" dataOnly="0" labelOnly="1" outline="0" axis="axisRow" fieldPosition="0"/>
    </format>
    <format dxfId="608">
      <pivotArea dataOnly="0" labelOnly="1" outline="0" axis="axisValues" fieldPosition="0"/>
    </format>
    <format dxfId="607">
      <pivotArea field="8" type="button" dataOnly="0" labelOnly="1" outline="0" axis="axisRow" fieldPosition="0"/>
    </format>
    <format dxfId="606">
      <pivotArea dataOnly="0" labelOnly="1" outline="0" axis="axisValues" fieldPosition="0"/>
    </format>
    <format dxfId="605">
      <pivotArea field="8" type="button" dataOnly="0" labelOnly="1" outline="0" axis="axisRow" fieldPosition="0"/>
    </format>
    <format dxfId="604">
      <pivotArea dataOnly="0" labelOnly="1" outline="0" axis="axisValues" fieldPosition="0"/>
    </format>
    <format dxfId="603">
      <pivotArea field="8" type="button" dataOnly="0" labelOnly="1" outline="0" axis="axisRow" fieldPosition="0"/>
    </format>
    <format dxfId="602">
      <pivotArea dataOnly="0" labelOnly="1" outline="0" axis="axisValues" fieldPosition="0"/>
    </format>
    <format dxfId="601">
      <pivotArea outline="0" collapsedLevelsAreSubtotals="1" fieldPosition="0"/>
    </format>
    <format dxfId="600">
      <pivotArea dataOnly="0" labelOnly="1" outline="0" fieldPosition="0">
        <references count="1">
          <reference field="8" count="0"/>
        </references>
      </pivotArea>
    </format>
    <format dxfId="599">
      <pivotArea type="all" dataOnly="0" outline="0" fieldPosition="0"/>
    </format>
    <format dxfId="598">
      <pivotArea outline="0" collapsedLevelsAreSubtotals="1" fieldPosition="0"/>
    </format>
    <format dxfId="597">
      <pivotArea field="8" type="button" dataOnly="0" labelOnly="1" outline="0" axis="axisRow" fieldPosition="0"/>
    </format>
    <format dxfId="596">
      <pivotArea dataOnly="0" labelOnly="1" outline="0" fieldPosition="0">
        <references count="1">
          <reference field="8" count="0"/>
        </references>
      </pivotArea>
    </format>
    <format dxfId="595">
      <pivotArea dataOnly="0" labelOnly="1" outline="0" axis="axisValues" fieldPosition="0"/>
    </format>
    <format dxfId="594">
      <pivotArea type="all" dataOnly="0" outline="0" fieldPosition="0"/>
    </format>
    <format dxfId="593">
      <pivotArea outline="0" collapsedLevelsAreSubtotals="1" fieldPosition="0"/>
    </format>
    <format dxfId="592">
      <pivotArea field="8" type="button" dataOnly="0" labelOnly="1" outline="0" axis="axisRow" fieldPosition="0"/>
    </format>
    <format dxfId="591">
      <pivotArea dataOnly="0" labelOnly="1" outline="0" fieldPosition="0">
        <references count="1">
          <reference field="8" count="0"/>
        </references>
      </pivotArea>
    </format>
    <format dxfId="590">
      <pivotArea dataOnly="0" labelOnly="1" outline="0" axis="axisValues" fieldPosition="0"/>
    </format>
  </format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445B3-F8D9-4AF7-944B-E03662C0865B}" name="Data de Admi." cacheId="12" applyNumberFormats="0" applyBorderFormats="0" applyFontFormats="0" applyPatternFormats="0" applyAlignmentFormats="0" applyWidthHeightFormats="1" dataCaption="Valores" updatedVersion="6" minRefreshableVersion="5" useAutoFormatting="1" rowGrandTotals="0" colGrandTotals="0" itemPrintTitles="1" createdVersion="6" indent="0" compact="0" compactData="0" multipleFieldFilters="0" chartFormat="62">
  <location ref="P3:R14" firstHeaderRow="1" firstDataRow="1" firstDataCol="2"/>
  <pivotFields count="21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h="1" x="5"/>
        <item h="1" x="2"/>
        <item h="1" x="1"/>
        <item h="1" x="3"/>
        <item h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ubtotalTop="0" showAll="0" defaultSubtotal="0">
      <items count="17">
        <item sd="0" x="7"/>
        <item sd="0" x="1"/>
        <item sd="0" x="8"/>
        <item sd="0" x="13"/>
        <item sd="0" x="10"/>
        <item sd="0" x="9"/>
        <item sd="0" x="2"/>
        <item sd="0" x="3"/>
        <item sd="0" x="11"/>
        <item sd="0" x="12"/>
        <item sd="0" x="4"/>
        <item sd="0" x="6"/>
        <item sd="0" x="5"/>
        <item sd="0" x="0"/>
        <item sd="0" x="14"/>
        <item sd="0" x="16"/>
        <item sd="0"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">
        <item sd="0" x="10"/>
        <item sd="0" x="9"/>
        <item sd="0" x="8"/>
        <item sd="0" x="2"/>
        <item sd="0" x="1"/>
        <item sd="0" x="5"/>
        <item sd="0" x="3"/>
        <item sd="0" x="0"/>
        <item sd="0" x="4"/>
        <item sd="0" x="6"/>
        <item sd="0" x="11"/>
        <item sd="0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x="2"/>
        <item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5">
        <item sd="0" x="0"/>
        <item x="1"/>
        <item x="2"/>
        <item sd="0" x="3"/>
        <item sd="0" x="4"/>
        <item sd="0" x="5"/>
        <item x="6"/>
        <item sd="0" x="7"/>
        <item x="8"/>
        <item x="9"/>
        <item x="10"/>
        <item x="11"/>
        <item x="12"/>
        <item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3"/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</rowItems>
  <colItems count="1">
    <i/>
  </colItems>
  <dataFields count="1">
    <dataField name="Count ID_MATRICULA" fld="0" subtotal="count" baseField="8" baseItem="0"/>
  </dataFields>
  <formats count="32">
    <format dxfId="657">
      <pivotArea field="2" type="button" dataOnly="0" labelOnly="1" outline="0"/>
    </format>
    <format dxfId="656">
      <pivotArea field="16" type="button" dataOnly="0" labelOnly="1" outline="0"/>
    </format>
    <format dxfId="655">
      <pivotArea dataOnly="0" labelOnly="1" outline="0" axis="axisValues" fieldPosition="0"/>
    </format>
    <format dxfId="654">
      <pivotArea field="2" type="button" dataOnly="0" labelOnly="1" outline="0"/>
    </format>
    <format dxfId="653">
      <pivotArea field="16" type="button" dataOnly="0" labelOnly="1" outline="0"/>
    </format>
    <format dxfId="652">
      <pivotArea dataOnly="0" labelOnly="1" outline="0" axis="axisValues" fieldPosition="0"/>
    </format>
    <format dxfId="651">
      <pivotArea outline="0" collapsedLevelsAreSubtotals="1" fieldPosition="0"/>
    </format>
    <format dxfId="650">
      <pivotArea type="all" dataOnly="0" outline="0" fieldPosition="0"/>
    </format>
    <format dxfId="649">
      <pivotArea field="8" type="button" dataOnly="0" labelOnly="1" outline="0"/>
    </format>
    <format dxfId="648">
      <pivotArea dataOnly="0" labelOnly="1" outline="0" axis="axisValues" fieldPosition="0"/>
    </format>
    <format dxfId="647">
      <pivotArea field="8" type="button" dataOnly="0" labelOnly="1" outline="0"/>
    </format>
    <format dxfId="646">
      <pivotArea field="8" type="button" dataOnly="0" labelOnly="1" outline="0"/>
    </format>
    <format dxfId="645">
      <pivotArea dataOnly="0" labelOnly="1" outline="0" axis="axisValues" fieldPosition="0"/>
    </format>
    <format dxfId="644">
      <pivotArea field="10" type="button" dataOnly="0" labelOnly="1" outline="0"/>
    </format>
    <format dxfId="643">
      <pivotArea field="20" type="button" dataOnly="0" labelOnly="1" outline="0"/>
    </format>
    <format dxfId="642">
      <pivotArea dataOnly="0" labelOnly="1" outline="0" axis="axisValues" fieldPosition="0"/>
    </format>
    <format dxfId="641">
      <pivotArea field="10" type="button" dataOnly="0" labelOnly="1" outline="0"/>
    </format>
    <format dxfId="640">
      <pivotArea field="20" type="button" dataOnly="0" labelOnly="1" outline="0"/>
    </format>
    <format dxfId="639">
      <pivotArea dataOnly="0" labelOnly="1" outline="0" axis="axisValues" fieldPosition="0"/>
    </format>
    <format dxfId="638">
      <pivotArea field="10" type="button" dataOnly="0" labelOnly="1" outline="0"/>
    </format>
    <format dxfId="637">
      <pivotArea field="20" type="button" dataOnly="0" labelOnly="1" outline="0"/>
    </format>
    <format dxfId="636">
      <pivotArea dataOnly="0" labelOnly="1" outline="0" axis="axisValues" fieldPosition="0"/>
    </format>
    <format dxfId="635">
      <pivotArea type="all" dataOnly="0" outline="0" fieldPosition="0"/>
    </format>
    <format dxfId="634">
      <pivotArea outline="0" collapsedLevelsAreSubtotals="1" fieldPosition="0"/>
    </format>
    <format dxfId="633">
      <pivotArea field="12" type="button" dataOnly="0" labelOnly="1" outline="0" axis="axisRow" fieldPosition="1"/>
    </format>
    <format dxfId="632">
      <pivotArea field="13" type="button" dataOnly="0" labelOnly="1" outline="0" axis="axisRow" fieldPosition="0"/>
    </format>
    <format dxfId="631">
      <pivotArea dataOnly="0" labelOnly="1" outline="0" axis="axisValues" fieldPosition="0"/>
    </format>
    <format dxfId="630">
      <pivotArea type="all" dataOnly="0" outline="0" fieldPosition="0"/>
    </format>
    <format dxfId="629">
      <pivotArea outline="0" collapsedLevelsAreSubtotals="1" fieldPosition="0"/>
    </format>
    <format dxfId="628">
      <pivotArea field="12" type="button" dataOnly="0" labelOnly="1" outline="0" axis="axisRow" fieldPosition="1"/>
    </format>
    <format dxfId="627">
      <pivotArea field="13" type="button" dataOnly="0" labelOnly="1" outline="0" axis="axisRow" fieldPosition="0"/>
    </format>
    <format dxfId="626">
      <pivotArea dataOnly="0" labelOnly="1" outline="0" axis="axisValues" fieldPosition="0"/>
    </format>
  </formats>
  <chartFormats count="1">
    <chartFormat chart="61" format="1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A2981-EB9B-4644-8169-CE37ACA86806}" name="Salario por Departamento" cacheId="12" applyNumberFormats="0" applyBorderFormats="0" applyFontFormats="0" applyPatternFormats="0" applyAlignmentFormats="0" applyWidthHeightFormats="1" dataCaption="Valores" updatedVersion="6" minRefreshableVersion="5" rowGrandTotals="0" colGrandTotals="0" itemPrintTitles="1" createdVersion="6" indent="0" compact="0" compactData="0" multipleFieldFilters="0" chartFormat="5">
  <location ref="W3:X13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h="1" x="5"/>
        <item h="1" x="2"/>
        <item h="1" x="1"/>
        <item h="1" x="3"/>
        <item h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">
        <item x="9"/>
        <item x="3"/>
        <item x="6"/>
        <item x="2"/>
        <item x="8"/>
        <item x="7"/>
        <item x="1"/>
        <item x="10"/>
        <item x="4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0">
    <i>
      <x/>
    </i>
    <i>
      <x v="4"/>
    </i>
    <i>
      <x v="3"/>
    </i>
    <i>
      <x v="7"/>
    </i>
    <i>
      <x v="5"/>
    </i>
    <i>
      <x v="1"/>
    </i>
    <i>
      <x v="8"/>
    </i>
    <i>
      <x v="6"/>
    </i>
    <i>
      <x v="2"/>
    </i>
    <i>
      <x v="9"/>
    </i>
  </rowItems>
  <colItems count="1">
    <i/>
  </colItems>
  <dataFields count="1">
    <dataField name="Soma de SALARIO" fld="15" baseField="0" baseItem="0" numFmtId="44"/>
  </dataFields>
  <formats count="35">
    <format dxfId="692">
      <pivotArea field="2" type="button" dataOnly="0" labelOnly="1" outline="0"/>
    </format>
    <format dxfId="691">
      <pivotArea field="16" type="button" dataOnly="0" labelOnly="1" outline="0"/>
    </format>
    <format dxfId="690">
      <pivotArea dataOnly="0" labelOnly="1" outline="0" axis="axisValues" fieldPosition="0"/>
    </format>
    <format dxfId="689">
      <pivotArea field="2" type="button" dataOnly="0" labelOnly="1" outline="0"/>
    </format>
    <format dxfId="688">
      <pivotArea field="16" type="button" dataOnly="0" labelOnly="1" outline="0"/>
    </format>
    <format dxfId="687">
      <pivotArea dataOnly="0" labelOnly="1" outline="0" axis="axisValues" fieldPosition="0"/>
    </format>
    <format dxfId="686">
      <pivotArea outline="0" collapsedLevelsAreSubtotals="1" fieldPosition="0"/>
    </format>
    <format dxfId="685">
      <pivotArea type="all" dataOnly="0" outline="0" fieldPosition="0"/>
    </format>
    <format dxfId="684">
      <pivotArea dataOnly="0" labelOnly="1" outline="0" axis="axisValues" fieldPosition="0"/>
    </format>
    <format dxfId="683">
      <pivotArea field="3" type="button" dataOnly="0" labelOnly="1" outline="0"/>
    </format>
    <format dxfId="682">
      <pivotArea field="4" type="button" dataOnly="0" labelOnly="1" outline="0"/>
    </format>
    <format dxfId="681">
      <pivotArea dataOnly="0" labelOnly="1" outline="0" axis="axisValues" fieldPosition="0"/>
    </format>
    <format dxfId="680">
      <pivotArea field="3" type="button" dataOnly="0" labelOnly="1" outline="0"/>
    </format>
    <format dxfId="679">
      <pivotArea field="4" type="button" dataOnly="0" labelOnly="1" outline="0"/>
    </format>
    <format dxfId="678">
      <pivotArea dataOnly="0" labelOnly="1" outline="0" axis="axisValues" fieldPosition="0"/>
    </format>
    <format dxfId="677">
      <pivotArea field="3" type="button" dataOnly="0" labelOnly="1" outline="0"/>
    </format>
    <format dxfId="676">
      <pivotArea field="4" type="button" dataOnly="0" labelOnly="1" outline="0"/>
    </format>
    <format dxfId="675">
      <pivotArea dataOnly="0" labelOnly="1" outline="0" axis="axisValues" fieldPosition="0"/>
    </format>
    <format dxfId="674">
      <pivotArea field="3" type="button" dataOnly="0" labelOnly="1" outline="0"/>
    </format>
    <format dxfId="673">
      <pivotArea field="4" type="button" dataOnly="0" labelOnly="1" outline="0"/>
    </format>
    <format dxfId="672">
      <pivotArea dataOnly="0" labelOnly="1" outline="0" axis="axisValues" fieldPosition="0"/>
    </format>
    <format dxfId="671">
      <pivotArea field="3" type="button" dataOnly="0" labelOnly="1" outline="0"/>
    </format>
    <format dxfId="670">
      <pivotArea field="4" type="button" dataOnly="0" labelOnly="1" outline="0"/>
    </format>
    <format dxfId="669">
      <pivotArea dataOnly="0" labelOnly="1" outline="0" axis="axisValues" fieldPosition="0"/>
    </format>
    <format dxfId="668">
      <pivotArea type="all" dataOnly="0" outline="0" fieldPosition="0"/>
    </format>
    <format dxfId="667">
      <pivotArea outline="0" collapsedLevelsAreSubtotals="1" fieldPosition="0"/>
    </format>
    <format dxfId="666">
      <pivotArea field="8" type="button" dataOnly="0" labelOnly="1" outline="0" axis="axisRow" fieldPosition="0"/>
    </format>
    <format dxfId="665">
      <pivotArea dataOnly="0" labelOnly="1" outline="0" fieldPosition="0">
        <references count="1">
          <reference field="8" count="0"/>
        </references>
      </pivotArea>
    </format>
    <format dxfId="664">
      <pivotArea dataOnly="0" labelOnly="1" outline="0" axis="axisValues" fieldPosition="0"/>
    </format>
    <format dxfId="663">
      <pivotArea type="all" dataOnly="0" outline="0" fieldPosition="0"/>
    </format>
    <format dxfId="662">
      <pivotArea outline="0" collapsedLevelsAreSubtotals="1" fieldPosition="0"/>
    </format>
    <format dxfId="661">
      <pivotArea field="8" type="button" dataOnly="0" labelOnly="1" outline="0" axis="axisRow" fieldPosition="0"/>
    </format>
    <format dxfId="660">
      <pivotArea dataOnly="0" labelOnly="1" outline="0" fieldPosition="0">
        <references count="1">
          <reference field="8" count="0"/>
        </references>
      </pivotArea>
    </format>
    <format dxfId="659">
      <pivotArea dataOnly="0" labelOnly="1" outline="0" axis="axisValues" fieldPosition="0"/>
    </format>
    <format dxfId="65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04FEA6-40DD-4560-BB16-A3D1F3E98D03}" name="Contagem Funcionários" cacheId="12" applyNumberFormats="0" applyBorderFormats="0" applyFontFormats="0" applyPatternFormats="0" applyAlignmentFormats="0" applyWidthHeightFormats="1" dataCaption="Valores" updatedVersion="6" minRefreshableVersion="5" useAutoFormatting="1" rowGrandTotals="0" colGrandTotals="0" itemPrintTitles="1" createdVersion="6" indent="0" compact="0" compactData="0" multipleFieldFilters="0">
  <location ref="B3:B4" firstHeaderRow="1" firstDataRow="1" firstDataCol="0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h="1" x="5"/>
        <item h="1" x="2"/>
        <item h="1" x="1"/>
        <item h="1" x="3"/>
        <item h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x="2"/>
        <item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5">
        <item sd="0" x="0"/>
        <item x="1"/>
        <item x="2"/>
        <item sd="0" x="3"/>
        <item sd="0" x="4"/>
        <item sd="0" x="5"/>
        <item x="6"/>
        <item sd="0" x="7"/>
        <item x="8"/>
        <item x="9"/>
        <item x="10"/>
        <item x="11"/>
        <item x="12"/>
        <item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Cont. Func." fld="2" subtotal="count" baseField="0" baseItem="0" numFmtId="1"/>
  </dataFields>
  <formats count="37">
    <format dxfId="729">
      <pivotArea field="2" type="button" dataOnly="0" labelOnly="1" outline="0"/>
    </format>
    <format dxfId="728">
      <pivotArea field="16" type="button" dataOnly="0" labelOnly="1" outline="0"/>
    </format>
    <format dxfId="727">
      <pivotArea dataOnly="0" labelOnly="1" outline="0" axis="axisValues" fieldPosition="0"/>
    </format>
    <format dxfId="726">
      <pivotArea field="2" type="button" dataOnly="0" labelOnly="1" outline="0"/>
    </format>
    <format dxfId="725">
      <pivotArea field="16" type="button" dataOnly="0" labelOnly="1" outline="0"/>
    </format>
    <format dxfId="724">
      <pivotArea dataOnly="0" labelOnly="1" outline="0" axis="axisValues" fieldPosition="0"/>
    </format>
    <format dxfId="723">
      <pivotArea outline="0" collapsedLevelsAreSubtotals="1" fieldPosition="0"/>
    </format>
    <format dxfId="722">
      <pivotArea type="all" dataOnly="0" outline="0" fieldPosition="0"/>
    </format>
    <format dxfId="721">
      <pivotArea outline="0" collapsedLevelsAreSubtotals="1" fieldPosition="0"/>
    </format>
    <format dxfId="720">
      <pivotArea field="8" type="button" dataOnly="0" labelOnly="1" outline="0"/>
    </format>
    <format dxfId="719">
      <pivotArea dataOnly="0" labelOnly="1" outline="0" axis="axisValues" fieldPosition="0"/>
    </format>
    <format dxfId="718">
      <pivotArea dataOnly="0" labelOnly="1" outline="0" axis="axisValues" fieldPosition="0"/>
    </format>
    <format dxfId="717">
      <pivotArea field="10" type="button" dataOnly="0" labelOnly="1" outline="0"/>
    </format>
    <format dxfId="716">
      <pivotArea field="20" type="button" dataOnly="0" labelOnly="1" outline="0"/>
    </format>
    <format dxfId="715">
      <pivotArea dataOnly="0" labelOnly="1" outline="0" axis="axisValues" fieldPosition="0"/>
    </format>
    <format dxfId="714">
      <pivotArea field="10" type="button" dataOnly="0" labelOnly="1" outline="0"/>
    </format>
    <format dxfId="713">
      <pivotArea field="20" type="button" dataOnly="0" labelOnly="1" outline="0"/>
    </format>
    <format dxfId="712">
      <pivotArea dataOnly="0" labelOnly="1" outline="0" axis="axisValues" fieldPosition="0"/>
    </format>
    <format dxfId="711">
      <pivotArea field="10" type="button" dataOnly="0" labelOnly="1" outline="0"/>
    </format>
    <format dxfId="710">
      <pivotArea field="20" type="button" dataOnly="0" labelOnly="1" outline="0"/>
    </format>
    <format dxfId="709">
      <pivotArea dataOnly="0" labelOnly="1" outline="0" axis="axisValues" fieldPosition="0"/>
    </format>
    <format dxfId="708">
      <pivotArea type="origin" dataOnly="0" labelOnly="1" outline="0" fieldPosition="0"/>
    </format>
    <format dxfId="707">
      <pivotArea field="8" type="button" dataOnly="0" labelOnly="1" outline="0"/>
    </format>
    <format dxfId="706">
      <pivotArea type="topRight" dataOnly="0" labelOnly="1" outline="0" fieldPosition="0"/>
    </format>
    <format dxfId="705">
      <pivotArea field="9" type="button" dataOnly="0" labelOnly="1" outline="0"/>
    </format>
    <format dxfId="704">
      <pivotArea type="origin" dataOnly="0" labelOnly="1" outline="0" fieldPosition="0"/>
    </format>
    <format dxfId="703">
      <pivotArea field="8" type="button" dataOnly="0" labelOnly="1" outline="0"/>
    </format>
    <format dxfId="702">
      <pivotArea type="topRight" dataOnly="0" labelOnly="1" outline="0" fieldPosition="0"/>
    </format>
    <format dxfId="701">
      <pivotArea field="9" type="button" dataOnly="0" labelOnly="1" outline="0"/>
    </format>
    <format dxfId="700">
      <pivotArea dataOnly="0" labelOnly="1" outline="0" axis="axisValues" fieldPosition="0"/>
    </format>
    <format dxfId="699">
      <pivotArea outline="0" collapsedLevelsAreSubtotals="1" fieldPosition="0"/>
    </format>
    <format dxfId="698">
      <pivotArea type="all" dataOnly="0" outline="0" fieldPosition="0"/>
    </format>
    <format dxfId="697">
      <pivotArea outline="0" collapsedLevelsAreSubtotals="1" fieldPosition="0"/>
    </format>
    <format dxfId="696">
      <pivotArea dataOnly="0" labelOnly="1" outline="0" axis="axisValues" fieldPosition="0"/>
    </format>
    <format dxfId="695">
      <pivotArea type="all" dataOnly="0" outline="0" fieldPosition="0"/>
    </format>
    <format dxfId="694">
      <pivotArea outline="0" collapsedLevelsAreSubtotals="1" fieldPosition="0"/>
    </format>
    <format dxfId="69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B0116-1DD2-49DF-B4AF-6E6974C1E8A7}" name="fUNC. cARGO" cacheId="12" applyNumberFormats="0" applyBorderFormats="0" applyFontFormats="0" applyPatternFormats="0" applyAlignmentFormats="0" applyWidthHeightFormats="1" dataCaption="Valores" updatedVersion="6" minRefreshableVersion="5" rowGrandTotals="0" colGrandTotals="0" itemPrintTitles="1" createdVersion="6" indent="0" compact="0" compactData="0" multipleFieldFilters="0" chartFormat="8">
  <location ref="T3:U15" firstHeaderRow="1" firstDataRow="1" firstDataCol="1"/>
  <pivotFields count="21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h="1" x="5"/>
        <item h="1" x="2"/>
        <item h="1" x="1"/>
        <item h="1" x="3"/>
        <item h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">
        <item x="9"/>
        <item x="3"/>
        <item x="6"/>
        <item x="2"/>
        <item x="8"/>
        <item x="7"/>
        <item x="1"/>
        <item x="10"/>
        <item x="4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12">
    <i>
      <x v="3"/>
    </i>
    <i>
      <x v="2"/>
    </i>
    <i>
      <x v="11"/>
    </i>
    <i>
      <x v="9"/>
    </i>
    <i>
      <x v="10"/>
    </i>
    <i>
      <x v="5"/>
    </i>
    <i>
      <x v="12"/>
    </i>
    <i>
      <x v="6"/>
    </i>
    <i>
      <x v="4"/>
    </i>
    <i>
      <x v="7"/>
    </i>
    <i>
      <x/>
    </i>
    <i>
      <x v="1"/>
    </i>
  </rowItems>
  <colItems count="1">
    <i/>
  </colItems>
  <dataFields count="1">
    <dataField name="Count ID_MATRICULA" fld="0" subtotal="count" baseField="4" baseItem="0"/>
  </dataFields>
  <formats count="35">
    <format dxfId="764">
      <pivotArea field="2" type="button" dataOnly="0" labelOnly="1" outline="0"/>
    </format>
    <format dxfId="763">
      <pivotArea field="16" type="button" dataOnly="0" labelOnly="1" outline="0"/>
    </format>
    <format dxfId="762">
      <pivotArea dataOnly="0" labelOnly="1" outline="0" axis="axisValues" fieldPosition="0"/>
    </format>
    <format dxfId="761">
      <pivotArea field="2" type="button" dataOnly="0" labelOnly="1" outline="0"/>
    </format>
    <format dxfId="760">
      <pivotArea field="16" type="button" dataOnly="0" labelOnly="1" outline="0"/>
    </format>
    <format dxfId="759">
      <pivotArea dataOnly="0" labelOnly="1" outline="0" axis="axisValues" fieldPosition="0"/>
    </format>
    <format dxfId="758">
      <pivotArea outline="0" collapsedLevelsAreSubtotals="1" fieldPosition="0"/>
    </format>
    <format dxfId="757">
      <pivotArea type="all" dataOnly="0" outline="0" fieldPosition="0"/>
    </format>
    <format dxfId="756">
      <pivotArea field="8" type="button" dataOnly="0" labelOnly="1" outline="0"/>
    </format>
    <format dxfId="755">
      <pivotArea dataOnly="0" labelOnly="1" outline="0" axis="axisValues" fieldPosition="0"/>
    </format>
    <format dxfId="754">
      <pivotArea field="3" type="button" dataOnly="0" labelOnly="1" outline="0"/>
    </format>
    <format dxfId="753">
      <pivotArea field="4" type="button" dataOnly="0" labelOnly="1" outline="0"/>
    </format>
    <format dxfId="752">
      <pivotArea dataOnly="0" labelOnly="1" outline="0" axis="axisValues" fieldPosition="0"/>
    </format>
    <format dxfId="751">
      <pivotArea field="3" type="button" dataOnly="0" labelOnly="1" outline="0"/>
    </format>
    <format dxfId="750">
      <pivotArea field="4" type="button" dataOnly="0" labelOnly="1" outline="0"/>
    </format>
    <format dxfId="749">
      <pivotArea dataOnly="0" labelOnly="1" outline="0" axis="axisValues" fieldPosition="0"/>
    </format>
    <format dxfId="748">
      <pivotArea field="3" type="button" dataOnly="0" labelOnly="1" outline="0"/>
    </format>
    <format dxfId="747">
      <pivotArea field="4" type="button" dataOnly="0" labelOnly="1" outline="0"/>
    </format>
    <format dxfId="746">
      <pivotArea dataOnly="0" labelOnly="1" outline="0" axis="axisValues" fieldPosition="0"/>
    </format>
    <format dxfId="745">
      <pivotArea field="3" type="button" dataOnly="0" labelOnly="1" outline="0"/>
    </format>
    <format dxfId="744">
      <pivotArea field="4" type="button" dataOnly="0" labelOnly="1" outline="0"/>
    </format>
    <format dxfId="743">
      <pivotArea dataOnly="0" labelOnly="1" outline="0" axis="axisValues" fieldPosition="0"/>
    </format>
    <format dxfId="742">
      <pivotArea field="3" type="button" dataOnly="0" labelOnly="1" outline="0"/>
    </format>
    <format dxfId="741">
      <pivotArea field="4" type="button" dataOnly="0" labelOnly="1" outline="0"/>
    </format>
    <format dxfId="740">
      <pivotArea dataOnly="0" labelOnly="1" outline="0" axis="axisValues" fieldPosition="0"/>
    </format>
    <format dxfId="739">
      <pivotArea type="all" dataOnly="0" outline="0" fieldPosition="0"/>
    </format>
    <format dxfId="738">
      <pivotArea outline="0" collapsedLevelsAreSubtotals="1" fieldPosition="0"/>
    </format>
    <format dxfId="737">
      <pivotArea field="9" type="button" dataOnly="0" labelOnly="1" outline="0" axis="axisRow" fieldPosition="0"/>
    </format>
    <format dxfId="736">
      <pivotArea dataOnly="0" labelOnly="1" outline="0" fieldPosition="0">
        <references count="1">
          <reference field="9" count="0"/>
        </references>
      </pivotArea>
    </format>
    <format dxfId="735">
      <pivotArea dataOnly="0" labelOnly="1" outline="0" axis="axisValues" fieldPosition="0"/>
    </format>
    <format dxfId="734">
      <pivotArea type="all" dataOnly="0" outline="0" fieldPosition="0"/>
    </format>
    <format dxfId="733">
      <pivotArea outline="0" collapsedLevelsAreSubtotals="1" fieldPosition="0"/>
    </format>
    <format dxfId="732">
      <pivotArea field="9" type="button" dataOnly="0" labelOnly="1" outline="0" axis="axisRow" fieldPosition="0"/>
    </format>
    <format dxfId="731">
      <pivotArea dataOnly="0" labelOnly="1" outline="0" fieldPosition="0">
        <references count="1">
          <reference field="9" count="0"/>
        </references>
      </pivotArea>
    </format>
    <format dxfId="730">
      <pivotArea dataOnly="0" labelOnly="1" outline="0" axis="axisValues" fieldPosition="0"/>
    </format>
  </format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6AC37-3817-4374-AB7E-6CFE1F99BF57}" name="Salário Máximo" cacheId="12" applyNumberFormats="0" applyBorderFormats="0" applyFontFormats="0" applyPatternFormats="0" applyAlignmentFormats="0" applyWidthHeightFormats="1" dataCaption="Valores" updatedVersion="6" minRefreshableVersion="5" rowGrandTotals="0" colGrandTotals="0" itemPrintTitles="1" createdVersion="6" indent="0" compact="0" compactData="0" multipleFieldFilters="0">
  <location ref="B19:B20" firstHeaderRow="1" firstDataRow="1" firstDataCol="0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h="1" x="5"/>
        <item h="1" x="2"/>
        <item h="1" x="1"/>
        <item h="1" x="3"/>
        <item h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">
        <item x="9"/>
        <item x="3"/>
        <item x="6"/>
        <item x="2"/>
        <item x="8"/>
        <item x="7"/>
        <item x="1"/>
        <item x="10"/>
        <item x="4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Máx. Sala." fld="15" subtotal="max" baseField="0" baseItem="344195756" numFmtId="44"/>
  </dataFields>
  <formats count="33">
    <format dxfId="797">
      <pivotArea field="2" type="button" dataOnly="0" labelOnly="1" outline="0"/>
    </format>
    <format dxfId="796">
      <pivotArea field="16" type="button" dataOnly="0" labelOnly="1" outline="0"/>
    </format>
    <format dxfId="795">
      <pivotArea dataOnly="0" labelOnly="1" outline="0" axis="axisValues" fieldPosition="0"/>
    </format>
    <format dxfId="794">
      <pivotArea field="2" type="button" dataOnly="0" labelOnly="1" outline="0"/>
    </format>
    <format dxfId="793">
      <pivotArea field="16" type="button" dataOnly="0" labelOnly="1" outline="0"/>
    </format>
    <format dxfId="792">
      <pivotArea dataOnly="0" labelOnly="1" outline="0" axis="axisValues" fieldPosition="0"/>
    </format>
    <format dxfId="791">
      <pivotArea outline="0" collapsedLevelsAreSubtotals="1" fieldPosition="0"/>
    </format>
    <format dxfId="790">
      <pivotArea type="all" dataOnly="0" outline="0" fieldPosition="0"/>
    </format>
    <format dxfId="789">
      <pivotArea outline="0" collapsedLevelsAreSubtotals="1" fieldPosition="0"/>
    </format>
    <format dxfId="788">
      <pivotArea field="8" type="button" dataOnly="0" labelOnly="1" outline="0"/>
    </format>
    <format dxfId="787">
      <pivotArea dataOnly="0" labelOnly="1" outline="0" axis="axisValues" fieldPosition="0"/>
    </format>
    <format dxfId="786">
      <pivotArea field="3" type="button" dataOnly="0" labelOnly="1" outline="0"/>
    </format>
    <format dxfId="785">
      <pivotArea field="4" type="button" dataOnly="0" labelOnly="1" outline="0"/>
    </format>
    <format dxfId="784">
      <pivotArea dataOnly="0" labelOnly="1" outline="0" axis="axisValues" fieldPosition="0"/>
    </format>
    <format dxfId="783">
      <pivotArea field="3" type="button" dataOnly="0" labelOnly="1" outline="0"/>
    </format>
    <format dxfId="782">
      <pivotArea field="4" type="button" dataOnly="0" labelOnly="1" outline="0"/>
    </format>
    <format dxfId="781">
      <pivotArea dataOnly="0" labelOnly="1" outline="0" axis="axisValues" fieldPosition="0"/>
    </format>
    <format dxfId="780">
      <pivotArea field="3" type="button" dataOnly="0" labelOnly="1" outline="0"/>
    </format>
    <format dxfId="779">
      <pivotArea field="4" type="button" dataOnly="0" labelOnly="1" outline="0"/>
    </format>
    <format dxfId="778">
      <pivotArea dataOnly="0" labelOnly="1" outline="0" axis="axisValues" fieldPosition="0"/>
    </format>
    <format dxfId="777">
      <pivotArea field="3" type="button" dataOnly="0" labelOnly="1" outline="0"/>
    </format>
    <format dxfId="776">
      <pivotArea field="4" type="button" dataOnly="0" labelOnly="1" outline="0"/>
    </format>
    <format dxfId="775">
      <pivotArea field="3" type="button" dataOnly="0" labelOnly="1" outline="0"/>
    </format>
    <format dxfId="774">
      <pivotArea field="4" type="button" dataOnly="0" labelOnly="1" outline="0"/>
    </format>
    <format dxfId="773">
      <pivotArea dataOnly="0" labelOnly="1" outline="0" axis="axisValues" fieldPosition="0"/>
    </format>
    <format dxfId="772">
      <pivotArea outline="0" collapsedLevelsAreSubtotals="1" fieldPosition="0"/>
    </format>
    <format dxfId="771">
      <pivotArea dataOnly="0" labelOnly="1" outline="0" axis="axisValues" fieldPosition="0"/>
    </format>
    <format dxfId="770">
      <pivotArea type="all" dataOnly="0" outline="0" fieldPosition="0"/>
    </format>
    <format dxfId="769">
      <pivotArea outline="0" collapsedLevelsAreSubtotals="1" fieldPosition="0"/>
    </format>
    <format dxfId="768">
      <pivotArea dataOnly="0" labelOnly="1" outline="0" axis="axisValues" fieldPosition="0"/>
    </format>
    <format dxfId="767">
      <pivotArea type="all" dataOnly="0" outline="0" fieldPosition="0"/>
    </format>
    <format dxfId="766">
      <pivotArea outline="0" collapsedLevelsAreSubtotals="1" fieldPosition="0"/>
    </format>
    <format dxfId="76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7F9AA-795F-4EEF-81EF-02F7559E2E5D}" name="Cargo por Departamento" cacheId="12" applyNumberFormats="0" applyBorderFormats="0" applyFontFormats="0" applyPatternFormats="0" applyAlignmentFormats="0" applyWidthHeightFormats="1" dataCaption="Valores" updatedVersion="6" minRefreshableVersion="5" rowGrandTotals="0" colGrandTotals="0" itemPrintTitles="1" createdVersion="6" indent="0" compact="0" compactData="0" multipleFieldFilters="0" chartFormat="21">
  <location ref="Z3:AL14" firstHeaderRow="1" firstDataRow="2" firstDataCol="1"/>
  <pivotFields count="21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h="1" x="5"/>
        <item h="1" x="2"/>
        <item h="1" x="1"/>
        <item h="1" x="3"/>
        <item h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">
        <item x="9"/>
        <item x="3"/>
        <item x="6"/>
        <item x="2"/>
        <item x="8"/>
        <item x="7"/>
        <item x="1"/>
        <item x="10"/>
        <item x="4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9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</colItems>
  <dataFields count="1">
    <dataField name="Contagem de ID_MATRICULA" fld="0" subtotal="count" baseField="9" baseItem="0" numFmtId="1"/>
  </dataFields>
  <formats count="43">
    <format dxfId="840">
      <pivotArea field="2" type="button" dataOnly="0" labelOnly="1" outline="0"/>
    </format>
    <format dxfId="839">
      <pivotArea field="16" type="button" dataOnly="0" labelOnly="1" outline="0"/>
    </format>
    <format dxfId="838">
      <pivotArea dataOnly="0" labelOnly="1" outline="0" axis="axisValues" fieldPosition="0"/>
    </format>
    <format dxfId="837">
      <pivotArea field="2" type="button" dataOnly="0" labelOnly="1" outline="0"/>
    </format>
    <format dxfId="836">
      <pivotArea field="16" type="button" dataOnly="0" labelOnly="1" outline="0"/>
    </format>
    <format dxfId="835">
      <pivotArea dataOnly="0" labelOnly="1" outline="0" axis="axisValues" fieldPosition="0"/>
    </format>
    <format dxfId="834">
      <pivotArea outline="0" collapsedLevelsAreSubtotals="1" fieldPosition="0"/>
    </format>
    <format dxfId="833">
      <pivotArea type="all" dataOnly="0" outline="0" fieldPosition="0"/>
    </format>
    <format dxfId="832">
      <pivotArea outline="0" collapsedLevelsAreSubtotals="1" fieldPosition="0"/>
    </format>
    <format dxfId="831">
      <pivotArea dataOnly="0" labelOnly="1" outline="0" axis="axisValues" fieldPosition="0"/>
    </format>
    <format dxfId="830">
      <pivotArea field="3" type="button" dataOnly="0" labelOnly="1" outline="0"/>
    </format>
    <format dxfId="829">
      <pivotArea field="4" type="button" dataOnly="0" labelOnly="1" outline="0"/>
    </format>
    <format dxfId="828">
      <pivotArea dataOnly="0" labelOnly="1" outline="0" axis="axisValues" fieldPosition="0"/>
    </format>
    <format dxfId="827">
      <pivotArea field="3" type="button" dataOnly="0" labelOnly="1" outline="0"/>
    </format>
    <format dxfId="826">
      <pivotArea field="4" type="button" dataOnly="0" labelOnly="1" outline="0"/>
    </format>
    <format dxfId="825">
      <pivotArea dataOnly="0" labelOnly="1" outline="0" axis="axisValues" fieldPosition="0"/>
    </format>
    <format dxfId="824">
      <pivotArea field="3" type="button" dataOnly="0" labelOnly="1" outline="0"/>
    </format>
    <format dxfId="823">
      <pivotArea field="4" type="button" dataOnly="0" labelOnly="1" outline="0"/>
    </format>
    <format dxfId="822">
      <pivotArea dataOnly="0" labelOnly="1" outline="0" axis="axisValues" fieldPosition="0"/>
    </format>
    <format dxfId="821">
      <pivotArea field="3" type="button" dataOnly="0" labelOnly="1" outline="0"/>
    </format>
    <format dxfId="820">
      <pivotArea field="4" type="button" dataOnly="0" labelOnly="1" outline="0"/>
    </format>
    <format dxfId="819">
      <pivotArea dataOnly="0" labelOnly="1" outline="0" axis="axisValues" fieldPosition="0"/>
    </format>
    <format dxfId="818">
      <pivotArea field="3" type="button" dataOnly="0" labelOnly="1" outline="0"/>
    </format>
    <format dxfId="817">
      <pivotArea field="4" type="button" dataOnly="0" labelOnly="1" outline="0"/>
    </format>
    <format dxfId="816">
      <pivotArea dataOnly="0" labelOnly="1" outline="0" axis="axisValues" fieldPosition="0"/>
    </format>
    <format dxfId="815">
      <pivotArea outline="0" collapsedLevelsAreSubtotals="1" fieldPosition="0"/>
    </format>
    <format dxfId="814">
      <pivotArea dataOnly="0" labelOnly="1" outline="0" fieldPosition="0">
        <references count="1">
          <reference field="8" count="0"/>
        </references>
      </pivotArea>
    </format>
    <format dxfId="813">
      <pivotArea type="all" dataOnly="0" outline="0" fieldPosition="0"/>
    </format>
    <format dxfId="812">
      <pivotArea outline="0" collapsedLevelsAreSubtotals="1" fieldPosition="0"/>
    </format>
    <format dxfId="811">
      <pivotArea type="origin" dataOnly="0" labelOnly="1" outline="0" fieldPosition="0"/>
    </format>
    <format dxfId="810">
      <pivotArea field="9" type="button" dataOnly="0" labelOnly="1" outline="0" axis="axisCol" fieldPosition="0"/>
    </format>
    <format dxfId="809">
      <pivotArea type="topRight" dataOnly="0" labelOnly="1" outline="0" fieldPosition="0"/>
    </format>
    <format dxfId="808">
      <pivotArea field="8" type="button" dataOnly="0" labelOnly="1" outline="0" axis="axisRow" fieldPosition="0"/>
    </format>
    <format dxfId="807">
      <pivotArea dataOnly="0" labelOnly="1" outline="0" fieldPosition="0">
        <references count="1">
          <reference field="8" count="0"/>
        </references>
      </pivotArea>
    </format>
    <format dxfId="806">
      <pivotArea dataOnly="0" labelOnly="1" outline="0" fieldPosition="0">
        <references count="1">
          <reference field="9" count="0"/>
        </references>
      </pivotArea>
    </format>
    <format dxfId="805">
      <pivotArea type="all" dataOnly="0" outline="0" fieldPosition="0"/>
    </format>
    <format dxfId="804">
      <pivotArea outline="0" collapsedLevelsAreSubtotals="1" fieldPosition="0"/>
    </format>
    <format dxfId="803">
      <pivotArea type="origin" dataOnly="0" labelOnly="1" outline="0" fieldPosition="0"/>
    </format>
    <format dxfId="802">
      <pivotArea field="9" type="button" dataOnly="0" labelOnly="1" outline="0" axis="axisCol" fieldPosition="0"/>
    </format>
    <format dxfId="801">
      <pivotArea type="topRight" dataOnly="0" labelOnly="1" outline="0" fieldPosition="0"/>
    </format>
    <format dxfId="800">
      <pivotArea field="8" type="button" dataOnly="0" labelOnly="1" outline="0" axis="axisRow" fieldPosition="0"/>
    </format>
    <format dxfId="799">
      <pivotArea dataOnly="0" labelOnly="1" outline="0" fieldPosition="0">
        <references count="1">
          <reference field="8" count="0"/>
        </references>
      </pivotArea>
    </format>
    <format dxfId="798">
      <pivotArea dataOnly="0" labelOnly="1" outline="0" fieldPosition="0">
        <references count="1">
          <reference field="9" count="0"/>
        </references>
      </pivotArea>
    </format>
  </formats>
  <chartFormats count="13">
    <chartFormat chart="20" format="10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0" format="10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0" format="10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0" format="10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0" format="10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0" format="10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0" format="10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20" format="10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0" format="10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20" format="1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20" format="1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20" format="1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20" format="1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60428-7B6E-4094-88F7-640FBFA9D37E}" name="Func. por UF e Estados" cacheId="12" applyNumberFormats="0" applyBorderFormats="0" applyFontFormats="0" applyPatternFormats="0" applyAlignmentFormats="0" applyWidthHeightFormats="1" dataCaption="Valores" updatedVersion="6" minRefreshableVersion="5" rowGrandTotals="0" colGrandTotals="0" itemPrintTitles="1" createdVersion="6" indent="0" compact="0" compactData="0" multipleFieldFilters="0">
  <location ref="M3:N4" firstHeaderRow="1" firstDataRow="1" firstDataCol="1"/>
  <pivotFields count="21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h="1" x="5"/>
        <item h="1" x="2"/>
        <item h="1" x="1"/>
        <item h="1" x="3"/>
        <item h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">
        <item x="9"/>
        <item x="3"/>
        <item x="6"/>
        <item x="2"/>
        <item x="8"/>
        <item x="7"/>
        <item x="1"/>
        <item x="10"/>
        <item x="4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">
    <i>
      <x v="5"/>
    </i>
  </rowItems>
  <colItems count="1">
    <i/>
  </colItems>
  <dataFields count="1">
    <dataField name="Count ID_MATRICULA" fld="0" subtotal="count" baseField="4" baseItem="0"/>
  </dataFields>
  <formats count="35">
    <format dxfId="875">
      <pivotArea field="2" type="button" dataOnly="0" labelOnly="1" outline="0"/>
    </format>
    <format dxfId="874">
      <pivotArea field="16" type="button" dataOnly="0" labelOnly="1" outline="0"/>
    </format>
    <format dxfId="873">
      <pivotArea dataOnly="0" labelOnly="1" outline="0" axis="axisValues" fieldPosition="0"/>
    </format>
    <format dxfId="872">
      <pivotArea field="2" type="button" dataOnly="0" labelOnly="1" outline="0"/>
    </format>
    <format dxfId="871">
      <pivotArea field="16" type="button" dataOnly="0" labelOnly="1" outline="0"/>
    </format>
    <format dxfId="870">
      <pivotArea dataOnly="0" labelOnly="1" outline="0" axis="axisValues" fieldPosition="0"/>
    </format>
    <format dxfId="869">
      <pivotArea outline="0" collapsedLevelsAreSubtotals="1" fieldPosition="0"/>
    </format>
    <format dxfId="868">
      <pivotArea type="all" dataOnly="0" outline="0" fieldPosition="0"/>
    </format>
    <format dxfId="867">
      <pivotArea field="8" type="button" dataOnly="0" labelOnly="1" outline="0"/>
    </format>
    <format dxfId="866">
      <pivotArea dataOnly="0" labelOnly="1" outline="0" axis="axisValues" fieldPosition="0"/>
    </format>
    <format dxfId="865">
      <pivotArea field="3" type="button" dataOnly="0" labelOnly="1" outline="0" axis="axisRow" fieldPosition="0"/>
    </format>
    <format dxfId="864">
      <pivotArea field="4" type="button" dataOnly="0" labelOnly="1" outline="0"/>
    </format>
    <format dxfId="863">
      <pivotArea dataOnly="0" labelOnly="1" outline="0" axis="axisValues" fieldPosition="0"/>
    </format>
    <format dxfId="862">
      <pivotArea field="3" type="button" dataOnly="0" labelOnly="1" outline="0" axis="axisRow" fieldPosition="0"/>
    </format>
    <format dxfId="861">
      <pivotArea field="4" type="button" dataOnly="0" labelOnly="1" outline="0"/>
    </format>
    <format dxfId="860">
      <pivotArea dataOnly="0" labelOnly="1" outline="0" axis="axisValues" fieldPosition="0"/>
    </format>
    <format dxfId="859">
      <pivotArea field="3" type="button" dataOnly="0" labelOnly="1" outline="0" axis="axisRow" fieldPosition="0"/>
    </format>
    <format dxfId="858">
      <pivotArea field="4" type="button" dataOnly="0" labelOnly="1" outline="0"/>
    </format>
    <format dxfId="857">
      <pivotArea dataOnly="0" labelOnly="1" outline="0" axis="axisValues" fieldPosition="0"/>
    </format>
    <format dxfId="856">
      <pivotArea field="3" type="button" dataOnly="0" labelOnly="1" outline="0" axis="axisRow" fieldPosition="0"/>
    </format>
    <format dxfId="855">
      <pivotArea field="4" type="button" dataOnly="0" labelOnly="1" outline="0"/>
    </format>
    <format dxfId="854">
      <pivotArea dataOnly="0" labelOnly="1" outline="0" axis="axisValues" fieldPosition="0"/>
    </format>
    <format dxfId="853">
      <pivotArea field="3" type="button" dataOnly="0" labelOnly="1" outline="0" axis="axisRow" fieldPosition="0"/>
    </format>
    <format dxfId="852">
      <pivotArea field="4" type="button" dataOnly="0" labelOnly="1" outline="0"/>
    </format>
    <format dxfId="851">
      <pivotArea dataOnly="0" labelOnly="1" outline="0" axis="axisValues" fieldPosition="0"/>
    </format>
    <format dxfId="850">
      <pivotArea type="all" dataOnly="0" outline="0" fieldPosition="0"/>
    </format>
    <format dxfId="849">
      <pivotArea outline="0" collapsedLevelsAreSubtotals="1" fieldPosition="0"/>
    </format>
    <format dxfId="848">
      <pivotArea field="3" type="button" dataOnly="0" labelOnly="1" outline="0" axis="axisRow" fieldPosition="0"/>
    </format>
    <format dxfId="847">
      <pivotArea dataOnly="0" labelOnly="1" outline="0" fieldPosition="0">
        <references count="1">
          <reference field="3" count="0"/>
        </references>
      </pivotArea>
    </format>
    <format dxfId="846">
      <pivotArea dataOnly="0" labelOnly="1" outline="0" axis="axisValues" fieldPosition="0"/>
    </format>
    <format dxfId="845">
      <pivotArea type="all" dataOnly="0" outline="0" fieldPosition="0"/>
    </format>
    <format dxfId="844">
      <pivotArea outline="0" collapsedLevelsAreSubtotals="1" fieldPosition="0"/>
    </format>
    <format dxfId="843">
      <pivotArea field="3" type="button" dataOnly="0" labelOnly="1" outline="0" axis="axisRow" fieldPosition="0"/>
    </format>
    <format dxfId="842">
      <pivotArea dataOnly="0" labelOnly="1" outline="0" fieldPosition="0">
        <references count="1">
          <reference field="3" count="0"/>
        </references>
      </pivotArea>
    </format>
    <format dxfId="84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F" xr10:uid="{5ABD9038-2FA3-4148-8B73-04C444C367B0}" sourceName="UF">
  <pivotTables>
    <pivotTable tabId="4" name="Func. por Departamento"/>
    <pivotTable tabId="4" name="Data de Admi."/>
    <pivotTable tabId="4" name="Func. com Dependentes"/>
    <pivotTable tabId="4" name="Contagem Funcionários"/>
    <pivotTable tabId="4" name="Func. por UF e Estados"/>
    <pivotTable tabId="4" name="Salário Médio"/>
    <pivotTable tabId="4" name="Salário Minimo"/>
    <pivotTable tabId="4" name="Salário Máximo"/>
    <pivotTable tabId="4" name="fUNC. cARGO"/>
    <pivotTable tabId="4" name="Salario por Departamento"/>
    <pivotTable tabId="4" name="Cargo por Departamento"/>
    <pivotTable tabId="4" name="Tabela dinâmica2"/>
  </pivotTables>
  <data>
    <tabular pivotCacheId="774822466">
      <items count="6">
        <i x="5"/>
        <i x="2"/>
        <i x="1"/>
        <i x="3"/>
        <i x="4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PARTAMENTO" xr10:uid="{D8ACAA2B-287D-4593-BC11-4CF5384F9245}" sourceName="DEPARTAMENTO">
  <pivotTables>
    <pivotTable tabId="4" name="Func. por Departamento"/>
    <pivotTable tabId="4" name="Data de Admi."/>
    <pivotTable tabId="4" name="Func. com Dependentes"/>
    <pivotTable tabId="4" name="Contagem Funcionários"/>
    <pivotTable tabId="4" name="Func. por UF e Estados"/>
    <pivotTable tabId="4" name="Salário Médio"/>
    <pivotTable tabId="4" name="Salário Minimo"/>
    <pivotTable tabId="4" name="Salário Máximo"/>
    <pivotTable tabId="4" name="fUNC. cARGO"/>
    <pivotTable tabId="4" name="Salario por Departamento"/>
    <pivotTable tabId="4" name="Cargo por Departamento"/>
    <pivotTable tabId="4" name="Tabela dinâmica2"/>
  </pivotTables>
  <data>
    <tabular pivotCacheId="774822466">
      <items count="10">
        <i x="1" s="1"/>
        <i x="3" s="1"/>
        <i x="7" s="1"/>
        <i x="2" s="1"/>
        <i x="0" s="1"/>
        <i x="9" s="1"/>
        <i x="8" s="1"/>
        <i x="5" s="1"/>
        <i x="6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GO" xr10:uid="{24BB33C6-9141-454A-977A-2021555B7E3F}" sourceName="CARGO">
  <pivotTables>
    <pivotTable tabId="4" name="Func. por Departamento"/>
    <pivotTable tabId="4" name="Data de Admi."/>
    <pivotTable tabId="4" name="Func. com Dependentes"/>
    <pivotTable tabId="4" name="Contagem Funcionários"/>
    <pivotTable tabId="4" name="Func. por UF e Estados"/>
    <pivotTable tabId="4" name="Salário Médio"/>
    <pivotTable tabId="4" name="Salário Minimo"/>
    <pivotTable tabId="4" name="Salário Máximo"/>
    <pivotTable tabId="4" name="fUNC. cARGO"/>
    <pivotTable tabId="4" name="Salario por Departamento"/>
    <pivotTable tabId="4" name="Cargo por Departamento"/>
    <pivotTable tabId="4" name="Tabela dinâmica2"/>
  </pivotTables>
  <data>
    <tabular pivotCacheId="774822466">
      <items count="13">
        <i x="5" s="1"/>
        <i x="6" s="1"/>
        <i x="9" s="1"/>
        <i x="11" s="1"/>
        <i x="8" s="1"/>
        <i x="1" s="1"/>
        <i x="2" s="1"/>
        <i x="0" s="1"/>
        <i x="10" s="1"/>
        <i x="4" s="1"/>
        <i x="7" s="1"/>
        <i x="3" s="1"/>
        <i x="1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F 1" xr10:uid="{6E4F6284-2969-4F19-A7F5-FFCE5D954B45}" cache="SegmentaçãodeDados_UF" caption="UF" columnCount="2" style="Estilo de Segmentação de Dados 1" rowHeight="241300"/>
  <slicer name="DEPARTAMENTO 1" xr10:uid="{B18B7829-44DD-4E0C-AC3C-F68DF0CA5B96}" cache="SegmentaçãodeDados_DEPARTAMENTO" caption="DEPARTAMENTO" columnCount="2" style="Estilo de Segmentação de Dados 1" rowHeight="241300"/>
  <slicer name="CARGO 1" xr10:uid="{CC30BCB0-6FBA-435B-ACB5-4B0D485A0DF4}" cache="SegmentaçãodeDados_CARGO" caption="CARGO" columnCount="2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6BF601-401B-4A63-86CE-5DE2528E6CCF}" name="TB_Func5" displayName="TB_Func5" ref="B2:T97" totalsRowShown="0" headerRowDxfId="553" dataDxfId="552">
  <tableColumns count="19">
    <tableColumn id="1" xr3:uid="{1B9103CE-2755-41B9-B54B-5F6768332F4D}" name="ID_MATRICULA" dataDxfId="551"/>
    <tableColumn id="2" xr3:uid="{4AE1B690-6873-49B3-9594-94B84E7F4A55}" name="FOTO" dataDxfId="550"/>
    <tableColumn id="3" xr3:uid="{5231E8F8-8C24-4704-B284-B2D2F44D9181}" name="NOME_FUNC" dataDxfId="549"/>
    <tableColumn id="4" xr3:uid="{16DF64CF-7D7A-4F82-8B3A-9A5D926E679A}" name="UF" dataDxfId="548"/>
    <tableColumn id="5" xr3:uid="{665AAC6D-A53B-4CBB-B218-0A7A59C6E0C1}" name="CIDADE" dataDxfId="547"/>
    <tableColumn id="6" xr3:uid="{B8B28BDF-EE4E-45EA-B0B5-DD747F1F8BE3}" name="ENDERECO" dataDxfId="546"/>
    <tableColumn id="7" xr3:uid="{8DC5F43A-0216-41DF-B93C-C620ACE7D669}" name="CEP" dataDxfId="545"/>
    <tableColumn id="8" xr3:uid="{C6D14F11-7ECC-483E-B0D9-BE2A55FF4B21}" name="FONE" dataDxfId="544"/>
    <tableColumn id="9" xr3:uid="{28CDF3C5-FDD8-42A5-AC70-60AACBDFC23A}" name="DEPARTAMENTO" dataDxfId="543"/>
    <tableColumn id="17" xr3:uid="{954BAFA9-D278-450F-BA8E-67CA7C57E44D}" name="CARGO" dataDxfId="542"/>
    <tableColumn id="18" xr3:uid="{7A907DF2-DE97-45E9-B2D7-0CC6E7B0988F}" name="ADMISSAO" dataDxfId="541"/>
    <tableColumn id="23" xr3:uid="{CD7BEE92-812A-4A7B-ABF1-7B71F3970445}" name="ADMIS_MÊS_ANO" dataDxfId="540">
      <calculatedColumnFormula>CONCATENATE(TB_Func5[[#This Row],[ADMIS_MÊS]]," / ",YEAR(TB_Func5[[#This Row],[ADMISSAO]]))</calculatedColumnFormula>
    </tableColumn>
    <tableColumn id="27" xr3:uid="{470D4219-A61A-4B39-AE72-3B9194664F63}" name="ADMIS_ANO2" dataDxfId="539">
      <calculatedColumnFormula>YEAR(TB_Func5[[#This Row],[ADMISSAO]])</calculatedColumnFormula>
    </tableColumn>
    <tableColumn id="24" xr3:uid="{67757CEB-38EB-457C-B5BD-5FC8C938F647}" name="ADMIS_MÊS" dataDxfId="538">
      <calculatedColumnFormula>UPPER(TEXT(TB_Func5[[#This Row],[ADMISSAO]],"mmmm"))</calculatedColumnFormula>
    </tableColumn>
    <tableColumn id="14" xr3:uid="{E4F0743C-3C5D-482C-8E0D-0DEC7F2BE47C}" name="TEMPO DE EMPRESA" dataDxfId="537">
      <calculatedColumnFormula>DATEDIF(TB_Func5[[#This Row],[ADMISSAO]],TODAY(),"Y")</calculatedColumnFormula>
    </tableColumn>
    <tableColumn id="19" xr3:uid="{E76D0C99-2FED-4439-9D53-6C7B1A4B5304}" name="SALARIO" dataDxfId="536" dataCellStyle="Moeda"/>
    <tableColumn id="10" xr3:uid="{10EDBF90-4D37-436E-8C4E-80CA3BDDE634}" name="NOME_DEPEN" dataDxfId="535"/>
    <tableColumn id="11" xr3:uid="{0988740E-3CCE-465C-A6A8-936A4542FE44}" name="NASC_DEPEN" dataDxfId="534"/>
    <tableColumn id="12" xr3:uid="{E1EE9DA2-60EA-4CE5-861F-001648C46788}" name="IDADE_DEPEN" dataDxfId="53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8F2FE3-36AF-4BE0-B427-82EE1BF6B8A6}" name="TB_Func" displayName="TB_Func" ref="B2:M97" totalsRowShown="0" headerRowDxfId="532" dataDxfId="531">
  <tableColumns count="12">
    <tableColumn id="1" xr3:uid="{44C80749-E8F5-4488-8817-5EBE55924ADA}" name="ID_MATRICULA" dataDxfId="530"/>
    <tableColumn id="2" xr3:uid="{9920B361-D931-4E79-9674-544B77F05BD3}" name="FOTO" dataDxfId="529"/>
    <tableColumn id="3" xr3:uid="{444BCA9D-2DB0-4362-866F-B2B2E833E6B0}" name="NOME_FUNC" dataDxfId="528"/>
    <tableColumn id="4" xr3:uid="{21EE14E3-36BF-4CA0-8111-62E22EFB12CC}" name="UF" dataDxfId="527"/>
    <tableColumn id="5" xr3:uid="{556C5D66-135A-42AB-80D5-59199A526D0A}" name="CIDADE" dataDxfId="526"/>
    <tableColumn id="6" xr3:uid="{E845EA76-D67D-4419-9E20-CF87E709134E}" name="ENDERECO" dataDxfId="525"/>
    <tableColumn id="7" xr3:uid="{5DBBB061-C4E4-4CF3-9494-FD4FDF041F19}" name="CEP" dataDxfId="524"/>
    <tableColumn id="8" xr3:uid="{4BE3FF7B-B4BB-467A-82FA-515787845E5A}" name="FONE" dataDxfId="523"/>
    <tableColumn id="9" xr3:uid="{142A11A4-8747-406F-B561-A995BF257783}" name="DEPARTAMENTO" dataDxfId="522"/>
    <tableColumn id="10" xr3:uid="{AABDD039-8900-41B5-BDF2-49A1F44C3479}" name="CARGO" dataDxfId="521"/>
    <tableColumn id="11" xr3:uid="{060864C6-0411-4447-9C6B-46F6C0075980}" name="ADMISSAO" dataDxfId="520"/>
    <tableColumn id="12" xr3:uid="{4565CE2B-8609-450E-83CD-07D5A93BAE5A}" name="SALARIO" dataDxfId="51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1E1247-7F71-4A6B-9CFC-344F44447A4A}" name="TB_Dependentes" displayName="TB_Dependentes" ref="B2:F29" totalsRowShown="0" headerRowDxfId="518" dataDxfId="517">
  <tableColumns count="5">
    <tableColumn id="1" xr3:uid="{794C9E99-439B-4791-BC3F-413E5419B489}" name="ID_DEP" dataDxfId="516"/>
    <tableColumn id="6" xr3:uid="{9D7A92F9-A31A-45C0-9F96-15E4AD5B1FAB}" name="ID_MATRICULA" dataDxfId="515"/>
    <tableColumn id="2" xr3:uid="{40592860-9A4F-48C0-826B-E5BFF51EAE95}" name="NOME_DEPENDENTE" dataDxfId="514"/>
    <tableColumn id="3" xr3:uid="{FDE3D91F-0C7C-458E-80A3-DACCF0E7C35E}" name="NASC_DEPENDENTE" dataDxfId="513"/>
    <tableColumn id="5" xr3:uid="{4B766DC3-85D7-4DFF-93FC-7E97C40597B9}" name="Idade" dataDxfId="512">
      <calculatedColumnFormula>ROUNDDOWN((TODAY()-TB_Dependentes[[#This Row],[NASC_DEPENDENTE]])/365,0)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ADMISSAO" xr10:uid="{19D4C053-7AD5-4EFD-B74B-261B01E32012}" sourceName="ADMISSAO">
  <pivotTables>
    <pivotTable tabId="4" name="Contagem Funcionários"/>
    <pivotTable tabId="4" name="Data de Admi."/>
    <pivotTable tabId="4" name="Func. por Departamento"/>
    <pivotTable tabId="4" name="Func. com Dependentes"/>
    <pivotTable tabId="4" name="Func. por UF e Estados"/>
    <pivotTable tabId="4" name="Salário Médio"/>
    <pivotTable tabId="4" name="Salário Minimo"/>
    <pivotTable tabId="4" name="Salário Máximo"/>
    <pivotTable tabId="4" name="fUNC. cARGO"/>
    <pivotTable tabId="4" name="Salario por Departamento"/>
    <pivotTable tabId="4" name="Cargo por Departamento"/>
    <pivotTable tabId="4" name="Tabela dinâmica2"/>
  </pivotTables>
  <state minimalRefreshVersion="6" lastRefreshVersion="6" pivotCacheId="774822466" filterType="unknown">
    <bounds startDate="1990-01-01T00:00:00" endDate="201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ADMISSAO 1" xr10:uid="{61AC34B1-A1B4-42BF-806E-25D73042B18C}" cache="NativeTimeline_ADMISSAO" caption="ADMISSAO" level="2" selectionLevel="2" scrollPosition="1990-01-01T00:00:00" style="Modelo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F5EE-68E4-45B9-A44E-230B92314B6C}">
  <dimension ref="A1:P14"/>
  <sheetViews>
    <sheetView showGridLines="0" tabSelected="1" workbookViewId="0">
      <selection activeCell="B12" sqref="B12:C13"/>
    </sheetView>
  </sheetViews>
  <sheetFormatPr defaultColWidth="0" defaultRowHeight="15" zeroHeight="1" x14ac:dyDescent="0.25"/>
  <cols>
    <col min="1" max="1" width="3.28515625" customWidth="1"/>
    <col min="2" max="3" width="9.140625" customWidth="1"/>
    <col min="4" max="4" width="3.28515625" customWidth="1"/>
    <col min="5" max="6" width="9.140625" customWidth="1"/>
    <col min="7" max="7" width="3.28515625" customWidth="1"/>
    <col min="8" max="9" width="9.140625" customWidth="1"/>
    <col min="10" max="10" width="3.28515625" customWidth="1"/>
    <col min="11" max="12" width="11.5703125" customWidth="1"/>
    <col min="13" max="13" width="3.28515625" customWidth="1"/>
    <col min="14" max="15" width="12" customWidth="1"/>
    <col min="16" max="16" width="3.7109375" customWidth="1"/>
    <col min="17" max="16384" width="9.140625" hidden="1"/>
  </cols>
  <sheetData>
    <row r="1" spans="2:15" x14ac:dyDescent="0.25"/>
    <row r="2" spans="2:15" ht="15" customHeight="1" x14ac:dyDescent="0.25">
      <c r="B2" s="52" t="s">
        <v>483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4"/>
    </row>
    <row r="3" spans="2:15" ht="15" customHeight="1" x14ac:dyDescent="0.25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</row>
    <row r="4" spans="2:15" ht="15" customHeight="1" x14ac:dyDescent="0.25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7"/>
    </row>
    <row r="5" spans="2:15" ht="15" customHeight="1" x14ac:dyDescent="0.25"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7"/>
    </row>
    <row r="6" spans="2:15" ht="15" customHeight="1" x14ac:dyDescent="0.25"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7"/>
    </row>
    <row r="7" spans="2:15" ht="15" customHeight="1" x14ac:dyDescent="0.25"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7"/>
    </row>
    <row r="8" spans="2:15" ht="15" customHeight="1" x14ac:dyDescent="0.25"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7"/>
    </row>
    <row r="9" spans="2:15" ht="15" customHeight="1" x14ac:dyDescent="0.25">
      <c r="B9" s="55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7"/>
    </row>
    <row r="10" spans="2:15" ht="15" customHeight="1" x14ac:dyDescent="0.25"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</row>
    <row r="11" spans="2:15" x14ac:dyDescent="0.25"/>
    <row r="12" spans="2:15" x14ac:dyDescent="0.25">
      <c r="B12" s="61" t="s">
        <v>484</v>
      </c>
      <c r="C12" s="61"/>
      <c r="E12" s="61" t="s">
        <v>485</v>
      </c>
      <c r="F12" s="61"/>
      <c r="H12" s="61" t="s">
        <v>486</v>
      </c>
      <c r="I12" s="61"/>
      <c r="K12" s="61" t="s">
        <v>487</v>
      </c>
      <c r="L12" s="61"/>
      <c r="N12" s="61" t="s">
        <v>488</v>
      </c>
      <c r="O12" s="61"/>
    </row>
    <row r="13" spans="2:15" x14ac:dyDescent="0.25">
      <c r="B13" s="61"/>
      <c r="C13" s="61"/>
      <c r="E13" s="61"/>
      <c r="F13" s="61"/>
      <c r="H13" s="61"/>
      <c r="I13" s="61"/>
      <c r="K13" s="61"/>
      <c r="L13" s="61"/>
      <c r="N13" s="61"/>
      <c r="O13" s="61"/>
    </row>
    <row r="14" spans="2:15" ht="14.25" customHeight="1" x14ac:dyDescent="0.25"/>
  </sheetData>
  <mergeCells count="6">
    <mergeCell ref="B2:O10"/>
    <mergeCell ref="B12:C13"/>
    <mergeCell ref="E12:F13"/>
    <mergeCell ref="H12:I13"/>
    <mergeCell ref="K12:L13"/>
    <mergeCell ref="N12:O13"/>
  </mergeCells>
  <hyperlinks>
    <hyperlink ref="B12:C13" location="Dashboard!A1" display="Dashboards" xr:uid="{796E0A6A-09E9-4197-8B12-A35473053009}"/>
    <hyperlink ref="E12:F13" location="Tabelas_dinâmicas!A1" display="Dashboards" xr:uid="{2AF992D3-E38B-4E09-892D-C8B25F5780B9}"/>
    <hyperlink ref="H12:I13" location="Geral!A1" display="Tabela Geral" xr:uid="{827EC09A-7E98-413C-8376-20161ECFA5E4}"/>
    <hyperlink ref="K12:L13" location="Funcionarios!A1" display="Tabela de Funcionários" xr:uid="{1D896E92-CE8E-4E19-96EB-B88684CD442F}"/>
    <hyperlink ref="N12:O13" location="Dependentes!A1" display="Tabela de Dependentes" xr:uid="{77EC7174-A4B3-4CA3-B1AD-707C16A49F9F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24B8-FC23-44FD-9793-4E436510BC7C}">
  <dimension ref="F1:AD11"/>
  <sheetViews>
    <sheetView showGridLines="0" zoomScale="60" zoomScaleNormal="60" workbookViewId="0">
      <selection activeCell="AA2" sqref="AA2:AD4"/>
    </sheetView>
  </sheetViews>
  <sheetFormatPr defaultColWidth="9.140625" defaultRowHeight="15.75" x14ac:dyDescent="0.4"/>
  <cols>
    <col min="1" max="1" width="3" style="2" customWidth="1"/>
    <col min="2" max="5" width="10.28515625" style="2" customWidth="1"/>
    <col min="6" max="6" width="4.42578125" style="2" customWidth="1"/>
    <col min="7" max="7" width="8.42578125" style="2" customWidth="1"/>
    <col min="8" max="8" width="11.140625" style="2" customWidth="1"/>
    <col min="9" max="9" width="4.85546875" style="2" customWidth="1"/>
    <col min="10" max="11" width="10.28515625" style="2" customWidth="1"/>
    <col min="12" max="12" width="4.85546875" style="2" customWidth="1"/>
    <col min="13" max="16" width="10.28515625" style="2" customWidth="1"/>
    <col min="17" max="17" width="4.85546875" style="2" customWidth="1"/>
    <col min="18" max="19" width="10.28515625" style="2" customWidth="1"/>
    <col min="20" max="20" width="4.85546875" style="2" customWidth="1"/>
    <col min="21" max="22" width="10.28515625" style="2" customWidth="1"/>
    <col min="23" max="23" width="4.85546875" style="2" customWidth="1"/>
    <col min="24" max="25" width="10.28515625" style="2" customWidth="1"/>
    <col min="26" max="26" width="4.85546875" style="2" customWidth="1"/>
    <col min="27" max="27" width="21.42578125" style="2" customWidth="1"/>
    <col min="28" max="16384" width="9.140625" style="2"/>
  </cols>
  <sheetData>
    <row r="1" spans="6:30" ht="75" customHeight="1" x14ac:dyDescent="0.4"/>
    <row r="2" spans="6:30" ht="15.75" customHeight="1" x14ac:dyDescent="0.4">
      <c r="G2" s="75">
        <f>GETPIVOTDATA("NOME_FUNC",Tabelas_dinâmicas!$B$3)</f>
        <v>57</v>
      </c>
      <c r="H2" s="66"/>
      <c r="J2" s="75">
        <f>Tabelas_dinâmicas!B16</f>
        <v>12</v>
      </c>
      <c r="K2" s="66"/>
      <c r="M2" s="75">
        <f>COUNTA(Tabelas_dinâmicas!E4:E23)</f>
        <v>14</v>
      </c>
      <c r="N2" s="65"/>
      <c r="O2" s="65"/>
      <c r="P2" s="66"/>
      <c r="R2" s="76">
        <f>GETPIVOTDATA("SALARIO",Tabelas_dinâmicas!$B$27)</f>
        <v>1894.7543859649122</v>
      </c>
      <c r="S2" s="77"/>
      <c r="U2" s="76">
        <f>GETPIVOTDATA("SALARIO",Tabelas_dinâmicas!$B$19)</f>
        <v>4600</v>
      </c>
      <c r="V2" s="77"/>
      <c r="X2" s="76">
        <f>GETPIVOTDATA("SALARIO",Tabelas_dinâmicas!$B$23)</f>
        <v>944</v>
      </c>
      <c r="Y2" s="77"/>
      <c r="AA2" s="64">
        <f>MAX(Tabelas_dinâmicas!AO4:AO21)</f>
        <v>30</v>
      </c>
      <c r="AB2" s="65"/>
      <c r="AC2" s="65"/>
      <c r="AD2" s="66"/>
    </row>
    <row r="3" spans="6:30" ht="15.75" customHeight="1" x14ac:dyDescent="0.4">
      <c r="G3" s="67"/>
      <c r="H3" s="69"/>
      <c r="J3" s="67"/>
      <c r="K3" s="69"/>
      <c r="M3" s="67"/>
      <c r="N3" s="68"/>
      <c r="O3" s="68"/>
      <c r="P3" s="69"/>
      <c r="R3" s="78"/>
      <c r="S3" s="79"/>
      <c r="U3" s="78"/>
      <c r="V3" s="79"/>
      <c r="X3" s="78"/>
      <c r="Y3" s="79"/>
      <c r="AA3" s="67"/>
      <c r="AB3" s="68"/>
      <c r="AC3" s="68"/>
      <c r="AD3" s="69"/>
    </row>
    <row r="4" spans="6:30" ht="17.25" customHeight="1" x14ac:dyDescent="0.4">
      <c r="G4" s="70"/>
      <c r="H4" s="72"/>
      <c r="J4" s="70"/>
      <c r="K4" s="72"/>
      <c r="M4" s="70"/>
      <c r="N4" s="71"/>
      <c r="O4" s="71"/>
      <c r="P4" s="72"/>
      <c r="R4" s="80"/>
      <c r="S4" s="81"/>
      <c r="U4" s="80"/>
      <c r="V4" s="81"/>
      <c r="X4" s="80"/>
      <c r="Y4" s="81"/>
      <c r="AA4" s="70"/>
      <c r="AB4" s="71"/>
      <c r="AC4" s="71"/>
      <c r="AD4" s="72"/>
    </row>
    <row r="5" spans="6:30" ht="18" x14ac:dyDescent="0.45">
      <c r="G5" s="73" t="s">
        <v>466</v>
      </c>
      <c r="H5" s="73"/>
      <c r="J5" s="73" t="s">
        <v>475</v>
      </c>
      <c r="K5" s="73"/>
      <c r="M5" s="73" t="s">
        <v>478</v>
      </c>
      <c r="N5" s="73"/>
      <c r="O5" s="73"/>
      <c r="P5" s="73"/>
      <c r="R5" s="73" t="s">
        <v>477</v>
      </c>
      <c r="S5" s="73"/>
      <c r="U5" s="74" t="s">
        <v>471</v>
      </c>
      <c r="V5" s="74"/>
      <c r="X5" s="74" t="s">
        <v>472</v>
      </c>
      <c r="Y5" s="74"/>
      <c r="AA5" s="73" t="s">
        <v>511</v>
      </c>
      <c r="AB5" s="73"/>
      <c r="AC5" s="73"/>
      <c r="AD5" s="73"/>
    </row>
    <row r="10" spans="6:30" x14ac:dyDescent="0.4">
      <c r="F10" s="3"/>
      <c r="G10" s="3"/>
      <c r="H10" s="3"/>
      <c r="I10" s="3"/>
      <c r="J10" s="3"/>
      <c r="K10" s="3"/>
      <c r="L10" s="3"/>
      <c r="N10" s="4"/>
      <c r="O10" s="4"/>
      <c r="P10" s="4"/>
      <c r="Q10" s="4"/>
      <c r="R10" s="4"/>
      <c r="S10" s="4"/>
      <c r="T10" s="4"/>
    </row>
    <row r="11" spans="6:30" x14ac:dyDescent="0.4">
      <c r="F11" s="3"/>
      <c r="G11" s="62"/>
      <c r="H11" s="62"/>
      <c r="I11" s="62"/>
      <c r="J11" s="62"/>
      <c r="K11" s="62"/>
      <c r="L11" s="62"/>
      <c r="M11" s="5"/>
      <c r="N11" s="63"/>
      <c r="O11" s="63"/>
      <c r="P11" s="63"/>
      <c r="Q11" s="63"/>
      <c r="R11" s="63"/>
      <c r="S11" s="63"/>
      <c r="T11" s="4"/>
    </row>
  </sheetData>
  <mergeCells count="16">
    <mergeCell ref="G11:L11"/>
    <mergeCell ref="N11:S11"/>
    <mergeCell ref="AA2:AD4"/>
    <mergeCell ref="AA5:AD5"/>
    <mergeCell ref="G5:H5"/>
    <mergeCell ref="J5:K5"/>
    <mergeCell ref="M5:P5"/>
    <mergeCell ref="R5:S5"/>
    <mergeCell ref="U5:V5"/>
    <mergeCell ref="X5:Y5"/>
    <mergeCell ref="G2:H4"/>
    <mergeCell ref="J2:K4"/>
    <mergeCell ref="M2:P4"/>
    <mergeCell ref="R2:S4"/>
    <mergeCell ref="U2:V4"/>
    <mergeCell ref="X2:Y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C86A-F2C6-44A6-9420-034CAC334BC5}">
  <dimension ref="B1:AQ65"/>
  <sheetViews>
    <sheetView showGridLines="0" zoomScale="70" zoomScaleNormal="70" workbookViewId="0">
      <selection activeCell="B8" sqref="B8"/>
    </sheetView>
  </sheetViews>
  <sheetFormatPr defaultColWidth="9.140625" defaultRowHeight="18" x14ac:dyDescent="0.45"/>
  <cols>
    <col min="1" max="1" width="3.28515625" style="1" customWidth="1"/>
    <col min="2" max="2" width="13.85546875" style="1" bestFit="1" customWidth="1"/>
    <col min="3" max="3" width="2.140625" style="1" customWidth="1"/>
    <col min="4" max="4" width="45.7109375" style="1" bestFit="1" customWidth="1"/>
    <col min="5" max="5" width="44.42578125" style="1" bestFit="1" customWidth="1"/>
    <col min="6" max="6" width="2.42578125" style="1" customWidth="1"/>
    <col min="7" max="7" width="35.7109375" style="1" bestFit="1" customWidth="1"/>
    <col min="8" max="8" width="10.7109375" style="1" customWidth="1"/>
    <col min="9" max="9" width="2.140625" style="1" customWidth="1"/>
    <col min="10" max="10" width="27.7109375" style="1" bestFit="1" customWidth="1"/>
    <col min="11" max="11" width="25.85546875" style="1" bestFit="1" customWidth="1"/>
    <col min="12" max="12" width="2" style="1" customWidth="1"/>
    <col min="13" max="14" width="24" style="1" bestFit="1" customWidth="1"/>
    <col min="15" max="15" width="3.140625" style="1" customWidth="1"/>
    <col min="16" max="16" width="18.140625" style="1" bestFit="1" customWidth="1"/>
    <col min="17" max="17" width="20" style="1" bestFit="1" customWidth="1"/>
    <col min="18" max="18" width="25.85546875" style="1" bestFit="1" customWidth="1"/>
    <col min="19" max="19" width="3.28515625" style="1" customWidth="1"/>
    <col min="20" max="20" width="17.85546875" style="1" bestFit="1" customWidth="1"/>
    <col min="21" max="21" width="25.85546875" style="1" bestFit="1" customWidth="1"/>
    <col min="22" max="22" width="3.28515625" style="1" customWidth="1"/>
    <col min="23" max="23" width="24" style="1" bestFit="1" customWidth="1"/>
    <col min="24" max="24" width="33.85546875" style="11" bestFit="1" customWidth="1"/>
    <col min="25" max="25" width="5" style="1" bestFit="1" customWidth="1"/>
    <col min="26" max="26" width="33.5703125" style="1" bestFit="1" customWidth="1"/>
    <col min="27" max="27" width="14.28515625" style="1" bestFit="1" customWidth="1"/>
    <col min="28" max="28" width="14.85546875" style="1" bestFit="1" customWidth="1"/>
    <col min="29" max="29" width="15.42578125" style="1" bestFit="1" customWidth="1"/>
    <col min="30" max="30" width="10.7109375" style="1" bestFit="1" customWidth="1"/>
    <col min="31" max="31" width="11.42578125" style="1" bestFit="1" customWidth="1"/>
    <col min="32" max="32" width="17.140625" style="1" bestFit="1" customWidth="1"/>
    <col min="33" max="33" width="16.85546875" style="1" bestFit="1" customWidth="1"/>
    <col min="34" max="34" width="17.28515625" style="1" bestFit="1" customWidth="1"/>
    <col min="35" max="35" width="16.85546875" style="1" bestFit="1" customWidth="1"/>
    <col min="36" max="36" width="17.42578125" style="1" bestFit="1" customWidth="1"/>
    <col min="37" max="37" width="21.7109375" style="1" bestFit="1" customWidth="1"/>
    <col min="38" max="38" width="21.5703125" style="1" bestFit="1" customWidth="1"/>
    <col min="39" max="39" width="22" style="1" bestFit="1" customWidth="1"/>
    <col min="40" max="40" width="3.85546875" style="1" customWidth="1"/>
    <col min="41" max="41" width="29.140625" style="9" bestFit="1" customWidth="1"/>
    <col min="42" max="42" width="33.5703125" style="9" bestFit="1" customWidth="1"/>
    <col min="43" max="16384" width="9.140625" style="1"/>
  </cols>
  <sheetData>
    <row r="1" spans="2:43" ht="72.75" customHeight="1" x14ac:dyDescent="0.45"/>
    <row r="2" spans="2:43" s="20" customFormat="1" x14ac:dyDescent="0.25">
      <c r="B2" s="21" t="s">
        <v>461</v>
      </c>
      <c r="D2" s="82" t="s">
        <v>462</v>
      </c>
      <c r="E2" s="82"/>
      <c r="F2" s="22"/>
      <c r="G2" s="42" t="s">
        <v>507</v>
      </c>
      <c r="H2" s="42" t="s">
        <v>508</v>
      </c>
      <c r="I2" s="22"/>
      <c r="J2" s="82" t="s">
        <v>463</v>
      </c>
      <c r="K2" s="82"/>
      <c r="M2" s="82" t="s">
        <v>464</v>
      </c>
      <c r="N2" s="82"/>
      <c r="O2" s="23"/>
      <c r="P2" s="82" t="s">
        <v>465</v>
      </c>
      <c r="Q2" s="82"/>
      <c r="R2" s="82"/>
      <c r="T2" s="82" t="s">
        <v>479</v>
      </c>
      <c r="U2" s="82"/>
      <c r="W2" s="82" t="s">
        <v>480</v>
      </c>
      <c r="X2" s="82"/>
      <c r="Y2" s="24"/>
      <c r="Z2" s="82" t="s">
        <v>481</v>
      </c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O2" s="83" t="s">
        <v>495</v>
      </c>
      <c r="AP2" s="83"/>
    </row>
    <row r="3" spans="2:43" s="20" customFormat="1" x14ac:dyDescent="0.45">
      <c r="B3" s="25" t="s">
        <v>489</v>
      </c>
      <c r="D3" s="26" t="s">
        <v>456</v>
      </c>
      <c r="E3" s="26" t="s">
        <v>2</v>
      </c>
      <c r="F3" s="26"/>
      <c r="G3" s="49" t="str">
        <f>B7</f>
        <v>Funcionários com Dependentes</v>
      </c>
      <c r="H3" s="50">
        <f>B8</f>
        <v>14</v>
      </c>
      <c r="J3" s="26" t="s">
        <v>8</v>
      </c>
      <c r="K3" s="20" t="s">
        <v>459</v>
      </c>
      <c r="M3" s="26" t="s">
        <v>3</v>
      </c>
      <c r="N3" s="20" t="s">
        <v>459</v>
      </c>
      <c r="O3" s="1"/>
      <c r="P3" s="27" t="s">
        <v>467</v>
      </c>
      <c r="Q3" s="27" t="s">
        <v>468</v>
      </c>
      <c r="R3" s="20" t="s">
        <v>459</v>
      </c>
      <c r="S3" s="1"/>
      <c r="T3" s="27" t="s">
        <v>9</v>
      </c>
      <c r="U3" s="20" t="s">
        <v>459</v>
      </c>
      <c r="W3" s="27" t="s">
        <v>8</v>
      </c>
      <c r="X3" s="20" t="s">
        <v>460</v>
      </c>
      <c r="Y3" s="1"/>
      <c r="Z3" s="27" t="s">
        <v>482</v>
      </c>
      <c r="AA3" s="27" t="s">
        <v>9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/>
      <c r="AN3" s="1"/>
      <c r="AO3" s="44" t="s">
        <v>494</v>
      </c>
      <c r="AP3" s="43" t="s">
        <v>482</v>
      </c>
    </row>
    <row r="4" spans="2:43" x14ac:dyDescent="0.45">
      <c r="B4" s="28">
        <v>57</v>
      </c>
      <c r="D4" s="36" t="s">
        <v>432</v>
      </c>
      <c r="E4" s="30" t="s">
        <v>25</v>
      </c>
      <c r="F4" s="46"/>
      <c r="G4" s="47" t="str">
        <f>B11</f>
        <v>Funcionários sem Dependentes</v>
      </c>
      <c r="H4" s="48">
        <f>B12</f>
        <v>43</v>
      </c>
      <c r="J4" s="37" t="s">
        <v>24</v>
      </c>
      <c r="K4" s="29">
        <v>15</v>
      </c>
      <c r="M4" s="1" t="s">
        <v>13</v>
      </c>
      <c r="N4" s="31">
        <v>57</v>
      </c>
      <c r="P4" s="1" t="s">
        <v>496</v>
      </c>
      <c r="R4" s="31">
        <v>2</v>
      </c>
      <c r="T4" s="1" t="s">
        <v>327</v>
      </c>
      <c r="U4" s="31">
        <v>2</v>
      </c>
      <c r="W4" s="1" t="s">
        <v>24</v>
      </c>
      <c r="X4" s="32">
        <v>23437</v>
      </c>
      <c r="Z4" s="27" t="s">
        <v>8</v>
      </c>
      <c r="AA4" s="1" t="s">
        <v>59</v>
      </c>
      <c r="AB4" s="1" t="s">
        <v>64</v>
      </c>
      <c r="AC4" s="1" t="s">
        <v>128</v>
      </c>
      <c r="AD4" s="1" t="s">
        <v>327</v>
      </c>
      <c r="AE4" s="1" t="s">
        <v>97</v>
      </c>
      <c r="AF4" s="1" t="s">
        <v>35</v>
      </c>
      <c r="AG4" s="1" t="s">
        <v>43</v>
      </c>
      <c r="AH4" s="1" t="s">
        <v>19</v>
      </c>
      <c r="AI4" s="1" t="s">
        <v>163</v>
      </c>
      <c r="AJ4" s="1" t="s">
        <v>54</v>
      </c>
      <c r="AK4" s="1" t="s">
        <v>70</v>
      </c>
      <c r="AL4" s="1" t="s">
        <v>49</v>
      </c>
      <c r="AM4"/>
      <c r="AO4" s="9">
        <v>8</v>
      </c>
      <c r="AP4" s="28">
        <v>1</v>
      </c>
      <c r="AQ4"/>
    </row>
    <row r="5" spans="2:43" x14ac:dyDescent="0.45">
      <c r="D5" s="36" t="s">
        <v>453</v>
      </c>
      <c r="E5" s="30" t="s">
        <v>411</v>
      </c>
      <c r="F5" s="46"/>
      <c r="G5" s="46"/>
      <c r="H5" s="46"/>
      <c r="J5" s="37" t="s">
        <v>29</v>
      </c>
      <c r="K5" s="29">
        <v>11</v>
      </c>
      <c r="M5"/>
      <c r="N5"/>
      <c r="P5" s="1" t="s">
        <v>497</v>
      </c>
      <c r="R5" s="31">
        <v>1</v>
      </c>
      <c r="T5" s="1" t="s">
        <v>128</v>
      </c>
      <c r="U5" s="31">
        <v>2</v>
      </c>
      <c r="W5" s="1" t="s">
        <v>18</v>
      </c>
      <c r="X5" s="32">
        <v>20465</v>
      </c>
      <c r="Z5" s="9" t="s">
        <v>24</v>
      </c>
      <c r="AA5" s="28">
        <v>4</v>
      </c>
      <c r="AB5" s="28">
        <v>3</v>
      </c>
      <c r="AC5" s="28"/>
      <c r="AD5" s="28">
        <v>2</v>
      </c>
      <c r="AE5" s="28">
        <v>3</v>
      </c>
      <c r="AF5" s="28"/>
      <c r="AG5" s="28"/>
      <c r="AH5" s="28">
        <v>1</v>
      </c>
      <c r="AI5" s="28"/>
      <c r="AJ5" s="28">
        <v>1</v>
      </c>
      <c r="AK5" s="28"/>
      <c r="AL5" s="28">
        <v>1</v>
      </c>
      <c r="AM5"/>
      <c r="AO5" s="9">
        <v>11</v>
      </c>
      <c r="AP5" s="28">
        <v>3</v>
      </c>
      <c r="AQ5"/>
    </row>
    <row r="6" spans="2:43" x14ac:dyDescent="0.45">
      <c r="B6" s="42" t="s">
        <v>461</v>
      </c>
      <c r="D6" s="36" t="s">
        <v>449</v>
      </c>
      <c r="E6" s="30" t="s">
        <v>402</v>
      </c>
      <c r="F6" s="46"/>
      <c r="G6" s="46"/>
      <c r="H6" s="46"/>
      <c r="J6" s="37" t="s">
        <v>18</v>
      </c>
      <c r="K6" s="29">
        <v>8</v>
      </c>
      <c r="M6"/>
      <c r="N6"/>
      <c r="P6" s="1" t="s">
        <v>498</v>
      </c>
      <c r="R6" s="31">
        <v>1</v>
      </c>
      <c r="T6" s="1" t="s">
        <v>70</v>
      </c>
      <c r="U6" s="31">
        <v>3</v>
      </c>
      <c r="W6" s="1" t="s">
        <v>29</v>
      </c>
      <c r="X6" s="32">
        <v>19285</v>
      </c>
      <c r="Z6" s="9" t="s">
        <v>34</v>
      </c>
      <c r="AA6" s="28"/>
      <c r="AB6" s="28"/>
      <c r="AC6" s="28">
        <v>1</v>
      </c>
      <c r="AD6" s="28"/>
      <c r="AE6" s="28"/>
      <c r="AF6" s="28">
        <v>1</v>
      </c>
      <c r="AG6" s="28">
        <v>1</v>
      </c>
      <c r="AH6" s="28"/>
      <c r="AI6" s="28"/>
      <c r="AJ6" s="28"/>
      <c r="AK6" s="28"/>
      <c r="AL6" s="28"/>
      <c r="AM6"/>
      <c r="AO6" s="9">
        <v>12</v>
      </c>
      <c r="AP6" s="28">
        <v>10</v>
      </c>
      <c r="AQ6"/>
    </row>
    <row r="7" spans="2:43" ht="48" x14ac:dyDescent="0.45">
      <c r="B7" s="51" t="s">
        <v>509</v>
      </c>
      <c r="D7" s="36" t="s">
        <v>439</v>
      </c>
      <c r="E7" s="30" t="s">
        <v>111</v>
      </c>
      <c r="F7" s="46"/>
      <c r="G7" s="46"/>
      <c r="H7" s="46"/>
      <c r="J7" s="37" t="s">
        <v>106</v>
      </c>
      <c r="K7" s="29">
        <v>5</v>
      </c>
      <c r="M7"/>
      <c r="N7"/>
      <c r="P7" s="1" t="s">
        <v>499</v>
      </c>
      <c r="R7" s="31">
        <v>10</v>
      </c>
      <c r="T7" s="1" t="s">
        <v>163</v>
      </c>
      <c r="U7" s="31">
        <v>3</v>
      </c>
      <c r="W7" s="1" t="s">
        <v>48</v>
      </c>
      <c r="X7" s="32">
        <v>9340</v>
      </c>
      <c r="Z7" s="9" t="s">
        <v>96</v>
      </c>
      <c r="AA7" s="28"/>
      <c r="AB7" s="28">
        <v>2</v>
      </c>
      <c r="AC7" s="28"/>
      <c r="AD7" s="28"/>
      <c r="AE7" s="28"/>
      <c r="AF7" s="28"/>
      <c r="AG7" s="28"/>
      <c r="AH7" s="28">
        <v>1</v>
      </c>
      <c r="AI7" s="28"/>
      <c r="AJ7" s="28"/>
      <c r="AK7" s="28"/>
      <c r="AL7" s="28"/>
      <c r="AM7"/>
      <c r="AO7" s="9">
        <v>13</v>
      </c>
      <c r="AP7" s="28">
        <v>6</v>
      </c>
      <c r="AQ7"/>
    </row>
    <row r="8" spans="2:43" x14ac:dyDescent="0.45">
      <c r="B8" s="28">
        <f>COUNTA(E4:E23)</f>
        <v>14</v>
      </c>
      <c r="D8" s="36" t="s">
        <v>433</v>
      </c>
      <c r="E8" s="30" t="s">
        <v>44</v>
      </c>
      <c r="F8" s="46"/>
      <c r="G8" s="46"/>
      <c r="H8" s="46"/>
      <c r="J8" s="37" t="s">
        <v>48</v>
      </c>
      <c r="K8" s="29">
        <v>4</v>
      </c>
      <c r="M8"/>
      <c r="N8"/>
      <c r="P8" s="1" t="s">
        <v>500</v>
      </c>
      <c r="R8" s="31">
        <v>11</v>
      </c>
      <c r="T8" s="1" t="s">
        <v>54</v>
      </c>
      <c r="U8" s="31">
        <v>3</v>
      </c>
      <c r="W8" s="1" t="s">
        <v>134</v>
      </c>
      <c r="X8" s="32">
        <v>8600</v>
      </c>
      <c r="Z8" s="9" t="s">
        <v>29</v>
      </c>
      <c r="AA8" s="28">
        <v>3</v>
      </c>
      <c r="AB8" s="28">
        <v>2</v>
      </c>
      <c r="AC8" s="28">
        <v>1</v>
      </c>
      <c r="AD8" s="28"/>
      <c r="AE8" s="28">
        <v>1</v>
      </c>
      <c r="AF8" s="28">
        <v>1</v>
      </c>
      <c r="AG8" s="28"/>
      <c r="AH8" s="28">
        <v>1</v>
      </c>
      <c r="AI8" s="28"/>
      <c r="AJ8" s="28"/>
      <c r="AK8" s="28">
        <v>1</v>
      </c>
      <c r="AL8" s="28">
        <v>1</v>
      </c>
      <c r="AM8"/>
      <c r="AO8" s="9">
        <v>14</v>
      </c>
      <c r="AP8" s="28">
        <v>5</v>
      </c>
      <c r="AQ8"/>
    </row>
    <row r="9" spans="2:43" x14ac:dyDescent="0.45">
      <c r="D9" s="36" t="s">
        <v>436</v>
      </c>
      <c r="E9" s="30" t="s">
        <v>98</v>
      </c>
      <c r="F9" s="46"/>
      <c r="G9" s="46"/>
      <c r="H9" s="46"/>
      <c r="J9" s="37" t="s">
        <v>69</v>
      </c>
      <c r="K9" s="29">
        <v>4</v>
      </c>
      <c r="M9"/>
      <c r="N9"/>
      <c r="P9" s="1" t="s">
        <v>501</v>
      </c>
      <c r="R9" s="31">
        <v>6</v>
      </c>
      <c r="T9" s="1" t="s">
        <v>35</v>
      </c>
      <c r="U9" s="31">
        <v>4</v>
      </c>
      <c r="W9" s="1" t="s">
        <v>34</v>
      </c>
      <c r="X9" s="32">
        <v>7960</v>
      </c>
      <c r="Z9" s="9" t="s">
        <v>18</v>
      </c>
      <c r="AA9" s="28"/>
      <c r="AB9" s="28"/>
      <c r="AC9" s="28"/>
      <c r="AD9" s="28"/>
      <c r="AE9" s="28"/>
      <c r="AF9" s="28">
        <v>2</v>
      </c>
      <c r="AG9" s="28"/>
      <c r="AH9" s="28">
        <v>2</v>
      </c>
      <c r="AI9" s="28">
        <v>3</v>
      </c>
      <c r="AJ9" s="28"/>
      <c r="AK9" s="28"/>
      <c r="AL9" s="28">
        <v>1</v>
      </c>
      <c r="AM9"/>
      <c r="AO9" s="9">
        <v>15</v>
      </c>
      <c r="AP9" s="28">
        <v>4</v>
      </c>
      <c r="AQ9"/>
    </row>
    <row r="10" spans="2:43" x14ac:dyDescent="0.45">
      <c r="B10" s="42" t="s">
        <v>461</v>
      </c>
      <c r="D10" s="36" t="s">
        <v>434</v>
      </c>
      <c r="E10" s="30" t="s">
        <v>60</v>
      </c>
      <c r="F10" s="46"/>
      <c r="G10" s="46"/>
      <c r="H10" s="46"/>
      <c r="J10" s="37" t="s">
        <v>96</v>
      </c>
      <c r="K10" s="29">
        <v>3</v>
      </c>
      <c r="P10" s="1" t="s">
        <v>502</v>
      </c>
      <c r="R10" s="31">
        <v>2</v>
      </c>
      <c r="T10" s="1" t="s">
        <v>49</v>
      </c>
      <c r="U10" s="31">
        <v>4</v>
      </c>
      <c r="W10" s="1" t="s">
        <v>69</v>
      </c>
      <c r="X10" s="32">
        <v>7910</v>
      </c>
      <c r="Z10" s="9" t="s">
        <v>134</v>
      </c>
      <c r="AA10" s="28"/>
      <c r="AB10" s="28"/>
      <c r="AC10" s="28"/>
      <c r="AD10" s="28"/>
      <c r="AE10" s="28">
        <v>1</v>
      </c>
      <c r="AF10" s="28"/>
      <c r="AG10" s="28">
        <v>1</v>
      </c>
      <c r="AH10" s="28">
        <v>1</v>
      </c>
      <c r="AI10" s="28"/>
      <c r="AJ10" s="28"/>
      <c r="AK10" s="28"/>
      <c r="AL10" s="28"/>
      <c r="AM10"/>
      <c r="AO10" s="9">
        <v>16</v>
      </c>
      <c r="AP10" s="28">
        <v>3</v>
      </c>
      <c r="AQ10"/>
    </row>
    <row r="11" spans="2:43" x14ac:dyDescent="0.45">
      <c r="B11" t="s">
        <v>510</v>
      </c>
      <c r="D11" s="36" t="s">
        <v>437</v>
      </c>
      <c r="E11" s="30" t="s">
        <v>88</v>
      </c>
      <c r="F11" s="46"/>
      <c r="G11" s="46"/>
      <c r="H11" s="46"/>
      <c r="J11" s="37" t="s">
        <v>134</v>
      </c>
      <c r="K11" s="29">
        <v>3</v>
      </c>
      <c r="M11" s="38"/>
      <c r="N11" s="38"/>
      <c r="P11" s="1" t="s">
        <v>503</v>
      </c>
      <c r="R11" s="31">
        <v>9</v>
      </c>
      <c r="T11" s="1" t="s">
        <v>43</v>
      </c>
      <c r="U11" s="31">
        <v>5</v>
      </c>
      <c r="W11" s="1" t="s">
        <v>106</v>
      </c>
      <c r="X11" s="32">
        <v>6440</v>
      </c>
      <c r="Z11" s="9" t="s">
        <v>106</v>
      </c>
      <c r="AA11" s="28"/>
      <c r="AB11" s="28">
        <v>3</v>
      </c>
      <c r="AC11" s="28"/>
      <c r="AD11" s="28"/>
      <c r="AE11" s="28"/>
      <c r="AF11" s="28"/>
      <c r="AG11" s="28">
        <v>1</v>
      </c>
      <c r="AH11" s="28"/>
      <c r="AI11" s="28"/>
      <c r="AJ11" s="28">
        <v>1</v>
      </c>
      <c r="AK11" s="28"/>
      <c r="AL11" s="28"/>
      <c r="AM11"/>
      <c r="AO11" s="9">
        <v>17</v>
      </c>
      <c r="AP11" s="28">
        <v>6</v>
      </c>
      <c r="AQ11"/>
    </row>
    <row r="12" spans="2:43" x14ac:dyDescent="0.45">
      <c r="B12" s="28">
        <f>GETPIVOTDATA("NOME_FUNC",$B$3)-B8</f>
        <v>43</v>
      </c>
      <c r="D12" s="36" t="s">
        <v>451</v>
      </c>
      <c r="E12" s="30" t="s">
        <v>398</v>
      </c>
      <c r="F12" s="46"/>
      <c r="G12" s="46"/>
      <c r="H12" s="46"/>
      <c r="J12" s="37" t="s">
        <v>34</v>
      </c>
      <c r="K12" s="29">
        <v>3</v>
      </c>
      <c r="M12" s="39"/>
      <c r="N12" s="39"/>
      <c r="P12" s="1" t="s">
        <v>504</v>
      </c>
      <c r="R12" s="31">
        <v>3</v>
      </c>
      <c r="T12" s="1" t="s">
        <v>97</v>
      </c>
      <c r="U12" s="31">
        <v>5</v>
      </c>
      <c r="W12" s="1" t="s">
        <v>96</v>
      </c>
      <c r="X12" s="32">
        <v>3620</v>
      </c>
      <c r="Z12" s="9" t="s">
        <v>48</v>
      </c>
      <c r="AA12" s="28"/>
      <c r="AB12" s="28">
        <v>1</v>
      </c>
      <c r="AC12" s="28"/>
      <c r="AD12" s="28"/>
      <c r="AE12" s="28"/>
      <c r="AF12" s="28"/>
      <c r="AG12" s="28">
        <v>1</v>
      </c>
      <c r="AH12" s="28"/>
      <c r="AI12" s="28"/>
      <c r="AJ12" s="28"/>
      <c r="AK12" s="28">
        <v>1</v>
      </c>
      <c r="AL12" s="28">
        <v>1</v>
      </c>
      <c r="AM12"/>
      <c r="AO12" s="9">
        <v>18</v>
      </c>
      <c r="AP12" s="28">
        <v>2</v>
      </c>
      <c r="AQ12"/>
    </row>
    <row r="13" spans="2:43" x14ac:dyDescent="0.45">
      <c r="D13" s="36" t="s">
        <v>430</v>
      </c>
      <c r="E13" s="30" t="s">
        <v>12</v>
      </c>
      <c r="F13" s="46"/>
      <c r="G13" s="46"/>
      <c r="H13" s="46"/>
      <c r="J13" s="37" t="s">
        <v>42</v>
      </c>
      <c r="K13" s="29">
        <v>1</v>
      </c>
      <c r="M13" s="39"/>
      <c r="N13" s="39"/>
      <c r="P13" s="1" t="s">
        <v>505</v>
      </c>
      <c r="R13" s="31">
        <v>10</v>
      </c>
      <c r="T13" s="1" t="s">
        <v>19</v>
      </c>
      <c r="U13" s="31">
        <v>6</v>
      </c>
      <c r="W13" s="1" t="s">
        <v>42</v>
      </c>
      <c r="X13" s="32">
        <v>944</v>
      </c>
      <c r="Z13" s="9" t="s">
        <v>69</v>
      </c>
      <c r="AA13" s="28">
        <v>1</v>
      </c>
      <c r="AB13" s="28"/>
      <c r="AC13" s="28"/>
      <c r="AD13" s="28"/>
      <c r="AE13" s="28"/>
      <c r="AF13" s="28"/>
      <c r="AG13" s="28">
        <v>1</v>
      </c>
      <c r="AH13" s="28"/>
      <c r="AI13" s="28"/>
      <c r="AJ13" s="28">
        <v>1</v>
      </c>
      <c r="AK13" s="28">
        <v>1</v>
      </c>
      <c r="AL13" s="28"/>
      <c r="AM13"/>
      <c r="AO13" s="9">
        <v>19</v>
      </c>
      <c r="AP13" s="28">
        <v>8</v>
      </c>
      <c r="AQ13"/>
    </row>
    <row r="14" spans="2:43" x14ac:dyDescent="0.45">
      <c r="B14" s="21" t="s">
        <v>476</v>
      </c>
      <c r="D14" s="36" t="s">
        <v>443</v>
      </c>
      <c r="E14" s="30" t="s">
        <v>129</v>
      </c>
      <c r="F14" s="46"/>
      <c r="G14" s="46"/>
      <c r="H14" s="46"/>
      <c r="M14" s="39"/>
      <c r="N14" s="39"/>
      <c r="P14" s="1" t="s">
        <v>506</v>
      </c>
      <c r="R14" s="31">
        <v>2</v>
      </c>
      <c r="T14" s="1" t="s">
        <v>59</v>
      </c>
      <c r="U14" s="31">
        <v>8</v>
      </c>
      <c r="Z14" s="9" t="s">
        <v>42</v>
      </c>
      <c r="AA14" s="28"/>
      <c r="AB14" s="28">
        <v>1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/>
      <c r="AO14" s="9">
        <v>20</v>
      </c>
      <c r="AP14" s="28">
        <v>4</v>
      </c>
      <c r="AQ14"/>
    </row>
    <row r="15" spans="2:43" x14ac:dyDescent="0.45">
      <c r="B15" s="25" t="s">
        <v>490</v>
      </c>
      <c r="D15" s="36"/>
      <c r="E15" s="30" t="s">
        <v>130</v>
      </c>
      <c r="F15" s="46"/>
      <c r="G15" s="46"/>
      <c r="H15" s="46"/>
      <c r="M15" s="39"/>
      <c r="N15" s="39"/>
      <c r="P15"/>
      <c r="Q15"/>
      <c r="R15"/>
      <c r="T15" s="1" t="s">
        <v>64</v>
      </c>
      <c r="U15" s="31">
        <v>12</v>
      </c>
      <c r="W15" s="38"/>
      <c r="X15" s="38"/>
      <c r="Y15" s="27"/>
      <c r="AO15" s="9">
        <v>21</v>
      </c>
      <c r="AP15" s="28">
        <v>1</v>
      </c>
      <c r="AQ15"/>
    </row>
    <row r="16" spans="2:43" x14ac:dyDescent="0.45">
      <c r="B16" s="28">
        <f>COUNTA(D4:D23)</f>
        <v>12</v>
      </c>
      <c r="D16" s="36" t="s">
        <v>442</v>
      </c>
      <c r="E16" s="30" t="s">
        <v>147</v>
      </c>
      <c r="F16" s="46"/>
      <c r="G16" s="46"/>
      <c r="H16" s="46"/>
      <c r="K16" s="45"/>
      <c r="M16" s="39"/>
      <c r="N16" s="39"/>
      <c r="P16"/>
      <c r="Q16"/>
      <c r="R16"/>
      <c r="T16"/>
      <c r="U16"/>
      <c r="W16" s="39"/>
      <c r="X16" s="40"/>
      <c r="AO16" s="9">
        <v>25</v>
      </c>
      <c r="AP16" s="28">
        <v>1</v>
      </c>
      <c r="AQ16"/>
    </row>
    <row r="17" spans="2:43" x14ac:dyDescent="0.45">
      <c r="D17" s="36"/>
      <c r="E17" s="30" t="s">
        <v>143</v>
      </c>
      <c r="F17" s="46"/>
      <c r="G17" s="46"/>
      <c r="H17" s="46"/>
      <c r="M17" s="39"/>
      <c r="N17" s="39"/>
      <c r="P17"/>
      <c r="Q17"/>
      <c r="R17"/>
      <c r="W17" s="39"/>
      <c r="X17" s="40"/>
      <c r="AO17" s="9">
        <v>29</v>
      </c>
      <c r="AP17" s="28">
        <v>2</v>
      </c>
      <c r="AQ17"/>
    </row>
    <row r="18" spans="2:43" x14ac:dyDescent="0.45">
      <c r="B18" s="21" t="s">
        <v>474</v>
      </c>
      <c r="D18"/>
      <c r="E18"/>
      <c r="F18" s="46"/>
      <c r="G18" s="46"/>
      <c r="H18" s="46"/>
      <c r="M18" s="33"/>
      <c r="N18" s="33"/>
      <c r="P18"/>
      <c r="Q18"/>
      <c r="R18"/>
      <c r="W18" s="39"/>
      <c r="X18" s="40"/>
      <c r="AO18" s="9">
        <v>30</v>
      </c>
      <c r="AP18" s="28">
        <v>1</v>
      </c>
      <c r="AQ18"/>
    </row>
    <row r="19" spans="2:43" x14ac:dyDescent="0.45">
      <c r="B19" s="20" t="s">
        <v>491</v>
      </c>
      <c r="D19"/>
      <c r="E19"/>
      <c r="F19" s="46"/>
      <c r="G19" s="46"/>
      <c r="H19" s="46"/>
      <c r="M19" s="41"/>
      <c r="N19" s="41"/>
      <c r="O19"/>
      <c r="P19"/>
      <c r="Q19"/>
      <c r="R19"/>
      <c r="W19" s="39"/>
      <c r="X19" s="40"/>
      <c r="AO19"/>
      <c r="AP19"/>
      <c r="AQ19"/>
    </row>
    <row r="20" spans="2:43" x14ac:dyDescent="0.45">
      <c r="B20" s="32">
        <v>4600</v>
      </c>
      <c r="D20"/>
      <c r="E20"/>
      <c r="F20" s="46"/>
      <c r="G20" s="46"/>
      <c r="H20" s="46"/>
      <c r="K20" s="22"/>
      <c r="M20" s="41"/>
      <c r="N20" s="41"/>
      <c r="O20"/>
      <c r="P20"/>
      <c r="Q20"/>
      <c r="R20"/>
      <c r="W20" s="39"/>
      <c r="X20" s="40"/>
      <c r="AO20"/>
      <c r="AP20"/>
      <c r="AQ20"/>
    </row>
    <row r="21" spans="2:43" x14ac:dyDescent="0.45">
      <c r="D21"/>
      <c r="E21"/>
      <c r="F21" s="46"/>
      <c r="G21" s="46"/>
      <c r="H21" s="46"/>
      <c r="K21" s="34"/>
      <c r="L21" s="33"/>
      <c r="M21" s="41"/>
      <c r="N21" s="41"/>
      <c r="O21"/>
      <c r="P21"/>
      <c r="Q21"/>
      <c r="W21" s="39"/>
      <c r="X21" s="40"/>
      <c r="AO21"/>
      <c r="AP21"/>
      <c r="AQ21"/>
    </row>
    <row r="22" spans="2:43" x14ac:dyDescent="0.45">
      <c r="B22" s="21" t="s">
        <v>473</v>
      </c>
      <c r="D22"/>
      <c r="E22"/>
      <c r="F22" s="46"/>
      <c r="G22" s="46"/>
      <c r="H22" s="46"/>
      <c r="K22" s="34"/>
      <c r="L22" s="33"/>
      <c r="M22" s="41"/>
      <c r="N22" s="41"/>
      <c r="O22"/>
      <c r="P22"/>
      <c r="Q22"/>
      <c r="W22" s="39"/>
      <c r="X22" s="40"/>
    </row>
    <row r="23" spans="2:43" x14ac:dyDescent="0.45">
      <c r="B23" s="20" t="s">
        <v>492</v>
      </c>
      <c r="D23"/>
      <c r="E23"/>
      <c r="F23" s="46"/>
      <c r="G23" s="46"/>
      <c r="H23" s="46"/>
      <c r="M23" s="41"/>
      <c r="N23" s="41"/>
      <c r="O23"/>
      <c r="P23"/>
      <c r="Q23"/>
      <c r="W23" s="39"/>
      <c r="X23" s="40"/>
    </row>
    <row r="24" spans="2:43" x14ac:dyDescent="0.45">
      <c r="B24" s="32">
        <v>944</v>
      </c>
      <c r="M24" s="41"/>
      <c r="N24" s="41"/>
      <c r="O24"/>
      <c r="P24"/>
      <c r="Q24"/>
      <c r="W24" s="39"/>
      <c r="X24" s="40"/>
    </row>
    <row r="25" spans="2:43" x14ac:dyDescent="0.45">
      <c r="M25" s="41"/>
      <c r="N25" s="41"/>
      <c r="O25"/>
      <c r="P25"/>
      <c r="Q25"/>
      <c r="W25" s="39"/>
      <c r="X25" s="40"/>
    </row>
    <row r="26" spans="2:43" x14ac:dyDescent="0.45">
      <c r="B26" s="21" t="s">
        <v>470</v>
      </c>
      <c r="M26" s="41"/>
      <c r="N26" s="41"/>
      <c r="O26"/>
      <c r="P26"/>
      <c r="Q26"/>
      <c r="W26" s="33"/>
      <c r="X26" s="40"/>
    </row>
    <row r="27" spans="2:43" x14ac:dyDescent="0.45">
      <c r="B27" s="20" t="s">
        <v>493</v>
      </c>
      <c r="M27"/>
      <c r="N27"/>
      <c r="O27"/>
      <c r="P27"/>
      <c r="Q27"/>
      <c r="W27" s="41"/>
      <c r="X27" s="41"/>
      <c r="Y27"/>
    </row>
    <row r="28" spans="2:43" x14ac:dyDescent="0.45">
      <c r="B28" s="32">
        <v>1894.7543859649122</v>
      </c>
      <c r="M28"/>
      <c r="N28"/>
      <c r="O28"/>
      <c r="P28"/>
      <c r="Q28"/>
      <c r="W28" s="41"/>
      <c r="X28" s="41"/>
      <c r="Y28"/>
    </row>
    <row r="29" spans="2:43" x14ac:dyDescent="0.45">
      <c r="M29"/>
      <c r="N29"/>
      <c r="O29"/>
      <c r="P29"/>
      <c r="Q29"/>
      <c r="W29" s="41"/>
      <c r="X29" s="41"/>
      <c r="Y29"/>
    </row>
    <row r="30" spans="2:43" x14ac:dyDescent="0.45">
      <c r="M30"/>
      <c r="N30"/>
      <c r="O30"/>
      <c r="P30"/>
      <c r="Q30"/>
      <c r="W30" s="41"/>
      <c r="X30" s="41"/>
      <c r="Y30"/>
    </row>
    <row r="31" spans="2:43" x14ac:dyDescent="0.45">
      <c r="M31"/>
      <c r="N31"/>
      <c r="O31"/>
      <c r="P31"/>
      <c r="Q31"/>
      <c r="W31" s="41"/>
      <c r="X31" s="41"/>
      <c r="Y31"/>
    </row>
    <row r="32" spans="2:43" x14ac:dyDescent="0.45">
      <c r="M32"/>
      <c r="N32"/>
      <c r="O32"/>
      <c r="P32"/>
      <c r="Q32"/>
      <c r="W32" s="41"/>
      <c r="X32" s="41"/>
      <c r="Y32"/>
    </row>
    <row r="33" spans="13:25" x14ac:dyDescent="0.45">
      <c r="M33"/>
      <c r="N33"/>
      <c r="O33"/>
      <c r="P33"/>
      <c r="Q33"/>
      <c r="W33" s="41"/>
      <c r="X33" s="41"/>
      <c r="Y33"/>
    </row>
    <row r="34" spans="13:25" x14ac:dyDescent="0.45">
      <c r="M34"/>
      <c r="N34"/>
      <c r="O34"/>
      <c r="P34"/>
      <c r="Q34"/>
      <c r="W34" s="41"/>
      <c r="X34" s="41"/>
      <c r="Y34"/>
    </row>
    <row r="35" spans="13:25" x14ac:dyDescent="0.45">
      <c r="M35"/>
      <c r="N35"/>
      <c r="O35"/>
      <c r="P35"/>
      <c r="Q35"/>
      <c r="W35" s="41"/>
      <c r="X35" s="41"/>
      <c r="Y35"/>
    </row>
    <row r="36" spans="13:25" x14ac:dyDescent="0.45">
      <c r="M36"/>
      <c r="N36"/>
      <c r="O36"/>
      <c r="P36"/>
      <c r="Q36"/>
      <c r="W36" s="41"/>
      <c r="X36" s="41"/>
      <c r="Y36"/>
    </row>
    <row r="37" spans="13:25" x14ac:dyDescent="0.45">
      <c r="P37"/>
      <c r="Q37"/>
      <c r="W37" s="41"/>
      <c r="X37" s="41"/>
      <c r="Y37"/>
    </row>
    <row r="38" spans="13:25" x14ac:dyDescent="0.45">
      <c r="P38"/>
      <c r="Q38"/>
      <c r="W38" s="41"/>
      <c r="X38" s="41"/>
      <c r="Y38"/>
    </row>
    <row r="39" spans="13:25" x14ac:dyDescent="0.45">
      <c r="P39"/>
      <c r="Q39"/>
      <c r="W39" s="41"/>
      <c r="X39" s="41"/>
      <c r="Y39"/>
    </row>
    <row r="40" spans="13:25" x14ac:dyDescent="0.45">
      <c r="P40"/>
      <c r="Q40"/>
      <c r="W40"/>
      <c r="X40"/>
      <c r="Y40"/>
    </row>
    <row r="41" spans="13:25" x14ac:dyDescent="0.45">
      <c r="P41"/>
      <c r="Q41"/>
      <c r="W41"/>
      <c r="X41"/>
      <c r="Y41"/>
    </row>
    <row r="42" spans="13:25" x14ac:dyDescent="0.45">
      <c r="P42"/>
      <c r="Q42"/>
      <c r="W42"/>
      <c r="X42"/>
      <c r="Y42"/>
    </row>
    <row r="43" spans="13:25" x14ac:dyDescent="0.45">
      <c r="P43"/>
      <c r="Q43"/>
      <c r="W43"/>
      <c r="X43"/>
      <c r="Y43"/>
    </row>
    <row r="44" spans="13:25" x14ac:dyDescent="0.45">
      <c r="P44"/>
      <c r="Q44"/>
      <c r="W44"/>
      <c r="X44"/>
      <c r="Y44"/>
    </row>
    <row r="45" spans="13:25" x14ac:dyDescent="0.45">
      <c r="P45"/>
      <c r="Q45"/>
    </row>
    <row r="46" spans="13:25" x14ac:dyDescent="0.45">
      <c r="P46"/>
      <c r="Q46"/>
    </row>
    <row r="47" spans="13:25" x14ac:dyDescent="0.45">
      <c r="P47"/>
      <c r="Q47"/>
    </row>
    <row r="48" spans="13:25" x14ac:dyDescent="0.45">
      <c r="P48"/>
      <c r="Q48"/>
    </row>
    <row r="49" spans="16:17" x14ac:dyDescent="0.45">
      <c r="P49"/>
      <c r="Q49"/>
    </row>
    <row r="50" spans="16:17" x14ac:dyDescent="0.45">
      <c r="P50"/>
      <c r="Q50"/>
    </row>
    <row r="51" spans="16:17" x14ac:dyDescent="0.45">
      <c r="P51"/>
      <c r="Q51"/>
    </row>
    <row r="52" spans="16:17" x14ac:dyDescent="0.45">
      <c r="P52"/>
      <c r="Q52"/>
    </row>
    <row r="53" spans="16:17" x14ac:dyDescent="0.45">
      <c r="P53"/>
      <c r="Q53"/>
    </row>
    <row r="54" spans="16:17" x14ac:dyDescent="0.45">
      <c r="P54"/>
      <c r="Q54"/>
    </row>
    <row r="55" spans="16:17" x14ac:dyDescent="0.45">
      <c r="P55"/>
      <c r="Q55"/>
    </row>
    <row r="56" spans="16:17" x14ac:dyDescent="0.45">
      <c r="P56"/>
      <c r="Q56"/>
    </row>
    <row r="57" spans="16:17" x14ac:dyDescent="0.45">
      <c r="P57"/>
      <c r="Q57"/>
    </row>
    <row r="58" spans="16:17" x14ac:dyDescent="0.45">
      <c r="P58"/>
      <c r="Q58"/>
    </row>
    <row r="59" spans="16:17" x14ac:dyDescent="0.45">
      <c r="P59"/>
      <c r="Q59"/>
    </row>
    <row r="60" spans="16:17" x14ac:dyDescent="0.45">
      <c r="P60"/>
      <c r="Q60"/>
    </row>
    <row r="61" spans="16:17" x14ac:dyDescent="0.45">
      <c r="P61"/>
      <c r="Q61"/>
    </row>
    <row r="62" spans="16:17" x14ac:dyDescent="0.45">
      <c r="P62"/>
      <c r="Q62"/>
    </row>
    <row r="63" spans="16:17" x14ac:dyDescent="0.45">
      <c r="P63"/>
      <c r="Q63"/>
    </row>
    <row r="64" spans="16:17" x14ac:dyDescent="0.45">
      <c r="P64"/>
      <c r="Q64"/>
    </row>
    <row r="65" spans="16:17" x14ac:dyDescent="0.45">
      <c r="P65"/>
      <c r="Q65"/>
    </row>
  </sheetData>
  <mergeCells count="8">
    <mergeCell ref="D2:E2"/>
    <mergeCell ref="J2:K2"/>
    <mergeCell ref="P2:R2"/>
    <mergeCell ref="AO2:AP2"/>
    <mergeCell ref="M2:N2"/>
    <mergeCell ref="T2:U2"/>
    <mergeCell ref="W2:X2"/>
    <mergeCell ref="Z2:AM2"/>
  </mergeCells>
  <pageMargins left="0.511811024" right="0.511811024" top="0.78740157499999996" bottom="0.78740157499999996" header="0.31496062000000002" footer="0.31496062000000002"/>
  <pageSetup paperSize="9" orientation="portrait" r:id="rId13"/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65BA-3B2B-430C-B7E8-13BB5E0F5A21}">
  <dimension ref="A1:U97"/>
  <sheetViews>
    <sheetView showGridLines="0" topLeftCell="J1" zoomScale="70" zoomScaleNormal="70" workbookViewId="0">
      <selection activeCell="P3" sqref="P3"/>
    </sheetView>
  </sheetViews>
  <sheetFormatPr defaultColWidth="0" defaultRowHeight="18" x14ac:dyDescent="0.45"/>
  <cols>
    <col min="1" max="1" width="3" style="1" customWidth="1"/>
    <col min="2" max="2" width="23" style="1" bestFit="1" customWidth="1"/>
    <col min="3" max="3" width="9.42578125" style="1" bestFit="1" customWidth="1"/>
    <col min="4" max="4" width="53.42578125" style="1" bestFit="1" customWidth="1"/>
    <col min="5" max="5" width="5.85546875" style="1" bestFit="1" customWidth="1"/>
    <col min="6" max="6" width="33.7109375" style="1" bestFit="1" customWidth="1"/>
    <col min="7" max="7" width="50.7109375" style="1" bestFit="1" customWidth="1"/>
    <col min="8" max="8" width="12.5703125" style="1" bestFit="1" customWidth="1"/>
    <col min="9" max="9" width="15" style="1" bestFit="1" customWidth="1"/>
    <col min="10" max="10" width="25.140625" style="1" bestFit="1" customWidth="1"/>
    <col min="11" max="11" width="21" style="1" bestFit="1" customWidth="1"/>
    <col min="12" max="12" width="16.5703125" style="1" bestFit="1" customWidth="1"/>
    <col min="13" max="13" width="26.28515625" style="9" bestFit="1" customWidth="1"/>
    <col min="14" max="14" width="20.42578125" style="9" bestFit="1" customWidth="1"/>
    <col min="15" max="15" width="18.28515625" style="10" bestFit="1" customWidth="1"/>
    <col min="16" max="16" width="25.85546875" style="9" bestFit="1" customWidth="1"/>
    <col min="17" max="17" width="16.140625" style="1" bestFit="1" customWidth="1"/>
    <col min="18" max="18" width="44.140625" style="11" bestFit="1" customWidth="1"/>
    <col min="19" max="19" width="20.42578125" style="12" bestFit="1" customWidth="1"/>
    <col min="20" max="20" width="21.28515625" style="1" bestFit="1" customWidth="1"/>
    <col min="21" max="21" width="3.42578125" style="9" customWidth="1"/>
    <col min="22" max="16384" width="14" style="1" hidden="1"/>
  </cols>
  <sheetData>
    <row r="1" spans="2:21" ht="69.75" customHeight="1" x14ac:dyDescent="0.45"/>
    <row r="2" spans="2:21" s="6" customForma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13" t="s">
        <v>469</v>
      </c>
      <c r="N2" s="13" t="s">
        <v>468</v>
      </c>
      <c r="O2" s="14" t="s">
        <v>467</v>
      </c>
      <c r="P2" s="13" t="s">
        <v>494</v>
      </c>
      <c r="Q2" s="15" t="s">
        <v>11</v>
      </c>
      <c r="R2" s="6" t="s">
        <v>456</v>
      </c>
      <c r="S2" s="16" t="s">
        <v>458</v>
      </c>
      <c r="T2" s="13" t="s">
        <v>457</v>
      </c>
    </row>
    <row r="3" spans="2:21" x14ac:dyDescent="0.45">
      <c r="B3" s="1">
        <v>1000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s="7">
        <v>39306</v>
      </c>
      <c r="M3" s="17" t="str">
        <f>CONCATENATE(TB_Func5[[#This Row],[ADMIS_MÊS]]," / ",YEAR(TB_Func5[[#This Row],[ADMISSAO]]))</f>
        <v>AGOSTO / 2007</v>
      </c>
      <c r="N3" s="17">
        <f>YEAR(TB_Func5[[#This Row],[ADMISSAO]])</f>
        <v>2007</v>
      </c>
      <c r="O3" s="18" t="str">
        <f>UPPER(TEXT(TB_Func5[[#This Row],[ADMISSAO]],"mmmm"))</f>
        <v>AGOSTO</v>
      </c>
      <c r="P3" s="17">
        <f ca="1">DATEDIF(TB_Func5[[#This Row],[ADMISSAO]],TODAY(),"Y")</f>
        <v>12</v>
      </c>
      <c r="Q3" s="19">
        <v>1800</v>
      </c>
      <c r="R3" s="8" t="s">
        <v>430</v>
      </c>
      <c r="S3" s="7">
        <v>33003</v>
      </c>
      <c r="T3" s="17">
        <v>30</v>
      </c>
      <c r="U3" s="1"/>
    </row>
    <row r="4" spans="2:21" x14ac:dyDescent="0.45">
      <c r="B4" s="1">
        <v>1001</v>
      </c>
      <c r="D4" s="1" t="s">
        <v>20</v>
      </c>
      <c r="E4" s="1" t="s">
        <v>13</v>
      </c>
      <c r="F4" s="1" t="s">
        <v>14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19</v>
      </c>
      <c r="L4" s="7">
        <v>33363</v>
      </c>
      <c r="M4" s="17" t="str">
        <f>CONCATENATE(TB_Func5[[#This Row],[ADMIS_MÊS]]," / ",YEAR(TB_Func5[[#This Row],[ADMISSAO]]))</f>
        <v>MAIO / 1991</v>
      </c>
      <c r="N4" s="17">
        <f>YEAR(TB_Func5[[#This Row],[ADMISSAO]])</f>
        <v>1991</v>
      </c>
      <c r="O4" s="18" t="str">
        <f>UPPER(TEXT(TB_Func5[[#This Row],[ADMISSAO]],"mmmm"))</f>
        <v>MAIO</v>
      </c>
      <c r="P4" s="17">
        <f ca="1">DATEDIF(TB_Func5[[#This Row],[ADMISSAO]],TODAY(),"Y")</f>
        <v>29</v>
      </c>
      <c r="Q4" s="19">
        <v>3870</v>
      </c>
      <c r="R4" s="8"/>
      <c r="S4" s="7"/>
      <c r="T4" s="17"/>
      <c r="U4" s="1"/>
    </row>
    <row r="5" spans="2:21" x14ac:dyDescent="0.45">
      <c r="B5" s="1">
        <v>1002</v>
      </c>
      <c r="D5" s="1" t="s">
        <v>25</v>
      </c>
      <c r="E5" s="1" t="s">
        <v>13</v>
      </c>
      <c r="F5" s="1" t="s">
        <v>14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19</v>
      </c>
      <c r="L5" s="7">
        <v>36628</v>
      </c>
      <c r="M5" s="17" t="str">
        <f>CONCATENATE(TB_Func5[[#This Row],[ADMIS_MÊS]]," / ",YEAR(TB_Func5[[#This Row],[ADMISSAO]]))</f>
        <v>ABRIL / 2000</v>
      </c>
      <c r="N5" s="17">
        <f>YEAR(TB_Func5[[#This Row],[ADMISSAO]])</f>
        <v>2000</v>
      </c>
      <c r="O5" s="18" t="str">
        <f>UPPER(TEXT(TB_Func5[[#This Row],[ADMISSAO]],"mmmm"))</f>
        <v>ABRIL</v>
      </c>
      <c r="P5" s="17">
        <f ca="1">DATEDIF(TB_Func5[[#This Row],[ADMISSAO]],TODAY(),"Y")</f>
        <v>20</v>
      </c>
      <c r="Q5" s="19">
        <v>3000</v>
      </c>
      <c r="R5" s="8" t="s">
        <v>432</v>
      </c>
      <c r="S5" s="7">
        <v>28797</v>
      </c>
      <c r="T5" s="17">
        <v>41</v>
      </c>
      <c r="U5" s="1"/>
    </row>
    <row r="6" spans="2:21" x14ac:dyDescent="0.45">
      <c r="B6" s="1">
        <v>1004</v>
      </c>
      <c r="D6" s="1" t="s">
        <v>30</v>
      </c>
      <c r="E6" s="1" t="s">
        <v>13</v>
      </c>
      <c r="F6" s="1" t="s">
        <v>14</v>
      </c>
      <c r="G6" s="1" t="s">
        <v>31</v>
      </c>
      <c r="H6" s="1" t="s">
        <v>32</v>
      </c>
      <c r="I6" s="1" t="s">
        <v>33</v>
      </c>
      <c r="J6" s="1" t="s">
        <v>34</v>
      </c>
      <c r="K6" s="1" t="s">
        <v>35</v>
      </c>
      <c r="L6" s="7">
        <v>37086</v>
      </c>
      <c r="M6" s="17" t="str">
        <f>CONCATENATE(TB_Func5[[#This Row],[ADMIS_MÊS]]," / ",YEAR(TB_Func5[[#This Row],[ADMISSAO]]))</f>
        <v>JULHO / 2001</v>
      </c>
      <c r="N6" s="17">
        <f>YEAR(TB_Func5[[#This Row],[ADMISSAO]])</f>
        <v>2001</v>
      </c>
      <c r="O6" s="18" t="str">
        <f>UPPER(TEXT(TB_Func5[[#This Row],[ADMISSAO]],"mmmm"))</f>
        <v>JULHO</v>
      </c>
      <c r="P6" s="17">
        <f ca="1">DATEDIF(TB_Func5[[#This Row],[ADMISSAO]],TODAY(),"Y")</f>
        <v>19</v>
      </c>
      <c r="Q6" s="19">
        <v>3500</v>
      </c>
      <c r="R6" s="8"/>
      <c r="S6" s="7"/>
      <c r="T6" s="17"/>
      <c r="U6" s="1"/>
    </row>
    <row r="7" spans="2:21" x14ac:dyDescent="0.45">
      <c r="B7" s="1">
        <v>1005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 t="s">
        <v>43</v>
      </c>
      <c r="L7" s="7">
        <v>38242</v>
      </c>
      <c r="M7" s="17" t="str">
        <f>CONCATENATE(TB_Func5[[#This Row],[ADMIS_MÊS]]," / ",YEAR(TB_Func5[[#This Row],[ADMISSAO]]))</f>
        <v>SETEMBRO / 2004</v>
      </c>
      <c r="N7" s="17">
        <f>YEAR(TB_Func5[[#This Row],[ADMISSAO]])</f>
        <v>2004</v>
      </c>
      <c r="O7" s="18" t="str">
        <f>UPPER(TEXT(TB_Func5[[#This Row],[ADMISSAO]],"mmmm"))</f>
        <v>SETEMBRO</v>
      </c>
      <c r="P7" s="17">
        <f ca="1">DATEDIF(TB_Func5[[#This Row],[ADMISSAO]],TODAY(),"Y")</f>
        <v>15</v>
      </c>
      <c r="Q7" s="19">
        <v>4200</v>
      </c>
      <c r="R7" s="8"/>
      <c r="S7" s="7"/>
      <c r="T7" s="17"/>
      <c r="U7" s="1"/>
    </row>
    <row r="8" spans="2:21" x14ac:dyDescent="0.45">
      <c r="B8" s="1">
        <v>1006</v>
      </c>
      <c r="D8" s="1" t="s">
        <v>44</v>
      </c>
      <c r="E8" s="1" t="s">
        <v>13</v>
      </c>
      <c r="F8" s="1" t="s">
        <v>14</v>
      </c>
      <c r="G8" s="1" t="s">
        <v>45</v>
      </c>
      <c r="H8" s="1" t="s">
        <v>46</v>
      </c>
      <c r="I8" s="1" t="s">
        <v>47</v>
      </c>
      <c r="J8" s="1" t="s">
        <v>48</v>
      </c>
      <c r="K8" s="1" t="s">
        <v>49</v>
      </c>
      <c r="L8" s="7">
        <v>38151</v>
      </c>
      <c r="M8" s="17" t="str">
        <f>CONCATENATE(TB_Func5[[#This Row],[ADMIS_MÊS]]," / ",YEAR(TB_Func5[[#This Row],[ADMISSAO]]))</f>
        <v>JUNHO / 2004</v>
      </c>
      <c r="N8" s="17">
        <f>YEAR(TB_Func5[[#This Row],[ADMISSAO]])</f>
        <v>2004</v>
      </c>
      <c r="O8" s="18" t="str">
        <f>UPPER(TEXT(TB_Func5[[#This Row],[ADMISSAO]],"mmmm"))</f>
        <v>JUNHO</v>
      </c>
      <c r="P8" s="17">
        <f ca="1">DATEDIF(TB_Func5[[#This Row],[ADMISSAO]],TODAY(),"Y")</f>
        <v>16</v>
      </c>
      <c r="Q8" s="19">
        <v>3320</v>
      </c>
      <c r="R8" s="8" t="s">
        <v>433</v>
      </c>
      <c r="S8" s="7">
        <v>31455</v>
      </c>
      <c r="T8" s="17">
        <v>34</v>
      </c>
      <c r="U8" s="1"/>
    </row>
    <row r="9" spans="2:21" x14ac:dyDescent="0.45">
      <c r="B9" s="1">
        <v>1007</v>
      </c>
      <c r="D9" s="1" t="s">
        <v>50</v>
      </c>
      <c r="E9" s="1" t="s">
        <v>13</v>
      </c>
      <c r="F9" s="1" t="s">
        <v>14</v>
      </c>
      <c r="G9" s="1" t="s">
        <v>51</v>
      </c>
      <c r="H9" s="1" t="s">
        <v>52</v>
      </c>
      <c r="I9" s="1" t="s">
        <v>53</v>
      </c>
      <c r="J9" s="1" t="s">
        <v>24</v>
      </c>
      <c r="K9" s="1" t="s">
        <v>54</v>
      </c>
      <c r="L9" s="7">
        <v>38997</v>
      </c>
      <c r="M9" s="17" t="str">
        <f>CONCATENATE(TB_Func5[[#This Row],[ADMIS_MÊS]]," / ",YEAR(TB_Func5[[#This Row],[ADMISSAO]]))</f>
        <v>OUTUBRO / 2006</v>
      </c>
      <c r="N9" s="17">
        <f>YEAR(TB_Func5[[#This Row],[ADMISSAO]])</f>
        <v>2006</v>
      </c>
      <c r="O9" s="18" t="str">
        <f>UPPER(TEXT(TB_Func5[[#This Row],[ADMISSAO]],"mmmm"))</f>
        <v>OUTUBRO</v>
      </c>
      <c r="P9" s="17">
        <f ca="1">DATEDIF(TB_Func5[[#This Row],[ADMISSAO]],TODAY(),"Y")</f>
        <v>13</v>
      </c>
      <c r="Q9" s="19">
        <v>3150</v>
      </c>
      <c r="R9" s="8"/>
      <c r="S9" s="7"/>
      <c r="T9" s="17"/>
      <c r="U9" s="1"/>
    </row>
    <row r="10" spans="2:21" x14ac:dyDescent="0.45">
      <c r="B10" s="1">
        <v>1008</v>
      </c>
      <c r="D10" s="1" t="s">
        <v>55</v>
      </c>
      <c r="E10" s="1" t="s">
        <v>13</v>
      </c>
      <c r="F10" s="1" t="s">
        <v>14</v>
      </c>
      <c r="G10" s="1" t="s">
        <v>56</v>
      </c>
      <c r="H10" s="1" t="s">
        <v>57</v>
      </c>
      <c r="I10" s="1" t="s">
        <v>58</v>
      </c>
      <c r="J10" s="1" t="s">
        <v>24</v>
      </c>
      <c r="K10" s="1" t="s">
        <v>59</v>
      </c>
      <c r="L10" s="7">
        <v>38698</v>
      </c>
      <c r="M10" s="17" t="str">
        <f>CONCATENATE(TB_Func5[[#This Row],[ADMIS_MÊS]]," / ",YEAR(TB_Func5[[#This Row],[ADMISSAO]]))</f>
        <v>DEZEMBRO / 2005</v>
      </c>
      <c r="N10" s="17">
        <f>YEAR(TB_Func5[[#This Row],[ADMISSAO]])</f>
        <v>2005</v>
      </c>
      <c r="O10" s="18" t="str">
        <f>UPPER(TEXT(TB_Func5[[#This Row],[ADMISSAO]],"mmmm"))</f>
        <v>DEZEMBRO</v>
      </c>
      <c r="P10" s="17">
        <f ca="1">DATEDIF(TB_Func5[[#This Row],[ADMISSAO]],TODAY(),"Y")</f>
        <v>14</v>
      </c>
      <c r="Q10" s="19">
        <v>1057</v>
      </c>
      <c r="R10" s="8"/>
      <c r="S10" s="7"/>
      <c r="T10" s="17"/>
      <c r="U10" s="1"/>
    </row>
    <row r="11" spans="2:21" x14ac:dyDescent="0.45">
      <c r="B11" s="1">
        <v>1009</v>
      </c>
      <c r="D11" s="1" t="s">
        <v>60</v>
      </c>
      <c r="E11" s="1" t="s">
        <v>13</v>
      </c>
      <c r="F11" s="1" t="s">
        <v>14</v>
      </c>
      <c r="G11" s="1" t="s">
        <v>61</v>
      </c>
      <c r="H11" s="1" t="s">
        <v>62</v>
      </c>
      <c r="I11" s="1" t="s">
        <v>63</v>
      </c>
      <c r="J11" s="1" t="s">
        <v>24</v>
      </c>
      <c r="K11" s="1" t="s">
        <v>64</v>
      </c>
      <c r="L11" s="7">
        <v>38455</v>
      </c>
      <c r="M11" s="17" t="str">
        <f>CONCATENATE(TB_Func5[[#This Row],[ADMIS_MÊS]]," / ",YEAR(TB_Func5[[#This Row],[ADMISSAO]]))</f>
        <v>ABRIL / 2005</v>
      </c>
      <c r="N11" s="17">
        <f>YEAR(TB_Func5[[#This Row],[ADMISSAO]])</f>
        <v>2005</v>
      </c>
      <c r="O11" s="18" t="str">
        <f>UPPER(TEXT(TB_Func5[[#This Row],[ADMISSAO]],"mmmm"))</f>
        <v>ABRIL</v>
      </c>
      <c r="P11" s="17">
        <f ca="1">DATEDIF(TB_Func5[[#This Row],[ADMISSAO]],TODAY(),"Y")</f>
        <v>15</v>
      </c>
      <c r="Q11" s="19">
        <v>1365</v>
      </c>
      <c r="R11" s="8" t="s">
        <v>434</v>
      </c>
      <c r="S11" s="7">
        <v>33404</v>
      </c>
      <c r="T11" s="17">
        <v>29</v>
      </c>
      <c r="U11" s="1"/>
    </row>
    <row r="12" spans="2:21" x14ac:dyDescent="0.45">
      <c r="B12" s="1">
        <v>1011</v>
      </c>
      <c r="D12" s="1" t="s">
        <v>65</v>
      </c>
      <c r="E12" s="1" t="s">
        <v>13</v>
      </c>
      <c r="F12" s="1" t="s">
        <v>14</v>
      </c>
      <c r="G12" s="1" t="s">
        <v>66</v>
      </c>
      <c r="H12" s="1" t="s">
        <v>67</v>
      </c>
      <c r="I12" s="1" t="s">
        <v>68</v>
      </c>
      <c r="J12" s="1" t="s">
        <v>69</v>
      </c>
      <c r="K12" s="1" t="s">
        <v>70</v>
      </c>
      <c r="L12" s="7">
        <v>36752</v>
      </c>
      <c r="M12" s="17" t="str">
        <f>CONCATENATE(TB_Func5[[#This Row],[ADMIS_MÊS]]," / ",YEAR(TB_Func5[[#This Row],[ADMISSAO]]))</f>
        <v>AGOSTO / 2000</v>
      </c>
      <c r="N12" s="17">
        <f>YEAR(TB_Func5[[#This Row],[ADMISSAO]])</f>
        <v>2000</v>
      </c>
      <c r="O12" s="18" t="str">
        <f>UPPER(TEXT(TB_Func5[[#This Row],[ADMISSAO]],"mmmm"))</f>
        <v>AGOSTO</v>
      </c>
      <c r="P12" s="17">
        <f ca="1">DATEDIF(TB_Func5[[#This Row],[ADMISSAO]],TODAY(),"Y")</f>
        <v>19</v>
      </c>
      <c r="Q12" s="19">
        <v>2870</v>
      </c>
      <c r="R12" s="8"/>
      <c r="S12" s="7"/>
      <c r="T12" s="17"/>
      <c r="U12" s="1"/>
    </row>
    <row r="13" spans="2:21" x14ac:dyDescent="0.45">
      <c r="B13" s="1">
        <v>1012</v>
      </c>
      <c r="D13" s="1" t="s">
        <v>71</v>
      </c>
      <c r="E13" s="1" t="s">
        <v>37</v>
      </c>
      <c r="F13" s="1" t="s">
        <v>38</v>
      </c>
      <c r="G13" s="1" t="s">
        <v>72</v>
      </c>
      <c r="H13" s="1" t="s">
        <v>73</v>
      </c>
      <c r="I13" s="1" t="s">
        <v>74</v>
      </c>
      <c r="J13" s="1" t="s">
        <v>69</v>
      </c>
      <c r="K13" s="1" t="s">
        <v>54</v>
      </c>
      <c r="L13" s="7">
        <v>32964</v>
      </c>
      <c r="M13" s="17" t="str">
        <f>CONCATENATE(TB_Func5[[#This Row],[ADMIS_MÊS]]," / ",YEAR(TB_Func5[[#This Row],[ADMISSAO]]))</f>
        <v>ABRIL / 1990</v>
      </c>
      <c r="N13" s="17">
        <f>YEAR(TB_Func5[[#This Row],[ADMISSAO]])</f>
        <v>1990</v>
      </c>
      <c r="O13" s="18" t="str">
        <f>UPPER(TEXT(TB_Func5[[#This Row],[ADMISSAO]],"mmmm"))</f>
        <v>ABRIL</v>
      </c>
      <c r="P13" s="17">
        <f ca="1">DATEDIF(TB_Func5[[#This Row],[ADMISSAO]],TODAY(),"Y")</f>
        <v>30</v>
      </c>
      <c r="Q13" s="19">
        <v>2140</v>
      </c>
      <c r="R13" s="8" t="s">
        <v>435</v>
      </c>
      <c r="S13" s="7">
        <v>33061</v>
      </c>
      <c r="T13" s="17">
        <v>30</v>
      </c>
      <c r="U13" s="1"/>
    </row>
    <row r="14" spans="2:21" x14ac:dyDescent="0.45">
      <c r="B14" s="1">
        <v>1013</v>
      </c>
      <c r="D14" s="1" t="s">
        <v>75</v>
      </c>
      <c r="E14" s="1" t="s">
        <v>13</v>
      </c>
      <c r="F14" s="1" t="s">
        <v>76</v>
      </c>
      <c r="G14" s="1" t="s">
        <v>77</v>
      </c>
      <c r="H14" s="1" t="s">
        <v>78</v>
      </c>
      <c r="I14" s="1" t="s">
        <v>79</v>
      </c>
      <c r="J14" s="1" t="s">
        <v>29</v>
      </c>
      <c r="K14" s="1" t="s">
        <v>64</v>
      </c>
      <c r="L14" s="7">
        <v>33097</v>
      </c>
      <c r="M14" s="17" t="str">
        <f>CONCATENATE(TB_Func5[[#This Row],[ADMIS_MÊS]]," / ",YEAR(TB_Func5[[#This Row],[ADMISSAO]]))</f>
        <v>AGOSTO / 1990</v>
      </c>
      <c r="N14" s="17">
        <f>YEAR(TB_Func5[[#This Row],[ADMISSAO]])</f>
        <v>1990</v>
      </c>
      <c r="O14" s="18" t="str">
        <f>UPPER(TEXT(TB_Func5[[#This Row],[ADMISSAO]],"mmmm"))</f>
        <v>AGOSTO</v>
      </c>
      <c r="P14" s="17">
        <f ca="1">DATEDIF(TB_Func5[[#This Row],[ADMISSAO]],TODAY(),"Y")</f>
        <v>29</v>
      </c>
      <c r="Q14" s="19">
        <v>1890</v>
      </c>
      <c r="R14" s="8"/>
      <c r="S14" s="7"/>
      <c r="T14" s="17"/>
      <c r="U14" s="1"/>
    </row>
    <row r="15" spans="2:21" x14ac:dyDescent="0.45">
      <c r="B15" s="1">
        <v>1014</v>
      </c>
      <c r="D15" s="1" t="s">
        <v>80</v>
      </c>
      <c r="E15" s="1" t="s">
        <v>13</v>
      </c>
      <c r="F15" s="1" t="s">
        <v>76</v>
      </c>
      <c r="G15" s="1" t="s">
        <v>81</v>
      </c>
      <c r="H15" s="1" t="s">
        <v>82</v>
      </c>
      <c r="I15" s="1" t="s">
        <v>83</v>
      </c>
      <c r="J15" s="1" t="s">
        <v>29</v>
      </c>
      <c r="K15" s="1" t="s">
        <v>49</v>
      </c>
      <c r="L15" s="7">
        <v>33006</v>
      </c>
      <c r="M15" s="17" t="str">
        <f>CONCATENATE(TB_Func5[[#This Row],[ADMIS_MÊS]]," / ",YEAR(TB_Func5[[#This Row],[ADMISSAO]]))</f>
        <v>MAIO / 1990</v>
      </c>
      <c r="N15" s="17">
        <f>YEAR(TB_Func5[[#This Row],[ADMISSAO]])</f>
        <v>1990</v>
      </c>
      <c r="O15" s="18" t="str">
        <f>UPPER(TEXT(TB_Func5[[#This Row],[ADMISSAO]],"mmmm"))</f>
        <v>MAIO</v>
      </c>
      <c r="P15" s="17">
        <f ca="1">DATEDIF(TB_Func5[[#This Row],[ADMISSAO]],TODAY(),"Y")</f>
        <v>30</v>
      </c>
      <c r="Q15" s="19">
        <v>3165</v>
      </c>
      <c r="R15" s="8"/>
      <c r="S15" s="7"/>
      <c r="T15" s="17"/>
      <c r="U15" s="1"/>
    </row>
    <row r="16" spans="2:21" x14ac:dyDescent="0.45">
      <c r="B16" s="1">
        <v>1015</v>
      </c>
      <c r="D16" s="1" t="s">
        <v>84</v>
      </c>
      <c r="E16" s="1" t="s">
        <v>13</v>
      </c>
      <c r="F16" s="1" t="s">
        <v>14</v>
      </c>
      <c r="G16" s="1" t="s">
        <v>85</v>
      </c>
      <c r="H16" s="1" t="s">
        <v>86</v>
      </c>
      <c r="I16" s="1" t="s">
        <v>87</v>
      </c>
      <c r="J16" s="1" t="s">
        <v>18</v>
      </c>
      <c r="K16" s="1" t="s">
        <v>49</v>
      </c>
      <c r="L16" s="7">
        <v>34865</v>
      </c>
      <c r="M16" s="17" t="str">
        <f>CONCATENATE(TB_Func5[[#This Row],[ADMIS_MÊS]]," / ",YEAR(TB_Func5[[#This Row],[ADMISSAO]]))</f>
        <v>JUNHO / 1995</v>
      </c>
      <c r="N16" s="17">
        <f>YEAR(TB_Func5[[#This Row],[ADMISSAO]])</f>
        <v>1995</v>
      </c>
      <c r="O16" s="18" t="str">
        <f>UPPER(TEXT(TB_Func5[[#This Row],[ADMISSAO]],"mmmm"))</f>
        <v>JUNHO</v>
      </c>
      <c r="P16" s="17">
        <f ca="1">DATEDIF(TB_Func5[[#This Row],[ADMISSAO]],TODAY(),"Y")</f>
        <v>25</v>
      </c>
      <c r="Q16" s="19">
        <v>3165</v>
      </c>
      <c r="R16" s="8"/>
      <c r="S16" s="7"/>
      <c r="T16" s="17"/>
      <c r="U16" s="1"/>
    </row>
    <row r="17" spans="2:21" x14ac:dyDescent="0.45">
      <c r="B17" s="1">
        <v>1016</v>
      </c>
      <c r="D17" s="1" t="s">
        <v>88</v>
      </c>
      <c r="E17" s="1" t="s">
        <v>13</v>
      </c>
      <c r="F17" s="1" t="s">
        <v>14</v>
      </c>
      <c r="G17" s="1" t="s">
        <v>89</v>
      </c>
      <c r="H17" s="1" t="s">
        <v>90</v>
      </c>
      <c r="I17" s="1" t="s">
        <v>91</v>
      </c>
      <c r="J17" s="1" t="s">
        <v>18</v>
      </c>
      <c r="K17" s="1" t="s">
        <v>35</v>
      </c>
      <c r="L17" s="7">
        <v>36392</v>
      </c>
      <c r="M17" s="17" t="str">
        <f>CONCATENATE(TB_Func5[[#This Row],[ADMIS_MÊS]]," / ",YEAR(TB_Func5[[#This Row],[ADMISSAO]]))</f>
        <v>AGOSTO / 1999</v>
      </c>
      <c r="N17" s="17">
        <f>YEAR(TB_Func5[[#This Row],[ADMISSAO]])</f>
        <v>1999</v>
      </c>
      <c r="O17" s="18" t="str">
        <f>UPPER(TEXT(TB_Func5[[#This Row],[ADMISSAO]],"mmmm"))</f>
        <v>AGOSTO</v>
      </c>
      <c r="P17" s="17">
        <f ca="1">DATEDIF(TB_Func5[[#This Row],[ADMISSAO]],TODAY(),"Y")</f>
        <v>20</v>
      </c>
      <c r="Q17" s="19">
        <v>4600</v>
      </c>
      <c r="R17" s="8" t="s">
        <v>437</v>
      </c>
      <c r="S17" s="7">
        <v>33838</v>
      </c>
      <c r="T17" s="17">
        <v>27</v>
      </c>
      <c r="U17" s="1"/>
    </row>
    <row r="18" spans="2:21" x14ac:dyDescent="0.45">
      <c r="B18" s="1">
        <v>1017</v>
      </c>
      <c r="D18" s="1" t="s">
        <v>92</v>
      </c>
      <c r="E18" s="1" t="s">
        <v>37</v>
      </c>
      <c r="F18" s="1" t="s">
        <v>38</v>
      </c>
      <c r="G18" s="1" t="s">
        <v>93</v>
      </c>
      <c r="H18" s="1" t="s">
        <v>94</v>
      </c>
      <c r="I18" s="1" t="s">
        <v>95</v>
      </c>
      <c r="J18" s="1" t="s">
        <v>96</v>
      </c>
      <c r="K18" s="1" t="s">
        <v>97</v>
      </c>
      <c r="L18" s="7">
        <v>35907</v>
      </c>
      <c r="M18" s="17" t="str">
        <f>CONCATENATE(TB_Func5[[#This Row],[ADMIS_MÊS]]," / ",YEAR(TB_Func5[[#This Row],[ADMISSAO]]))</f>
        <v>ABRIL / 1998</v>
      </c>
      <c r="N18" s="17">
        <f>YEAR(TB_Func5[[#This Row],[ADMISSAO]])</f>
        <v>1998</v>
      </c>
      <c r="O18" s="18" t="str">
        <f>UPPER(TEXT(TB_Func5[[#This Row],[ADMISSAO]],"mmmm"))</f>
        <v>ABRIL</v>
      </c>
      <c r="P18" s="17">
        <f ca="1">DATEDIF(TB_Func5[[#This Row],[ADMISSAO]],TODAY(),"Y")</f>
        <v>22</v>
      </c>
      <c r="Q18" s="19">
        <v>1320</v>
      </c>
      <c r="R18" s="8"/>
      <c r="S18" s="7"/>
      <c r="T18" s="17"/>
      <c r="U18" s="1"/>
    </row>
    <row r="19" spans="2:21" x14ac:dyDescent="0.45">
      <c r="B19" s="1">
        <v>1018</v>
      </c>
      <c r="D19" s="1" t="s">
        <v>98</v>
      </c>
      <c r="E19" s="1" t="s">
        <v>13</v>
      </c>
      <c r="F19" s="1" t="s">
        <v>14</v>
      </c>
      <c r="G19" s="1" t="s">
        <v>99</v>
      </c>
      <c r="H19" s="1" t="s">
        <v>100</v>
      </c>
      <c r="I19" s="1" t="s">
        <v>101</v>
      </c>
      <c r="J19" s="1" t="s">
        <v>48</v>
      </c>
      <c r="K19" s="1" t="s">
        <v>70</v>
      </c>
      <c r="L19" s="7">
        <v>36689</v>
      </c>
      <c r="M19" s="17" t="str">
        <f>CONCATENATE(TB_Func5[[#This Row],[ADMIS_MÊS]]," / ",YEAR(TB_Func5[[#This Row],[ADMISSAO]]))</f>
        <v>JUNHO / 2000</v>
      </c>
      <c r="N19" s="17">
        <f>YEAR(TB_Func5[[#This Row],[ADMISSAO]])</f>
        <v>2000</v>
      </c>
      <c r="O19" s="18" t="str">
        <f>UPPER(TEXT(TB_Func5[[#This Row],[ADMISSAO]],"mmmm"))</f>
        <v>JUNHO</v>
      </c>
      <c r="P19" s="17">
        <f ca="1">DATEDIF(TB_Func5[[#This Row],[ADMISSAO]],TODAY(),"Y")</f>
        <v>20</v>
      </c>
      <c r="Q19" s="19">
        <v>3000</v>
      </c>
      <c r="R19" s="8" t="s">
        <v>436</v>
      </c>
      <c r="S19" s="7">
        <v>32764</v>
      </c>
      <c r="T19" s="17">
        <v>30</v>
      </c>
      <c r="U19" s="1"/>
    </row>
    <row r="20" spans="2:21" x14ac:dyDescent="0.45">
      <c r="B20" s="1">
        <v>1019</v>
      </c>
      <c r="D20" s="1" t="s">
        <v>102</v>
      </c>
      <c r="E20" s="1" t="s">
        <v>13</v>
      </c>
      <c r="F20" s="1" t="s">
        <v>14</v>
      </c>
      <c r="G20" s="1" t="s">
        <v>103</v>
      </c>
      <c r="H20" s="1" t="s">
        <v>104</v>
      </c>
      <c r="I20" s="1" t="s">
        <v>105</v>
      </c>
      <c r="J20" s="1" t="s">
        <v>106</v>
      </c>
      <c r="K20" s="1" t="s">
        <v>43</v>
      </c>
      <c r="L20" s="7">
        <v>37351</v>
      </c>
      <c r="M20" s="17" t="str">
        <f>CONCATENATE(TB_Func5[[#This Row],[ADMIS_MÊS]]," / ",YEAR(TB_Func5[[#This Row],[ADMISSAO]]))</f>
        <v>ABRIL / 2002</v>
      </c>
      <c r="N20" s="17">
        <f>YEAR(TB_Func5[[#This Row],[ADMISSAO]])</f>
        <v>2002</v>
      </c>
      <c r="O20" s="18" t="str">
        <f>UPPER(TEXT(TB_Func5[[#This Row],[ADMISSAO]],"mmmm"))</f>
        <v>ABRIL</v>
      </c>
      <c r="P20" s="17">
        <f ca="1">DATEDIF(TB_Func5[[#This Row],[ADMISSAO]],TODAY(),"Y")</f>
        <v>18</v>
      </c>
      <c r="Q20" s="19">
        <v>1200</v>
      </c>
      <c r="R20" s="8"/>
      <c r="S20" s="7"/>
      <c r="T20" s="17"/>
      <c r="U20" s="1"/>
    </row>
    <row r="21" spans="2:21" x14ac:dyDescent="0.45">
      <c r="B21" s="1">
        <v>1020</v>
      </c>
      <c r="D21" s="1" t="s">
        <v>107</v>
      </c>
      <c r="E21" s="1" t="s">
        <v>13</v>
      </c>
      <c r="F21" s="1" t="s">
        <v>14</v>
      </c>
      <c r="G21" s="1" t="s">
        <v>108</v>
      </c>
      <c r="H21" s="1" t="s">
        <v>109</v>
      </c>
      <c r="I21" s="1" t="s">
        <v>110</v>
      </c>
      <c r="J21" s="1" t="s">
        <v>96</v>
      </c>
      <c r="K21" s="1" t="s">
        <v>19</v>
      </c>
      <c r="L21" s="7">
        <v>37747</v>
      </c>
      <c r="M21" s="17" t="str">
        <f>CONCATENATE(TB_Func5[[#This Row],[ADMIS_MÊS]]," / ",YEAR(TB_Func5[[#This Row],[ADMISSAO]]))</f>
        <v>MAIO / 2003</v>
      </c>
      <c r="N21" s="17">
        <f>YEAR(TB_Func5[[#This Row],[ADMISSAO]])</f>
        <v>2003</v>
      </c>
      <c r="O21" s="18" t="str">
        <f>UPPER(TEXT(TB_Func5[[#This Row],[ADMISSAO]],"mmmm"))</f>
        <v>MAIO</v>
      </c>
      <c r="P21" s="17">
        <f ca="1">DATEDIF(TB_Func5[[#This Row],[ADMISSAO]],TODAY(),"Y")</f>
        <v>17</v>
      </c>
      <c r="Q21" s="19">
        <v>1320</v>
      </c>
      <c r="R21" s="8"/>
      <c r="S21" s="7"/>
      <c r="T21" s="17"/>
      <c r="U21" s="1"/>
    </row>
    <row r="22" spans="2:21" x14ac:dyDescent="0.45">
      <c r="B22" s="1">
        <v>1021</v>
      </c>
      <c r="D22" s="1" t="s">
        <v>111</v>
      </c>
      <c r="E22" s="1" t="s">
        <v>13</v>
      </c>
      <c r="F22" s="1" t="s">
        <v>14</v>
      </c>
      <c r="G22" s="1" t="s">
        <v>112</v>
      </c>
      <c r="H22" s="1" t="s">
        <v>113</v>
      </c>
      <c r="I22" s="1" t="s">
        <v>114</v>
      </c>
      <c r="J22" s="1" t="s">
        <v>18</v>
      </c>
      <c r="K22" s="1" t="s">
        <v>35</v>
      </c>
      <c r="L22" s="7">
        <v>37840</v>
      </c>
      <c r="M22" s="17" t="str">
        <f>CONCATENATE(TB_Func5[[#This Row],[ADMIS_MÊS]]," / ",YEAR(TB_Func5[[#This Row],[ADMISSAO]]))</f>
        <v>AGOSTO / 2003</v>
      </c>
      <c r="N22" s="17">
        <f>YEAR(TB_Func5[[#This Row],[ADMISSAO]])</f>
        <v>2003</v>
      </c>
      <c r="O22" s="18" t="str">
        <f>UPPER(TEXT(TB_Func5[[#This Row],[ADMISSAO]],"mmmm"))</f>
        <v>AGOSTO</v>
      </c>
      <c r="P22" s="17">
        <f ca="1">DATEDIF(TB_Func5[[#This Row],[ADMISSAO]],TODAY(),"Y")</f>
        <v>17</v>
      </c>
      <c r="Q22" s="19">
        <v>2000</v>
      </c>
      <c r="R22" s="8" t="s">
        <v>439</v>
      </c>
      <c r="S22" s="7">
        <v>32276</v>
      </c>
      <c r="T22" s="17">
        <v>32</v>
      </c>
      <c r="U22" s="1"/>
    </row>
    <row r="23" spans="2:21" x14ac:dyDescent="0.45">
      <c r="B23" s="1">
        <v>1022</v>
      </c>
      <c r="D23" s="1" t="s">
        <v>115</v>
      </c>
      <c r="E23" s="1" t="s">
        <v>13</v>
      </c>
      <c r="F23" s="1" t="s">
        <v>14</v>
      </c>
      <c r="G23" s="1" t="s">
        <v>116</v>
      </c>
      <c r="H23" s="1" t="s">
        <v>117</v>
      </c>
      <c r="I23" s="1" t="s">
        <v>118</v>
      </c>
      <c r="J23" s="1" t="s">
        <v>29</v>
      </c>
      <c r="K23" s="1" t="s">
        <v>35</v>
      </c>
      <c r="L23" s="7">
        <v>39182</v>
      </c>
      <c r="M23" s="17" t="str">
        <f>CONCATENATE(TB_Func5[[#This Row],[ADMIS_MÊS]]," / ",YEAR(TB_Func5[[#This Row],[ADMISSAO]]))</f>
        <v>ABRIL / 2007</v>
      </c>
      <c r="N23" s="17">
        <f>YEAR(TB_Func5[[#This Row],[ADMISSAO]])</f>
        <v>2007</v>
      </c>
      <c r="O23" s="18" t="str">
        <f>UPPER(TEXT(TB_Func5[[#This Row],[ADMISSAO]],"mmmm"))</f>
        <v>ABRIL</v>
      </c>
      <c r="P23" s="17">
        <f ca="1">DATEDIF(TB_Func5[[#This Row],[ADMISSAO]],TODAY(),"Y")</f>
        <v>13</v>
      </c>
      <c r="Q23" s="19">
        <v>2000</v>
      </c>
      <c r="R23" s="8"/>
      <c r="S23" s="7"/>
      <c r="T23" s="17"/>
      <c r="U23" s="1"/>
    </row>
    <row r="24" spans="2:21" x14ac:dyDescent="0.45">
      <c r="B24" s="1">
        <v>1023</v>
      </c>
      <c r="D24" s="1" t="s">
        <v>119</v>
      </c>
      <c r="E24" s="1" t="s">
        <v>13</v>
      </c>
      <c r="F24" s="1" t="s">
        <v>14</v>
      </c>
      <c r="G24" s="1" t="s">
        <v>120</v>
      </c>
      <c r="H24" s="1" t="s">
        <v>121</v>
      </c>
      <c r="I24" s="1" t="s">
        <v>122</v>
      </c>
      <c r="J24" s="1" t="s">
        <v>34</v>
      </c>
      <c r="K24" s="1" t="s">
        <v>43</v>
      </c>
      <c r="L24" s="7">
        <v>39153</v>
      </c>
      <c r="M24" s="17" t="str">
        <f>CONCATENATE(TB_Func5[[#This Row],[ADMIS_MÊS]]," / ",YEAR(TB_Func5[[#This Row],[ADMISSAO]]))</f>
        <v>MARÇO / 2007</v>
      </c>
      <c r="N24" s="17">
        <f>YEAR(TB_Func5[[#This Row],[ADMISSAO]])</f>
        <v>2007</v>
      </c>
      <c r="O24" s="18" t="str">
        <f>UPPER(TEXT(TB_Func5[[#This Row],[ADMISSAO]],"mmmm"))</f>
        <v>MARÇO</v>
      </c>
      <c r="P24" s="17">
        <f ca="1">DATEDIF(TB_Func5[[#This Row],[ADMISSAO]],TODAY(),"Y")</f>
        <v>13</v>
      </c>
      <c r="Q24" s="19">
        <v>2360</v>
      </c>
      <c r="R24" s="8"/>
      <c r="S24" s="7"/>
      <c r="T24" s="17"/>
      <c r="U24" s="1"/>
    </row>
    <row r="25" spans="2:21" x14ac:dyDescent="0.45">
      <c r="B25" s="1">
        <v>1024</v>
      </c>
      <c r="D25" s="1" t="s">
        <v>123</v>
      </c>
      <c r="E25" s="1" t="s">
        <v>13</v>
      </c>
      <c r="F25" s="1" t="s">
        <v>124</v>
      </c>
      <c r="G25" s="1" t="s">
        <v>125</v>
      </c>
      <c r="H25" s="1" t="s">
        <v>126</v>
      </c>
      <c r="I25" s="1" t="s">
        <v>127</v>
      </c>
      <c r="J25" s="1" t="s">
        <v>34</v>
      </c>
      <c r="K25" s="1" t="s">
        <v>128</v>
      </c>
      <c r="L25" s="7">
        <v>38972</v>
      </c>
      <c r="M25" s="17" t="str">
        <f>CONCATENATE(TB_Func5[[#This Row],[ADMIS_MÊS]]," / ",YEAR(TB_Func5[[#This Row],[ADMISSAO]]))</f>
        <v>SETEMBRO / 2006</v>
      </c>
      <c r="N25" s="17">
        <f>YEAR(TB_Func5[[#This Row],[ADMISSAO]])</f>
        <v>2006</v>
      </c>
      <c r="O25" s="18" t="str">
        <f>UPPER(TEXT(TB_Func5[[#This Row],[ADMISSAO]],"mmmm"))</f>
        <v>SETEMBRO</v>
      </c>
      <c r="P25" s="17">
        <f ca="1">DATEDIF(TB_Func5[[#This Row],[ADMISSAO]],TODAY(),"Y")</f>
        <v>13</v>
      </c>
      <c r="Q25" s="19">
        <v>2100</v>
      </c>
      <c r="R25" s="8"/>
      <c r="S25" s="7"/>
      <c r="T25" s="17"/>
      <c r="U25" s="1"/>
    </row>
    <row r="26" spans="2:21" x14ac:dyDescent="0.45">
      <c r="B26" s="1">
        <v>1025</v>
      </c>
      <c r="D26" s="1" t="s">
        <v>129</v>
      </c>
      <c r="E26" s="1" t="s">
        <v>13</v>
      </c>
      <c r="F26" s="1" t="s">
        <v>14</v>
      </c>
      <c r="G26" s="1" t="s">
        <v>15</v>
      </c>
      <c r="H26" s="1" t="s">
        <v>16</v>
      </c>
      <c r="I26" s="1" t="s">
        <v>17</v>
      </c>
      <c r="J26" s="1" t="s">
        <v>18</v>
      </c>
      <c r="K26" s="1" t="s">
        <v>19</v>
      </c>
      <c r="L26" s="7">
        <v>39306</v>
      </c>
      <c r="M26" s="17" t="str">
        <f>CONCATENATE(TB_Func5[[#This Row],[ADMIS_MÊS]]," / ",YEAR(TB_Func5[[#This Row],[ADMISSAO]]))</f>
        <v>AGOSTO / 2007</v>
      </c>
      <c r="N26" s="17">
        <f>YEAR(TB_Func5[[#This Row],[ADMISSAO]])</f>
        <v>2007</v>
      </c>
      <c r="O26" s="18" t="str">
        <f>UPPER(TEXT(TB_Func5[[#This Row],[ADMISSAO]],"mmmm"))</f>
        <v>AGOSTO</v>
      </c>
      <c r="P26" s="17">
        <f ca="1">DATEDIF(TB_Func5[[#This Row],[ADMISSAO]],TODAY(),"Y")</f>
        <v>12</v>
      </c>
      <c r="Q26" s="19">
        <v>1800</v>
      </c>
      <c r="R26" s="8" t="s">
        <v>443</v>
      </c>
      <c r="S26" s="7">
        <v>39290</v>
      </c>
      <c r="T26" s="17">
        <v>12</v>
      </c>
      <c r="U26" s="1"/>
    </row>
    <row r="27" spans="2:21" x14ac:dyDescent="0.45">
      <c r="B27" s="1">
        <v>1026</v>
      </c>
      <c r="D27" s="1" t="s">
        <v>130</v>
      </c>
      <c r="E27" s="1" t="s">
        <v>13</v>
      </c>
      <c r="F27" s="1" t="s">
        <v>14</v>
      </c>
      <c r="G27" s="1" t="s">
        <v>131</v>
      </c>
      <c r="H27" s="1" t="s">
        <v>132</v>
      </c>
      <c r="I27" s="1" t="s">
        <v>133</v>
      </c>
      <c r="J27" s="1" t="s">
        <v>134</v>
      </c>
      <c r="K27" s="1" t="s">
        <v>43</v>
      </c>
      <c r="L27" s="7">
        <v>39335</v>
      </c>
      <c r="M27" s="17" t="str">
        <f>CONCATENATE(TB_Func5[[#This Row],[ADMIS_MÊS]]," / ",YEAR(TB_Func5[[#This Row],[ADMISSAO]]))</f>
        <v>SETEMBRO / 2007</v>
      </c>
      <c r="N27" s="17">
        <f>YEAR(TB_Func5[[#This Row],[ADMISSAO]])</f>
        <v>2007</v>
      </c>
      <c r="O27" s="18" t="str">
        <f>UPPER(TEXT(TB_Func5[[#This Row],[ADMISSAO]],"mmmm"))</f>
        <v>SETEMBRO</v>
      </c>
      <c r="P27" s="17">
        <f ca="1">DATEDIF(TB_Func5[[#This Row],[ADMISSAO]],TODAY(),"Y")</f>
        <v>12</v>
      </c>
      <c r="Q27" s="19">
        <v>3500</v>
      </c>
      <c r="R27" s="8" t="s">
        <v>443</v>
      </c>
      <c r="S27" s="7">
        <v>39290</v>
      </c>
      <c r="T27" s="17">
        <v>12</v>
      </c>
      <c r="U27" s="1"/>
    </row>
    <row r="28" spans="2:21" x14ac:dyDescent="0.45">
      <c r="B28" s="1">
        <v>1027</v>
      </c>
      <c r="D28" s="1" t="s">
        <v>135</v>
      </c>
      <c r="E28" s="1" t="s">
        <v>13</v>
      </c>
      <c r="F28" s="1" t="s">
        <v>14</v>
      </c>
      <c r="G28" s="1" t="s">
        <v>136</v>
      </c>
      <c r="H28" s="1" t="s">
        <v>137</v>
      </c>
      <c r="I28" s="1" t="s">
        <v>138</v>
      </c>
      <c r="J28" s="1" t="s">
        <v>134</v>
      </c>
      <c r="K28" s="1" t="s">
        <v>97</v>
      </c>
      <c r="L28" s="7">
        <v>38819</v>
      </c>
      <c r="M28" s="17" t="str">
        <f>CONCATENATE(TB_Func5[[#This Row],[ADMIS_MÊS]]," / ",YEAR(TB_Func5[[#This Row],[ADMISSAO]]))</f>
        <v>ABRIL / 2006</v>
      </c>
      <c r="N28" s="17">
        <f>YEAR(TB_Func5[[#This Row],[ADMISSAO]])</f>
        <v>2006</v>
      </c>
      <c r="O28" s="18" t="str">
        <f>UPPER(TEXT(TB_Func5[[#This Row],[ADMISSAO]],"mmmm"))</f>
        <v>ABRIL</v>
      </c>
      <c r="P28" s="17">
        <f ca="1">DATEDIF(TB_Func5[[#This Row],[ADMISSAO]],TODAY(),"Y")</f>
        <v>14</v>
      </c>
      <c r="Q28" s="19">
        <v>1300</v>
      </c>
      <c r="R28" s="8"/>
      <c r="S28" s="7"/>
      <c r="T28" s="17"/>
      <c r="U28" s="1"/>
    </row>
    <row r="29" spans="2:21" x14ac:dyDescent="0.45">
      <c r="B29" s="1">
        <v>1028</v>
      </c>
      <c r="D29" s="1" t="s">
        <v>139</v>
      </c>
      <c r="E29" s="1" t="s">
        <v>13</v>
      </c>
      <c r="F29" s="1" t="s">
        <v>14</v>
      </c>
      <c r="G29" s="1" t="s">
        <v>140</v>
      </c>
      <c r="H29" s="1" t="s">
        <v>141</v>
      </c>
      <c r="I29" s="1" t="s">
        <v>142</v>
      </c>
      <c r="J29" s="1" t="s">
        <v>24</v>
      </c>
      <c r="K29" s="1" t="s">
        <v>97</v>
      </c>
      <c r="L29" s="7">
        <v>38819</v>
      </c>
      <c r="M29" s="17" t="str">
        <f>CONCATENATE(TB_Func5[[#This Row],[ADMIS_MÊS]]," / ",YEAR(TB_Func5[[#This Row],[ADMISSAO]]))</f>
        <v>ABRIL / 2006</v>
      </c>
      <c r="N29" s="17">
        <f>YEAR(TB_Func5[[#This Row],[ADMISSAO]])</f>
        <v>2006</v>
      </c>
      <c r="O29" s="18" t="str">
        <f>UPPER(TEXT(TB_Func5[[#This Row],[ADMISSAO]],"mmmm"))</f>
        <v>ABRIL</v>
      </c>
      <c r="P29" s="17">
        <f ca="1">DATEDIF(TB_Func5[[#This Row],[ADMISSAO]],TODAY(),"Y")</f>
        <v>14</v>
      </c>
      <c r="Q29" s="19">
        <v>1300</v>
      </c>
      <c r="R29" s="8"/>
      <c r="S29" s="7"/>
      <c r="T29" s="17"/>
      <c r="U29" s="1"/>
    </row>
    <row r="30" spans="2:21" x14ac:dyDescent="0.45">
      <c r="B30" s="1">
        <v>1029</v>
      </c>
      <c r="D30" s="1" t="s">
        <v>143</v>
      </c>
      <c r="E30" s="1" t="s">
        <v>13</v>
      </c>
      <c r="F30" s="1" t="s">
        <v>14</v>
      </c>
      <c r="G30" s="1" t="s">
        <v>144</v>
      </c>
      <c r="H30" s="1" t="s">
        <v>145</v>
      </c>
      <c r="I30" s="1" t="s">
        <v>146</v>
      </c>
      <c r="J30" s="1" t="s">
        <v>29</v>
      </c>
      <c r="K30" s="1" t="s">
        <v>70</v>
      </c>
      <c r="L30" s="7">
        <v>38608</v>
      </c>
      <c r="M30" s="17" t="str">
        <f>CONCATENATE(TB_Func5[[#This Row],[ADMIS_MÊS]]," / ",YEAR(TB_Func5[[#This Row],[ADMISSAO]]))</f>
        <v>SETEMBRO / 2005</v>
      </c>
      <c r="N30" s="17">
        <f>YEAR(TB_Func5[[#This Row],[ADMISSAO]])</f>
        <v>2005</v>
      </c>
      <c r="O30" s="18" t="str">
        <f>UPPER(TEXT(TB_Func5[[#This Row],[ADMISSAO]],"mmmm"))</f>
        <v>SETEMBRO</v>
      </c>
      <c r="P30" s="17">
        <f ca="1">DATEDIF(TB_Func5[[#This Row],[ADMISSAO]],TODAY(),"Y")</f>
        <v>14</v>
      </c>
      <c r="Q30" s="19">
        <v>1800</v>
      </c>
      <c r="R30" s="8" t="s">
        <v>442</v>
      </c>
      <c r="S30" s="7">
        <v>40112</v>
      </c>
      <c r="T30" s="17">
        <v>10</v>
      </c>
      <c r="U30" s="1"/>
    </row>
    <row r="31" spans="2:21" x14ac:dyDescent="0.45">
      <c r="B31" s="1">
        <v>1030</v>
      </c>
      <c r="D31" s="1" t="s">
        <v>147</v>
      </c>
      <c r="E31" s="1" t="s">
        <v>13</v>
      </c>
      <c r="F31" s="1" t="s">
        <v>14</v>
      </c>
      <c r="G31" s="1" t="s">
        <v>144</v>
      </c>
      <c r="H31" s="1" t="s">
        <v>148</v>
      </c>
      <c r="I31" s="1" t="s">
        <v>149</v>
      </c>
      <c r="J31" s="1" t="s">
        <v>69</v>
      </c>
      <c r="K31" s="1" t="s">
        <v>43</v>
      </c>
      <c r="L31" s="7">
        <v>39324</v>
      </c>
      <c r="M31" s="17" t="str">
        <f>CONCATENATE(TB_Func5[[#This Row],[ADMIS_MÊS]]," / ",YEAR(TB_Func5[[#This Row],[ADMISSAO]]))</f>
        <v>AGOSTO / 2007</v>
      </c>
      <c r="N31" s="17">
        <f>YEAR(TB_Func5[[#This Row],[ADMISSAO]])</f>
        <v>2007</v>
      </c>
      <c r="O31" s="18" t="str">
        <f>UPPER(TEXT(TB_Func5[[#This Row],[ADMISSAO]],"mmmm"))</f>
        <v>AGOSTO</v>
      </c>
      <c r="P31" s="17">
        <f ca="1">DATEDIF(TB_Func5[[#This Row],[ADMISSAO]],TODAY(),"Y")</f>
        <v>12</v>
      </c>
      <c r="Q31" s="19">
        <v>2000</v>
      </c>
      <c r="R31" s="8" t="s">
        <v>442</v>
      </c>
      <c r="S31" s="7">
        <v>40112</v>
      </c>
      <c r="T31" s="17">
        <v>10</v>
      </c>
      <c r="U31" s="1"/>
    </row>
    <row r="32" spans="2:21" x14ac:dyDescent="0.45">
      <c r="B32" s="1">
        <v>1031</v>
      </c>
      <c r="D32" s="1" t="s">
        <v>150</v>
      </c>
      <c r="E32" s="1" t="s">
        <v>13</v>
      </c>
      <c r="F32" s="1" t="s">
        <v>14</v>
      </c>
      <c r="G32" s="1" t="s">
        <v>151</v>
      </c>
      <c r="H32" s="1" t="s">
        <v>152</v>
      </c>
      <c r="I32" s="1" t="s">
        <v>153</v>
      </c>
      <c r="J32" s="1" t="s">
        <v>96</v>
      </c>
      <c r="K32" s="1" t="s">
        <v>64</v>
      </c>
      <c r="L32" s="7">
        <v>39358</v>
      </c>
      <c r="M32" s="17" t="str">
        <f>CONCATENATE(TB_Func5[[#This Row],[ADMIS_MÊS]]," / ",YEAR(TB_Func5[[#This Row],[ADMISSAO]]))</f>
        <v>OUTUBRO / 2007</v>
      </c>
      <c r="N32" s="17">
        <f>YEAR(TB_Func5[[#This Row],[ADMISSAO]])</f>
        <v>2007</v>
      </c>
      <c r="O32" s="18" t="str">
        <f>UPPER(TEXT(TB_Func5[[#This Row],[ADMISSAO]],"mmmm"))</f>
        <v>OUTUBRO</v>
      </c>
      <c r="P32" s="17">
        <f ca="1">DATEDIF(TB_Func5[[#This Row],[ADMISSAO]],TODAY(),"Y")</f>
        <v>12</v>
      </c>
      <c r="Q32" s="19">
        <v>1100</v>
      </c>
      <c r="R32" s="8"/>
      <c r="S32" s="7"/>
      <c r="T32" s="17"/>
      <c r="U32" s="1"/>
    </row>
    <row r="33" spans="2:21" x14ac:dyDescent="0.45">
      <c r="B33" s="1">
        <v>1032</v>
      </c>
      <c r="D33" s="1" t="s">
        <v>154</v>
      </c>
      <c r="E33" s="1" t="s">
        <v>13</v>
      </c>
      <c r="F33" s="1" t="s">
        <v>124</v>
      </c>
      <c r="G33" s="1" t="s">
        <v>155</v>
      </c>
      <c r="H33" s="1" t="s">
        <v>156</v>
      </c>
      <c r="I33" s="1" t="s">
        <v>157</v>
      </c>
      <c r="J33" s="1" t="s">
        <v>48</v>
      </c>
      <c r="K33" s="1" t="s">
        <v>43</v>
      </c>
      <c r="L33" s="7">
        <v>38492</v>
      </c>
      <c r="M33" s="17" t="str">
        <f>CONCATENATE(TB_Func5[[#This Row],[ADMIS_MÊS]]," / ",YEAR(TB_Func5[[#This Row],[ADMISSAO]]))</f>
        <v>MAIO / 2005</v>
      </c>
      <c r="N33" s="17">
        <f>YEAR(TB_Func5[[#This Row],[ADMISSAO]])</f>
        <v>2005</v>
      </c>
      <c r="O33" s="18" t="str">
        <f>UPPER(TEXT(TB_Func5[[#This Row],[ADMISSAO]],"mmmm"))</f>
        <v>MAIO</v>
      </c>
      <c r="P33" s="17">
        <f ca="1">DATEDIF(TB_Func5[[#This Row],[ADMISSAO]],TODAY(),"Y")</f>
        <v>15</v>
      </c>
      <c r="Q33" s="19">
        <v>1870</v>
      </c>
      <c r="R33" s="8"/>
      <c r="S33" s="7"/>
      <c r="T33" s="17"/>
      <c r="U33" s="1"/>
    </row>
    <row r="34" spans="2:21" x14ac:dyDescent="0.45">
      <c r="B34" s="1">
        <v>1033</v>
      </c>
      <c r="D34" s="1" t="s">
        <v>158</v>
      </c>
      <c r="E34" s="1" t="s">
        <v>13</v>
      </c>
      <c r="F34" s="1" t="s">
        <v>159</v>
      </c>
      <c r="G34" s="1" t="s">
        <v>160</v>
      </c>
      <c r="H34" s="1" t="s">
        <v>161</v>
      </c>
      <c r="I34" s="1" t="s">
        <v>162</v>
      </c>
      <c r="J34" s="1" t="s">
        <v>18</v>
      </c>
      <c r="K34" s="1" t="s">
        <v>163</v>
      </c>
      <c r="L34" s="7">
        <v>37021</v>
      </c>
      <c r="M34" s="17" t="str">
        <f>CONCATENATE(TB_Func5[[#This Row],[ADMIS_MÊS]]," / ",YEAR(TB_Func5[[#This Row],[ADMISSAO]]))</f>
        <v>MAIO / 2001</v>
      </c>
      <c r="N34" s="17">
        <f>YEAR(TB_Func5[[#This Row],[ADMISSAO]])</f>
        <v>2001</v>
      </c>
      <c r="O34" s="18" t="str">
        <f>UPPER(TEXT(TB_Func5[[#This Row],[ADMISSAO]],"mmmm"))</f>
        <v>MAIO</v>
      </c>
      <c r="P34" s="17">
        <f ca="1">DATEDIF(TB_Func5[[#This Row],[ADMISSAO]],TODAY(),"Y")</f>
        <v>19</v>
      </c>
      <c r="Q34" s="19">
        <v>2000</v>
      </c>
      <c r="R34" s="8"/>
      <c r="S34" s="7"/>
      <c r="T34" s="17"/>
      <c r="U34" s="1"/>
    </row>
    <row r="35" spans="2:21" x14ac:dyDescent="0.45">
      <c r="B35" s="1">
        <v>1034</v>
      </c>
      <c r="D35" s="1" t="s">
        <v>164</v>
      </c>
      <c r="E35" s="1" t="s">
        <v>13</v>
      </c>
      <c r="F35" s="1" t="s">
        <v>159</v>
      </c>
      <c r="G35" s="1" t="s">
        <v>165</v>
      </c>
      <c r="H35" s="1" t="s">
        <v>166</v>
      </c>
      <c r="I35" s="1" t="s">
        <v>167</v>
      </c>
      <c r="J35" s="1" t="s">
        <v>134</v>
      </c>
      <c r="K35" s="1" t="s">
        <v>19</v>
      </c>
      <c r="L35" s="7">
        <v>36341</v>
      </c>
      <c r="M35" s="17" t="str">
        <f>CONCATENATE(TB_Func5[[#This Row],[ADMIS_MÊS]]," / ",YEAR(TB_Func5[[#This Row],[ADMISSAO]]))</f>
        <v>JUNHO / 1999</v>
      </c>
      <c r="N35" s="17">
        <f>YEAR(TB_Func5[[#This Row],[ADMISSAO]])</f>
        <v>1999</v>
      </c>
      <c r="O35" s="18" t="str">
        <f>UPPER(TEXT(TB_Func5[[#This Row],[ADMISSAO]],"mmmm"))</f>
        <v>JUNHO</v>
      </c>
      <c r="P35" s="17">
        <f ca="1">DATEDIF(TB_Func5[[#This Row],[ADMISSAO]],TODAY(),"Y")</f>
        <v>21</v>
      </c>
      <c r="Q35" s="19">
        <v>3800</v>
      </c>
      <c r="R35" s="8"/>
      <c r="S35" s="7"/>
      <c r="T35" s="17"/>
      <c r="U35" s="1"/>
    </row>
    <row r="36" spans="2:21" x14ac:dyDescent="0.45">
      <c r="B36" s="1">
        <v>1035</v>
      </c>
      <c r="D36" s="1" t="s">
        <v>168</v>
      </c>
      <c r="E36" s="1" t="s">
        <v>13</v>
      </c>
      <c r="F36" s="1" t="s">
        <v>169</v>
      </c>
      <c r="G36" s="1" t="s">
        <v>170</v>
      </c>
      <c r="H36" s="1" t="s">
        <v>171</v>
      </c>
      <c r="I36" s="1" t="s">
        <v>172</v>
      </c>
      <c r="J36" s="1" t="s">
        <v>106</v>
      </c>
      <c r="K36" s="1" t="s">
        <v>54</v>
      </c>
      <c r="L36" s="7">
        <v>37347</v>
      </c>
      <c r="M36" s="17" t="str">
        <f>CONCATENATE(TB_Func5[[#This Row],[ADMIS_MÊS]]," / ",YEAR(TB_Func5[[#This Row],[ADMISSAO]]))</f>
        <v>ABRIL / 2002</v>
      </c>
      <c r="N36" s="17">
        <f>YEAR(TB_Func5[[#This Row],[ADMISSAO]])</f>
        <v>2002</v>
      </c>
      <c r="O36" s="18" t="str">
        <f>UPPER(TEXT(TB_Func5[[#This Row],[ADMISSAO]],"mmmm"))</f>
        <v>ABRIL</v>
      </c>
      <c r="P36" s="17">
        <f ca="1">DATEDIF(TB_Func5[[#This Row],[ADMISSAO]],TODAY(),"Y")</f>
        <v>18</v>
      </c>
      <c r="Q36" s="19">
        <v>1540</v>
      </c>
      <c r="R36" s="8"/>
      <c r="S36" s="7"/>
      <c r="T36" s="17"/>
      <c r="U36" s="1"/>
    </row>
    <row r="37" spans="2:21" x14ac:dyDescent="0.45">
      <c r="B37" s="1">
        <v>1036</v>
      </c>
      <c r="D37" s="1" t="s">
        <v>173</v>
      </c>
      <c r="E37" s="1" t="s">
        <v>13</v>
      </c>
      <c r="F37" s="1" t="s">
        <v>14</v>
      </c>
      <c r="G37" s="1" t="s">
        <v>174</v>
      </c>
      <c r="H37" s="1" t="s">
        <v>175</v>
      </c>
      <c r="I37" s="1" t="s">
        <v>176</v>
      </c>
      <c r="J37" s="1" t="s">
        <v>42</v>
      </c>
      <c r="K37" s="1" t="s">
        <v>64</v>
      </c>
      <c r="L37" s="7">
        <v>37012</v>
      </c>
      <c r="M37" s="17" t="str">
        <f>CONCATENATE(TB_Func5[[#This Row],[ADMIS_MÊS]]," / ",YEAR(TB_Func5[[#This Row],[ADMISSAO]]))</f>
        <v>MAIO / 2001</v>
      </c>
      <c r="N37" s="17">
        <f>YEAR(TB_Func5[[#This Row],[ADMISSAO]])</f>
        <v>2001</v>
      </c>
      <c r="O37" s="18" t="str">
        <f>UPPER(TEXT(TB_Func5[[#This Row],[ADMISSAO]],"mmmm"))</f>
        <v>MAIO</v>
      </c>
      <c r="P37" s="17">
        <f ca="1">DATEDIF(TB_Func5[[#This Row],[ADMISSAO]],TODAY(),"Y")</f>
        <v>19</v>
      </c>
      <c r="Q37" s="19">
        <v>944</v>
      </c>
      <c r="R37" s="8"/>
      <c r="S37" s="7"/>
      <c r="T37" s="17"/>
      <c r="U37" s="1"/>
    </row>
    <row r="38" spans="2:21" x14ac:dyDescent="0.45">
      <c r="B38" s="1">
        <v>1037</v>
      </c>
      <c r="D38" s="1" t="s">
        <v>177</v>
      </c>
      <c r="E38" s="1" t="s">
        <v>13</v>
      </c>
      <c r="F38" s="1" t="s">
        <v>124</v>
      </c>
      <c r="G38" s="1" t="s">
        <v>178</v>
      </c>
      <c r="H38" s="1" t="s">
        <v>179</v>
      </c>
      <c r="I38" s="1" t="s">
        <v>180</v>
      </c>
      <c r="J38" s="1" t="s">
        <v>69</v>
      </c>
      <c r="K38" s="1" t="s">
        <v>54</v>
      </c>
      <c r="L38" s="7">
        <v>36739</v>
      </c>
      <c r="M38" s="17" t="str">
        <f>CONCATENATE(TB_Func5[[#This Row],[ADMIS_MÊS]]," / ",YEAR(TB_Func5[[#This Row],[ADMISSAO]]))</f>
        <v>AGOSTO / 2000</v>
      </c>
      <c r="N38" s="17">
        <f>YEAR(TB_Func5[[#This Row],[ADMISSAO]])</f>
        <v>2000</v>
      </c>
      <c r="O38" s="18" t="str">
        <f>UPPER(TEXT(TB_Func5[[#This Row],[ADMISSAO]],"mmmm"))</f>
        <v>AGOSTO</v>
      </c>
      <c r="P38" s="17">
        <f ca="1">DATEDIF(TB_Func5[[#This Row],[ADMISSAO]],TODAY(),"Y")</f>
        <v>20</v>
      </c>
      <c r="Q38" s="19">
        <v>1890</v>
      </c>
      <c r="R38" s="8"/>
      <c r="S38" s="7"/>
      <c r="T38" s="17"/>
      <c r="U38" s="1"/>
    </row>
    <row r="39" spans="2:21" x14ac:dyDescent="0.45">
      <c r="B39" s="1">
        <v>1038</v>
      </c>
      <c r="D39" s="1" t="s">
        <v>181</v>
      </c>
      <c r="E39" s="1" t="s">
        <v>13</v>
      </c>
      <c r="F39" s="1" t="s">
        <v>14</v>
      </c>
      <c r="G39" s="1" t="s">
        <v>182</v>
      </c>
      <c r="H39" s="1" t="s">
        <v>183</v>
      </c>
      <c r="I39" s="1" t="s">
        <v>184</v>
      </c>
      <c r="J39" s="1" t="s">
        <v>18</v>
      </c>
      <c r="K39" s="1" t="s">
        <v>163</v>
      </c>
      <c r="L39" s="7">
        <v>37909</v>
      </c>
      <c r="M39" s="17" t="str">
        <f>CONCATENATE(TB_Func5[[#This Row],[ADMIS_MÊS]]," / ",YEAR(TB_Func5[[#This Row],[ADMISSAO]]))</f>
        <v>OUTUBRO / 2003</v>
      </c>
      <c r="N39" s="17">
        <f>YEAR(TB_Func5[[#This Row],[ADMISSAO]])</f>
        <v>2003</v>
      </c>
      <c r="O39" s="18" t="str">
        <f>UPPER(TEXT(TB_Func5[[#This Row],[ADMISSAO]],"mmmm"))</f>
        <v>OUTUBRO</v>
      </c>
      <c r="P39" s="17">
        <f ca="1">DATEDIF(TB_Func5[[#This Row],[ADMISSAO]],TODAY(),"Y")</f>
        <v>16</v>
      </c>
      <c r="Q39" s="19">
        <v>2500</v>
      </c>
      <c r="R39" s="8"/>
      <c r="S39" s="7"/>
      <c r="T39" s="17"/>
      <c r="U39" s="1"/>
    </row>
    <row r="40" spans="2:21" x14ac:dyDescent="0.45">
      <c r="B40" s="1">
        <v>1039</v>
      </c>
      <c r="D40" s="1" t="s">
        <v>185</v>
      </c>
      <c r="E40" s="1" t="s">
        <v>13</v>
      </c>
      <c r="F40" s="1" t="s">
        <v>14</v>
      </c>
      <c r="G40" s="1" t="s">
        <v>186</v>
      </c>
      <c r="H40" s="1" t="s">
        <v>187</v>
      </c>
      <c r="I40" s="1" t="s">
        <v>188</v>
      </c>
      <c r="J40" s="1" t="s">
        <v>24</v>
      </c>
      <c r="K40" s="1" t="s">
        <v>49</v>
      </c>
      <c r="L40" s="7">
        <v>39358</v>
      </c>
      <c r="M40" s="17" t="str">
        <f>CONCATENATE(TB_Func5[[#This Row],[ADMIS_MÊS]]," / ",YEAR(TB_Func5[[#This Row],[ADMISSAO]]))</f>
        <v>OUTUBRO / 2007</v>
      </c>
      <c r="N40" s="17">
        <f>YEAR(TB_Func5[[#This Row],[ADMISSAO]])</f>
        <v>2007</v>
      </c>
      <c r="O40" s="18" t="str">
        <f>UPPER(TEXT(TB_Func5[[#This Row],[ADMISSAO]],"mmmm"))</f>
        <v>OUTUBRO</v>
      </c>
      <c r="P40" s="17">
        <f ca="1">DATEDIF(TB_Func5[[#This Row],[ADMISSAO]],TODAY(),"Y")</f>
        <v>12</v>
      </c>
      <c r="Q40" s="19">
        <v>2100</v>
      </c>
      <c r="R40" s="8"/>
      <c r="S40" s="7"/>
      <c r="T40" s="17"/>
      <c r="U40" s="1"/>
    </row>
    <row r="41" spans="2:21" x14ac:dyDescent="0.45">
      <c r="B41" s="1">
        <v>1040</v>
      </c>
      <c r="D41" s="1" t="s">
        <v>189</v>
      </c>
      <c r="E41" s="1" t="s">
        <v>13</v>
      </c>
      <c r="F41" s="1" t="s">
        <v>169</v>
      </c>
      <c r="G41" s="1" t="s">
        <v>190</v>
      </c>
      <c r="H41" s="1" t="s">
        <v>191</v>
      </c>
      <c r="I41" s="1" t="s">
        <v>192</v>
      </c>
      <c r="J41" s="1" t="s">
        <v>106</v>
      </c>
      <c r="K41" s="1" t="s">
        <v>64</v>
      </c>
      <c r="L41" s="7">
        <v>38991</v>
      </c>
      <c r="M41" s="17" t="str">
        <f>CONCATENATE(TB_Func5[[#This Row],[ADMIS_MÊS]]," / ",YEAR(TB_Func5[[#This Row],[ADMISSAO]]))</f>
        <v>OUTUBRO / 2006</v>
      </c>
      <c r="N41" s="17">
        <f>YEAR(TB_Func5[[#This Row],[ADMISSAO]])</f>
        <v>2006</v>
      </c>
      <c r="O41" s="18" t="str">
        <f>UPPER(TEXT(TB_Func5[[#This Row],[ADMISSAO]],"mmmm"))</f>
        <v>OUTUBRO</v>
      </c>
      <c r="P41" s="17">
        <f ca="1">DATEDIF(TB_Func5[[#This Row],[ADMISSAO]],TODAY(),"Y")</f>
        <v>13</v>
      </c>
      <c r="Q41" s="19">
        <v>1200</v>
      </c>
      <c r="R41" s="8"/>
      <c r="S41" s="7"/>
      <c r="T41" s="17"/>
      <c r="U41" s="1"/>
    </row>
    <row r="42" spans="2:21" x14ac:dyDescent="0.45">
      <c r="B42" s="1">
        <v>1041</v>
      </c>
      <c r="D42" s="1" t="s">
        <v>193</v>
      </c>
      <c r="E42" s="1" t="s">
        <v>13</v>
      </c>
      <c r="F42" s="1" t="s">
        <v>14</v>
      </c>
      <c r="G42" s="1" t="s">
        <v>194</v>
      </c>
      <c r="H42" s="1" t="s">
        <v>195</v>
      </c>
      <c r="I42" s="1" t="s">
        <v>196</v>
      </c>
      <c r="J42" s="1" t="s">
        <v>24</v>
      </c>
      <c r="K42" s="1" t="s">
        <v>59</v>
      </c>
      <c r="L42" s="7">
        <v>39358</v>
      </c>
      <c r="M42" s="17" t="str">
        <f>CONCATENATE(TB_Func5[[#This Row],[ADMIS_MÊS]]," / ",YEAR(TB_Func5[[#This Row],[ADMISSAO]]))</f>
        <v>OUTUBRO / 2007</v>
      </c>
      <c r="N42" s="17">
        <f>YEAR(TB_Func5[[#This Row],[ADMISSAO]])</f>
        <v>2007</v>
      </c>
      <c r="O42" s="18" t="str">
        <f>UPPER(TEXT(TB_Func5[[#This Row],[ADMISSAO]],"mmmm"))</f>
        <v>OUTUBRO</v>
      </c>
      <c r="P42" s="17">
        <f ca="1">DATEDIF(TB_Func5[[#This Row],[ADMISSAO]],TODAY(),"Y")</f>
        <v>12</v>
      </c>
      <c r="Q42" s="19">
        <v>960</v>
      </c>
      <c r="R42" s="8"/>
      <c r="S42" s="7"/>
      <c r="T42" s="17"/>
      <c r="U42" s="1"/>
    </row>
    <row r="43" spans="2:21" x14ac:dyDescent="0.45">
      <c r="B43" s="1">
        <v>1042</v>
      </c>
      <c r="D43" s="1" t="s">
        <v>197</v>
      </c>
      <c r="E43" s="1" t="s">
        <v>198</v>
      </c>
      <c r="F43" s="1" t="s">
        <v>199</v>
      </c>
      <c r="G43" s="1" t="s">
        <v>200</v>
      </c>
      <c r="H43" s="1" t="s">
        <v>201</v>
      </c>
      <c r="I43" s="1" t="s">
        <v>202</v>
      </c>
      <c r="J43" s="1" t="s">
        <v>69</v>
      </c>
      <c r="K43" s="1" t="s">
        <v>128</v>
      </c>
      <c r="L43" s="7">
        <v>38484</v>
      </c>
      <c r="M43" s="17" t="str">
        <f>CONCATENATE(TB_Func5[[#This Row],[ADMIS_MÊS]]," / ",YEAR(TB_Func5[[#This Row],[ADMISSAO]]))</f>
        <v>MAIO / 2005</v>
      </c>
      <c r="N43" s="17">
        <f>YEAR(TB_Func5[[#This Row],[ADMISSAO]])</f>
        <v>2005</v>
      </c>
      <c r="O43" s="18" t="str">
        <f>UPPER(TEXT(TB_Func5[[#This Row],[ADMISSAO]],"mmmm"))</f>
        <v>MAIO</v>
      </c>
      <c r="P43" s="17">
        <f ca="1">DATEDIF(TB_Func5[[#This Row],[ADMISSAO]],TODAY(),"Y")</f>
        <v>15</v>
      </c>
      <c r="Q43" s="19">
        <v>1205</v>
      </c>
      <c r="R43" s="8"/>
      <c r="S43" s="7"/>
      <c r="T43" s="17"/>
      <c r="U43" s="1"/>
    </row>
    <row r="44" spans="2:21" x14ac:dyDescent="0.45">
      <c r="B44" s="1">
        <v>1043</v>
      </c>
      <c r="D44" s="1" t="s">
        <v>203</v>
      </c>
      <c r="E44" s="1" t="s">
        <v>198</v>
      </c>
      <c r="F44" s="1" t="s">
        <v>199</v>
      </c>
      <c r="G44" s="1" t="s">
        <v>204</v>
      </c>
      <c r="H44" s="1" t="s">
        <v>205</v>
      </c>
      <c r="I44" s="1" t="s">
        <v>206</v>
      </c>
      <c r="J44" s="1" t="s">
        <v>96</v>
      </c>
      <c r="K44" s="1" t="s">
        <v>97</v>
      </c>
      <c r="L44" s="7">
        <v>36262</v>
      </c>
      <c r="M44" s="17" t="str">
        <f>CONCATENATE(TB_Func5[[#This Row],[ADMIS_MÊS]]," / ",YEAR(TB_Func5[[#This Row],[ADMISSAO]]))</f>
        <v>ABRIL / 1999</v>
      </c>
      <c r="N44" s="17">
        <f>YEAR(TB_Func5[[#This Row],[ADMISSAO]])</f>
        <v>1999</v>
      </c>
      <c r="O44" s="18" t="str">
        <f>UPPER(TEXT(TB_Func5[[#This Row],[ADMISSAO]],"mmmm"))</f>
        <v>ABRIL</v>
      </c>
      <c r="P44" s="17">
        <f ca="1">DATEDIF(TB_Func5[[#This Row],[ADMISSAO]],TODAY(),"Y")</f>
        <v>21</v>
      </c>
      <c r="Q44" s="19">
        <v>1033</v>
      </c>
      <c r="R44" s="8"/>
      <c r="S44" s="7"/>
      <c r="T44" s="17"/>
      <c r="U44" s="1"/>
    </row>
    <row r="45" spans="2:21" x14ac:dyDescent="0.45">
      <c r="B45" s="1">
        <v>1044</v>
      </c>
      <c r="D45" s="1" t="s">
        <v>207</v>
      </c>
      <c r="E45" s="1" t="s">
        <v>198</v>
      </c>
      <c r="F45" s="1" t="s">
        <v>199</v>
      </c>
      <c r="G45" s="1" t="s">
        <v>208</v>
      </c>
      <c r="H45" s="1" t="s">
        <v>209</v>
      </c>
      <c r="I45" s="1" t="s">
        <v>210</v>
      </c>
      <c r="J45" s="1" t="s">
        <v>42</v>
      </c>
      <c r="K45" s="1" t="s">
        <v>97</v>
      </c>
      <c r="L45" s="7">
        <v>36692</v>
      </c>
      <c r="M45" s="17" t="str">
        <f>CONCATENATE(TB_Func5[[#This Row],[ADMIS_MÊS]]," / ",YEAR(TB_Func5[[#This Row],[ADMISSAO]]))</f>
        <v>JUNHO / 2000</v>
      </c>
      <c r="N45" s="17">
        <f>YEAR(TB_Func5[[#This Row],[ADMISSAO]])</f>
        <v>2000</v>
      </c>
      <c r="O45" s="18" t="str">
        <f>UPPER(TEXT(TB_Func5[[#This Row],[ADMISSAO]],"mmmm"))</f>
        <v>JUNHO</v>
      </c>
      <c r="P45" s="17">
        <f ca="1">DATEDIF(TB_Func5[[#This Row],[ADMISSAO]],TODAY(),"Y")</f>
        <v>20</v>
      </c>
      <c r="Q45" s="19">
        <v>1047.32</v>
      </c>
      <c r="R45" s="8"/>
      <c r="S45" s="7"/>
      <c r="T45" s="17"/>
      <c r="U45" s="1"/>
    </row>
    <row r="46" spans="2:21" x14ac:dyDescent="0.45">
      <c r="B46" s="1">
        <v>1045</v>
      </c>
      <c r="D46" s="1" t="s">
        <v>211</v>
      </c>
      <c r="E46" s="1" t="s">
        <v>198</v>
      </c>
      <c r="F46" s="1" t="s">
        <v>199</v>
      </c>
      <c r="G46" s="1" t="s">
        <v>212</v>
      </c>
      <c r="H46" s="1" t="s">
        <v>213</v>
      </c>
      <c r="I46" s="1" t="s">
        <v>214</v>
      </c>
      <c r="J46" s="1" t="s">
        <v>34</v>
      </c>
      <c r="K46" s="1" t="s">
        <v>97</v>
      </c>
      <c r="L46" s="7">
        <v>35976</v>
      </c>
      <c r="M46" s="17" t="str">
        <f>CONCATENATE(TB_Func5[[#This Row],[ADMIS_MÊS]]," / ",YEAR(TB_Func5[[#This Row],[ADMISSAO]]))</f>
        <v>JUNHO / 1998</v>
      </c>
      <c r="N46" s="17">
        <f>YEAR(TB_Func5[[#This Row],[ADMISSAO]])</f>
        <v>1998</v>
      </c>
      <c r="O46" s="18" t="str">
        <f>UPPER(TEXT(TB_Func5[[#This Row],[ADMISSAO]],"mmmm"))</f>
        <v>JUNHO</v>
      </c>
      <c r="P46" s="17">
        <f ca="1">DATEDIF(TB_Func5[[#This Row],[ADMISSAO]],TODAY(),"Y")</f>
        <v>22</v>
      </c>
      <c r="Q46" s="19">
        <v>1302</v>
      </c>
      <c r="R46" s="8"/>
      <c r="S46" s="7"/>
      <c r="T46" s="17"/>
      <c r="U46" s="1"/>
    </row>
    <row r="47" spans="2:21" x14ac:dyDescent="0.45">
      <c r="B47" s="1">
        <v>1046</v>
      </c>
      <c r="D47" s="1" t="s">
        <v>215</v>
      </c>
      <c r="E47" s="1" t="s">
        <v>198</v>
      </c>
      <c r="F47" s="1" t="s">
        <v>199</v>
      </c>
      <c r="G47" s="1" t="s">
        <v>216</v>
      </c>
      <c r="H47" s="1" t="s">
        <v>217</v>
      </c>
      <c r="I47" s="1" t="s">
        <v>218</v>
      </c>
      <c r="J47" s="1" t="s">
        <v>134</v>
      </c>
      <c r="K47" s="1" t="s">
        <v>97</v>
      </c>
      <c r="L47" s="7">
        <v>35550</v>
      </c>
      <c r="M47" s="17" t="str">
        <f>CONCATENATE(TB_Func5[[#This Row],[ADMIS_MÊS]]," / ",YEAR(TB_Func5[[#This Row],[ADMISSAO]]))</f>
        <v>ABRIL / 1997</v>
      </c>
      <c r="N47" s="17">
        <f>YEAR(TB_Func5[[#This Row],[ADMISSAO]])</f>
        <v>1997</v>
      </c>
      <c r="O47" s="18" t="str">
        <f>UPPER(TEXT(TB_Func5[[#This Row],[ADMISSAO]],"mmmm"))</f>
        <v>ABRIL</v>
      </c>
      <c r="P47" s="17">
        <f ca="1">DATEDIF(TB_Func5[[#This Row],[ADMISSAO]],TODAY(),"Y")</f>
        <v>23</v>
      </c>
      <c r="Q47" s="19">
        <v>1650</v>
      </c>
      <c r="R47" s="8"/>
      <c r="S47" s="7"/>
      <c r="T47" s="17"/>
      <c r="U47" s="1"/>
    </row>
    <row r="48" spans="2:21" x14ac:dyDescent="0.45">
      <c r="B48" s="1">
        <v>1047</v>
      </c>
      <c r="D48" s="1" t="s">
        <v>219</v>
      </c>
      <c r="E48" s="1" t="s">
        <v>220</v>
      </c>
      <c r="F48" s="1" t="s">
        <v>221</v>
      </c>
      <c r="G48" s="1" t="s">
        <v>222</v>
      </c>
      <c r="H48" s="1" t="s">
        <v>223</v>
      </c>
      <c r="I48" s="1" t="s">
        <v>224</v>
      </c>
      <c r="J48" s="1" t="s">
        <v>48</v>
      </c>
      <c r="K48" s="1" t="s">
        <v>97</v>
      </c>
      <c r="L48" s="7">
        <v>37371</v>
      </c>
      <c r="M48" s="17" t="str">
        <f>CONCATENATE(TB_Func5[[#This Row],[ADMIS_MÊS]]," / ",YEAR(TB_Func5[[#This Row],[ADMISSAO]]))</f>
        <v>ABRIL / 2002</v>
      </c>
      <c r="N48" s="17">
        <f>YEAR(TB_Func5[[#This Row],[ADMISSAO]])</f>
        <v>2002</v>
      </c>
      <c r="O48" s="18" t="str">
        <f>UPPER(TEXT(TB_Func5[[#This Row],[ADMISSAO]],"mmmm"))</f>
        <v>ABRIL</v>
      </c>
      <c r="P48" s="17">
        <f ca="1">DATEDIF(TB_Func5[[#This Row],[ADMISSAO]],TODAY(),"Y")</f>
        <v>18</v>
      </c>
      <c r="Q48" s="19">
        <v>1200</v>
      </c>
      <c r="R48" s="8"/>
      <c r="S48" s="7"/>
      <c r="T48" s="17"/>
      <c r="U48" s="1"/>
    </row>
    <row r="49" spans="2:21" x14ac:dyDescent="0.45">
      <c r="B49" s="1">
        <v>1048</v>
      </c>
      <c r="D49" s="1" t="s">
        <v>225</v>
      </c>
      <c r="E49" s="1" t="s">
        <v>220</v>
      </c>
      <c r="F49" s="1" t="s">
        <v>221</v>
      </c>
      <c r="G49" s="1" t="s">
        <v>226</v>
      </c>
      <c r="H49" s="1" t="s">
        <v>227</v>
      </c>
      <c r="I49" s="1" t="s">
        <v>228</v>
      </c>
      <c r="J49" s="1" t="s">
        <v>24</v>
      </c>
      <c r="K49" s="1" t="s">
        <v>59</v>
      </c>
      <c r="L49" s="7">
        <v>37302</v>
      </c>
      <c r="M49" s="17" t="str">
        <f>CONCATENATE(TB_Func5[[#This Row],[ADMIS_MÊS]]," / ",YEAR(TB_Func5[[#This Row],[ADMISSAO]]))</f>
        <v>FEVEREIRO / 2002</v>
      </c>
      <c r="N49" s="17">
        <f>YEAR(TB_Func5[[#This Row],[ADMISSAO]])</f>
        <v>2002</v>
      </c>
      <c r="O49" s="18" t="str">
        <f>UPPER(TEXT(TB_Func5[[#This Row],[ADMISSAO]],"mmmm"))</f>
        <v>FEVEREIRO</v>
      </c>
      <c r="P49" s="17">
        <f ca="1">DATEDIF(TB_Func5[[#This Row],[ADMISSAO]],TODAY(),"Y")</f>
        <v>18</v>
      </c>
      <c r="Q49" s="19">
        <v>1300</v>
      </c>
      <c r="R49" s="8"/>
      <c r="S49" s="7"/>
      <c r="T49" s="17"/>
      <c r="U49" s="1"/>
    </row>
    <row r="50" spans="2:21" x14ac:dyDescent="0.45">
      <c r="B50" s="1">
        <v>1049</v>
      </c>
      <c r="D50" s="1" t="s">
        <v>229</v>
      </c>
      <c r="E50" s="1" t="s">
        <v>220</v>
      </c>
      <c r="F50" s="1" t="s">
        <v>221</v>
      </c>
      <c r="G50" s="1" t="s">
        <v>230</v>
      </c>
      <c r="H50" s="1" t="s">
        <v>231</v>
      </c>
      <c r="I50" s="1" t="s">
        <v>232</v>
      </c>
      <c r="J50" s="1" t="s">
        <v>24</v>
      </c>
      <c r="K50" s="1" t="s">
        <v>59</v>
      </c>
      <c r="L50" s="7">
        <v>37783</v>
      </c>
      <c r="M50" s="17" t="str">
        <f>CONCATENATE(TB_Func5[[#This Row],[ADMIS_MÊS]]," / ",YEAR(TB_Func5[[#This Row],[ADMISSAO]]))</f>
        <v>JUNHO / 2003</v>
      </c>
      <c r="N50" s="17">
        <f>YEAR(TB_Func5[[#This Row],[ADMISSAO]])</f>
        <v>2003</v>
      </c>
      <c r="O50" s="18" t="str">
        <f>UPPER(TEXT(TB_Func5[[#This Row],[ADMISSAO]],"mmmm"))</f>
        <v>JUNHO</v>
      </c>
      <c r="P50" s="17">
        <f ca="1">DATEDIF(TB_Func5[[#This Row],[ADMISSAO]],TODAY(),"Y")</f>
        <v>17</v>
      </c>
      <c r="Q50" s="19">
        <v>1200</v>
      </c>
      <c r="R50" s="8"/>
      <c r="S50" s="7"/>
      <c r="T50" s="17"/>
      <c r="U50" s="1"/>
    </row>
    <row r="51" spans="2:21" x14ac:dyDescent="0.45">
      <c r="B51" s="1">
        <v>1050</v>
      </c>
      <c r="D51" s="1" t="s">
        <v>233</v>
      </c>
      <c r="E51" s="1" t="s">
        <v>13</v>
      </c>
      <c r="F51" s="1" t="s">
        <v>14</v>
      </c>
      <c r="G51" s="1" t="s">
        <v>234</v>
      </c>
      <c r="H51" s="1" t="s">
        <v>235</v>
      </c>
      <c r="I51" s="1" t="s">
        <v>236</v>
      </c>
      <c r="J51" s="1" t="s">
        <v>29</v>
      </c>
      <c r="K51" s="1" t="s">
        <v>59</v>
      </c>
      <c r="L51" s="7">
        <v>37033</v>
      </c>
      <c r="M51" s="17" t="str">
        <f>CONCATENATE(TB_Func5[[#This Row],[ADMIS_MÊS]]," / ",YEAR(TB_Func5[[#This Row],[ADMISSAO]]))</f>
        <v>MAIO / 2001</v>
      </c>
      <c r="N51" s="17">
        <f>YEAR(TB_Func5[[#This Row],[ADMISSAO]])</f>
        <v>2001</v>
      </c>
      <c r="O51" s="18" t="str">
        <f>UPPER(TEXT(TB_Func5[[#This Row],[ADMISSAO]],"mmmm"))</f>
        <v>MAIO</v>
      </c>
      <c r="P51" s="17">
        <f ca="1">DATEDIF(TB_Func5[[#This Row],[ADMISSAO]],TODAY(),"Y")</f>
        <v>19</v>
      </c>
      <c r="Q51" s="19">
        <v>1350</v>
      </c>
      <c r="R51" s="8"/>
      <c r="S51" s="7"/>
      <c r="T51" s="17"/>
      <c r="U51" s="1"/>
    </row>
    <row r="52" spans="2:21" x14ac:dyDescent="0.45">
      <c r="B52" s="1">
        <v>1051</v>
      </c>
      <c r="D52" s="1" t="s">
        <v>237</v>
      </c>
      <c r="E52" s="1" t="s">
        <v>13</v>
      </c>
      <c r="F52" s="1" t="s">
        <v>14</v>
      </c>
      <c r="G52" s="1" t="s">
        <v>238</v>
      </c>
      <c r="H52" s="1" t="s">
        <v>239</v>
      </c>
      <c r="I52" s="1" t="s">
        <v>240</v>
      </c>
      <c r="J52" s="1" t="s">
        <v>29</v>
      </c>
      <c r="K52" s="1" t="s">
        <v>64</v>
      </c>
      <c r="L52" s="7">
        <v>36917</v>
      </c>
      <c r="M52" s="17" t="str">
        <f>CONCATENATE(TB_Func5[[#This Row],[ADMIS_MÊS]]," / ",YEAR(TB_Func5[[#This Row],[ADMISSAO]]))</f>
        <v>JANEIRO / 2001</v>
      </c>
      <c r="N52" s="17">
        <f>YEAR(TB_Func5[[#This Row],[ADMISSAO]])</f>
        <v>2001</v>
      </c>
      <c r="O52" s="18" t="str">
        <f>UPPER(TEXT(TB_Func5[[#This Row],[ADMISSAO]],"mmmm"))</f>
        <v>JANEIRO</v>
      </c>
      <c r="P52" s="17">
        <f ca="1">DATEDIF(TB_Func5[[#This Row],[ADMISSAO]],TODAY(),"Y")</f>
        <v>19</v>
      </c>
      <c r="Q52" s="19">
        <v>1250</v>
      </c>
      <c r="R52" s="8"/>
      <c r="S52" s="7"/>
      <c r="T52" s="17"/>
      <c r="U52" s="1"/>
    </row>
    <row r="53" spans="2:21" x14ac:dyDescent="0.45">
      <c r="B53" s="1">
        <v>1052</v>
      </c>
      <c r="D53" s="1" t="s">
        <v>241</v>
      </c>
      <c r="E53" s="1" t="s">
        <v>220</v>
      </c>
      <c r="F53" s="1" t="s">
        <v>221</v>
      </c>
      <c r="G53" s="1" t="s">
        <v>242</v>
      </c>
      <c r="H53" s="1" t="s">
        <v>243</v>
      </c>
      <c r="I53" s="1" t="s">
        <v>244</v>
      </c>
      <c r="J53" s="1" t="s">
        <v>48</v>
      </c>
      <c r="K53" s="1" t="s">
        <v>64</v>
      </c>
      <c r="L53" s="7">
        <v>39652</v>
      </c>
      <c r="M53" s="17" t="str">
        <f>CONCATENATE(TB_Func5[[#This Row],[ADMIS_MÊS]]," / ",YEAR(TB_Func5[[#This Row],[ADMISSAO]]))</f>
        <v>JULHO / 2008</v>
      </c>
      <c r="N53" s="17">
        <f>YEAR(TB_Func5[[#This Row],[ADMISSAO]])</f>
        <v>2008</v>
      </c>
      <c r="O53" s="18" t="str">
        <f>UPPER(TEXT(TB_Func5[[#This Row],[ADMISSAO]],"mmmm"))</f>
        <v>JULHO</v>
      </c>
      <c r="P53" s="17">
        <f ca="1">DATEDIF(TB_Func5[[#This Row],[ADMISSAO]],TODAY(),"Y")</f>
        <v>12</v>
      </c>
      <c r="Q53" s="19">
        <v>1400</v>
      </c>
      <c r="R53" s="8" t="s">
        <v>444</v>
      </c>
      <c r="S53" s="7">
        <v>35500</v>
      </c>
      <c r="T53" s="17">
        <v>23</v>
      </c>
      <c r="U53" s="1"/>
    </row>
    <row r="54" spans="2:21" x14ac:dyDescent="0.45">
      <c r="B54" s="1">
        <v>1053</v>
      </c>
      <c r="D54" s="1" t="s">
        <v>245</v>
      </c>
      <c r="E54" s="1" t="s">
        <v>220</v>
      </c>
      <c r="F54" s="1" t="s">
        <v>221</v>
      </c>
      <c r="G54" s="1" t="s">
        <v>246</v>
      </c>
      <c r="H54" s="1" t="s">
        <v>247</v>
      </c>
      <c r="I54" s="1" t="s">
        <v>248</v>
      </c>
      <c r="J54" s="1" t="s">
        <v>48</v>
      </c>
      <c r="K54" s="1" t="s">
        <v>128</v>
      </c>
      <c r="L54" s="7">
        <v>39619</v>
      </c>
      <c r="M54" s="17" t="str">
        <f>CONCATENATE(TB_Func5[[#This Row],[ADMIS_MÊS]]," / ",YEAR(TB_Func5[[#This Row],[ADMISSAO]]))</f>
        <v>JUNHO / 2008</v>
      </c>
      <c r="N54" s="17">
        <f>YEAR(TB_Func5[[#This Row],[ADMISSAO]])</f>
        <v>2008</v>
      </c>
      <c r="O54" s="18" t="str">
        <f>UPPER(TEXT(TB_Func5[[#This Row],[ADMISSAO]],"mmmm"))</f>
        <v>JUNHO</v>
      </c>
      <c r="P54" s="17">
        <f ca="1">DATEDIF(TB_Func5[[#This Row],[ADMISSAO]],TODAY(),"Y")</f>
        <v>12</v>
      </c>
      <c r="Q54" s="19">
        <v>1400</v>
      </c>
      <c r="R54" s="8"/>
      <c r="S54" s="7"/>
      <c r="T54" s="17"/>
      <c r="U54" s="1"/>
    </row>
    <row r="55" spans="2:21" x14ac:dyDescent="0.45">
      <c r="B55" s="1">
        <v>1054</v>
      </c>
      <c r="D55" s="1" t="s">
        <v>249</v>
      </c>
      <c r="E55" s="1" t="s">
        <v>220</v>
      </c>
      <c r="F55" s="1" t="s">
        <v>221</v>
      </c>
      <c r="G55" s="1" t="s">
        <v>250</v>
      </c>
      <c r="H55" s="1" t="s">
        <v>251</v>
      </c>
      <c r="I55" s="1" t="s">
        <v>252</v>
      </c>
      <c r="J55" s="1" t="s">
        <v>29</v>
      </c>
      <c r="K55" s="1" t="s">
        <v>59</v>
      </c>
      <c r="L55" s="7">
        <v>39187</v>
      </c>
      <c r="M55" s="17" t="str">
        <f>CONCATENATE(TB_Func5[[#This Row],[ADMIS_MÊS]]," / ",YEAR(TB_Func5[[#This Row],[ADMISSAO]]))</f>
        <v>ABRIL / 2007</v>
      </c>
      <c r="N55" s="17">
        <f>YEAR(TB_Func5[[#This Row],[ADMISSAO]])</f>
        <v>2007</v>
      </c>
      <c r="O55" s="18" t="str">
        <f>UPPER(TEXT(TB_Func5[[#This Row],[ADMISSAO]],"mmmm"))</f>
        <v>ABRIL</v>
      </c>
      <c r="P55" s="17">
        <f ca="1">DATEDIF(TB_Func5[[#This Row],[ADMISSAO]],TODAY(),"Y")</f>
        <v>13</v>
      </c>
      <c r="Q55" s="19">
        <v>1150</v>
      </c>
      <c r="R55" s="8"/>
      <c r="S55" s="7"/>
      <c r="T55" s="17"/>
      <c r="U55" s="1"/>
    </row>
    <row r="56" spans="2:21" x14ac:dyDescent="0.45">
      <c r="B56" s="1">
        <v>1055</v>
      </c>
      <c r="D56" s="1" t="s">
        <v>253</v>
      </c>
      <c r="E56" s="1" t="s">
        <v>198</v>
      </c>
      <c r="F56" s="1" t="s">
        <v>199</v>
      </c>
      <c r="G56" s="1" t="s">
        <v>254</v>
      </c>
      <c r="H56" s="1" t="s">
        <v>255</v>
      </c>
      <c r="I56" s="1" t="s">
        <v>256</v>
      </c>
      <c r="J56" s="1" t="s">
        <v>24</v>
      </c>
      <c r="K56" s="1" t="s">
        <v>59</v>
      </c>
      <c r="L56" s="7">
        <v>39452</v>
      </c>
      <c r="M56" s="17" t="str">
        <f>CONCATENATE(TB_Func5[[#This Row],[ADMIS_MÊS]]," / ",YEAR(TB_Func5[[#This Row],[ADMISSAO]]))</f>
        <v>JANEIRO / 2008</v>
      </c>
      <c r="N56" s="17">
        <f>YEAR(TB_Func5[[#This Row],[ADMISSAO]])</f>
        <v>2008</v>
      </c>
      <c r="O56" s="18" t="str">
        <f>UPPER(TEXT(TB_Func5[[#This Row],[ADMISSAO]],"mmmm"))</f>
        <v>JANEIRO</v>
      </c>
      <c r="P56" s="17">
        <f ca="1">DATEDIF(TB_Func5[[#This Row],[ADMISSAO]],TODAY(),"Y")</f>
        <v>12</v>
      </c>
      <c r="Q56" s="19">
        <v>1150</v>
      </c>
      <c r="R56" s="8" t="s">
        <v>445</v>
      </c>
      <c r="S56" s="7">
        <v>32995</v>
      </c>
      <c r="T56" s="17">
        <v>30</v>
      </c>
      <c r="U56" s="1"/>
    </row>
    <row r="57" spans="2:21" x14ac:dyDescent="0.45">
      <c r="B57" s="1">
        <v>1056</v>
      </c>
      <c r="D57" s="1" t="s">
        <v>257</v>
      </c>
      <c r="E57" s="1" t="s">
        <v>13</v>
      </c>
      <c r="F57" s="1" t="s">
        <v>124</v>
      </c>
      <c r="G57" s="1" t="s">
        <v>258</v>
      </c>
      <c r="H57" s="1" t="s">
        <v>259</v>
      </c>
      <c r="I57" s="1" t="s">
        <v>260</v>
      </c>
      <c r="J57" s="1" t="s">
        <v>48</v>
      </c>
      <c r="K57" s="1" t="s">
        <v>64</v>
      </c>
      <c r="L57" s="7">
        <v>39504</v>
      </c>
      <c r="M57" s="17" t="str">
        <f>CONCATENATE(TB_Func5[[#This Row],[ADMIS_MÊS]]," / ",YEAR(TB_Func5[[#This Row],[ADMISSAO]]))</f>
        <v>FEVEREIRO / 2008</v>
      </c>
      <c r="N57" s="17">
        <f>YEAR(TB_Func5[[#This Row],[ADMISSAO]])</f>
        <v>2008</v>
      </c>
      <c r="O57" s="18" t="str">
        <f>UPPER(TEXT(TB_Func5[[#This Row],[ADMISSAO]],"mmmm"))</f>
        <v>FEVEREIRO</v>
      </c>
      <c r="P57" s="17">
        <f ca="1">DATEDIF(TB_Func5[[#This Row],[ADMISSAO]],TODAY(),"Y")</f>
        <v>12</v>
      </c>
      <c r="Q57" s="19">
        <v>1150</v>
      </c>
      <c r="R57" s="8"/>
      <c r="S57" s="7"/>
      <c r="T57" s="17"/>
      <c r="U57" s="1"/>
    </row>
    <row r="58" spans="2:21" x14ac:dyDescent="0.45">
      <c r="B58" s="1">
        <v>1057</v>
      </c>
      <c r="D58" s="1" t="s">
        <v>261</v>
      </c>
      <c r="E58" s="1" t="s">
        <v>13</v>
      </c>
      <c r="F58" s="1" t="s">
        <v>14</v>
      </c>
      <c r="G58" s="1" t="s">
        <v>262</v>
      </c>
      <c r="H58" s="1" t="s">
        <v>263</v>
      </c>
      <c r="I58" s="1" t="s">
        <v>264</v>
      </c>
      <c r="J58" s="1" t="s">
        <v>29</v>
      </c>
      <c r="K58" s="1" t="s">
        <v>128</v>
      </c>
      <c r="L58" s="7">
        <v>39736</v>
      </c>
      <c r="M58" s="17" t="str">
        <f>CONCATENATE(TB_Func5[[#This Row],[ADMIS_MÊS]]," / ",YEAR(TB_Func5[[#This Row],[ADMISSAO]]))</f>
        <v>OUTUBRO / 2008</v>
      </c>
      <c r="N58" s="17">
        <f>YEAR(TB_Func5[[#This Row],[ADMISSAO]])</f>
        <v>2008</v>
      </c>
      <c r="O58" s="18" t="str">
        <f>UPPER(TEXT(TB_Func5[[#This Row],[ADMISSAO]],"mmmm"))</f>
        <v>OUTUBRO</v>
      </c>
      <c r="P58" s="17">
        <f ca="1">DATEDIF(TB_Func5[[#This Row],[ADMISSAO]],TODAY(),"Y")</f>
        <v>11</v>
      </c>
      <c r="Q58" s="19">
        <v>1150</v>
      </c>
      <c r="R58" s="8"/>
      <c r="S58" s="7"/>
      <c r="T58" s="17"/>
      <c r="U58" s="1"/>
    </row>
    <row r="59" spans="2:21" x14ac:dyDescent="0.45">
      <c r="B59" s="1">
        <v>1058</v>
      </c>
      <c r="D59" s="1" t="s">
        <v>265</v>
      </c>
      <c r="E59" s="1" t="s">
        <v>13</v>
      </c>
      <c r="F59" s="1" t="s">
        <v>14</v>
      </c>
      <c r="G59" s="1" t="s">
        <v>266</v>
      </c>
      <c r="H59" s="1" t="s">
        <v>267</v>
      </c>
      <c r="I59" s="1" t="s">
        <v>268</v>
      </c>
      <c r="J59" s="1" t="s">
        <v>24</v>
      </c>
      <c r="K59" s="1" t="s">
        <v>59</v>
      </c>
      <c r="L59" s="7">
        <v>36875</v>
      </c>
      <c r="M59" s="17" t="str">
        <f>CONCATENATE(TB_Func5[[#This Row],[ADMIS_MÊS]]," / ",YEAR(TB_Func5[[#This Row],[ADMISSAO]]))</f>
        <v>DEZEMBRO / 2000</v>
      </c>
      <c r="N59" s="17">
        <f>YEAR(TB_Func5[[#This Row],[ADMISSAO]])</f>
        <v>2000</v>
      </c>
      <c r="O59" s="18" t="str">
        <f>UPPER(TEXT(TB_Func5[[#This Row],[ADMISSAO]],"mmmm"))</f>
        <v>DEZEMBRO</v>
      </c>
      <c r="P59" s="17">
        <f ca="1">DATEDIF(TB_Func5[[#This Row],[ADMISSAO]],TODAY(),"Y")</f>
        <v>19</v>
      </c>
      <c r="Q59" s="19">
        <v>1150</v>
      </c>
      <c r="R59" s="8"/>
      <c r="S59" s="7"/>
      <c r="T59" s="17"/>
      <c r="U59" s="1"/>
    </row>
    <row r="60" spans="2:21" x14ac:dyDescent="0.45">
      <c r="B60" s="1">
        <v>1059</v>
      </c>
      <c r="D60" s="1" t="s">
        <v>269</v>
      </c>
      <c r="E60" s="1" t="s">
        <v>220</v>
      </c>
      <c r="F60" s="1" t="s">
        <v>221</v>
      </c>
      <c r="G60" s="1" t="s">
        <v>270</v>
      </c>
      <c r="H60" s="1" t="s">
        <v>271</v>
      </c>
      <c r="I60" s="1" t="s">
        <v>272</v>
      </c>
      <c r="J60" s="1" t="s">
        <v>24</v>
      </c>
      <c r="K60" s="1" t="s">
        <v>59</v>
      </c>
      <c r="L60" s="7">
        <v>37016</v>
      </c>
      <c r="M60" s="17" t="str">
        <f>CONCATENATE(TB_Func5[[#This Row],[ADMIS_MÊS]]," / ",YEAR(TB_Func5[[#This Row],[ADMISSAO]]))</f>
        <v>MAIO / 2001</v>
      </c>
      <c r="N60" s="17">
        <f>YEAR(TB_Func5[[#This Row],[ADMISSAO]])</f>
        <v>2001</v>
      </c>
      <c r="O60" s="18" t="str">
        <f>UPPER(TEXT(TB_Func5[[#This Row],[ADMISSAO]],"mmmm"))</f>
        <v>MAIO</v>
      </c>
      <c r="P60" s="17">
        <f ca="1">DATEDIF(TB_Func5[[#This Row],[ADMISSAO]],TODAY(),"Y")</f>
        <v>19</v>
      </c>
      <c r="Q60" s="19">
        <v>1150</v>
      </c>
      <c r="R60" s="8"/>
      <c r="S60" s="7"/>
      <c r="T60" s="17"/>
      <c r="U60" s="1"/>
    </row>
    <row r="61" spans="2:21" x14ac:dyDescent="0.45">
      <c r="B61" s="1">
        <v>1060</v>
      </c>
      <c r="D61" s="1" t="s">
        <v>273</v>
      </c>
      <c r="E61" s="1" t="s">
        <v>198</v>
      </c>
      <c r="F61" s="1" t="s">
        <v>199</v>
      </c>
      <c r="G61" s="1" t="s">
        <v>274</v>
      </c>
      <c r="H61" s="1" t="s">
        <v>275</v>
      </c>
      <c r="I61" s="1" t="s">
        <v>276</v>
      </c>
      <c r="J61" s="1" t="s">
        <v>42</v>
      </c>
      <c r="K61" s="1" t="s">
        <v>54</v>
      </c>
      <c r="L61" s="7">
        <v>38842</v>
      </c>
      <c r="M61" s="17" t="str">
        <f>CONCATENATE(TB_Func5[[#This Row],[ADMIS_MÊS]]," / ",YEAR(TB_Func5[[#This Row],[ADMISSAO]]))</f>
        <v>MAIO / 2006</v>
      </c>
      <c r="N61" s="17">
        <f>YEAR(TB_Func5[[#This Row],[ADMISSAO]])</f>
        <v>2006</v>
      </c>
      <c r="O61" s="18" t="str">
        <f>UPPER(TEXT(TB_Func5[[#This Row],[ADMISSAO]],"mmmm"))</f>
        <v>MAIO</v>
      </c>
      <c r="P61" s="17">
        <f ca="1">DATEDIF(TB_Func5[[#This Row],[ADMISSAO]],TODAY(),"Y")</f>
        <v>14</v>
      </c>
      <c r="Q61" s="19">
        <v>1200</v>
      </c>
      <c r="R61" s="8"/>
      <c r="S61" s="7"/>
      <c r="T61" s="17"/>
      <c r="U61" s="1"/>
    </row>
    <row r="62" spans="2:21" x14ac:dyDescent="0.45">
      <c r="B62" s="1">
        <v>1061</v>
      </c>
      <c r="D62" s="1" t="s">
        <v>277</v>
      </c>
      <c r="E62" s="1" t="s">
        <v>220</v>
      </c>
      <c r="F62" s="1" t="s">
        <v>221</v>
      </c>
      <c r="G62" s="1" t="s">
        <v>278</v>
      </c>
      <c r="H62" s="1" t="s">
        <v>279</v>
      </c>
      <c r="I62" s="1" t="s">
        <v>280</v>
      </c>
      <c r="J62" s="1" t="s">
        <v>34</v>
      </c>
      <c r="K62" s="1" t="s">
        <v>59</v>
      </c>
      <c r="L62" s="7">
        <v>39406</v>
      </c>
      <c r="M62" s="17" t="str">
        <f>CONCATENATE(TB_Func5[[#This Row],[ADMIS_MÊS]]," / ",YEAR(TB_Func5[[#This Row],[ADMISSAO]]))</f>
        <v>NOVEMBRO / 2007</v>
      </c>
      <c r="N62" s="17">
        <f>YEAR(TB_Func5[[#This Row],[ADMISSAO]])</f>
        <v>2007</v>
      </c>
      <c r="O62" s="18" t="str">
        <f>UPPER(TEXT(TB_Func5[[#This Row],[ADMISSAO]],"mmmm"))</f>
        <v>NOVEMBRO</v>
      </c>
      <c r="P62" s="17">
        <f ca="1">DATEDIF(TB_Func5[[#This Row],[ADMISSAO]],TODAY(),"Y")</f>
        <v>12</v>
      </c>
      <c r="Q62" s="19">
        <v>1200</v>
      </c>
      <c r="R62" s="8"/>
      <c r="S62" s="7"/>
      <c r="T62" s="17"/>
      <c r="U62" s="1"/>
    </row>
    <row r="63" spans="2:21" x14ac:dyDescent="0.45">
      <c r="B63" s="1">
        <v>1062</v>
      </c>
      <c r="D63" s="1" t="s">
        <v>281</v>
      </c>
      <c r="E63" s="1" t="s">
        <v>282</v>
      </c>
      <c r="F63" s="1" t="s">
        <v>283</v>
      </c>
      <c r="G63" s="1" t="s">
        <v>284</v>
      </c>
      <c r="H63" s="1" t="s">
        <v>285</v>
      </c>
      <c r="I63" s="1" t="s">
        <v>286</v>
      </c>
      <c r="J63" s="1" t="s">
        <v>96</v>
      </c>
      <c r="K63" s="1" t="s">
        <v>64</v>
      </c>
      <c r="L63" s="7">
        <v>38275</v>
      </c>
      <c r="M63" s="17" t="str">
        <f>CONCATENATE(TB_Func5[[#This Row],[ADMIS_MÊS]]," / ",YEAR(TB_Func5[[#This Row],[ADMISSAO]]))</f>
        <v>OUTUBRO / 2004</v>
      </c>
      <c r="N63" s="17">
        <f>YEAR(TB_Func5[[#This Row],[ADMISSAO]])</f>
        <v>2004</v>
      </c>
      <c r="O63" s="18" t="str">
        <f>UPPER(TEXT(TB_Func5[[#This Row],[ADMISSAO]],"mmmm"))</f>
        <v>OUTUBRO</v>
      </c>
      <c r="P63" s="17">
        <f ca="1">DATEDIF(TB_Func5[[#This Row],[ADMISSAO]],TODAY(),"Y")</f>
        <v>15</v>
      </c>
      <c r="Q63" s="19">
        <v>1300</v>
      </c>
      <c r="R63" s="8"/>
      <c r="S63" s="7"/>
      <c r="T63" s="17"/>
      <c r="U63" s="1"/>
    </row>
    <row r="64" spans="2:21" x14ac:dyDescent="0.45">
      <c r="B64" s="1">
        <v>1063</v>
      </c>
      <c r="D64" s="1" t="s">
        <v>287</v>
      </c>
      <c r="E64" s="1" t="s">
        <v>282</v>
      </c>
      <c r="F64" s="1" t="s">
        <v>283</v>
      </c>
      <c r="G64" s="1" t="s">
        <v>288</v>
      </c>
      <c r="H64" s="1" t="s">
        <v>289</v>
      </c>
      <c r="I64" s="1" t="s">
        <v>290</v>
      </c>
      <c r="J64" s="1" t="s">
        <v>18</v>
      </c>
      <c r="K64" s="1" t="s">
        <v>128</v>
      </c>
      <c r="L64" s="7">
        <v>37289</v>
      </c>
      <c r="M64" s="17" t="str">
        <f>CONCATENATE(TB_Func5[[#This Row],[ADMIS_MÊS]]," / ",YEAR(TB_Func5[[#This Row],[ADMISSAO]]))</f>
        <v>FEVEREIRO / 2002</v>
      </c>
      <c r="N64" s="17">
        <f>YEAR(TB_Func5[[#This Row],[ADMISSAO]])</f>
        <v>2002</v>
      </c>
      <c r="O64" s="18" t="str">
        <f>UPPER(TEXT(TB_Func5[[#This Row],[ADMISSAO]],"mmmm"))</f>
        <v>FEVEREIRO</v>
      </c>
      <c r="P64" s="17">
        <f ca="1">DATEDIF(TB_Func5[[#This Row],[ADMISSAO]],TODAY(),"Y")</f>
        <v>18</v>
      </c>
      <c r="Q64" s="19">
        <v>1250</v>
      </c>
      <c r="R64" s="8"/>
      <c r="S64" s="7"/>
      <c r="T64" s="17"/>
      <c r="U64" s="1"/>
    </row>
    <row r="65" spans="2:21" x14ac:dyDescent="0.45">
      <c r="B65" s="1">
        <v>1064</v>
      </c>
      <c r="D65" s="1" t="s">
        <v>291</v>
      </c>
      <c r="E65" s="1" t="s">
        <v>282</v>
      </c>
      <c r="F65" s="1" t="s">
        <v>283</v>
      </c>
      <c r="G65" s="1" t="s">
        <v>292</v>
      </c>
      <c r="H65" s="1" t="s">
        <v>293</v>
      </c>
      <c r="I65" s="1" t="s">
        <v>294</v>
      </c>
      <c r="J65" s="1" t="s">
        <v>29</v>
      </c>
      <c r="K65" s="1" t="s">
        <v>64</v>
      </c>
      <c r="L65" s="7">
        <v>39187</v>
      </c>
      <c r="M65" s="17" t="str">
        <f>CONCATENATE(TB_Func5[[#This Row],[ADMIS_MÊS]]," / ",YEAR(TB_Func5[[#This Row],[ADMISSAO]]))</f>
        <v>ABRIL / 2007</v>
      </c>
      <c r="N65" s="17">
        <f>YEAR(TB_Func5[[#This Row],[ADMISSAO]])</f>
        <v>2007</v>
      </c>
      <c r="O65" s="18" t="str">
        <f>UPPER(TEXT(TB_Func5[[#This Row],[ADMISSAO]],"mmmm"))</f>
        <v>ABRIL</v>
      </c>
      <c r="P65" s="17">
        <f ca="1">DATEDIF(TB_Func5[[#This Row],[ADMISSAO]],TODAY(),"Y")</f>
        <v>13</v>
      </c>
      <c r="Q65" s="19">
        <v>1300</v>
      </c>
      <c r="R65" s="8"/>
      <c r="S65" s="7"/>
      <c r="T65" s="17"/>
      <c r="U65" s="1"/>
    </row>
    <row r="66" spans="2:21" x14ac:dyDescent="0.45">
      <c r="B66" s="1">
        <v>1065</v>
      </c>
      <c r="D66" s="1" t="s">
        <v>295</v>
      </c>
      <c r="E66" s="1" t="s">
        <v>13</v>
      </c>
      <c r="F66" s="1" t="s">
        <v>14</v>
      </c>
      <c r="G66" s="1" t="s">
        <v>296</v>
      </c>
      <c r="H66" s="1" t="s">
        <v>297</v>
      </c>
      <c r="I66" s="1" t="s">
        <v>298</v>
      </c>
      <c r="J66" s="1" t="s">
        <v>29</v>
      </c>
      <c r="K66" s="1" t="s">
        <v>59</v>
      </c>
      <c r="L66" s="7">
        <v>39543</v>
      </c>
      <c r="M66" s="17" t="str">
        <f>CONCATENATE(TB_Func5[[#This Row],[ADMIS_MÊS]]," / ",YEAR(TB_Func5[[#This Row],[ADMISSAO]]))</f>
        <v>ABRIL / 2008</v>
      </c>
      <c r="N66" s="17">
        <f>YEAR(TB_Func5[[#This Row],[ADMISSAO]])</f>
        <v>2008</v>
      </c>
      <c r="O66" s="18" t="str">
        <f>UPPER(TEXT(TB_Func5[[#This Row],[ADMISSAO]],"mmmm"))</f>
        <v>ABRIL</v>
      </c>
      <c r="P66" s="17">
        <f ca="1">DATEDIF(TB_Func5[[#This Row],[ADMISSAO]],TODAY(),"Y")</f>
        <v>12</v>
      </c>
      <c r="Q66" s="19">
        <v>1230</v>
      </c>
      <c r="R66" s="8"/>
      <c r="S66" s="7"/>
      <c r="T66" s="17"/>
      <c r="U66" s="1"/>
    </row>
    <row r="67" spans="2:21" x14ac:dyDescent="0.45">
      <c r="B67" s="1">
        <v>1066</v>
      </c>
      <c r="D67" s="1" t="s">
        <v>299</v>
      </c>
      <c r="E67" s="1" t="s">
        <v>282</v>
      </c>
      <c r="F67" s="1" t="s">
        <v>283</v>
      </c>
      <c r="G67" s="1" t="s">
        <v>300</v>
      </c>
      <c r="H67" s="1" t="s">
        <v>301</v>
      </c>
      <c r="I67" s="1" t="s">
        <v>302</v>
      </c>
      <c r="J67" s="1" t="s">
        <v>29</v>
      </c>
      <c r="K67" s="1" t="s">
        <v>59</v>
      </c>
      <c r="L67" s="7">
        <v>39614</v>
      </c>
      <c r="M67" s="17" t="str">
        <f>CONCATENATE(TB_Func5[[#This Row],[ADMIS_MÊS]]," / ",YEAR(TB_Func5[[#This Row],[ADMISSAO]]))</f>
        <v>JUNHO / 2008</v>
      </c>
      <c r="N67" s="17">
        <f>YEAR(TB_Func5[[#This Row],[ADMISSAO]])</f>
        <v>2008</v>
      </c>
      <c r="O67" s="18" t="str">
        <f>UPPER(TEXT(TB_Func5[[#This Row],[ADMISSAO]],"mmmm"))</f>
        <v>JUNHO</v>
      </c>
      <c r="P67" s="17">
        <f ca="1">DATEDIF(TB_Func5[[#This Row],[ADMISSAO]],TODAY(),"Y")</f>
        <v>12</v>
      </c>
      <c r="Q67" s="19">
        <v>1250</v>
      </c>
      <c r="R67" s="8"/>
      <c r="S67" s="7"/>
      <c r="T67" s="17"/>
      <c r="U67" s="1"/>
    </row>
    <row r="68" spans="2:21" x14ac:dyDescent="0.45">
      <c r="B68" s="1">
        <v>1067</v>
      </c>
      <c r="D68" s="1" t="s">
        <v>303</v>
      </c>
      <c r="E68" s="1" t="s">
        <v>282</v>
      </c>
      <c r="F68" s="1" t="s">
        <v>283</v>
      </c>
      <c r="G68" s="1" t="s">
        <v>304</v>
      </c>
      <c r="H68" s="1" t="s">
        <v>305</v>
      </c>
      <c r="I68" s="1" t="s">
        <v>306</v>
      </c>
      <c r="J68" s="1" t="s">
        <v>24</v>
      </c>
      <c r="K68" s="1" t="s">
        <v>59</v>
      </c>
      <c r="L68" s="7">
        <v>39711</v>
      </c>
      <c r="M68" s="17" t="str">
        <f>CONCATENATE(TB_Func5[[#This Row],[ADMIS_MÊS]]," / ",YEAR(TB_Func5[[#This Row],[ADMISSAO]]))</f>
        <v>SETEMBRO / 2008</v>
      </c>
      <c r="N68" s="17">
        <f>YEAR(TB_Func5[[#This Row],[ADMISSAO]])</f>
        <v>2008</v>
      </c>
      <c r="O68" s="18" t="str">
        <f>UPPER(TEXT(TB_Func5[[#This Row],[ADMISSAO]],"mmmm"))</f>
        <v>SETEMBRO</v>
      </c>
      <c r="P68" s="17">
        <f ca="1">DATEDIF(TB_Func5[[#This Row],[ADMISSAO]],TODAY(),"Y")</f>
        <v>11</v>
      </c>
      <c r="Q68" s="19">
        <v>1140</v>
      </c>
      <c r="R68" s="8"/>
      <c r="S68" s="7"/>
      <c r="T68" s="17"/>
      <c r="U68" s="1"/>
    </row>
    <row r="69" spans="2:21" x14ac:dyDescent="0.45">
      <c r="B69" s="1">
        <v>1068</v>
      </c>
      <c r="D69" s="1" t="s">
        <v>307</v>
      </c>
      <c r="E69" s="1" t="s">
        <v>282</v>
      </c>
      <c r="F69" s="1" t="s">
        <v>283</v>
      </c>
      <c r="G69" s="1" t="s">
        <v>308</v>
      </c>
      <c r="H69" s="1" t="s">
        <v>309</v>
      </c>
      <c r="I69" s="1" t="s">
        <v>310</v>
      </c>
      <c r="J69" s="1" t="s">
        <v>18</v>
      </c>
      <c r="K69" s="1" t="s">
        <v>59</v>
      </c>
      <c r="L69" s="7">
        <v>39345</v>
      </c>
      <c r="M69" s="17" t="str">
        <f>CONCATENATE(TB_Func5[[#This Row],[ADMIS_MÊS]]," / ",YEAR(TB_Func5[[#This Row],[ADMISSAO]]))</f>
        <v>SETEMBRO / 2007</v>
      </c>
      <c r="N69" s="17">
        <f>YEAR(TB_Func5[[#This Row],[ADMISSAO]])</f>
        <v>2007</v>
      </c>
      <c r="O69" s="18" t="str">
        <f>UPPER(TEXT(TB_Func5[[#This Row],[ADMISSAO]],"mmmm"))</f>
        <v>SETEMBRO</v>
      </c>
      <c r="P69" s="17">
        <f ca="1">DATEDIF(TB_Func5[[#This Row],[ADMISSAO]],TODAY(),"Y")</f>
        <v>12</v>
      </c>
      <c r="Q69" s="19">
        <v>1223.7</v>
      </c>
      <c r="R69" s="8"/>
      <c r="S69" s="7"/>
      <c r="T69" s="17"/>
      <c r="U69" s="1"/>
    </row>
    <row r="70" spans="2:21" x14ac:dyDescent="0.45">
      <c r="B70" s="1">
        <v>1069</v>
      </c>
      <c r="D70" s="1" t="s">
        <v>311</v>
      </c>
      <c r="E70" s="1" t="s">
        <v>282</v>
      </c>
      <c r="F70" s="1" t="s">
        <v>283</v>
      </c>
      <c r="G70" s="1" t="s">
        <v>312</v>
      </c>
      <c r="H70" s="1" t="s">
        <v>313</v>
      </c>
      <c r="I70" s="1" t="s">
        <v>314</v>
      </c>
      <c r="J70" s="1" t="s">
        <v>29</v>
      </c>
      <c r="K70" s="1" t="s">
        <v>59</v>
      </c>
      <c r="L70" s="7">
        <v>38275</v>
      </c>
      <c r="M70" s="17" t="str">
        <f>CONCATENATE(TB_Func5[[#This Row],[ADMIS_MÊS]]," / ",YEAR(TB_Func5[[#This Row],[ADMISSAO]]))</f>
        <v>OUTUBRO / 2004</v>
      </c>
      <c r="N70" s="17">
        <f>YEAR(TB_Func5[[#This Row],[ADMISSAO]])</f>
        <v>2004</v>
      </c>
      <c r="O70" s="18" t="str">
        <f>UPPER(TEXT(TB_Func5[[#This Row],[ADMISSAO]],"mmmm"))</f>
        <v>OUTUBRO</v>
      </c>
      <c r="P70" s="17">
        <f ca="1">DATEDIF(TB_Func5[[#This Row],[ADMISSAO]],TODAY(),"Y")</f>
        <v>15</v>
      </c>
      <c r="Q70" s="19">
        <v>1200</v>
      </c>
      <c r="R70" s="8"/>
      <c r="S70" s="7"/>
      <c r="T70" s="17"/>
      <c r="U70" s="1"/>
    </row>
    <row r="71" spans="2:21" x14ac:dyDescent="0.45">
      <c r="B71" s="1">
        <v>1070</v>
      </c>
      <c r="D71" s="1" t="s">
        <v>315</v>
      </c>
      <c r="E71" s="1" t="s">
        <v>13</v>
      </c>
      <c r="F71" s="1" t="s">
        <v>124</v>
      </c>
      <c r="G71" s="1" t="s">
        <v>316</v>
      </c>
      <c r="H71" s="1" t="s">
        <v>317</v>
      </c>
      <c r="I71" s="1" t="s">
        <v>318</v>
      </c>
      <c r="J71" s="1" t="s">
        <v>29</v>
      </c>
      <c r="K71" s="1" t="s">
        <v>59</v>
      </c>
      <c r="L71" s="7">
        <v>37544</v>
      </c>
      <c r="M71" s="17" t="str">
        <f>CONCATENATE(TB_Func5[[#This Row],[ADMIS_MÊS]]," / ",YEAR(TB_Func5[[#This Row],[ADMISSAO]]))</f>
        <v>OUTUBRO / 2002</v>
      </c>
      <c r="N71" s="17">
        <f>YEAR(TB_Func5[[#This Row],[ADMISSAO]])</f>
        <v>2002</v>
      </c>
      <c r="O71" s="18" t="str">
        <f>UPPER(TEXT(TB_Func5[[#This Row],[ADMISSAO]],"mmmm"))</f>
        <v>OUTUBRO</v>
      </c>
      <c r="P71" s="17">
        <f ca="1">DATEDIF(TB_Func5[[#This Row],[ADMISSAO]],TODAY(),"Y")</f>
        <v>17</v>
      </c>
      <c r="Q71" s="19">
        <v>1300</v>
      </c>
      <c r="R71" s="8"/>
      <c r="S71" s="7"/>
      <c r="T71" s="17"/>
      <c r="U71" s="1"/>
    </row>
    <row r="72" spans="2:21" x14ac:dyDescent="0.45">
      <c r="B72" s="1">
        <v>1071</v>
      </c>
      <c r="D72" s="1" t="s">
        <v>319</v>
      </c>
      <c r="E72" s="1" t="s">
        <v>13</v>
      </c>
      <c r="F72" s="1" t="s">
        <v>124</v>
      </c>
      <c r="G72" s="1" t="s">
        <v>320</v>
      </c>
      <c r="H72" s="1" t="s">
        <v>321</v>
      </c>
      <c r="I72" s="1" t="s">
        <v>322</v>
      </c>
      <c r="J72" s="1" t="s">
        <v>29</v>
      </c>
      <c r="K72" s="1" t="s">
        <v>97</v>
      </c>
      <c r="L72" s="7">
        <v>37784</v>
      </c>
      <c r="M72" s="17" t="str">
        <f>CONCATENATE(TB_Func5[[#This Row],[ADMIS_MÊS]]," / ",YEAR(TB_Func5[[#This Row],[ADMISSAO]]))</f>
        <v>JUNHO / 2003</v>
      </c>
      <c r="N72" s="17">
        <f>YEAR(TB_Func5[[#This Row],[ADMISSAO]])</f>
        <v>2003</v>
      </c>
      <c r="O72" s="18" t="str">
        <f>UPPER(TEXT(TB_Func5[[#This Row],[ADMISSAO]],"mmmm"))</f>
        <v>JUNHO</v>
      </c>
      <c r="P72" s="17">
        <f ca="1">DATEDIF(TB_Func5[[#This Row],[ADMISSAO]],TODAY(),"Y")</f>
        <v>17</v>
      </c>
      <c r="Q72" s="19">
        <v>1150</v>
      </c>
      <c r="R72" s="8"/>
      <c r="S72" s="7"/>
      <c r="T72" s="17"/>
      <c r="U72" s="1"/>
    </row>
    <row r="73" spans="2:21" x14ac:dyDescent="0.45">
      <c r="B73" s="1">
        <v>1072</v>
      </c>
      <c r="D73" s="1" t="s">
        <v>323</v>
      </c>
      <c r="E73" s="1" t="s">
        <v>13</v>
      </c>
      <c r="F73" s="1" t="s">
        <v>76</v>
      </c>
      <c r="G73" s="1" t="s">
        <v>324</v>
      </c>
      <c r="H73" s="1" t="s">
        <v>325</v>
      </c>
      <c r="I73" s="1" t="s">
        <v>326</v>
      </c>
      <c r="J73" s="1" t="s">
        <v>24</v>
      </c>
      <c r="K73" s="1" t="s">
        <v>327</v>
      </c>
      <c r="L73" s="7">
        <v>37751</v>
      </c>
      <c r="M73" s="17" t="str">
        <f>CONCATENATE(TB_Func5[[#This Row],[ADMIS_MÊS]]," / ",YEAR(TB_Func5[[#This Row],[ADMISSAO]]))</f>
        <v>MAIO / 2003</v>
      </c>
      <c r="N73" s="17">
        <f>YEAR(TB_Func5[[#This Row],[ADMISSAO]])</f>
        <v>2003</v>
      </c>
      <c r="O73" s="18" t="str">
        <f>UPPER(TEXT(TB_Func5[[#This Row],[ADMISSAO]],"mmmm"))</f>
        <v>MAIO</v>
      </c>
      <c r="P73" s="17">
        <f ca="1">DATEDIF(TB_Func5[[#This Row],[ADMISSAO]],TODAY(),"Y")</f>
        <v>17</v>
      </c>
      <c r="Q73" s="19">
        <v>1150</v>
      </c>
      <c r="R73" s="8"/>
      <c r="S73" s="7"/>
      <c r="T73" s="17"/>
      <c r="U73" s="1"/>
    </row>
    <row r="74" spans="2:21" x14ac:dyDescent="0.45">
      <c r="B74" s="1">
        <v>1073</v>
      </c>
      <c r="D74" s="1" t="s">
        <v>328</v>
      </c>
      <c r="E74" s="1" t="s">
        <v>13</v>
      </c>
      <c r="F74" s="1" t="s">
        <v>159</v>
      </c>
      <c r="G74" s="1" t="s">
        <v>329</v>
      </c>
      <c r="H74" s="1" t="s">
        <v>330</v>
      </c>
      <c r="I74" s="1" t="s">
        <v>331</v>
      </c>
      <c r="J74" s="1" t="s">
        <v>24</v>
      </c>
      <c r="K74" s="1" t="s">
        <v>327</v>
      </c>
      <c r="L74" s="7">
        <v>37816</v>
      </c>
      <c r="M74" s="17" t="str">
        <f>CONCATENATE(TB_Func5[[#This Row],[ADMIS_MÊS]]," / ",YEAR(TB_Func5[[#This Row],[ADMISSAO]]))</f>
        <v>JULHO / 2003</v>
      </c>
      <c r="N74" s="17">
        <f>YEAR(TB_Func5[[#This Row],[ADMISSAO]])</f>
        <v>2003</v>
      </c>
      <c r="O74" s="18" t="str">
        <f>UPPER(TEXT(TB_Func5[[#This Row],[ADMISSAO]],"mmmm"))</f>
        <v>JULHO</v>
      </c>
      <c r="P74" s="17">
        <f ca="1">DATEDIF(TB_Func5[[#This Row],[ADMISSAO]],TODAY(),"Y")</f>
        <v>17</v>
      </c>
      <c r="Q74" s="19">
        <v>1150</v>
      </c>
      <c r="R74" s="8"/>
      <c r="S74" s="7"/>
      <c r="T74" s="17"/>
      <c r="U74" s="1"/>
    </row>
    <row r="75" spans="2:21" x14ac:dyDescent="0.45">
      <c r="B75" s="1">
        <v>1074</v>
      </c>
      <c r="D75" s="1" t="s">
        <v>332</v>
      </c>
      <c r="E75" s="1" t="s">
        <v>13</v>
      </c>
      <c r="F75" s="1" t="s">
        <v>169</v>
      </c>
      <c r="G75" s="1" t="s">
        <v>333</v>
      </c>
      <c r="H75" s="1" t="s">
        <v>334</v>
      </c>
      <c r="I75" s="1" t="s">
        <v>335</v>
      </c>
      <c r="J75" s="1" t="s">
        <v>24</v>
      </c>
      <c r="K75" s="1" t="s">
        <v>97</v>
      </c>
      <c r="L75" s="7">
        <v>38492</v>
      </c>
      <c r="M75" s="17" t="str">
        <f>CONCATENATE(TB_Func5[[#This Row],[ADMIS_MÊS]]," / ",YEAR(TB_Func5[[#This Row],[ADMISSAO]]))</f>
        <v>MAIO / 2005</v>
      </c>
      <c r="N75" s="17">
        <f>YEAR(TB_Func5[[#This Row],[ADMISSAO]])</f>
        <v>2005</v>
      </c>
      <c r="O75" s="18" t="str">
        <f>UPPER(TEXT(TB_Func5[[#This Row],[ADMISSAO]],"mmmm"))</f>
        <v>MAIO</v>
      </c>
      <c r="P75" s="17">
        <f ca="1">DATEDIF(TB_Func5[[#This Row],[ADMISSAO]],TODAY(),"Y")</f>
        <v>15</v>
      </c>
      <c r="Q75" s="19">
        <v>1210</v>
      </c>
      <c r="R75" s="8"/>
      <c r="S75" s="7"/>
      <c r="T75" s="17"/>
      <c r="U75" s="1"/>
    </row>
    <row r="76" spans="2:21" x14ac:dyDescent="0.45">
      <c r="B76" s="1">
        <v>1075</v>
      </c>
      <c r="D76" s="1" t="s">
        <v>336</v>
      </c>
      <c r="E76" s="1" t="s">
        <v>13</v>
      </c>
      <c r="F76" s="1" t="s">
        <v>14</v>
      </c>
      <c r="G76" s="1" t="s">
        <v>337</v>
      </c>
      <c r="H76" s="1" t="s">
        <v>338</v>
      </c>
      <c r="I76" s="1" t="s">
        <v>339</v>
      </c>
      <c r="J76" s="1" t="s">
        <v>24</v>
      </c>
      <c r="K76" s="1" t="s">
        <v>64</v>
      </c>
      <c r="L76" s="7">
        <v>38888</v>
      </c>
      <c r="M76" s="17" t="str">
        <f>CONCATENATE(TB_Func5[[#This Row],[ADMIS_MÊS]]," / ",YEAR(TB_Func5[[#This Row],[ADMISSAO]]))</f>
        <v>JUNHO / 2006</v>
      </c>
      <c r="N76" s="17">
        <f>YEAR(TB_Func5[[#This Row],[ADMISSAO]])</f>
        <v>2006</v>
      </c>
      <c r="O76" s="18" t="str">
        <f>UPPER(TEXT(TB_Func5[[#This Row],[ADMISSAO]],"mmmm"))</f>
        <v>JUNHO</v>
      </c>
      <c r="P76" s="17">
        <f ca="1">DATEDIF(TB_Func5[[#This Row],[ADMISSAO]],TODAY(),"Y")</f>
        <v>14</v>
      </c>
      <c r="Q76" s="19">
        <v>1210</v>
      </c>
      <c r="R76" s="8"/>
      <c r="S76" s="7"/>
      <c r="T76" s="17"/>
      <c r="U76" s="1"/>
    </row>
    <row r="77" spans="2:21" x14ac:dyDescent="0.45">
      <c r="B77" s="1">
        <v>1076</v>
      </c>
      <c r="D77" s="1" t="s">
        <v>340</v>
      </c>
      <c r="E77" s="1" t="s">
        <v>13</v>
      </c>
      <c r="F77" s="1" t="s">
        <v>14</v>
      </c>
      <c r="G77" s="1" t="s">
        <v>341</v>
      </c>
      <c r="H77" s="1" t="s">
        <v>293</v>
      </c>
      <c r="I77" s="1" t="s">
        <v>342</v>
      </c>
      <c r="J77" s="1" t="s">
        <v>24</v>
      </c>
      <c r="K77" s="1" t="s">
        <v>64</v>
      </c>
      <c r="L77" s="7">
        <v>39222</v>
      </c>
      <c r="M77" s="17" t="str">
        <f>CONCATENATE(TB_Func5[[#This Row],[ADMIS_MÊS]]," / ",YEAR(TB_Func5[[#This Row],[ADMISSAO]]))</f>
        <v>MAIO / 2007</v>
      </c>
      <c r="N77" s="17">
        <f>YEAR(TB_Func5[[#This Row],[ADMISSAO]])</f>
        <v>2007</v>
      </c>
      <c r="O77" s="18" t="str">
        <f>UPPER(TEXT(TB_Func5[[#This Row],[ADMISSAO]],"mmmm"))</f>
        <v>MAIO</v>
      </c>
      <c r="P77" s="17">
        <f ca="1">DATEDIF(TB_Func5[[#This Row],[ADMISSAO]],TODAY(),"Y")</f>
        <v>13</v>
      </c>
      <c r="Q77" s="19">
        <v>1300</v>
      </c>
      <c r="R77" s="8"/>
      <c r="S77" s="7"/>
      <c r="T77" s="17"/>
      <c r="U77" s="1"/>
    </row>
    <row r="78" spans="2:21" x14ac:dyDescent="0.45">
      <c r="B78" s="1">
        <v>1077</v>
      </c>
      <c r="D78" s="1" t="s">
        <v>343</v>
      </c>
      <c r="E78" s="1" t="s">
        <v>13</v>
      </c>
      <c r="F78" s="1" t="s">
        <v>14</v>
      </c>
      <c r="G78" s="1" t="s">
        <v>344</v>
      </c>
      <c r="H78" s="1" t="s">
        <v>345</v>
      </c>
      <c r="I78" s="1" t="s">
        <v>346</v>
      </c>
      <c r="J78" s="1" t="s">
        <v>24</v>
      </c>
      <c r="K78" s="1" t="s">
        <v>59</v>
      </c>
      <c r="L78" s="7">
        <v>39685</v>
      </c>
      <c r="M78" s="17" t="str">
        <f>CONCATENATE(TB_Func5[[#This Row],[ADMIS_MÊS]]," / ",YEAR(TB_Func5[[#This Row],[ADMISSAO]]))</f>
        <v>AGOSTO / 2008</v>
      </c>
      <c r="N78" s="17">
        <f>YEAR(TB_Func5[[#This Row],[ADMISSAO]])</f>
        <v>2008</v>
      </c>
      <c r="O78" s="18" t="str">
        <f>UPPER(TEXT(TB_Func5[[#This Row],[ADMISSAO]],"mmmm"))</f>
        <v>AGOSTO</v>
      </c>
      <c r="P78" s="17">
        <f ca="1">DATEDIF(TB_Func5[[#This Row],[ADMISSAO]],TODAY(),"Y")</f>
        <v>11</v>
      </c>
      <c r="Q78" s="19">
        <v>1235</v>
      </c>
      <c r="R78" s="8"/>
      <c r="S78" s="7"/>
      <c r="T78" s="17"/>
      <c r="U78" s="1"/>
    </row>
    <row r="79" spans="2:21" x14ac:dyDescent="0.45">
      <c r="B79" s="1">
        <v>1078</v>
      </c>
      <c r="D79" s="1" t="s">
        <v>347</v>
      </c>
      <c r="E79" s="1" t="s">
        <v>13</v>
      </c>
      <c r="F79" s="1" t="s">
        <v>124</v>
      </c>
      <c r="G79" s="1" t="s">
        <v>348</v>
      </c>
      <c r="H79" s="1" t="s">
        <v>349</v>
      </c>
      <c r="I79" s="1" t="s">
        <v>350</v>
      </c>
      <c r="J79" s="1" t="s">
        <v>18</v>
      </c>
      <c r="K79" s="1" t="s">
        <v>163</v>
      </c>
      <c r="L79" s="7">
        <v>39588</v>
      </c>
      <c r="M79" s="17" t="str">
        <f>CONCATENATE(TB_Func5[[#This Row],[ADMIS_MÊS]]," / ",YEAR(TB_Func5[[#This Row],[ADMISSAO]]))</f>
        <v>MAIO / 2008</v>
      </c>
      <c r="N79" s="17">
        <f>YEAR(TB_Func5[[#This Row],[ADMISSAO]])</f>
        <v>2008</v>
      </c>
      <c r="O79" s="18" t="str">
        <f>UPPER(TEXT(TB_Func5[[#This Row],[ADMISSAO]],"mmmm"))</f>
        <v>MAIO</v>
      </c>
      <c r="P79" s="17">
        <f ca="1">DATEDIF(TB_Func5[[#This Row],[ADMISSAO]],TODAY(),"Y")</f>
        <v>12</v>
      </c>
      <c r="Q79" s="19">
        <v>2600</v>
      </c>
      <c r="R79" s="8"/>
      <c r="S79" s="7"/>
      <c r="T79" s="17"/>
      <c r="U79" s="1"/>
    </row>
    <row r="80" spans="2:21" x14ac:dyDescent="0.45">
      <c r="B80" s="1">
        <v>1079</v>
      </c>
      <c r="D80" s="1" t="s">
        <v>351</v>
      </c>
      <c r="E80" s="1" t="s">
        <v>13</v>
      </c>
      <c r="F80" s="1" t="s">
        <v>124</v>
      </c>
      <c r="G80" s="1" t="s">
        <v>352</v>
      </c>
      <c r="H80" s="1" t="s">
        <v>353</v>
      </c>
      <c r="I80" s="1" t="s">
        <v>354</v>
      </c>
      <c r="J80" s="1" t="s">
        <v>24</v>
      </c>
      <c r="K80" s="1" t="s">
        <v>97</v>
      </c>
      <c r="L80" s="7">
        <v>36911</v>
      </c>
      <c r="M80" s="17" t="str">
        <f>CONCATENATE(TB_Func5[[#This Row],[ADMIS_MÊS]]," / ",YEAR(TB_Func5[[#This Row],[ADMISSAO]]))</f>
        <v>JANEIRO / 2001</v>
      </c>
      <c r="N80" s="17">
        <f>YEAR(TB_Func5[[#This Row],[ADMISSAO]])</f>
        <v>2001</v>
      </c>
      <c r="O80" s="18" t="str">
        <f>UPPER(TEXT(TB_Func5[[#This Row],[ADMISSAO]],"mmmm"))</f>
        <v>JANEIRO</v>
      </c>
      <c r="P80" s="17">
        <f ca="1">DATEDIF(TB_Func5[[#This Row],[ADMISSAO]],TODAY(),"Y")</f>
        <v>19</v>
      </c>
      <c r="Q80" s="19">
        <v>1230</v>
      </c>
      <c r="R80" s="8"/>
      <c r="S80" s="7"/>
      <c r="T80" s="17"/>
      <c r="U80" s="1"/>
    </row>
    <row r="81" spans="2:21" x14ac:dyDescent="0.45">
      <c r="B81" s="1">
        <v>1080</v>
      </c>
      <c r="D81" s="1" t="s">
        <v>355</v>
      </c>
      <c r="E81" s="1" t="s">
        <v>198</v>
      </c>
      <c r="F81" s="1" t="s">
        <v>199</v>
      </c>
      <c r="G81" s="1" t="s">
        <v>356</v>
      </c>
      <c r="H81" s="1" t="s">
        <v>357</v>
      </c>
      <c r="I81" s="1" t="s">
        <v>358</v>
      </c>
      <c r="J81" s="1" t="s">
        <v>24</v>
      </c>
      <c r="K81" s="1" t="s">
        <v>327</v>
      </c>
      <c r="L81" s="7">
        <v>38130</v>
      </c>
      <c r="M81" s="17" t="str">
        <f>CONCATENATE(TB_Func5[[#This Row],[ADMIS_MÊS]]," / ",YEAR(TB_Func5[[#This Row],[ADMISSAO]]))</f>
        <v>MAIO / 2004</v>
      </c>
      <c r="N81" s="17">
        <f>YEAR(TB_Func5[[#This Row],[ADMISSAO]])</f>
        <v>2004</v>
      </c>
      <c r="O81" s="18" t="str">
        <f>UPPER(TEXT(TB_Func5[[#This Row],[ADMISSAO]],"mmmm"))</f>
        <v>MAIO</v>
      </c>
      <c r="P81" s="17">
        <f ca="1">DATEDIF(TB_Func5[[#This Row],[ADMISSAO]],TODAY(),"Y")</f>
        <v>16</v>
      </c>
      <c r="Q81" s="19">
        <v>1200</v>
      </c>
      <c r="R81" s="8" t="s">
        <v>447</v>
      </c>
      <c r="S81" s="7">
        <v>36150</v>
      </c>
      <c r="T81" s="17">
        <v>21</v>
      </c>
      <c r="U81" s="1"/>
    </row>
    <row r="82" spans="2:21" x14ac:dyDescent="0.45">
      <c r="B82" s="1">
        <v>1081</v>
      </c>
      <c r="D82" s="1" t="s">
        <v>359</v>
      </c>
      <c r="E82" s="1" t="s">
        <v>220</v>
      </c>
      <c r="F82" s="1" t="s">
        <v>221</v>
      </c>
      <c r="G82" s="1" t="s">
        <v>360</v>
      </c>
      <c r="H82" s="1" t="s">
        <v>361</v>
      </c>
      <c r="I82" s="1" t="s">
        <v>362</v>
      </c>
      <c r="J82" s="1" t="s">
        <v>29</v>
      </c>
      <c r="K82" s="1" t="s">
        <v>128</v>
      </c>
      <c r="L82" s="7">
        <v>39187</v>
      </c>
      <c r="M82" s="17" t="str">
        <f>CONCATENATE(TB_Func5[[#This Row],[ADMIS_MÊS]]," / ",YEAR(TB_Func5[[#This Row],[ADMISSAO]]))</f>
        <v>ABRIL / 2007</v>
      </c>
      <c r="N82" s="17">
        <f>YEAR(TB_Func5[[#This Row],[ADMISSAO]])</f>
        <v>2007</v>
      </c>
      <c r="O82" s="18" t="str">
        <f>UPPER(TEXT(TB_Func5[[#This Row],[ADMISSAO]],"mmmm"))</f>
        <v>ABRIL</v>
      </c>
      <c r="P82" s="17">
        <f ca="1">DATEDIF(TB_Func5[[#This Row],[ADMISSAO]],TODAY(),"Y")</f>
        <v>13</v>
      </c>
      <c r="Q82" s="19">
        <v>1230</v>
      </c>
      <c r="R82" s="8"/>
      <c r="S82" s="7"/>
      <c r="T82" s="17"/>
      <c r="U82" s="1"/>
    </row>
    <row r="83" spans="2:21" x14ac:dyDescent="0.45">
      <c r="B83" s="1">
        <v>1082</v>
      </c>
      <c r="D83" s="1" t="s">
        <v>363</v>
      </c>
      <c r="E83" s="1" t="s">
        <v>220</v>
      </c>
      <c r="F83" s="1" t="s">
        <v>221</v>
      </c>
      <c r="G83" s="1" t="s">
        <v>364</v>
      </c>
      <c r="H83" s="1" t="s">
        <v>365</v>
      </c>
      <c r="I83" s="1" t="s">
        <v>366</v>
      </c>
      <c r="J83" s="1" t="s">
        <v>29</v>
      </c>
      <c r="K83" s="1" t="s">
        <v>64</v>
      </c>
      <c r="L83" s="7">
        <v>39614</v>
      </c>
      <c r="M83" s="17" t="str">
        <f>CONCATENATE(TB_Func5[[#This Row],[ADMIS_MÊS]]," / ",YEAR(TB_Func5[[#This Row],[ADMISSAO]]))</f>
        <v>JUNHO / 2008</v>
      </c>
      <c r="N83" s="17">
        <f>YEAR(TB_Func5[[#This Row],[ADMISSAO]])</f>
        <v>2008</v>
      </c>
      <c r="O83" s="18" t="str">
        <f>UPPER(TEXT(TB_Func5[[#This Row],[ADMISSAO]],"mmmm"))</f>
        <v>JUNHO</v>
      </c>
      <c r="P83" s="17">
        <f ca="1">DATEDIF(TB_Func5[[#This Row],[ADMISSAO]],TODAY(),"Y")</f>
        <v>12</v>
      </c>
      <c r="Q83" s="19">
        <v>1250</v>
      </c>
      <c r="R83" s="8"/>
      <c r="S83" s="7"/>
      <c r="T83" s="17"/>
      <c r="U83" s="1"/>
    </row>
    <row r="84" spans="2:21" x14ac:dyDescent="0.45">
      <c r="B84" s="1">
        <v>1083</v>
      </c>
      <c r="D84" s="1" t="s">
        <v>367</v>
      </c>
      <c r="E84" s="1" t="s">
        <v>37</v>
      </c>
      <c r="F84" s="1" t="s">
        <v>38</v>
      </c>
      <c r="G84" s="1" t="s">
        <v>368</v>
      </c>
      <c r="H84" s="1" t="s">
        <v>369</v>
      </c>
      <c r="I84" s="1" t="s">
        <v>370</v>
      </c>
      <c r="J84" s="1" t="s">
        <v>18</v>
      </c>
      <c r="K84" s="1" t="s">
        <v>371</v>
      </c>
      <c r="L84" s="7">
        <v>37539</v>
      </c>
      <c r="M84" s="17" t="str">
        <f>CONCATENATE(TB_Func5[[#This Row],[ADMIS_MÊS]]," / ",YEAR(TB_Func5[[#This Row],[ADMISSAO]]))</f>
        <v>OUTUBRO / 2002</v>
      </c>
      <c r="N84" s="17">
        <f>YEAR(TB_Func5[[#This Row],[ADMISSAO]])</f>
        <v>2002</v>
      </c>
      <c r="O84" s="18" t="str">
        <f>UPPER(TEXT(TB_Func5[[#This Row],[ADMISSAO]],"mmmm"))</f>
        <v>OUTUBRO</v>
      </c>
      <c r="P84" s="17">
        <f ca="1">DATEDIF(TB_Func5[[#This Row],[ADMISSAO]],TODAY(),"Y")</f>
        <v>17</v>
      </c>
      <c r="Q84" s="19">
        <v>1450</v>
      </c>
      <c r="R84" s="8"/>
      <c r="S84" s="7"/>
      <c r="T84" s="17"/>
      <c r="U84" s="1"/>
    </row>
    <row r="85" spans="2:21" x14ac:dyDescent="0.45">
      <c r="B85" s="1">
        <v>1084</v>
      </c>
      <c r="D85" s="1" t="s">
        <v>372</v>
      </c>
      <c r="E85" s="1" t="s">
        <v>37</v>
      </c>
      <c r="F85" s="1" t="s">
        <v>38</v>
      </c>
      <c r="G85" s="1" t="s">
        <v>373</v>
      </c>
      <c r="H85" s="1" t="s">
        <v>374</v>
      </c>
      <c r="I85" s="1" t="s">
        <v>375</v>
      </c>
      <c r="J85" s="1" t="s">
        <v>96</v>
      </c>
      <c r="K85" s="1" t="s">
        <v>59</v>
      </c>
      <c r="L85" s="7">
        <v>39601</v>
      </c>
      <c r="M85" s="17" t="str">
        <f>CONCATENATE(TB_Func5[[#This Row],[ADMIS_MÊS]]," / ",YEAR(TB_Func5[[#This Row],[ADMISSAO]]))</f>
        <v>JUNHO / 2008</v>
      </c>
      <c r="N85" s="17">
        <f>YEAR(TB_Func5[[#This Row],[ADMISSAO]])</f>
        <v>2008</v>
      </c>
      <c r="O85" s="18" t="str">
        <f>UPPER(TEXT(TB_Func5[[#This Row],[ADMISSAO]],"mmmm"))</f>
        <v>JUNHO</v>
      </c>
      <c r="P85" s="17">
        <f ca="1">DATEDIF(TB_Func5[[#This Row],[ADMISSAO]],TODAY(),"Y")</f>
        <v>12</v>
      </c>
      <c r="Q85" s="19">
        <v>1020</v>
      </c>
      <c r="R85" s="8"/>
      <c r="S85" s="7"/>
      <c r="T85" s="17"/>
      <c r="U85" s="1"/>
    </row>
    <row r="86" spans="2:21" x14ac:dyDescent="0.45">
      <c r="B86" s="1">
        <v>1085</v>
      </c>
      <c r="D86" s="1" t="s">
        <v>376</v>
      </c>
      <c r="E86" s="1" t="s">
        <v>37</v>
      </c>
      <c r="F86" s="1" t="s">
        <v>38</v>
      </c>
      <c r="G86" s="1" t="s">
        <v>377</v>
      </c>
      <c r="H86" s="1" t="s">
        <v>378</v>
      </c>
      <c r="I86" s="1" t="s">
        <v>379</v>
      </c>
      <c r="J86" s="1" t="s">
        <v>96</v>
      </c>
      <c r="K86" s="1" t="s">
        <v>59</v>
      </c>
      <c r="L86" s="7">
        <v>36626</v>
      </c>
      <c r="M86" s="17" t="str">
        <f>CONCATENATE(TB_Func5[[#This Row],[ADMIS_MÊS]]," / ",YEAR(TB_Func5[[#This Row],[ADMISSAO]]))</f>
        <v>ABRIL / 2000</v>
      </c>
      <c r="N86" s="17">
        <f>YEAR(TB_Func5[[#This Row],[ADMISSAO]])</f>
        <v>2000</v>
      </c>
      <c r="O86" s="18" t="str">
        <f>UPPER(TEXT(TB_Func5[[#This Row],[ADMISSAO]],"mmmm"))</f>
        <v>ABRIL</v>
      </c>
      <c r="P86" s="17">
        <f ca="1">DATEDIF(TB_Func5[[#This Row],[ADMISSAO]],TODAY(),"Y")</f>
        <v>20</v>
      </c>
      <c r="Q86" s="19">
        <v>1325</v>
      </c>
      <c r="R86" s="8" t="s">
        <v>448</v>
      </c>
      <c r="S86" s="7">
        <v>37192</v>
      </c>
      <c r="T86" s="17">
        <v>18</v>
      </c>
      <c r="U86" s="1"/>
    </row>
    <row r="87" spans="2:21" x14ac:dyDescent="0.45">
      <c r="B87" s="1">
        <v>1086</v>
      </c>
      <c r="D87" s="1" t="s">
        <v>380</v>
      </c>
      <c r="E87" s="1" t="s">
        <v>381</v>
      </c>
      <c r="F87" s="1" t="s">
        <v>382</v>
      </c>
      <c r="G87" s="1" t="s">
        <v>383</v>
      </c>
      <c r="H87" s="1" t="s">
        <v>384</v>
      </c>
      <c r="I87" s="1" t="s">
        <v>385</v>
      </c>
      <c r="J87" s="1" t="s">
        <v>96</v>
      </c>
      <c r="K87" s="1" t="s">
        <v>97</v>
      </c>
      <c r="L87" s="7">
        <v>36290</v>
      </c>
      <c r="M87" s="17" t="str">
        <f>CONCATENATE(TB_Func5[[#This Row],[ADMIS_MÊS]]," / ",YEAR(TB_Func5[[#This Row],[ADMISSAO]]))</f>
        <v>MAIO / 1999</v>
      </c>
      <c r="N87" s="17">
        <f>YEAR(TB_Func5[[#This Row],[ADMISSAO]])</f>
        <v>1999</v>
      </c>
      <c r="O87" s="18" t="str">
        <f>UPPER(TEXT(TB_Func5[[#This Row],[ADMISSAO]],"mmmm"))</f>
        <v>MAIO</v>
      </c>
      <c r="P87" s="17">
        <f ca="1">DATEDIF(TB_Func5[[#This Row],[ADMISSAO]],TODAY(),"Y")</f>
        <v>21</v>
      </c>
      <c r="Q87" s="19">
        <v>1205</v>
      </c>
      <c r="R87" s="8"/>
      <c r="S87" s="7"/>
      <c r="T87" s="17"/>
      <c r="U87" s="1"/>
    </row>
    <row r="88" spans="2:21" x14ac:dyDescent="0.45">
      <c r="B88" s="1">
        <v>1087</v>
      </c>
      <c r="D88" s="1" t="s">
        <v>386</v>
      </c>
      <c r="E88" s="1" t="s">
        <v>381</v>
      </c>
      <c r="F88" s="1" t="s">
        <v>382</v>
      </c>
      <c r="G88" s="1" t="s">
        <v>387</v>
      </c>
      <c r="H88" s="1" t="s">
        <v>388</v>
      </c>
      <c r="I88" s="1" t="s">
        <v>389</v>
      </c>
      <c r="J88" s="1" t="s">
        <v>106</v>
      </c>
      <c r="K88" s="1" t="s">
        <v>327</v>
      </c>
      <c r="L88" s="7">
        <v>35887</v>
      </c>
      <c r="M88" s="17" t="str">
        <f>CONCATENATE(TB_Func5[[#This Row],[ADMIS_MÊS]]," / ",YEAR(TB_Func5[[#This Row],[ADMISSAO]]))</f>
        <v>ABRIL / 1998</v>
      </c>
      <c r="N88" s="17">
        <f>YEAR(TB_Func5[[#This Row],[ADMISSAO]])</f>
        <v>1998</v>
      </c>
      <c r="O88" s="18" t="str">
        <f>UPPER(TEXT(TB_Func5[[#This Row],[ADMISSAO]],"mmmm"))</f>
        <v>ABRIL</v>
      </c>
      <c r="P88" s="17">
        <f ca="1">DATEDIF(TB_Func5[[#This Row],[ADMISSAO]],TODAY(),"Y")</f>
        <v>22</v>
      </c>
      <c r="Q88" s="19">
        <v>1200</v>
      </c>
      <c r="R88" s="8"/>
      <c r="S88" s="7"/>
      <c r="T88" s="17"/>
      <c r="U88" s="1"/>
    </row>
    <row r="89" spans="2:21" x14ac:dyDescent="0.45">
      <c r="B89" s="1">
        <v>1088</v>
      </c>
      <c r="D89" s="1" t="s">
        <v>390</v>
      </c>
      <c r="E89" s="1" t="s">
        <v>381</v>
      </c>
      <c r="F89" s="1" t="s">
        <v>382</v>
      </c>
      <c r="G89" s="1" t="s">
        <v>391</v>
      </c>
      <c r="H89" s="1" t="s">
        <v>392</v>
      </c>
      <c r="I89" s="1" t="s">
        <v>393</v>
      </c>
      <c r="J89" s="1" t="s">
        <v>106</v>
      </c>
      <c r="K89" s="1" t="s">
        <v>327</v>
      </c>
      <c r="L89" s="7">
        <v>35580</v>
      </c>
      <c r="M89" s="17" t="str">
        <f>CONCATENATE(TB_Func5[[#This Row],[ADMIS_MÊS]]," / ",YEAR(TB_Func5[[#This Row],[ADMISSAO]]))</f>
        <v>MAIO / 1997</v>
      </c>
      <c r="N89" s="17">
        <f>YEAR(TB_Func5[[#This Row],[ADMISSAO]])</f>
        <v>1997</v>
      </c>
      <c r="O89" s="18" t="str">
        <f>UPPER(TEXT(TB_Func5[[#This Row],[ADMISSAO]],"mmmm"))</f>
        <v>MAIO</v>
      </c>
      <c r="P89" s="17">
        <f ca="1">DATEDIF(TB_Func5[[#This Row],[ADMISSAO]],TODAY(),"Y")</f>
        <v>23</v>
      </c>
      <c r="Q89" s="19">
        <v>1300</v>
      </c>
      <c r="R89" s="8"/>
      <c r="S89" s="7"/>
      <c r="T89" s="17"/>
      <c r="U89" s="1"/>
    </row>
    <row r="90" spans="2:21" x14ac:dyDescent="0.45">
      <c r="B90" s="1">
        <v>1089</v>
      </c>
      <c r="D90" s="1" t="s">
        <v>394</v>
      </c>
      <c r="E90" s="1" t="s">
        <v>381</v>
      </c>
      <c r="F90" s="1" t="s">
        <v>382</v>
      </c>
      <c r="G90" s="1" t="s">
        <v>395</v>
      </c>
      <c r="H90" s="1" t="s">
        <v>396</v>
      </c>
      <c r="I90" s="1" t="s">
        <v>397</v>
      </c>
      <c r="J90" s="1" t="s">
        <v>106</v>
      </c>
      <c r="K90" s="1" t="s">
        <v>128</v>
      </c>
      <c r="L90" s="7">
        <v>36600</v>
      </c>
      <c r="M90" s="17" t="str">
        <f>CONCATENATE(TB_Func5[[#This Row],[ADMIS_MÊS]]," / ",YEAR(TB_Func5[[#This Row],[ADMISSAO]]))</f>
        <v>MARÇO / 2000</v>
      </c>
      <c r="N90" s="17">
        <f>YEAR(TB_Func5[[#This Row],[ADMISSAO]])</f>
        <v>2000</v>
      </c>
      <c r="O90" s="18" t="str">
        <f>UPPER(TEXT(TB_Func5[[#This Row],[ADMISSAO]],"mmmm"))</f>
        <v>MARÇO</v>
      </c>
      <c r="P90" s="17">
        <f ca="1">DATEDIF(TB_Func5[[#This Row],[ADMISSAO]],TODAY(),"Y")</f>
        <v>20</v>
      </c>
      <c r="Q90" s="19">
        <v>1240</v>
      </c>
      <c r="R90" s="8"/>
      <c r="S90" s="7"/>
      <c r="T90" s="17"/>
      <c r="U90" s="1"/>
    </row>
    <row r="91" spans="2:21" x14ac:dyDescent="0.45">
      <c r="B91" s="1">
        <v>1090</v>
      </c>
      <c r="D91" s="1" t="s">
        <v>398</v>
      </c>
      <c r="E91" s="1" t="s">
        <v>13</v>
      </c>
      <c r="F91" s="1" t="s">
        <v>14</v>
      </c>
      <c r="G91" s="1" t="s">
        <v>399</v>
      </c>
      <c r="H91" s="1" t="s">
        <v>400</v>
      </c>
      <c r="I91" s="1" t="s">
        <v>401</v>
      </c>
      <c r="J91" s="1" t="s">
        <v>106</v>
      </c>
      <c r="K91" s="1" t="s">
        <v>64</v>
      </c>
      <c r="L91" s="7">
        <v>38097</v>
      </c>
      <c r="M91" s="17" t="str">
        <f>CONCATENATE(TB_Func5[[#This Row],[ADMIS_MÊS]]," / ",YEAR(TB_Func5[[#This Row],[ADMISSAO]]))</f>
        <v>ABRIL / 2004</v>
      </c>
      <c r="N91" s="17">
        <f>YEAR(TB_Func5[[#This Row],[ADMISSAO]])</f>
        <v>2004</v>
      </c>
      <c r="O91" s="18" t="str">
        <f>UPPER(TEXT(TB_Func5[[#This Row],[ADMISSAO]],"mmmm"))</f>
        <v>ABRIL</v>
      </c>
      <c r="P91" s="17">
        <f ca="1">DATEDIF(TB_Func5[[#This Row],[ADMISSAO]],TODAY(),"Y")</f>
        <v>16</v>
      </c>
      <c r="Q91" s="19">
        <v>1300</v>
      </c>
      <c r="R91" s="8" t="s">
        <v>451</v>
      </c>
      <c r="S91" s="7">
        <v>37631</v>
      </c>
      <c r="T91" s="17">
        <v>17</v>
      </c>
      <c r="U91" s="1"/>
    </row>
    <row r="92" spans="2:21" x14ac:dyDescent="0.45">
      <c r="B92" s="1">
        <v>1091</v>
      </c>
      <c r="D92" s="1" t="s">
        <v>402</v>
      </c>
      <c r="E92" s="1" t="s">
        <v>13</v>
      </c>
      <c r="F92" s="1" t="s">
        <v>403</v>
      </c>
      <c r="G92" s="1" t="s">
        <v>404</v>
      </c>
      <c r="H92" s="1" t="s">
        <v>405</v>
      </c>
      <c r="I92" s="1" t="s">
        <v>406</v>
      </c>
      <c r="J92" s="1" t="s">
        <v>106</v>
      </c>
      <c r="K92" s="1" t="s">
        <v>64</v>
      </c>
      <c r="L92" s="7">
        <v>39741</v>
      </c>
      <c r="M92" s="17" t="str">
        <f>CONCATENATE(TB_Func5[[#This Row],[ADMIS_MÊS]]," / ",YEAR(TB_Func5[[#This Row],[ADMISSAO]]))</f>
        <v>OUTUBRO / 2008</v>
      </c>
      <c r="N92" s="17">
        <f>YEAR(TB_Func5[[#This Row],[ADMISSAO]])</f>
        <v>2008</v>
      </c>
      <c r="O92" s="18" t="str">
        <f>UPPER(TEXT(TB_Func5[[#This Row],[ADMISSAO]],"mmmm"))</f>
        <v>OUTUBRO</v>
      </c>
      <c r="P92" s="17">
        <f ca="1">DATEDIF(TB_Func5[[#This Row],[ADMISSAO]],TODAY(),"Y")</f>
        <v>11</v>
      </c>
      <c r="Q92" s="19">
        <v>1200</v>
      </c>
      <c r="R92" s="8" t="s">
        <v>449</v>
      </c>
      <c r="S92" s="7">
        <v>36347</v>
      </c>
      <c r="T92" s="17">
        <v>21</v>
      </c>
      <c r="U92" s="1"/>
    </row>
    <row r="93" spans="2:21" x14ac:dyDescent="0.45">
      <c r="B93" s="1">
        <v>1092</v>
      </c>
      <c r="D93" s="1" t="s">
        <v>407</v>
      </c>
      <c r="E93" s="1" t="s">
        <v>381</v>
      </c>
      <c r="F93" s="1" t="s">
        <v>382</v>
      </c>
      <c r="G93" s="1" t="s">
        <v>408</v>
      </c>
      <c r="H93" s="1" t="s">
        <v>409</v>
      </c>
      <c r="I93" s="1" t="s">
        <v>410</v>
      </c>
      <c r="J93" s="1" t="s">
        <v>69</v>
      </c>
      <c r="K93" s="1" t="s">
        <v>59</v>
      </c>
      <c r="L93" s="7">
        <v>38398</v>
      </c>
      <c r="M93" s="17" t="str">
        <f>CONCATENATE(TB_Func5[[#This Row],[ADMIS_MÊS]]," / ",YEAR(TB_Func5[[#This Row],[ADMISSAO]]))</f>
        <v>FEVEREIRO / 2005</v>
      </c>
      <c r="N93" s="17">
        <f>YEAR(TB_Func5[[#This Row],[ADMISSAO]])</f>
        <v>2005</v>
      </c>
      <c r="O93" s="18" t="str">
        <f>UPPER(TEXT(TB_Func5[[#This Row],[ADMISSAO]],"mmmm"))</f>
        <v>FEVEREIRO</v>
      </c>
      <c r="P93" s="17">
        <f ca="1">DATEDIF(TB_Func5[[#This Row],[ADMISSAO]],TODAY(),"Y")</f>
        <v>15</v>
      </c>
      <c r="Q93" s="19">
        <v>1300</v>
      </c>
      <c r="R93" s="8"/>
      <c r="S93" s="7"/>
      <c r="T93" s="17"/>
      <c r="U93" s="1"/>
    </row>
    <row r="94" spans="2:21" x14ac:dyDescent="0.45">
      <c r="B94" s="1">
        <v>1093</v>
      </c>
      <c r="D94" s="1" t="s">
        <v>411</v>
      </c>
      <c r="E94" s="1" t="s">
        <v>13</v>
      </c>
      <c r="F94" s="1" t="s">
        <v>14</v>
      </c>
      <c r="G94" s="1" t="s">
        <v>412</v>
      </c>
      <c r="H94" s="1" t="s">
        <v>413</v>
      </c>
      <c r="I94" s="1" t="s">
        <v>414</v>
      </c>
      <c r="J94" s="1" t="s">
        <v>69</v>
      </c>
      <c r="K94" s="1" t="s">
        <v>59</v>
      </c>
      <c r="L94" s="7">
        <v>38462</v>
      </c>
      <c r="M94" s="17" t="str">
        <f>CONCATENATE(TB_Func5[[#This Row],[ADMIS_MÊS]]," / ",YEAR(TB_Func5[[#This Row],[ADMISSAO]]))</f>
        <v>ABRIL / 2005</v>
      </c>
      <c r="N94" s="17">
        <f>YEAR(TB_Func5[[#This Row],[ADMISSAO]])</f>
        <v>2005</v>
      </c>
      <c r="O94" s="18" t="str">
        <f>UPPER(TEXT(TB_Func5[[#This Row],[ADMISSAO]],"mmmm"))</f>
        <v>ABRIL</v>
      </c>
      <c r="P94" s="17">
        <f ca="1">DATEDIF(TB_Func5[[#This Row],[ADMISSAO]],TODAY(),"Y")</f>
        <v>15</v>
      </c>
      <c r="Q94" s="19">
        <v>1150</v>
      </c>
      <c r="R94" s="8" t="s">
        <v>453</v>
      </c>
      <c r="S94" s="7">
        <v>36629</v>
      </c>
      <c r="T94" s="17">
        <v>20</v>
      </c>
      <c r="U94" s="1"/>
    </row>
    <row r="95" spans="2:21" x14ac:dyDescent="0.45">
      <c r="B95" s="1">
        <v>1094</v>
      </c>
      <c r="D95" s="1" t="s">
        <v>415</v>
      </c>
      <c r="E95" s="1" t="s">
        <v>282</v>
      </c>
      <c r="F95" s="1" t="s">
        <v>283</v>
      </c>
      <c r="G95" s="1" t="s">
        <v>416</v>
      </c>
      <c r="H95" s="1" t="s">
        <v>417</v>
      </c>
      <c r="I95" s="1" t="s">
        <v>418</v>
      </c>
      <c r="J95" s="1" t="s">
        <v>24</v>
      </c>
      <c r="K95" s="1" t="s">
        <v>59</v>
      </c>
      <c r="L95" s="7">
        <v>39002</v>
      </c>
      <c r="M95" s="17" t="str">
        <f>CONCATENATE(TB_Func5[[#This Row],[ADMIS_MÊS]]," / ",YEAR(TB_Func5[[#This Row],[ADMISSAO]]))</f>
        <v>OUTUBRO / 2006</v>
      </c>
      <c r="N95" s="17">
        <f>YEAR(TB_Func5[[#This Row],[ADMISSAO]])</f>
        <v>2006</v>
      </c>
      <c r="O95" s="18" t="str">
        <f>UPPER(TEXT(TB_Func5[[#This Row],[ADMISSAO]],"mmmm"))</f>
        <v>OUTUBRO</v>
      </c>
      <c r="P95" s="17">
        <f ca="1">DATEDIF(TB_Func5[[#This Row],[ADMISSAO]],TODAY(),"Y")</f>
        <v>13</v>
      </c>
      <c r="Q95" s="19">
        <v>1150</v>
      </c>
      <c r="R95" s="8" t="s">
        <v>454</v>
      </c>
      <c r="S95" s="7">
        <v>39020</v>
      </c>
      <c r="T95" s="17">
        <v>13</v>
      </c>
      <c r="U95" s="1"/>
    </row>
    <row r="96" spans="2:21" x14ac:dyDescent="0.45">
      <c r="B96" s="1">
        <v>1515</v>
      </c>
      <c r="D96" s="1" t="s">
        <v>419</v>
      </c>
      <c r="E96" s="1" t="s">
        <v>37</v>
      </c>
      <c r="F96" s="1" t="s">
        <v>38</v>
      </c>
      <c r="G96" s="1" t="s">
        <v>420</v>
      </c>
      <c r="H96" s="1" t="s">
        <v>421</v>
      </c>
      <c r="I96" s="1" t="s">
        <v>422</v>
      </c>
      <c r="J96" s="1" t="s">
        <v>29</v>
      </c>
      <c r="K96" s="1" t="s">
        <v>35</v>
      </c>
      <c r="L96" s="7">
        <v>41258</v>
      </c>
      <c r="M96" s="17" t="str">
        <f>CONCATENATE(TB_Func5[[#This Row],[ADMIS_MÊS]]," / ",YEAR(TB_Func5[[#This Row],[ADMISSAO]]))</f>
        <v>DEZEMBRO / 2012</v>
      </c>
      <c r="N96" s="17">
        <f>YEAR(TB_Func5[[#This Row],[ADMISSAO]])</f>
        <v>2012</v>
      </c>
      <c r="O96" s="18" t="str">
        <f>UPPER(TEXT(TB_Func5[[#This Row],[ADMISSAO]],"mmmm"))</f>
        <v>DEZEMBRO</v>
      </c>
      <c r="P96" s="17">
        <f ca="1">DATEDIF(TB_Func5[[#This Row],[ADMISSAO]],TODAY(),"Y")</f>
        <v>7</v>
      </c>
      <c r="Q96" s="19">
        <v>700</v>
      </c>
      <c r="R96" s="8"/>
      <c r="S96" s="7"/>
      <c r="T96" s="17"/>
      <c r="U96" s="1"/>
    </row>
    <row r="97" spans="2:21" x14ac:dyDescent="0.45">
      <c r="B97" s="1">
        <v>2040</v>
      </c>
      <c r="D97" s="1" t="s">
        <v>423</v>
      </c>
      <c r="E97" s="1" t="s">
        <v>13</v>
      </c>
      <c r="F97" s="1" t="s">
        <v>403</v>
      </c>
      <c r="G97" s="1" t="s">
        <v>424</v>
      </c>
      <c r="H97" s="1" t="s">
        <v>425</v>
      </c>
      <c r="I97" s="1" t="s">
        <v>426</v>
      </c>
      <c r="J97" s="1" t="s">
        <v>96</v>
      </c>
      <c r="K97" s="1" t="s">
        <v>64</v>
      </c>
      <c r="L97" s="7">
        <v>40847</v>
      </c>
      <c r="M97" s="17" t="str">
        <f>CONCATENATE(TB_Func5[[#This Row],[ADMIS_MÊS]]," / ",YEAR(TB_Func5[[#This Row],[ADMISSAO]]))</f>
        <v>OUTUBRO / 2011</v>
      </c>
      <c r="N97" s="17">
        <f>YEAR(TB_Func5[[#This Row],[ADMISSAO]])</f>
        <v>2011</v>
      </c>
      <c r="O97" s="18" t="str">
        <f>UPPER(TEXT(TB_Func5[[#This Row],[ADMISSAO]],"mmmm"))</f>
        <v>OUTUBRO</v>
      </c>
      <c r="P97" s="17">
        <f ca="1">DATEDIF(TB_Func5[[#This Row],[ADMISSAO]],TODAY(),"Y")</f>
        <v>8</v>
      </c>
      <c r="Q97" s="19">
        <v>1200</v>
      </c>
      <c r="R97" s="8"/>
      <c r="S97" s="7"/>
      <c r="T97" s="17"/>
      <c r="U97" s="1"/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97"/>
  <sheetViews>
    <sheetView showGridLines="0" zoomScale="70" zoomScaleNormal="70" workbookViewId="0"/>
  </sheetViews>
  <sheetFormatPr defaultColWidth="0" defaultRowHeight="15" x14ac:dyDescent="0.25"/>
  <cols>
    <col min="1" max="1" width="2.42578125" customWidth="1"/>
    <col min="2" max="2" width="22.85546875" bestFit="1" customWidth="1"/>
    <col min="3" max="3" width="9.5703125" bestFit="1" customWidth="1"/>
    <col min="4" max="4" width="55.28515625" bestFit="1" customWidth="1"/>
    <col min="5" max="5" width="5.5703125" bestFit="1" customWidth="1"/>
    <col min="6" max="6" width="35.140625" bestFit="1" customWidth="1"/>
    <col min="7" max="7" width="51.5703125" bestFit="1" customWidth="1"/>
    <col min="8" max="8" width="11.42578125" bestFit="1" customWidth="1"/>
    <col min="9" max="9" width="14" bestFit="1" customWidth="1"/>
    <col min="10" max="10" width="25.7109375" bestFit="1" customWidth="1"/>
    <col min="11" max="11" width="21.85546875" bestFit="1" customWidth="1"/>
    <col min="12" max="12" width="16.85546875" bestFit="1" customWidth="1"/>
    <col min="13" max="13" width="14" bestFit="1" customWidth="1"/>
    <col min="14" max="14" width="2.5703125" customWidth="1"/>
    <col min="15" max="19" width="9.140625" hidden="1" customWidth="1"/>
    <col min="20" max="20" width="0" hidden="1" customWidth="1"/>
    <col min="21" max="16384" width="9.140625" hidden="1"/>
  </cols>
  <sheetData>
    <row r="1" spans="2:13" ht="69" customHeight="1" x14ac:dyDescent="0.25"/>
    <row r="2" spans="2:13" s="6" customFormat="1" ht="18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</row>
    <row r="3" spans="2:13" s="1" customFormat="1" ht="18" x14ac:dyDescent="0.45">
      <c r="B3" s="1">
        <v>1000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s="7">
        <v>39306</v>
      </c>
      <c r="M3" s="8">
        <v>1800</v>
      </c>
    </row>
    <row r="4" spans="2:13" s="1" customFormat="1" ht="18" x14ac:dyDescent="0.45">
      <c r="B4" s="1">
        <v>1001</v>
      </c>
      <c r="D4" s="1" t="s">
        <v>20</v>
      </c>
      <c r="E4" s="1" t="s">
        <v>13</v>
      </c>
      <c r="F4" s="1" t="s">
        <v>14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19</v>
      </c>
      <c r="L4" s="7">
        <v>33363</v>
      </c>
      <c r="M4" s="8">
        <v>3870</v>
      </c>
    </row>
    <row r="5" spans="2:13" s="1" customFormat="1" ht="18" x14ac:dyDescent="0.45">
      <c r="B5" s="1">
        <v>1002</v>
      </c>
      <c r="D5" s="1" t="s">
        <v>25</v>
      </c>
      <c r="E5" s="1" t="s">
        <v>13</v>
      </c>
      <c r="F5" s="1" t="s">
        <v>14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19</v>
      </c>
      <c r="L5" s="7">
        <v>36628</v>
      </c>
      <c r="M5" s="8">
        <v>3000</v>
      </c>
    </row>
    <row r="6" spans="2:13" s="1" customFormat="1" ht="18" x14ac:dyDescent="0.45">
      <c r="B6" s="1">
        <v>1004</v>
      </c>
      <c r="D6" s="1" t="s">
        <v>30</v>
      </c>
      <c r="E6" s="1" t="s">
        <v>13</v>
      </c>
      <c r="F6" s="1" t="s">
        <v>14</v>
      </c>
      <c r="G6" s="1" t="s">
        <v>31</v>
      </c>
      <c r="H6" s="1" t="s">
        <v>32</v>
      </c>
      <c r="I6" s="1" t="s">
        <v>33</v>
      </c>
      <c r="J6" s="1" t="s">
        <v>34</v>
      </c>
      <c r="K6" s="1" t="s">
        <v>35</v>
      </c>
      <c r="L6" s="7">
        <v>37086</v>
      </c>
      <c r="M6" s="8">
        <v>3500</v>
      </c>
    </row>
    <row r="7" spans="2:13" s="1" customFormat="1" ht="18" x14ac:dyDescent="0.45">
      <c r="B7" s="1">
        <v>1005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 t="s">
        <v>43</v>
      </c>
      <c r="L7" s="7">
        <v>38242</v>
      </c>
      <c r="M7" s="8">
        <v>4200</v>
      </c>
    </row>
    <row r="8" spans="2:13" s="1" customFormat="1" ht="18" x14ac:dyDescent="0.45">
      <c r="B8" s="1">
        <v>1006</v>
      </c>
      <c r="D8" s="1" t="s">
        <v>44</v>
      </c>
      <c r="E8" s="1" t="s">
        <v>13</v>
      </c>
      <c r="F8" s="1" t="s">
        <v>14</v>
      </c>
      <c r="G8" s="1" t="s">
        <v>45</v>
      </c>
      <c r="H8" s="1" t="s">
        <v>46</v>
      </c>
      <c r="I8" s="1" t="s">
        <v>47</v>
      </c>
      <c r="J8" s="1" t="s">
        <v>48</v>
      </c>
      <c r="K8" s="1" t="s">
        <v>49</v>
      </c>
      <c r="L8" s="7">
        <v>38151</v>
      </c>
      <c r="M8" s="8">
        <v>3320</v>
      </c>
    </row>
    <row r="9" spans="2:13" s="1" customFormat="1" ht="18" x14ac:dyDescent="0.45">
      <c r="B9" s="1">
        <v>1007</v>
      </c>
      <c r="D9" s="1" t="s">
        <v>50</v>
      </c>
      <c r="E9" s="1" t="s">
        <v>13</v>
      </c>
      <c r="F9" s="1" t="s">
        <v>14</v>
      </c>
      <c r="G9" s="1" t="s">
        <v>51</v>
      </c>
      <c r="H9" s="1" t="s">
        <v>52</v>
      </c>
      <c r="I9" s="1" t="s">
        <v>53</v>
      </c>
      <c r="J9" s="1" t="s">
        <v>24</v>
      </c>
      <c r="K9" s="1" t="s">
        <v>54</v>
      </c>
      <c r="L9" s="7">
        <v>38997</v>
      </c>
      <c r="M9" s="8">
        <v>3150</v>
      </c>
    </row>
    <row r="10" spans="2:13" s="1" customFormat="1" ht="18" x14ac:dyDescent="0.45">
      <c r="B10" s="1">
        <v>1008</v>
      </c>
      <c r="D10" s="1" t="s">
        <v>55</v>
      </c>
      <c r="E10" s="1" t="s">
        <v>13</v>
      </c>
      <c r="F10" s="1" t="s">
        <v>14</v>
      </c>
      <c r="G10" s="1" t="s">
        <v>56</v>
      </c>
      <c r="H10" s="1" t="s">
        <v>57</v>
      </c>
      <c r="I10" s="1" t="s">
        <v>58</v>
      </c>
      <c r="J10" s="1" t="s">
        <v>24</v>
      </c>
      <c r="K10" s="1" t="s">
        <v>59</v>
      </c>
      <c r="L10" s="7">
        <v>38698</v>
      </c>
      <c r="M10" s="8">
        <v>1057</v>
      </c>
    </row>
    <row r="11" spans="2:13" s="1" customFormat="1" ht="18" x14ac:dyDescent="0.45">
      <c r="B11" s="1">
        <v>1009</v>
      </c>
      <c r="D11" s="1" t="s">
        <v>60</v>
      </c>
      <c r="E11" s="1" t="s">
        <v>13</v>
      </c>
      <c r="F11" s="1" t="s">
        <v>14</v>
      </c>
      <c r="G11" s="1" t="s">
        <v>61</v>
      </c>
      <c r="H11" s="1" t="s">
        <v>62</v>
      </c>
      <c r="I11" s="1" t="s">
        <v>63</v>
      </c>
      <c r="J11" s="1" t="s">
        <v>24</v>
      </c>
      <c r="K11" s="1" t="s">
        <v>64</v>
      </c>
      <c r="L11" s="7">
        <v>38455</v>
      </c>
      <c r="M11" s="8">
        <v>1365</v>
      </c>
    </row>
    <row r="12" spans="2:13" s="1" customFormat="1" ht="18" x14ac:dyDescent="0.45">
      <c r="B12" s="1">
        <v>1011</v>
      </c>
      <c r="D12" s="1" t="s">
        <v>65</v>
      </c>
      <c r="E12" s="1" t="s">
        <v>13</v>
      </c>
      <c r="F12" s="1" t="s">
        <v>14</v>
      </c>
      <c r="G12" s="1" t="s">
        <v>66</v>
      </c>
      <c r="H12" s="1" t="s">
        <v>67</v>
      </c>
      <c r="I12" s="1" t="s">
        <v>68</v>
      </c>
      <c r="J12" s="1" t="s">
        <v>69</v>
      </c>
      <c r="K12" s="1" t="s">
        <v>70</v>
      </c>
      <c r="L12" s="7">
        <v>36752</v>
      </c>
      <c r="M12" s="8">
        <v>2870</v>
      </c>
    </row>
    <row r="13" spans="2:13" s="1" customFormat="1" ht="18" x14ac:dyDescent="0.45">
      <c r="B13" s="1">
        <v>1012</v>
      </c>
      <c r="D13" s="1" t="s">
        <v>71</v>
      </c>
      <c r="E13" s="1" t="s">
        <v>37</v>
      </c>
      <c r="F13" s="1" t="s">
        <v>38</v>
      </c>
      <c r="G13" s="1" t="s">
        <v>72</v>
      </c>
      <c r="H13" s="1" t="s">
        <v>73</v>
      </c>
      <c r="I13" s="1" t="s">
        <v>74</v>
      </c>
      <c r="J13" s="1" t="s">
        <v>69</v>
      </c>
      <c r="K13" s="1" t="s">
        <v>54</v>
      </c>
      <c r="L13" s="7">
        <v>32964</v>
      </c>
      <c r="M13" s="8">
        <v>2140</v>
      </c>
    </row>
    <row r="14" spans="2:13" s="1" customFormat="1" ht="18" x14ac:dyDescent="0.45">
      <c r="B14" s="1">
        <v>1013</v>
      </c>
      <c r="D14" s="1" t="s">
        <v>75</v>
      </c>
      <c r="E14" s="1" t="s">
        <v>13</v>
      </c>
      <c r="F14" s="1" t="s">
        <v>76</v>
      </c>
      <c r="G14" s="1" t="s">
        <v>77</v>
      </c>
      <c r="H14" s="1" t="s">
        <v>78</v>
      </c>
      <c r="I14" s="1" t="s">
        <v>79</v>
      </c>
      <c r="J14" s="1" t="s">
        <v>29</v>
      </c>
      <c r="K14" s="1" t="s">
        <v>64</v>
      </c>
      <c r="L14" s="7">
        <v>33097</v>
      </c>
      <c r="M14" s="8">
        <v>1890</v>
      </c>
    </row>
    <row r="15" spans="2:13" s="1" customFormat="1" ht="18" x14ac:dyDescent="0.45">
      <c r="B15" s="1">
        <v>1014</v>
      </c>
      <c r="D15" s="1" t="s">
        <v>80</v>
      </c>
      <c r="E15" s="1" t="s">
        <v>13</v>
      </c>
      <c r="F15" s="1" t="s">
        <v>76</v>
      </c>
      <c r="G15" s="1" t="s">
        <v>81</v>
      </c>
      <c r="H15" s="1" t="s">
        <v>82</v>
      </c>
      <c r="I15" s="1" t="s">
        <v>83</v>
      </c>
      <c r="J15" s="1" t="s">
        <v>29</v>
      </c>
      <c r="K15" s="1" t="s">
        <v>49</v>
      </c>
      <c r="L15" s="7">
        <v>33006</v>
      </c>
      <c r="M15" s="8">
        <v>3165</v>
      </c>
    </row>
    <row r="16" spans="2:13" s="1" customFormat="1" ht="18" x14ac:dyDescent="0.45">
      <c r="B16" s="1">
        <v>1015</v>
      </c>
      <c r="D16" s="1" t="s">
        <v>84</v>
      </c>
      <c r="E16" s="1" t="s">
        <v>13</v>
      </c>
      <c r="F16" s="1" t="s">
        <v>14</v>
      </c>
      <c r="G16" s="1" t="s">
        <v>85</v>
      </c>
      <c r="H16" s="1" t="s">
        <v>86</v>
      </c>
      <c r="I16" s="1" t="s">
        <v>87</v>
      </c>
      <c r="J16" s="1" t="s">
        <v>18</v>
      </c>
      <c r="K16" s="1" t="s">
        <v>49</v>
      </c>
      <c r="L16" s="7">
        <v>34865</v>
      </c>
      <c r="M16" s="8">
        <v>3165</v>
      </c>
    </row>
    <row r="17" spans="2:13" s="1" customFormat="1" ht="18" x14ac:dyDescent="0.45">
      <c r="B17" s="1">
        <v>1016</v>
      </c>
      <c r="D17" s="1" t="s">
        <v>88</v>
      </c>
      <c r="E17" s="1" t="s">
        <v>13</v>
      </c>
      <c r="F17" s="1" t="s">
        <v>14</v>
      </c>
      <c r="G17" s="1" t="s">
        <v>89</v>
      </c>
      <c r="H17" s="1" t="s">
        <v>90</v>
      </c>
      <c r="I17" s="1" t="s">
        <v>91</v>
      </c>
      <c r="J17" s="1" t="s">
        <v>18</v>
      </c>
      <c r="K17" s="1" t="s">
        <v>35</v>
      </c>
      <c r="L17" s="7">
        <v>36392</v>
      </c>
      <c r="M17" s="8">
        <v>4600</v>
      </c>
    </row>
    <row r="18" spans="2:13" s="1" customFormat="1" ht="18" x14ac:dyDescent="0.45">
      <c r="B18" s="1">
        <v>1017</v>
      </c>
      <c r="D18" s="1" t="s">
        <v>92</v>
      </c>
      <c r="E18" s="1" t="s">
        <v>37</v>
      </c>
      <c r="F18" s="1" t="s">
        <v>38</v>
      </c>
      <c r="G18" s="1" t="s">
        <v>93</v>
      </c>
      <c r="H18" s="1" t="s">
        <v>94</v>
      </c>
      <c r="I18" s="1" t="s">
        <v>95</v>
      </c>
      <c r="J18" s="1" t="s">
        <v>96</v>
      </c>
      <c r="K18" s="1" t="s">
        <v>97</v>
      </c>
      <c r="L18" s="7">
        <v>35907</v>
      </c>
      <c r="M18" s="8">
        <v>1320</v>
      </c>
    </row>
    <row r="19" spans="2:13" s="1" customFormat="1" ht="18" x14ac:dyDescent="0.45">
      <c r="B19" s="1">
        <v>1018</v>
      </c>
      <c r="D19" s="1" t="s">
        <v>98</v>
      </c>
      <c r="E19" s="1" t="s">
        <v>13</v>
      </c>
      <c r="F19" s="1" t="s">
        <v>14</v>
      </c>
      <c r="G19" s="1" t="s">
        <v>99</v>
      </c>
      <c r="H19" s="1" t="s">
        <v>100</v>
      </c>
      <c r="I19" s="1" t="s">
        <v>101</v>
      </c>
      <c r="J19" s="1" t="s">
        <v>48</v>
      </c>
      <c r="K19" s="1" t="s">
        <v>70</v>
      </c>
      <c r="L19" s="7">
        <v>36689</v>
      </c>
      <c r="M19" s="8">
        <v>3000</v>
      </c>
    </row>
    <row r="20" spans="2:13" s="1" customFormat="1" ht="18" x14ac:dyDescent="0.45">
      <c r="B20" s="1">
        <v>1019</v>
      </c>
      <c r="D20" s="1" t="s">
        <v>102</v>
      </c>
      <c r="E20" s="1" t="s">
        <v>13</v>
      </c>
      <c r="F20" s="1" t="s">
        <v>14</v>
      </c>
      <c r="G20" s="1" t="s">
        <v>103</v>
      </c>
      <c r="H20" s="1" t="s">
        <v>104</v>
      </c>
      <c r="I20" s="1" t="s">
        <v>105</v>
      </c>
      <c r="J20" s="1" t="s">
        <v>106</v>
      </c>
      <c r="K20" s="1" t="s">
        <v>43</v>
      </c>
      <c r="L20" s="7">
        <v>37351</v>
      </c>
      <c r="M20" s="8">
        <v>1200</v>
      </c>
    </row>
    <row r="21" spans="2:13" s="1" customFormat="1" ht="18" x14ac:dyDescent="0.45">
      <c r="B21" s="1">
        <v>1020</v>
      </c>
      <c r="D21" s="1" t="s">
        <v>107</v>
      </c>
      <c r="E21" s="1" t="s">
        <v>13</v>
      </c>
      <c r="F21" s="1" t="s">
        <v>14</v>
      </c>
      <c r="G21" s="1" t="s">
        <v>108</v>
      </c>
      <c r="H21" s="1" t="s">
        <v>109</v>
      </c>
      <c r="I21" s="1" t="s">
        <v>110</v>
      </c>
      <c r="J21" s="1" t="s">
        <v>96</v>
      </c>
      <c r="K21" s="1" t="s">
        <v>19</v>
      </c>
      <c r="L21" s="7">
        <v>37747</v>
      </c>
      <c r="M21" s="8">
        <v>1320</v>
      </c>
    </row>
    <row r="22" spans="2:13" s="1" customFormat="1" ht="18" x14ac:dyDescent="0.45">
      <c r="B22" s="1">
        <v>1021</v>
      </c>
      <c r="D22" s="1" t="s">
        <v>111</v>
      </c>
      <c r="E22" s="1" t="s">
        <v>13</v>
      </c>
      <c r="F22" s="1" t="s">
        <v>14</v>
      </c>
      <c r="G22" s="1" t="s">
        <v>112</v>
      </c>
      <c r="H22" s="1" t="s">
        <v>113</v>
      </c>
      <c r="I22" s="1" t="s">
        <v>114</v>
      </c>
      <c r="J22" s="1" t="s">
        <v>18</v>
      </c>
      <c r="K22" s="1" t="s">
        <v>35</v>
      </c>
      <c r="L22" s="7">
        <v>37840</v>
      </c>
      <c r="M22" s="8">
        <v>2000</v>
      </c>
    </row>
    <row r="23" spans="2:13" s="1" customFormat="1" ht="18" x14ac:dyDescent="0.45">
      <c r="B23" s="1">
        <v>1022</v>
      </c>
      <c r="D23" s="1" t="s">
        <v>115</v>
      </c>
      <c r="E23" s="1" t="s">
        <v>13</v>
      </c>
      <c r="F23" s="1" t="s">
        <v>14</v>
      </c>
      <c r="G23" s="1" t="s">
        <v>116</v>
      </c>
      <c r="H23" s="1" t="s">
        <v>117</v>
      </c>
      <c r="I23" s="1" t="s">
        <v>118</v>
      </c>
      <c r="J23" s="1" t="s">
        <v>29</v>
      </c>
      <c r="K23" s="1" t="s">
        <v>35</v>
      </c>
      <c r="L23" s="7">
        <v>39182</v>
      </c>
      <c r="M23" s="8">
        <v>2000</v>
      </c>
    </row>
    <row r="24" spans="2:13" s="1" customFormat="1" ht="18" x14ac:dyDescent="0.45">
      <c r="B24" s="1">
        <v>1023</v>
      </c>
      <c r="D24" s="1" t="s">
        <v>119</v>
      </c>
      <c r="E24" s="1" t="s">
        <v>13</v>
      </c>
      <c r="F24" s="1" t="s">
        <v>14</v>
      </c>
      <c r="G24" s="1" t="s">
        <v>120</v>
      </c>
      <c r="H24" s="1" t="s">
        <v>121</v>
      </c>
      <c r="I24" s="1" t="s">
        <v>122</v>
      </c>
      <c r="J24" s="1" t="s">
        <v>34</v>
      </c>
      <c r="K24" s="1" t="s">
        <v>43</v>
      </c>
      <c r="L24" s="7">
        <v>39153</v>
      </c>
      <c r="M24" s="8">
        <v>2360</v>
      </c>
    </row>
    <row r="25" spans="2:13" s="1" customFormat="1" ht="18" x14ac:dyDescent="0.45">
      <c r="B25" s="1">
        <v>1024</v>
      </c>
      <c r="D25" s="1" t="s">
        <v>123</v>
      </c>
      <c r="E25" s="1" t="s">
        <v>13</v>
      </c>
      <c r="F25" s="1" t="s">
        <v>124</v>
      </c>
      <c r="G25" s="1" t="s">
        <v>125</v>
      </c>
      <c r="H25" s="1" t="s">
        <v>126</v>
      </c>
      <c r="I25" s="1" t="s">
        <v>127</v>
      </c>
      <c r="J25" s="1" t="s">
        <v>34</v>
      </c>
      <c r="K25" s="1" t="s">
        <v>128</v>
      </c>
      <c r="L25" s="7">
        <v>38972</v>
      </c>
      <c r="M25" s="8">
        <v>2100</v>
      </c>
    </row>
    <row r="26" spans="2:13" s="1" customFormat="1" ht="18" x14ac:dyDescent="0.45">
      <c r="B26" s="1">
        <v>1025</v>
      </c>
      <c r="D26" s="1" t="s">
        <v>129</v>
      </c>
      <c r="E26" s="1" t="s">
        <v>13</v>
      </c>
      <c r="F26" s="1" t="s">
        <v>14</v>
      </c>
      <c r="G26" s="1" t="s">
        <v>15</v>
      </c>
      <c r="H26" s="1" t="s">
        <v>16</v>
      </c>
      <c r="I26" s="1" t="s">
        <v>17</v>
      </c>
      <c r="J26" s="1" t="s">
        <v>18</v>
      </c>
      <c r="K26" s="1" t="s">
        <v>19</v>
      </c>
      <c r="L26" s="7">
        <v>39306</v>
      </c>
      <c r="M26" s="8">
        <v>1800</v>
      </c>
    </row>
    <row r="27" spans="2:13" s="1" customFormat="1" ht="18" x14ac:dyDescent="0.45">
      <c r="B27" s="1">
        <v>1026</v>
      </c>
      <c r="D27" s="1" t="s">
        <v>130</v>
      </c>
      <c r="E27" s="1" t="s">
        <v>13</v>
      </c>
      <c r="F27" s="1" t="s">
        <v>14</v>
      </c>
      <c r="G27" s="1" t="s">
        <v>131</v>
      </c>
      <c r="H27" s="1" t="s">
        <v>132</v>
      </c>
      <c r="I27" s="1" t="s">
        <v>133</v>
      </c>
      <c r="J27" s="1" t="s">
        <v>134</v>
      </c>
      <c r="K27" s="1" t="s">
        <v>43</v>
      </c>
      <c r="L27" s="7">
        <v>39335</v>
      </c>
      <c r="M27" s="8">
        <v>3500</v>
      </c>
    </row>
    <row r="28" spans="2:13" s="1" customFormat="1" ht="18" x14ac:dyDescent="0.45">
      <c r="B28" s="1">
        <v>1027</v>
      </c>
      <c r="D28" s="1" t="s">
        <v>135</v>
      </c>
      <c r="E28" s="1" t="s">
        <v>13</v>
      </c>
      <c r="F28" s="1" t="s">
        <v>14</v>
      </c>
      <c r="G28" s="1" t="s">
        <v>136</v>
      </c>
      <c r="H28" s="1" t="s">
        <v>137</v>
      </c>
      <c r="I28" s="1" t="s">
        <v>138</v>
      </c>
      <c r="J28" s="1" t="s">
        <v>134</v>
      </c>
      <c r="K28" s="1" t="s">
        <v>97</v>
      </c>
      <c r="L28" s="7">
        <v>38819</v>
      </c>
      <c r="M28" s="8">
        <v>1300</v>
      </c>
    </row>
    <row r="29" spans="2:13" s="1" customFormat="1" ht="18" x14ac:dyDescent="0.45">
      <c r="B29" s="1">
        <v>1028</v>
      </c>
      <c r="D29" s="1" t="s">
        <v>139</v>
      </c>
      <c r="E29" s="1" t="s">
        <v>13</v>
      </c>
      <c r="F29" s="1" t="s">
        <v>14</v>
      </c>
      <c r="G29" s="1" t="s">
        <v>140</v>
      </c>
      <c r="H29" s="1" t="s">
        <v>141</v>
      </c>
      <c r="I29" s="1" t="s">
        <v>142</v>
      </c>
      <c r="J29" s="1" t="s">
        <v>24</v>
      </c>
      <c r="K29" s="1" t="s">
        <v>97</v>
      </c>
      <c r="L29" s="7">
        <v>38819</v>
      </c>
      <c r="M29" s="8">
        <v>1300</v>
      </c>
    </row>
    <row r="30" spans="2:13" s="1" customFormat="1" ht="18" x14ac:dyDescent="0.45">
      <c r="B30" s="1">
        <v>1029</v>
      </c>
      <c r="D30" s="1" t="s">
        <v>143</v>
      </c>
      <c r="E30" s="1" t="s">
        <v>13</v>
      </c>
      <c r="F30" s="1" t="s">
        <v>14</v>
      </c>
      <c r="G30" s="1" t="s">
        <v>144</v>
      </c>
      <c r="H30" s="1" t="s">
        <v>145</v>
      </c>
      <c r="I30" s="1" t="s">
        <v>146</v>
      </c>
      <c r="J30" s="1" t="s">
        <v>29</v>
      </c>
      <c r="K30" s="1" t="s">
        <v>70</v>
      </c>
      <c r="L30" s="7">
        <v>38608</v>
      </c>
      <c r="M30" s="8">
        <v>1800</v>
      </c>
    </row>
    <row r="31" spans="2:13" s="1" customFormat="1" ht="18" x14ac:dyDescent="0.45">
      <c r="B31" s="1">
        <v>1030</v>
      </c>
      <c r="D31" s="1" t="s">
        <v>147</v>
      </c>
      <c r="E31" s="1" t="s">
        <v>13</v>
      </c>
      <c r="F31" s="1" t="s">
        <v>14</v>
      </c>
      <c r="G31" s="1" t="s">
        <v>144</v>
      </c>
      <c r="H31" s="1" t="s">
        <v>148</v>
      </c>
      <c r="I31" s="1" t="s">
        <v>149</v>
      </c>
      <c r="J31" s="1" t="s">
        <v>69</v>
      </c>
      <c r="K31" s="1" t="s">
        <v>43</v>
      </c>
      <c r="L31" s="7">
        <v>39324</v>
      </c>
      <c r="M31" s="8">
        <v>2000</v>
      </c>
    </row>
    <row r="32" spans="2:13" s="1" customFormat="1" ht="18" x14ac:dyDescent="0.45">
      <c r="B32" s="1">
        <v>1031</v>
      </c>
      <c r="D32" s="1" t="s">
        <v>150</v>
      </c>
      <c r="E32" s="1" t="s">
        <v>13</v>
      </c>
      <c r="F32" s="1" t="s">
        <v>14</v>
      </c>
      <c r="G32" s="1" t="s">
        <v>151</v>
      </c>
      <c r="H32" s="1" t="s">
        <v>152</v>
      </c>
      <c r="I32" s="1" t="s">
        <v>153</v>
      </c>
      <c r="J32" s="1" t="s">
        <v>96</v>
      </c>
      <c r="K32" s="1" t="s">
        <v>64</v>
      </c>
      <c r="L32" s="7">
        <v>39358</v>
      </c>
      <c r="M32" s="8">
        <v>1100</v>
      </c>
    </row>
    <row r="33" spans="2:13" s="1" customFormat="1" ht="18" x14ac:dyDescent="0.45">
      <c r="B33" s="1">
        <v>1032</v>
      </c>
      <c r="D33" s="1" t="s">
        <v>154</v>
      </c>
      <c r="E33" s="1" t="s">
        <v>13</v>
      </c>
      <c r="F33" s="1" t="s">
        <v>124</v>
      </c>
      <c r="G33" s="1" t="s">
        <v>155</v>
      </c>
      <c r="H33" s="1" t="s">
        <v>156</v>
      </c>
      <c r="I33" s="1" t="s">
        <v>157</v>
      </c>
      <c r="J33" s="1" t="s">
        <v>48</v>
      </c>
      <c r="K33" s="1" t="s">
        <v>43</v>
      </c>
      <c r="L33" s="7">
        <v>38492</v>
      </c>
      <c r="M33" s="8">
        <v>1870</v>
      </c>
    </row>
    <row r="34" spans="2:13" s="1" customFormat="1" ht="18" x14ac:dyDescent="0.45">
      <c r="B34" s="1">
        <v>1033</v>
      </c>
      <c r="D34" s="1" t="s">
        <v>158</v>
      </c>
      <c r="E34" s="1" t="s">
        <v>13</v>
      </c>
      <c r="F34" s="1" t="s">
        <v>159</v>
      </c>
      <c r="G34" s="1" t="s">
        <v>160</v>
      </c>
      <c r="H34" s="1" t="s">
        <v>161</v>
      </c>
      <c r="I34" s="1" t="s">
        <v>162</v>
      </c>
      <c r="J34" s="1" t="s">
        <v>18</v>
      </c>
      <c r="K34" s="1" t="s">
        <v>163</v>
      </c>
      <c r="L34" s="7">
        <v>37021</v>
      </c>
      <c r="M34" s="8">
        <v>2000</v>
      </c>
    </row>
    <row r="35" spans="2:13" s="1" customFormat="1" ht="18" x14ac:dyDescent="0.45">
      <c r="B35" s="1">
        <v>1034</v>
      </c>
      <c r="D35" s="1" t="s">
        <v>164</v>
      </c>
      <c r="E35" s="1" t="s">
        <v>13</v>
      </c>
      <c r="F35" s="1" t="s">
        <v>159</v>
      </c>
      <c r="G35" s="1" t="s">
        <v>165</v>
      </c>
      <c r="H35" s="1" t="s">
        <v>166</v>
      </c>
      <c r="I35" s="1" t="s">
        <v>167</v>
      </c>
      <c r="J35" s="1" t="s">
        <v>134</v>
      </c>
      <c r="K35" s="1" t="s">
        <v>19</v>
      </c>
      <c r="L35" s="7">
        <v>36341</v>
      </c>
      <c r="M35" s="8">
        <v>3800</v>
      </c>
    </row>
    <row r="36" spans="2:13" s="1" customFormat="1" ht="18" x14ac:dyDescent="0.45">
      <c r="B36" s="1">
        <v>1035</v>
      </c>
      <c r="D36" s="1" t="s">
        <v>168</v>
      </c>
      <c r="E36" s="1" t="s">
        <v>13</v>
      </c>
      <c r="F36" s="1" t="s">
        <v>169</v>
      </c>
      <c r="G36" s="1" t="s">
        <v>170</v>
      </c>
      <c r="H36" s="1" t="s">
        <v>171</v>
      </c>
      <c r="I36" s="1" t="s">
        <v>172</v>
      </c>
      <c r="J36" s="1" t="s">
        <v>106</v>
      </c>
      <c r="K36" s="1" t="s">
        <v>54</v>
      </c>
      <c r="L36" s="7">
        <v>37347</v>
      </c>
      <c r="M36" s="8">
        <v>1540</v>
      </c>
    </row>
    <row r="37" spans="2:13" s="1" customFormat="1" ht="18" x14ac:dyDescent="0.45">
      <c r="B37" s="1">
        <v>1036</v>
      </c>
      <c r="D37" s="1" t="s">
        <v>173</v>
      </c>
      <c r="E37" s="1" t="s">
        <v>13</v>
      </c>
      <c r="F37" s="1" t="s">
        <v>14</v>
      </c>
      <c r="G37" s="1" t="s">
        <v>174</v>
      </c>
      <c r="H37" s="1" t="s">
        <v>175</v>
      </c>
      <c r="I37" s="1" t="s">
        <v>176</v>
      </c>
      <c r="J37" s="1" t="s">
        <v>42</v>
      </c>
      <c r="K37" s="1" t="s">
        <v>64</v>
      </c>
      <c r="L37" s="7">
        <v>37012</v>
      </c>
      <c r="M37" s="8">
        <v>944</v>
      </c>
    </row>
    <row r="38" spans="2:13" s="1" customFormat="1" ht="18" x14ac:dyDescent="0.45">
      <c r="B38" s="1">
        <v>1037</v>
      </c>
      <c r="D38" s="1" t="s">
        <v>177</v>
      </c>
      <c r="E38" s="1" t="s">
        <v>13</v>
      </c>
      <c r="F38" s="1" t="s">
        <v>124</v>
      </c>
      <c r="G38" s="1" t="s">
        <v>178</v>
      </c>
      <c r="H38" s="1" t="s">
        <v>179</v>
      </c>
      <c r="I38" s="1" t="s">
        <v>180</v>
      </c>
      <c r="J38" s="1" t="s">
        <v>69</v>
      </c>
      <c r="K38" s="1" t="s">
        <v>54</v>
      </c>
      <c r="L38" s="7">
        <v>36739</v>
      </c>
      <c r="M38" s="8">
        <v>1890</v>
      </c>
    </row>
    <row r="39" spans="2:13" s="1" customFormat="1" ht="18" x14ac:dyDescent="0.45">
      <c r="B39" s="1">
        <v>1038</v>
      </c>
      <c r="D39" s="1" t="s">
        <v>181</v>
      </c>
      <c r="E39" s="1" t="s">
        <v>13</v>
      </c>
      <c r="F39" s="1" t="s">
        <v>14</v>
      </c>
      <c r="G39" s="1" t="s">
        <v>182</v>
      </c>
      <c r="H39" s="1" t="s">
        <v>183</v>
      </c>
      <c r="I39" s="1" t="s">
        <v>184</v>
      </c>
      <c r="J39" s="1" t="s">
        <v>18</v>
      </c>
      <c r="K39" s="1" t="s">
        <v>163</v>
      </c>
      <c r="L39" s="7">
        <v>37909</v>
      </c>
      <c r="M39" s="8">
        <v>2500</v>
      </c>
    </row>
    <row r="40" spans="2:13" s="1" customFormat="1" ht="18" x14ac:dyDescent="0.45">
      <c r="B40" s="1">
        <v>1039</v>
      </c>
      <c r="D40" s="1" t="s">
        <v>185</v>
      </c>
      <c r="E40" s="1" t="s">
        <v>13</v>
      </c>
      <c r="F40" s="1" t="s">
        <v>14</v>
      </c>
      <c r="G40" s="1" t="s">
        <v>186</v>
      </c>
      <c r="H40" s="1" t="s">
        <v>187</v>
      </c>
      <c r="I40" s="1" t="s">
        <v>188</v>
      </c>
      <c r="J40" s="1" t="s">
        <v>24</v>
      </c>
      <c r="K40" s="1" t="s">
        <v>49</v>
      </c>
      <c r="L40" s="7">
        <v>39358</v>
      </c>
      <c r="M40" s="8">
        <v>2100</v>
      </c>
    </row>
    <row r="41" spans="2:13" s="1" customFormat="1" ht="18" x14ac:dyDescent="0.45">
      <c r="B41" s="1">
        <v>1040</v>
      </c>
      <c r="D41" s="1" t="s">
        <v>189</v>
      </c>
      <c r="E41" s="1" t="s">
        <v>13</v>
      </c>
      <c r="F41" s="1" t="s">
        <v>169</v>
      </c>
      <c r="G41" s="1" t="s">
        <v>190</v>
      </c>
      <c r="H41" s="1" t="s">
        <v>191</v>
      </c>
      <c r="I41" s="1" t="s">
        <v>192</v>
      </c>
      <c r="J41" s="1" t="s">
        <v>106</v>
      </c>
      <c r="K41" s="1" t="s">
        <v>64</v>
      </c>
      <c r="L41" s="7">
        <v>38991</v>
      </c>
      <c r="M41" s="8">
        <v>1200</v>
      </c>
    </row>
    <row r="42" spans="2:13" s="1" customFormat="1" ht="18" x14ac:dyDescent="0.45">
      <c r="B42" s="1">
        <v>1041</v>
      </c>
      <c r="D42" s="1" t="s">
        <v>193</v>
      </c>
      <c r="E42" s="1" t="s">
        <v>13</v>
      </c>
      <c r="F42" s="1" t="s">
        <v>14</v>
      </c>
      <c r="G42" s="1" t="s">
        <v>194</v>
      </c>
      <c r="H42" s="1" t="s">
        <v>195</v>
      </c>
      <c r="I42" s="1" t="s">
        <v>196</v>
      </c>
      <c r="J42" s="1" t="s">
        <v>24</v>
      </c>
      <c r="K42" s="1" t="s">
        <v>59</v>
      </c>
      <c r="L42" s="7">
        <v>39358</v>
      </c>
      <c r="M42" s="8">
        <v>960</v>
      </c>
    </row>
    <row r="43" spans="2:13" s="1" customFormat="1" ht="18" x14ac:dyDescent="0.45">
      <c r="B43" s="1">
        <v>1042</v>
      </c>
      <c r="D43" s="1" t="s">
        <v>197</v>
      </c>
      <c r="E43" s="1" t="s">
        <v>198</v>
      </c>
      <c r="F43" s="1" t="s">
        <v>199</v>
      </c>
      <c r="G43" s="1" t="s">
        <v>200</v>
      </c>
      <c r="H43" s="1" t="s">
        <v>201</v>
      </c>
      <c r="I43" s="1" t="s">
        <v>202</v>
      </c>
      <c r="J43" s="1" t="s">
        <v>69</v>
      </c>
      <c r="K43" s="1" t="s">
        <v>128</v>
      </c>
      <c r="L43" s="7">
        <v>38484</v>
      </c>
      <c r="M43" s="8">
        <v>1205</v>
      </c>
    </row>
    <row r="44" spans="2:13" s="1" customFormat="1" ht="18" x14ac:dyDescent="0.45">
      <c r="B44" s="1">
        <v>1043</v>
      </c>
      <c r="D44" s="1" t="s">
        <v>203</v>
      </c>
      <c r="E44" s="1" t="s">
        <v>198</v>
      </c>
      <c r="F44" s="1" t="s">
        <v>199</v>
      </c>
      <c r="G44" s="1" t="s">
        <v>204</v>
      </c>
      <c r="H44" s="1" t="s">
        <v>205</v>
      </c>
      <c r="I44" s="1" t="s">
        <v>206</v>
      </c>
      <c r="J44" s="1" t="s">
        <v>96</v>
      </c>
      <c r="K44" s="1" t="s">
        <v>97</v>
      </c>
      <c r="L44" s="7">
        <v>36262</v>
      </c>
      <c r="M44" s="8">
        <v>1033</v>
      </c>
    </row>
    <row r="45" spans="2:13" s="1" customFormat="1" ht="18" x14ac:dyDescent="0.45">
      <c r="B45" s="1">
        <v>1044</v>
      </c>
      <c r="D45" s="1" t="s">
        <v>207</v>
      </c>
      <c r="E45" s="1" t="s">
        <v>198</v>
      </c>
      <c r="F45" s="1" t="s">
        <v>199</v>
      </c>
      <c r="G45" s="1" t="s">
        <v>208</v>
      </c>
      <c r="H45" s="1" t="s">
        <v>209</v>
      </c>
      <c r="I45" s="1" t="s">
        <v>210</v>
      </c>
      <c r="J45" s="1" t="s">
        <v>42</v>
      </c>
      <c r="K45" s="1" t="s">
        <v>97</v>
      </c>
      <c r="L45" s="7">
        <v>36692</v>
      </c>
      <c r="M45" s="8">
        <v>1047.32</v>
      </c>
    </row>
    <row r="46" spans="2:13" s="1" customFormat="1" ht="18" x14ac:dyDescent="0.45">
      <c r="B46" s="1">
        <v>1045</v>
      </c>
      <c r="D46" s="1" t="s">
        <v>211</v>
      </c>
      <c r="E46" s="1" t="s">
        <v>198</v>
      </c>
      <c r="F46" s="1" t="s">
        <v>199</v>
      </c>
      <c r="G46" s="1" t="s">
        <v>212</v>
      </c>
      <c r="H46" s="1" t="s">
        <v>213</v>
      </c>
      <c r="I46" s="1" t="s">
        <v>214</v>
      </c>
      <c r="J46" s="1" t="s">
        <v>34</v>
      </c>
      <c r="K46" s="1" t="s">
        <v>97</v>
      </c>
      <c r="L46" s="7">
        <v>35976</v>
      </c>
      <c r="M46" s="8">
        <v>1302</v>
      </c>
    </row>
    <row r="47" spans="2:13" s="1" customFormat="1" ht="18" x14ac:dyDescent="0.45">
      <c r="B47" s="1">
        <v>1046</v>
      </c>
      <c r="D47" s="1" t="s">
        <v>215</v>
      </c>
      <c r="E47" s="1" t="s">
        <v>198</v>
      </c>
      <c r="F47" s="1" t="s">
        <v>199</v>
      </c>
      <c r="G47" s="1" t="s">
        <v>216</v>
      </c>
      <c r="H47" s="1" t="s">
        <v>217</v>
      </c>
      <c r="I47" s="1" t="s">
        <v>218</v>
      </c>
      <c r="J47" s="1" t="s">
        <v>134</v>
      </c>
      <c r="K47" s="1" t="s">
        <v>97</v>
      </c>
      <c r="L47" s="7">
        <v>35550</v>
      </c>
      <c r="M47" s="8">
        <v>1650</v>
      </c>
    </row>
    <row r="48" spans="2:13" s="1" customFormat="1" ht="18" x14ac:dyDescent="0.45">
      <c r="B48" s="1">
        <v>1047</v>
      </c>
      <c r="D48" s="1" t="s">
        <v>219</v>
      </c>
      <c r="E48" s="1" t="s">
        <v>220</v>
      </c>
      <c r="F48" s="1" t="s">
        <v>221</v>
      </c>
      <c r="G48" s="1" t="s">
        <v>222</v>
      </c>
      <c r="H48" s="1" t="s">
        <v>223</v>
      </c>
      <c r="I48" s="1" t="s">
        <v>224</v>
      </c>
      <c r="J48" s="1" t="s">
        <v>48</v>
      </c>
      <c r="K48" s="1" t="s">
        <v>97</v>
      </c>
      <c r="L48" s="7">
        <v>37371</v>
      </c>
      <c r="M48" s="8">
        <v>1200</v>
      </c>
    </row>
    <row r="49" spans="2:13" s="1" customFormat="1" ht="18" x14ac:dyDescent="0.45">
      <c r="B49" s="1">
        <v>1048</v>
      </c>
      <c r="D49" s="1" t="s">
        <v>225</v>
      </c>
      <c r="E49" s="1" t="s">
        <v>220</v>
      </c>
      <c r="F49" s="1" t="s">
        <v>221</v>
      </c>
      <c r="G49" s="1" t="s">
        <v>226</v>
      </c>
      <c r="H49" s="1" t="s">
        <v>227</v>
      </c>
      <c r="I49" s="1" t="s">
        <v>228</v>
      </c>
      <c r="J49" s="1" t="s">
        <v>24</v>
      </c>
      <c r="K49" s="1" t="s">
        <v>59</v>
      </c>
      <c r="L49" s="7">
        <v>37302</v>
      </c>
      <c r="M49" s="8">
        <v>1300</v>
      </c>
    </row>
    <row r="50" spans="2:13" s="1" customFormat="1" ht="18" x14ac:dyDescent="0.45">
      <c r="B50" s="1">
        <v>1049</v>
      </c>
      <c r="D50" s="1" t="s">
        <v>229</v>
      </c>
      <c r="E50" s="1" t="s">
        <v>220</v>
      </c>
      <c r="F50" s="1" t="s">
        <v>221</v>
      </c>
      <c r="G50" s="1" t="s">
        <v>230</v>
      </c>
      <c r="H50" s="1" t="s">
        <v>231</v>
      </c>
      <c r="I50" s="1" t="s">
        <v>232</v>
      </c>
      <c r="J50" s="1" t="s">
        <v>24</v>
      </c>
      <c r="K50" s="1" t="s">
        <v>59</v>
      </c>
      <c r="L50" s="7">
        <v>37783</v>
      </c>
      <c r="M50" s="8">
        <v>1200</v>
      </c>
    </row>
    <row r="51" spans="2:13" s="1" customFormat="1" ht="18" x14ac:dyDescent="0.45">
      <c r="B51" s="1">
        <v>1050</v>
      </c>
      <c r="D51" s="1" t="s">
        <v>233</v>
      </c>
      <c r="E51" s="1" t="s">
        <v>13</v>
      </c>
      <c r="F51" s="1" t="s">
        <v>14</v>
      </c>
      <c r="G51" s="1" t="s">
        <v>234</v>
      </c>
      <c r="H51" s="1" t="s">
        <v>235</v>
      </c>
      <c r="I51" s="1" t="s">
        <v>236</v>
      </c>
      <c r="J51" s="1" t="s">
        <v>29</v>
      </c>
      <c r="K51" s="1" t="s">
        <v>59</v>
      </c>
      <c r="L51" s="7">
        <v>37033</v>
      </c>
      <c r="M51" s="8">
        <v>1350</v>
      </c>
    </row>
    <row r="52" spans="2:13" s="1" customFormat="1" ht="18" x14ac:dyDescent="0.45">
      <c r="B52" s="1">
        <v>1051</v>
      </c>
      <c r="D52" s="1" t="s">
        <v>237</v>
      </c>
      <c r="E52" s="1" t="s">
        <v>13</v>
      </c>
      <c r="F52" s="1" t="s">
        <v>14</v>
      </c>
      <c r="G52" s="1" t="s">
        <v>238</v>
      </c>
      <c r="H52" s="1" t="s">
        <v>239</v>
      </c>
      <c r="I52" s="1" t="s">
        <v>240</v>
      </c>
      <c r="J52" s="1" t="s">
        <v>29</v>
      </c>
      <c r="K52" s="1" t="s">
        <v>64</v>
      </c>
      <c r="L52" s="7">
        <v>36917</v>
      </c>
      <c r="M52" s="8">
        <v>1250</v>
      </c>
    </row>
    <row r="53" spans="2:13" s="1" customFormat="1" ht="18" x14ac:dyDescent="0.45">
      <c r="B53" s="1">
        <v>1052</v>
      </c>
      <c r="D53" s="1" t="s">
        <v>241</v>
      </c>
      <c r="E53" s="1" t="s">
        <v>220</v>
      </c>
      <c r="F53" s="1" t="s">
        <v>221</v>
      </c>
      <c r="G53" s="1" t="s">
        <v>242</v>
      </c>
      <c r="H53" s="1" t="s">
        <v>243</v>
      </c>
      <c r="I53" s="1" t="s">
        <v>244</v>
      </c>
      <c r="J53" s="1" t="s">
        <v>48</v>
      </c>
      <c r="K53" s="1" t="s">
        <v>64</v>
      </c>
      <c r="L53" s="7">
        <v>39652</v>
      </c>
      <c r="M53" s="8">
        <v>1400</v>
      </c>
    </row>
    <row r="54" spans="2:13" s="1" customFormat="1" ht="18" x14ac:dyDescent="0.45">
      <c r="B54" s="1">
        <v>1053</v>
      </c>
      <c r="D54" s="1" t="s">
        <v>245</v>
      </c>
      <c r="E54" s="1" t="s">
        <v>220</v>
      </c>
      <c r="F54" s="1" t="s">
        <v>221</v>
      </c>
      <c r="G54" s="1" t="s">
        <v>246</v>
      </c>
      <c r="H54" s="1" t="s">
        <v>247</v>
      </c>
      <c r="I54" s="1" t="s">
        <v>248</v>
      </c>
      <c r="J54" s="1" t="s">
        <v>48</v>
      </c>
      <c r="K54" s="1" t="s">
        <v>128</v>
      </c>
      <c r="L54" s="7">
        <v>39619</v>
      </c>
      <c r="M54" s="8">
        <v>1400</v>
      </c>
    </row>
    <row r="55" spans="2:13" s="1" customFormat="1" ht="18" x14ac:dyDescent="0.45">
      <c r="B55" s="1">
        <v>1054</v>
      </c>
      <c r="D55" s="1" t="s">
        <v>249</v>
      </c>
      <c r="E55" s="1" t="s">
        <v>220</v>
      </c>
      <c r="F55" s="1" t="s">
        <v>221</v>
      </c>
      <c r="G55" s="1" t="s">
        <v>250</v>
      </c>
      <c r="H55" s="1" t="s">
        <v>251</v>
      </c>
      <c r="I55" s="1" t="s">
        <v>252</v>
      </c>
      <c r="J55" s="1" t="s">
        <v>29</v>
      </c>
      <c r="K55" s="1" t="s">
        <v>59</v>
      </c>
      <c r="L55" s="7">
        <v>39187</v>
      </c>
      <c r="M55" s="8">
        <v>1150</v>
      </c>
    </row>
    <row r="56" spans="2:13" s="1" customFormat="1" ht="18" x14ac:dyDescent="0.45">
      <c r="B56" s="1">
        <v>1055</v>
      </c>
      <c r="D56" s="1" t="s">
        <v>253</v>
      </c>
      <c r="E56" s="1" t="s">
        <v>198</v>
      </c>
      <c r="F56" s="1" t="s">
        <v>199</v>
      </c>
      <c r="G56" s="1" t="s">
        <v>254</v>
      </c>
      <c r="H56" s="1" t="s">
        <v>255</v>
      </c>
      <c r="I56" s="1" t="s">
        <v>256</v>
      </c>
      <c r="J56" s="1" t="s">
        <v>24</v>
      </c>
      <c r="K56" s="1" t="s">
        <v>59</v>
      </c>
      <c r="L56" s="7">
        <v>39452</v>
      </c>
      <c r="M56" s="8">
        <v>1150</v>
      </c>
    </row>
    <row r="57" spans="2:13" s="1" customFormat="1" ht="18" x14ac:dyDescent="0.45">
      <c r="B57" s="1">
        <v>1056</v>
      </c>
      <c r="D57" s="1" t="s">
        <v>257</v>
      </c>
      <c r="E57" s="1" t="s">
        <v>13</v>
      </c>
      <c r="F57" s="1" t="s">
        <v>124</v>
      </c>
      <c r="G57" s="1" t="s">
        <v>258</v>
      </c>
      <c r="H57" s="1" t="s">
        <v>259</v>
      </c>
      <c r="I57" s="1" t="s">
        <v>260</v>
      </c>
      <c r="J57" s="1" t="s">
        <v>48</v>
      </c>
      <c r="K57" s="1" t="s">
        <v>64</v>
      </c>
      <c r="L57" s="7">
        <v>39504</v>
      </c>
      <c r="M57" s="8">
        <v>1150</v>
      </c>
    </row>
    <row r="58" spans="2:13" s="1" customFormat="1" ht="18" x14ac:dyDescent="0.45">
      <c r="B58" s="1">
        <v>1057</v>
      </c>
      <c r="D58" s="1" t="s">
        <v>261</v>
      </c>
      <c r="E58" s="1" t="s">
        <v>13</v>
      </c>
      <c r="F58" s="1" t="s">
        <v>14</v>
      </c>
      <c r="G58" s="1" t="s">
        <v>262</v>
      </c>
      <c r="H58" s="1" t="s">
        <v>263</v>
      </c>
      <c r="I58" s="1" t="s">
        <v>264</v>
      </c>
      <c r="J58" s="1" t="s">
        <v>29</v>
      </c>
      <c r="K58" s="1" t="s">
        <v>128</v>
      </c>
      <c r="L58" s="7">
        <v>39736</v>
      </c>
      <c r="M58" s="8">
        <v>1150</v>
      </c>
    </row>
    <row r="59" spans="2:13" s="1" customFormat="1" ht="18" x14ac:dyDescent="0.45">
      <c r="B59" s="1">
        <v>1058</v>
      </c>
      <c r="D59" s="1" t="s">
        <v>265</v>
      </c>
      <c r="E59" s="1" t="s">
        <v>13</v>
      </c>
      <c r="F59" s="1" t="s">
        <v>14</v>
      </c>
      <c r="G59" s="1" t="s">
        <v>266</v>
      </c>
      <c r="H59" s="1" t="s">
        <v>267</v>
      </c>
      <c r="I59" s="1" t="s">
        <v>268</v>
      </c>
      <c r="J59" s="1" t="s">
        <v>24</v>
      </c>
      <c r="K59" s="1" t="s">
        <v>59</v>
      </c>
      <c r="L59" s="7">
        <v>36875</v>
      </c>
      <c r="M59" s="8">
        <v>1150</v>
      </c>
    </row>
    <row r="60" spans="2:13" s="1" customFormat="1" ht="18" x14ac:dyDescent="0.45">
      <c r="B60" s="1">
        <v>1059</v>
      </c>
      <c r="D60" s="1" t="s">
        <v>269</v>
      </c>
      <c r="E60" s="1" t="s">
        <v>220</v>
      </c>
      <c r="F60" s="1" t="s">
        <v>221</v>
      </c>
      <c r="G60" s="1" t="s">
        <v>270</v>
      </c>
      <c r="H60" s="1" t="s">
        <v>271</v>
      </c>
      <c r="I60" s="1" t="s">
        <v>272</v>
      </c>
      <c r="J60" s="1" t="s">
        <v>24</v>
      </c>
      <c r="K60" s="1" t="s">
        <v>59</v>
      </c>
      <c r="L60" s="7">
        <v>37016</v>
      </c>
      <c r="M60" s="8">
        <v>1150</v>
      </c>
    </row>
    <row r="61" spans="2:13" s="1" customFormat="1" ht="18" x14ac:dyDescent="0.45">
      <c r="B61" s="1">
        <v>1060</v>
      </c>
      <c r="D61" s="1" t="s">
        <v>273</v>
      </c>
      <c r="E61" s="1" t="s">
        <v>198</v>
      </c>
      <c r="F61" s="1" t="s">
        <v>199</v>
      </c>
      <c r="G61" s="1" t="s">
        <v>274</v>
      </c>
      <c r="H61" s="1" t="s">
        <v>275</v>
      </c>
      <c r="I61" s="1" t="s">
        <v>276</v>
      </c>
      <c r="J61" s="1" t="s">
        <v>42</v>
      </c>
      <c r="K61" s="1" t="s">
        <v>54</v>
      </c>
      <c r="L61" s="7">
        <v>38842</v>
      </c>
      <c r="M61" s="8">
        <v>1200</v>
      </c>
    </row>
    <row r="62" spans="2:13" s="1" customFormat="1" ht="18" x14ac:dyDescent="0.45">
      <c r="B62" s="1">
        <v>1061</v>
      </c>
      <c r="D62" s="1" t="s">
        <v>277</v>
      </c>
      <c r="E62" s="1" t="s">
        <v>220</v>
      </c>
      <c r="F62" s="1" t="s">
        <v>221</v>
      </c>
      <c r="G62" s="1" t="s">
        <v>278</v>
      </c>
      <c r="H62" s="1" t="s">
        <v>279</v>
      </c>
      <c r="I62" s="1" t="s">
        <v>280</v>
      </c>
      <c r="J62" s="1" t="s">
        <v>34</v>
      </c>
      <c r="K62" s="1" t="s">
        <v>59</v>
      </c>
      <c r="L62" s="7">
        <v>39406</v>
      </c>
      <c r="M62" s="8">
        <v>1200</v>
      </c>
    </row>
    <row r="63" spans="2:13" s="1" customFormat="1" ht="18" x14ac:dyDescent="0.45">
      <c r="B63" s="1">
        <v>1062</v>
      </c>
      <c r="D63" s="1" t="s">
        <v>281</v>
      </c>
      <c r="E63" s="1" t="s">
        <v>282</v>
      </c>
      <c r="F63" s="1" t="s">
        <v>283</v>
      </c>
      <c r="G63" s="1" t="s">
        <v>284</v>
      </c>
      <c r="H63" s="1" t="s">
        <v>285</v>
      </c>
      <c r="I63" s="1" t="s">
        <v>286</v>
      </c>
      <c r="J63" s="1" t="s">
        <v>96</v>
      </c>
      <c r="K63" s="1" t="s">
        <v>64</v>
      </c>
      <c r="L63" s="7">
        <v>38275</v>
      </c>
      <c r="M63" s="8">
        <v>1300</v>
      </c>
    </row>
    <row r="64" spans="2:13" s="1" customFormat="1" ht="18" x14ac:dyDescent="0.45">
      <c r="B64" s="1">
        <v>1063</v>
      </c>
      <c r="D64" s="1" t="s">
        <v>287</v>
      </c>
      <c r="E64" s="1" t="s">
        <v>282</v>
      </c>
      <c r="F64" s="1" t="s">
        <v>283</v>
      </c>
      <c r="G64" s="1" t="s">
        <v>288</v>
      </c>
      <c r="H64" s="1" t="s">
        <v>289</v>
      </c>
      <c r="I64" s="1" t="s">
        <v>290</v>
      </c>
      <c r="J64" s="1" t="s">
        <v>18</v>
      </c>
      <c r="K64" s="1" t="s">
        <v>128</v>
      </c>
      <c r="L64" s="7">
        <v>37289</v>
      </c>
      <c r="M64" s="8">
        <v>1250</v>
      </c>
    </row>
    <row r="65" spans="2:13" s="1" customFormat="1" ht="18" x14ac:dyDescent="0.45">
      <c r="B65" s="1">
        <v>1064</v>
      </c>
      <c r="D65" s="1" t="s">
        <v>291</v>
      </c>
      <c r="E65" s="1" t="s">
        <v>282</v>
      </c>
      <c r="F65" s="1" t="s">
        <v>283</v>
      </c>
      <c r="G65" s="1" t="s">
        <v>292</v>
      </c>
      <c r="H65" s="1" t="s">
        <v>293</v>
      </c>
      <c r="I65" s="1" t="s">
        <v>294</v>
      </c>
      <c r="J65" s="1" t="s">
        <v>29</v>
      </c>
      <c r="K65" s="1" t="s">
        <v>64</v>
      </c>
      <c r="L65" s="7">
        <v>39187</v>
      </c>
      <c r="M65" s="8">
        <v>1300</v>
      </c>
    </row>
    <row r="66" spans="2:13" s="1" customFormat="1" ht="18" x14ac:dyDescent="0.45">
      <c r="B66" s="1">
        <v>1065</v>
      </c>
      <c r="D66" s="1" t="s">
        <v>295</v>
      </c>
      <c r="E66" s="1" t="s">
        <v>13</v>
      </c>
      <c r="F66" s="1" t="s">
        <v>14</v>
      </c>
      <c r="G66" s="1" t="s">
        <v>296</v>
      </c>
      <c r="H66" s="1" t="s">
        <v>297</v>
      </c>
      <c r="I66" s="1" t="s">
        <v>298</v>
      </c>
      <c r="J66" s="1" t="s">
        <v>29</v>
      </c>
      <c r="K66" s="1" t="s">
        <v>59</v>
      </c>
      <c r="L66" s="7">
        <v>39543</v>
      </c>
      <c r="M66" s="8">
        <v>1230</v>
      </c>
    </row>
    <row r="67" spans="2:13" s="1" customFormat="1" ht="18" x14ac:dyDescent="0.45">
      <c r="B67" s="1">
        <v>1066</v>
      </c>
      <c r="D67" s="1" t="s">
        <v>299</v>
      </c>
      <c r="E67" s="1" t="s">
        <v>282</v>
      </c>
      <c r="F67" s="1" t="s">
        <v>283</v>
      </c>
      <c r="G67" s="1" t="s">
        <v>300</v>
      </c>
      <c r="H67" s="1" t="s">
        <v>301</v>
      </c>
      <c r="I67" s="1" t="s">
        <v>302</v>
      </c>
      <c r="J67" s="1" t="s">
        <v>29</v>
      </c>
      <c r="K67" s="1" t="s">
        <v>59</v>
      </c>
      <c r="L67" s="7">
        <v>39614</v>
      </c>
      <c r="M67" s="8">
        <v>1250</v>
      </c>
    </row>
    <row r="68" spans="2:13" s="1" customFormat="1" ht="18" x14ac:dyDescent="0.45">
      <c r="B68" s="1">
        <v>1067</v>
      </c>
      <c r="D68" s="1" t="s">
        <v>303</v>
      </c>
      <c r="E68" s="1" t="s">
        <v>282</v>
      </c>
      <c r="F68" s="1" t="s">
        <v>283</v>
      </c>
      <c r="G68" s="1" t="s">
        <v>304</v>
      </c>
      <c r="H68" s="1" t="s">
        <v>305</v>
      </c>
      <c r="I68" s="1" t="s">
        <v>306</v>
      </c>
      <c r="J68" s="1" t="s">
        <v>24</v>
      </c>
      <c r="K68" s="1" t="s">
        <v>59</v>
      </c>
      <c r="L68" s="7">
        <v>39711</v>
      </c>
      <c r="M68" s="8">
        <v>1140</v>
      </c>
    </row>
    <row r="69" spans="2:13" s="1" customFormat="1" ht="18" x14ac:dyDescent="0.45">
      <c r="B69" s="1">
        <v>1068</v>
      </c>
      <c r="D69" s="1" t="s">
        <v>307</v>
      </c>
      <c r="E69" s="1" t="s">
        <v>282</v>
      </c>
      <c r="F69" s="1" t="s">
        <v>283</v>
      </c>
      <c r="G69" s="1" t="s">
        <v>308</v>
      </c>
      <c r="H69" s="1" t="s">
        <v>309</v>
      </c>
      <c r="I69" s="1" t="s">
        <v>310</v>
      </c>
      <c r="J69" s="1" t="s">
        <v>18</v>
      </c>
      <c r="K69" s="1" t="s">
        <v>59</v>
      </c>
      <c r="L69" s="7">
        <v>39345</v>
      </c>
      <c r="M69" s="8">
        <v>1223.7</v>
      </c>
    </row>
    <row r="70" spans="2:13" s="1" customFormat="1" ht="18" x14ac:dyDescent="0.45">
      <c r="B70" s="1">
        <v>1069</v>
      </c>
      <c r="D70" s="1" t="s">
        <v>311</v>
      </c>
      <c r="E70" s="1" t="s">
        <v>282</v>
      </c>
      <c r="F70" s="1" t="s">
        <v>283</v>
      </c>
      <c r="G70" s="1" t="s">
        <v>312</v>
      </c>
      <c r="H70" s="1" t="s">
        <v>313</v>
      </c>
      <c r="I70" s="1" t="s">
        <v>314</v>
      </c>
      <c r="J70" s="1" t="s">
        <v>29</v>
      </c>
      <c r="K70" s="1" t="s">
        <v>59</v>
      </c>
      <c r="L70" s="7">
        <v>38275</v>
      </c>
      <c r="M70" s="8">
        <v>1200</v>
      </c>
    </row>
    <row r="71" spans="2:13" s="1" customFormat="1" ht="18" x14ac:dyDescent="0.45">
      <c r="B71" s="1">
        <v>1070</v>
      </c>
      <c r="D71" s="1" t="s">
        <v>315</v>
      </c>
      <c r="E71" s="1" t="s">
        <v>13</v>
      </c>
      <c r="F71" s="1" t="s">
        <v>124</v>
      </c>
      <c r="G71" s="1" t="s">
        <v>316</v>
      </c>
      <c r="H71" s="1" t="s">
        <v>317</v>
      </c>
      <c r="I71" s="1" t="s">
        <v>318</v>
      </c>
      <c r="J71" s="1" t="s">
        <v>29</v>
      </c>
      <c r="K71" s="1" t="s">
        <v>59</v>
      </c>
      <c r="L71" s="7">
        <v>37544</v>
      </c>
      <c r="M71" s="8">
        <v>1300</v>
      </c>
    </row>
    <row r="72" spans="2:13" s="1" customFormat="1" ht="18" x14ac:dyDescent="0.45">
      <c r="B72" s="1">
        <v>1071</v>
      </c>
      <c r="D72" s="1" t="s">
        <v>319</v>
      </c>
      <c r="E72" s="1" t="s">
        <v>13</v>
      </c>
      <c r="F72" s="1" t="s">
        <v>124</v>
      </c>
      <c r="G72" s="1" t="s">
        <v>320</v>
      </c>
      <c r="H72" s="1" t="s">
        <v>321</v>
      </c>
      <c r="I72" s="1" t="s">
        <v>322</v>
      </c>
      <c r="J72" s="1" t="s">
        <v>29</v>
      </c>
      <c r="K72" s="1" t="s">
        <v>97</v>
      </c>
      <c r="L72" s="7">
        <v>37784</v>
      </c>
      <c r="M72" s="8">
        <v>1150</v>
      </c>
    </row>
    <row r="73" spans="2:13" s="1" customFormat="1" ht="18" x14ac:dyDescent="0.45">
      <c r="B73" s="1">
        <v>1072</v>
      </c>
      <c r="D73" s="1" t="s">
        <v>323</v>
      </c>
      <c r="E73" s="1" t="s">
        <v>13</v>
      </c>
      <c r="F73" s="1" t="s">
        <v>76</v>
      </c>
      <c r="G73" s="1" t="s">
        <v>324</v>
      </c>
      <c r="H73" s="1" t="s">
        <v>325</v>
      </c>
      <c r="I73" s="1" t="s">
        <v>326</v>
      </c>
      <c r="J73" s="1" t="s">
        <v>24</v>
      </c>
      <c r="K73" s="1" t="s">
        <v>327</v>
      </c>
      <c r="L73" s="7">
        <v>37751</v>
      </c>
      <c r="M73" s="8">
        <v>1150</v>
      </c>
    </row>
    <row r="74" spans="2:13" s="1" customFormat="1" ht="18" x14ac:dyDescent="0.45">
      <c r="B74" s="1">
        <v>1073</v>
      </c>
      <c r="D74" s="1" t="s">
        <v>328</v>
      </c>
      <c r="E74" s="1" t="s">
        <v>13</v>
      </c>
      <c r="F74" s="1" t="s">
        <v>159</v>
      </c>
      <c r="G74" s="1" t="s">
        <v>329</v>
      </c>
      <c r="H74" s="1" t="s">
        <v>330</v>
      </c>
      <c r="I74" s="1" t="s">
        <v>331</v>
      </c>
      <c r="J74" s="1" t="s">
        <v>24</v>
      </c>
      <c r="K74" s="1" t="s">
        <v>327</v>
      </c>
      <c r="L74" s="7">
        <v>37816</v>
      </c>
      <c r="M74" s="8">
        <v>1150</v>
      </c>
    </row>
    <row r="75" spans="2:13" s="1" customFormat="1" ht="18" x14ac:dyDescent="0.45">
      <c r="B75" s="1">
        <v>1074</v>
      </c>
      <c r="D75" s="1" t="s">
        <v>332</v>
      </c>
      <c r="E75" s="1" t="s">
        <v>13</v>
      </c>
      <c r="F75" s="1" t="s">
        <v>169</v>
      </c>
      <c r="G75" s="1" t="s">
        <v>333</v>
      </c>
      <c r="H75" s="1" t="s">
        <v>334</v>
      </c>
      <c r="I75" s="1" t="s">
        <v>335</v>
      </c>
      <c r="J75" s="1" t="s">
        <v>24</v>
      </c>
      <c r="K75" s="1" t="s">
        <v>97</v>
      </c>
      <c r="L75" s="7">
        <v>38492</v>
      </c>
      <c r="M75" s="8">
        <v>1210</v>
      </c>
    </row>
    <row r="76" spans="2:13" s="1" customFormat="1" ht="18" x14ac:dyDescent="0.45">
      <c r="B76" s="1">
        <v>1075</v>
      </c>
      <c r="D76" s="1" t="s">
        <v>336</v>
      </c>
      <c r="E76" s="1" t="s">
        <v>13</v>
      </c>
      <c r="F76" s="1" t="s">
        <v>14</v>
      </c>
      <c r="G76" s="1" t="s">
        <v>337</v>
      </c>
      <c r="H76" s="1" t="s">
        <v>338</v>
      </c>
      <c r="I76" s="1" t="s">
        <v>339</v>
      </c>
      <c r="J76" s="1" t="s">
        <v>24</v>
      </c>
      <c r="K76" s="1" t="s">
        <v>64</v>
      </c>
      <c r="L76" s="7">
        <v>38888</v>
      </c>
      <c r="M76" s="8">
        <v>1210</v>
      </c>
    </row>
    <row r="77" spans="2:13" s="1" customFormat="1" ht="18" x14ac:dyDescent="0.45">
      <c r="B77" s="1">
        <v>1076</v>
      </c>
      <c r="D77" s="1" t="s">
        <v>340</v>
      </c>
      <c r="E77" s="1" t="s">
        <v>13</v>
      </c>
      <c r="F77" s="1" t="s">
        <v>14</v>
      </c>
      <c r="G77" s="1" t="s">
        <v>341</v>
      </c>
      <c r="H77" s="1" t="s">
        <v>293</v>
      </c>
      <c r="I77" s="1" t="s">
        <v>342</v>
      </c>
      <c r="J77" s="1" t="s">
        <v>24</v>
      </c>
      <c r="K77" s="1" t="s">
        <v>64</v>
      </c>
      <c r="L77" s="7">
        <v>39222</v>
      </c>
      <c r="M77" s="8">
        <v>1300</v>
      </c>
    </row>
    <row r="78" spans="2:13" s="1" customFormat="1" ht="18" x14ac:dyDescent="0.45">
      <c r="B78" s="1">
        <v>1077</v>
      </c>
      <c r="D78" s="1" t="s">
        <v>343</v>
      </c>
      <c r="E78" s="1" t="s">
        <v>13</v>
      </c>
      <c r="F78" s="1" t="s">
        <v>14</v>
      </c>
      <c r="G78" s="1" t="s">
        <v>344</v>
      </c>
      <c r="H78" s="1" t="s">
        <v>345</v>
      </c>
      <c r="I78" s="1" t="s">
        <v>346</v>
      </c>
      <c r="J78" s="1" t="s">
        <v>24</v>
      </c>
      <c r="K78" s="1" t="s">
        <v>59</v>
      </c>
      <c r="L78" s="7">
        <v>39685</v>
      </c>
      <c r="M78" s="8">
        <v>1235</v>
      </c>
    </row>
    <row r="79" spans="2:13" s="1" customFormat="1" ht="18" x14ac:dyDescent="0.45">
      <c r="B79" s="1">
        <v>1078</v>
      </c>
      <c r="D79" s="1" t="s">
        <v>347</v>
      </c>
      <c r="E79" s="1" t="s">
        <v>13</v>
      </c>
      <c r="F79" s="1" t="s">
        <v>124</v>
      </c>
      <c r="G79" s="1" t="s">
        <v>348</v>
      </c>
      <c r="H79" s="1" t="s">
        <v>349</v>
      </c>
      <c r="I79" s="1" t="s">
        <v>350</v>
      </c>
      <c r="J79" s="1" t="s">
        <v>18</v>
      </c>
      <c r="K79" s="1" t="s">
        <v>163</v>
      </c>
      <c r="L79" s="7">
        <v>39588</v>
      </c>
      <c r="M79" s="8">
        <v>2600</v>
      </c>
    </row>
    <row r="80" spans="2:13" s="1" customFormat="1" ht="18" x14ac:dyDescent="0.45">
      <c r="B80" s="1">
        <v>1079</v>
      </c>
      <c r="D80" s="1" t="s">
        <v>351</v>
      </c>
      <c r="E80" s="1" t="s">
        <v>13</v>
      </c>
      <c r="F80" s="1" t="s">
        <v>124</v>
      </c>
      <c r="G80" s="1" t="s">
        <v>352</v>
      </c>
      <c r="H80" s="1" t="s">
        <v>353</v>
      </c>
      <c r="I80" s="1" t="s">
        <v>354</v>
      </c>
      <c r="J80" s="1" t="s">
        <v>24</v>
      </c>
      <c r="K80" s="1" t="s">
        <v>97</v>
      </c>
      <c r="L80" s="7">
        <v>36911</v>
      </c>
      <c r="M80" s="8">
        <v>1230</v>
      </c>
    </row>
    <row r="81" spans="2:13" s="1" customFormat="1" ht="18" x14ac:dyDescent="0.45">
      <c r="B81" s="1">
        <v>1080</v>
      </c>
      <c r="D81" s="1" t="s">
        <v>355</v>
      </c>
      <c r="E81" s="1" t="s">
        <v>198</v>
      </c>
      <c r="F81" s="1" t="s">
        <v>199</v>
      </c>
      <c r="G81" s="1" t="s">
        <v>356</v>
      </c>
      <c r="H81" s="1" t="s">
        <v>357</v>
      </c>
      <c r="I81" s="1" t="s">
        <v>358</v>
      </c>
      <c r="J81" s="1" t="s">
        <v>24</v>
      </c>
      <c r="K81" s="1" t="s">
        <v>327</v>
      </c>
      <c r="L81" s="7">
        <v>38130</v>
      </c>
      <c r="M81" s="8">
        <v>1200</v>
      </c>
    </row>
    <row r="82" spans="2:13" s="1" customFormat="1" ht="18" x14ac:dyDescent="0.45">
      <c r="B82" s="1">
        <v>1081</v>
      </c>
      <c r="D82" s="1" t="s">
        <v>359</v>
      </c>
      <c r="E82" s="1" t="s">
        <v>220</v>
      </c>
      <c r="F82" s="1" t="s">
        <v>221</v>
      </c>
      <c r="G82" s="1" t="s">
        <v>360</v>
      </c>
      <c r="H82" s="1" t="s">
        <v>361</v>
      </c>
      <c r="I82" s="1" t="s">
        <v>362</v>
      </c>
      <c r="J82" s="1" t="s">
        <v>29</v>
      </c>
      <c r="K82" s="1" t="s">
        <v>128</v>
      </c>
      <c r="L82" s="7">
        <v>39187</v>
      </c>
      <c r="M82" s="8">
        <v>1230</v>
      </c>
    </row>
    <row r="83" spans="2:13" s="1" customFormat="1" ht="18" x14ac:dyDescent="0.45">
      <c r="B83" s="1">
        <v>1082</v>
      </c>
      <c r="D83" s="1" t="s">
        <v>363</v>
      </c>
      <c r="E83" s="1" t="s">
        <v>220</v>
      </c>
      <c r="F83" s="1" t="s">
        <v>221</v>
      </c>
      <c r="G83" s="1" t="s">
        <v>364</v>
      </c>
      <c r="H83" s="1" t="s">
        <v>365</v>
      </c>
      <c r="I83" s="1" t="s">
        <v>366</v>
      </c>
      <c r="J83" s="1" t="s">
        <v>29</v>
      </c>
      <c r="K83" s="1" t="s">
        <v>64</v>
      </c>
      <c r="L83" s="7">
        <v>39614</v>
      </c>
      <c r="M83" s="8">
        <v>1250</v>
      </c>
    </row>
    <row r="84" spans="2:13" s="1" customFormat="1" ht="18" x14ac:dyDescent="0.45">
      <c r="B84" s="1">
        <v>1083</v>
      </c>
      <c r="D84" s="1" t="s">
        <v>367</v>
      </c>
      <c r="E84" s="1" t="s">
        <v>37</v>
      </c>
      <c r="F84" s="1" t="s">
        <v>38</v>
      </c>
      <c r="G84" s="1" t="s">
        <v>368</v>
      </c>
      <c r="H84" s="1" t="s">
        <v>369</v>
      </c>
      <c r="I84" s="1" t="s">
        <v>370</v>
      </c>
      <c r="J84" s="1" t="s">
        <v>18</v>
      </c>
      <c r="K84" s="1" t="s">
        <v>371</v>
      </c>
      <c r="L84" s="7">
        <v>37539</v>
      </c>
      <c r="M84" s="8">
        <v>1450</v>
      </c>
    </row>
    <row r="85" spans="2:13" s="1" customFormat="1" ht="18" x14ac:dyDescent="0.45">
      <c r="B85" s="1">
        <v>1084</v>
      </c>
      <c r="D85" s="1" t="s">
        <v>372</v>
      </c>
      <c r="E85" s="1" t="s">
        <v>37</v>
      </c>
      <c r="F85" s="1" t="s">
        <v>38</v>
      </c>
      <c r="G85" s="1" t="s">
        <v>373</v>
      </c>
      <c r="H85" s="1" t="s">
        <v>374</v>
      </c>
      <c r="I85" s="1" t="s">
        <v>375</v>
      </c>
      <c r="J85" s="1" t="s">
        <v>96</v>
      </c>
      <c r="K85" s="1" t="s">
        <v>59</v>
      </c>
      <c r="L85" s="7">
        <v>39601</v>
      </c>
      <c r="M85" s="8">
        <v>1020</v>
      </c>
    </row>
    <row r="86" spans="2:13" s="1" customFormat="1" ht="18" x14ac:dyDescent="0.45">
      <c r="B86" s="1">
        <v>1085</v>
      </c>
      <c r="D86" s="1" t="s">
        <v>376</v>
      </c>
      <c r="E86" s="1" t="s">
        <v>37</v>
      </c>
      <c r="F86" s="1" t="s">
        <v>38</v>
      </c>
      <c r="G86" s="1" t="s">
        <v>377</v>
      </c>
      <c r="H86" s="1" t="s">
        <v>378</v>
      </c>
      <c r="I86" s="1" t="s">
        <v>379</v>
      </c>
      <c r="J86" s="1" t="s">
        <v>96</v>
      </c>
      <c r="K86" s="1" t="s">
        <v>59</v>
      </c>
      <c r="L86" s="7">
        <v>36626</v>
      </c>
      <c r="M86" s="8">
        <v>1325</v>
      </c>
    </row>
    <row r="87" spans="2:13" s="1" customFormat="1" ht="18" x14ac:dyDescent="0.45">
      <c r="B87" s="1">
        <v>1086</v>
      </c>
      <c r="D87" s="1" t="s">
        <v>380</v>
      </c>
      <c r="E87" s="1" t="s">
        <v>381</v>
      </c>
      <c r="F87" s="1" t="s">
        <v>382</v>
      </c>
      <c r="G87" s="1" t="s">
        <v>383</v>
      </c>
      <c r="H87" s="1" t="s">
        <v>384</v>
      </c>
      <c r="I87" s="1" t="s">
        <v>385</v>
      </c>
      <c r="J87" s="1" t="s">
        <v>96</v>
      </c>
      <c r="K87" s="1" t="s">
        <v>97</v>
      </c>
      <c r="L87" s="7">
        <v>36290</v>
      </c>
      <c r="M87" s="8">
        <v>1205</v>
      </c>
    </row>
    <row r="88" spans="2:13" s="1" customFormat="1" ht="18" x14ac:dyDescent="0.45">
      <c r="B88" s="1">
        <v>1087</v>
      </c>
      <c r="D88" s="1" t="s">
        <v>386</v>
      </c>
      <c r="E88" s="1" t="s">
        <v>381</v>
      </c>
      <c r="F88" s="1" t="s">
        <v>382</v>
      </c>
      <c r="G88" s="1" t="s">
        <v>387</v>
      </c>
      <c r="H88" s="1" t="s">
        <v>388</v>
      </c>
      <c r="I88" s="1" t="s">
        <v>389</v>
      </c>
      <c r="J88" s="1" t="s">
        <v>106</v>
      </c>
      <c r="K88" s="1" t="s">
        <v>327</v>
      </c>
      <c r="L88" s="7">
        <v>35887</v>
      </c>
      <c r="M88" s="8">
        <v>1200</v>
      </c>
    </row>
    <row r="89" spans="2:13" s="1" customFormat="1" ht="18" x14ac:dyDescent="0.45">
      <c r="B89" s="1">
        <v>1088</v>
      </c>
      <c r="D89" s="1" t="s">
        <v>390</v>
      </c>
      <c r="E89" s="1" t="s">
        <v>381</v>
      </c>
      <c r="F89" s="1" t="s">
        <v>382</v>
      </c>
      <c r="G89" s="1" t="s">
        <v>391</v>
      </c>
      <c r="H89" s="1" t="s">
        <v>392</v>
      </c>
      <c r="I89" s="1" t="s">
        <v>393</v>
      </c>
      <c r="J89" s="1" t="s">
        <v>106</v>
      </c>
      <c r="K89" s="1" t="s">
        <v>327</v>
      </c>
      <c r="L89" s="7">
        <v>35580</v>
      </c>
      <c r="M89" s="8">
        <v>1300</v>
      </c>
    </row>
    <row r="90" spans="2:13" s="1" customFormat="1" ht="18" x14ac:dyDescent="0.45">
      <c r="B90" s="1">
        <v>1089</v>
      </c>
      <c r="D90" s="1" t="s">
        <v>394</v>
      </c>
      <c r="E90" s="1" t="s">
        <v>381</v>
      </c>
      <c r="F90" s="1" t="s">
        <v>382</v>
      </c>
      <c r="G90" s="1" t="s">
        <v>395</v>
      </c>
      <c r="H90" s="1" t="s">
        <v>396</v>
      </c>
      <c r="I90" s="1" t="s">
        <v>397</v>
      </c>
      <c r="J90" s="1" t="s">
        <v>106</v>
      </c>
      <c r="K90" s="1" t="s">
        <v>128</v>
      </c>
      <c r="L90" s="7">
        <v>36600</v>
      </c>
      <c r="M90" s="8">
        <v>1240</v>
      </c>
    </row>
    <row r="91" spans="2:13" s="1" customFormat="1" ht="18" x14ac:dyDescent="0.45">
      <c r="B91" s="1">
        <v>1090</v>
      </c>
      <c r="D91" s="1" t="s">
        <v>398</v>
      </c>
      <c r="E91" s="1" t="s">
        <v>13</v>
      </c>
      <c r="F91" s="1" t="s">
        <v>14</v>
      </c>
      <c r="G91" s="1" t="s">
        <v>399</v>
      </c>
      <c r="H91" s="1" t="s">
        <v>400</v>
      </c>
      <c r="I91" s="1" t="s">
        <v>401</v>
      </c>
      <c r="J91" s="1" t="s">
        <v>106</v>
      </c>
      <c r="K91" s="1" t="s">
        <v>64</v>
      </c>
      <c r="L91" s="7">
        <v>38097</v>
      </c>
      <c r="M91" s="8">
        <v>1300</v>
      </c>
    </row>
    <row r="92" spans="2:13" s="1" customFormat="1" ht="18" x14ac:dyDescent="0.45">
      <c r="B92" s="1">
        <v>1091</v>
      </c>
      <c r="D92" s="1" t="s">
        <v>402</v>
      </c>
      <c r="E92" s="1" t="s">
        <v>13</v>
      </c>
      <c r="F92" s="1" t="s">
        <v>403</v>
      </c>
      <c r="G92" s="1" t="s">
        <v>404</v>
      </c>
      <c r="H92" s="1" t="s">
        <v>405</v>
      </c>
      <c r="I92" s="1" t="s">
        <v>406</v>
      </c>
      <c r="J92" s="1" t="s">
        <v>106</v>
      </c>
      <c r="K92" s="1" t="s">
        <v>64</v>
      </c>
      <c r="L92" s="7">
        <v>39741</v>
      </c>
      <c r="M92" s="8">
        <v>1200</v>
      </c>
    </row>
    <row r="93" spans="2:13" s="1" customFormat="1" ht="18" x14ac:dyDescent="0.45">
      <c r="B93" s="1">
        <v>1092</v>
      </c>
      <c r="D93" s="1" t="s">
        <v>407</v>
      </c>
      <c r="E93" s="1" t="s">
        <v>381</v>
      </c>
      <c r="F93" s="1" t="s">
        <v>382</v>
      </c>
      <c r="G93" s="1" t="s">
        <v>408</v>
      </c>
      <c r="H93" s="1" t="s">
        <v>409</v>
      </c>
      <c r="I93" s="1" t="s">
        <v>410</v>
      </c>
      <c r="J93" s="1" t="s">
        <v>69</v>
      </c>
      <c r="K93" s="1" t="s">
        <v>59</v>
      </c>
      <c r="L93" s="7">
        <v>38398</v>
      </c>
      <c r="M93" s="8">
        <v>1300</v>
      </c>
    </row>
    <row r="94" spans="2:13" s="1" customFormat="1" ht="18" x14ac:dyDescent="0.45">
      <c r="B94" s="1">
        <v>1093</v>
      </c>
      <c r="D94" s="1" t="s">
        <v>411</v>
      </c>
      <c r="E94" s="1" t="s">
        <v>13</v>
      </c>
      <c r="F94" s="1" t="s">
        <v>14</v>
      </c>
      <c r="G94" s="1" t="s">
        <v>412</v>
      </c>
      <c r="H94" s="1" t="s">
        <v>413</v>
      </c>
      <c r="I94" s="1" t="s">
        <v>414</v>
      </c>
      <c r="J94" s="1" t="s">
        <v>69</v>
      </c>
      <c r="K94" s="1" t="s">
        <v>59</v>
      </c>
      <c r="L94" s="7">
        <v>38462</v>
      </c>
      <c r="M94" s="8">
        <v>1150</v>
      </c>
    </row>
    <row r="95" spans="2:13" s="1" customFormat="1" ht="18" x14ac:dyDescent="0.45">
      <c r="B95" s="1">
        <v>1094</v>
      </c>
      <c r="D95" s="1" t="s">
        <v>415</v>
      </c>
      <c r="E95" s="1" t="s">
        <v>282</v>
      </c>
      <c r="F95" s="1" t="s">
        <v>283</v>
      </c>
      <c r="G95" s="1" t="s">
        <v>416</v>
      </c>
      <c r="H95" s="1" t="s">
        <v>417</v>
      </c>
      <c r="I95" s="1" t="s">
        <v>418</v>
      </c>
      <c r="J95" s="1" t="s">
        <v>24</v>
      </c>
      <c r="K95" s="1" t="s">
        <v>59</v>
      </c>
      <c r="L95" s="7">
        <v>39002</v>
      </c>
      <c r="M95" s="8">
        <v>1150</v>
      </c>
    </row>
    <row r="96" spans="2:13" s="1" customFormat="1" ht="18" x14ac:dyDescent="0.45">
      <c r="B96" s="1">
        <v>1515</v>
      </c>
      <c r="D96" s="1" t="s">
        <v>419</v>
      </c>
      <c r="E96" s="1" t="s">
        <v>37</v>
      </c>
      <c r="F96" s="1" t="s">
        <v>38</v>
      </c>
      <c r="G96" s="1" t="s">
        <v>420</v>
      </c>
      <c r="H96" s="1" t="s">
        <v>421</v>
      </c>
      <c r="I96" s="1" t="s">
        <v>422</v>
      </c>
      <c r="J96" s="1" t="s">
        <v>29</v>
      </c>
      <c r="K96" s="1" t="s">
        <v>35</v>
      </c>
      <c r="L96" s="7">
        <v>41258</v>
      </c>
      <c r="M96" s="8">
        <v>700</v>
      </c>
    </row>
    <row r="97" spans="2:13" s="1" customFormat="1" ht="18" x14ac:dyDescent="0.45">
      <c r="B97" s="1">
        <v>2040</v>
      </c>
      <c r="D97" s="1" t="s">
        <v>423</v>
      </c>
      <c r="E97" s="1" t="s">
        <v>13</v>
      </c>
      <c r="F97" s="1" t="s">
        <v>403</v>
      </c>
      <c r="G97" s="1" t="s">
        <v>424</v>
      </c>
      <c r="H97" s="1" t="s">
        <v>425</v>
      </c>
      <c r="I97" s="1" t="s">
        <v>426</v>
      </c>
      <c r="J97" s="1" t="s">
        <v>96</v>
      </c>
      <c r="K97" s="1" t="s">
        <v>64</v>
      </c>
      <c r="L97" s="7">
        <v>40847</v>
      </c>
      <c r="M97" s="8">
        <v>1200</v>
      </c>
    </row>
  </sheetData>
  <pageMargins left="0.7" right="0.7" top="0.75" bottom="0.75" header="0.3" footer="0.3"/>
  <pageSetup paperSize="9" orientation="portrait" r:id="rId1"/>
  <ignoredErrors>
    <ignoredError sqref="H3:I97" numberStoredAsText="1"/>
  </ignoredErrors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D55B9-2F53-43B5-82D7-5C36EB8C1A8E}">
  <sheetPr codeName="Sheet2"/>
  <dimension ref="A1:G29"/>
  <sheetViews>
    <sheetView showGridLines="0" zoomScale="75" zoomScaleNormal="75" workbookViewId="0"/>
  </sheetViews>
  <sheetFormatPr defaultColWidth="0" defaultRowHeight="18" x14ac:dyDescent="0.45"/>
  <cols>
    <col min="1" max="1" width="3.85546875" style="1" customWidth="1"/>
    <col min="2" max="2" width="9.42578125" style="1" bestFit="1" customWidth="1"/>
    <col min="3" max="3" width="20.140625" style="1" customWidth="1"/>
    <col min="4" max="4" width="38.28515625" style="1" customWidth="1"/>
    <col min="5" max="5" width="23.7109375" style="12" bestFit="1" customWidth="1"/>
    <col min="6" max="6" width="25.28515625" style="9" customWidth="1"/>
    <col min="7" max="7" width="2.85546875" style="1" customWidth="1"/>
    <col min="8" max="16384" width="9.140625" style="1" hidden="1"/>
  </cols>
  <sheetData>
    <row r="1" spans="2:6" ht="80.25" customHeight="1" x14ac:dyDescent="0.45"/>
    <row r="2" spans="2:6" s="6" customFormat="1" x14ac:dyDescent="0.25">
      <c r="B2" s="6" t="s">
        <v>427</v>
      </c>
      <c r="C2" s="6" t="s">
        <v>0</v>
      </c>
      <c r="D2" s="6" t="s">
        <v>428</v>
      </c>
      <c r="E2" s="16" t="s">
        <v>429</v>
      </c>
      <c r="F2" s="13" t="s">
        <v>455</v>
      </c>
    </row>
    <row r="3" spans="2:6" x14ac:dyDescent="0.45">
      <c r="B3" s="1">
        <v>1</v>
      </c>
      <c r="C3" s="1">
        <v>1000</v>
      </c>
      <c r="D3" s="1" t="s">
        <v>430</v>
      </c>
      <c r="E3" s="35">
        <v>33003</v>
      </c>
      <c r="F3" s="9">
        <f ca="1">ROUNDDOWN((TODAY()-TB_Dependentes[[#This Row],[NASC_DEPENDENTE]])/365,0)</f>
        <v>30</v>
      </c>
    </row>
    <row r="4" spans="2:6" x14ac:dyDescent="0.45">
      <c r="B4" s="1">
        <v>2</v>
      </c>
      <c r="C4" s="1">
        <v>1000</v>
      </c>
      <c r="D4" s="1" t="s">
        <v>431</v>
      </c>
      <c r="E4" s="35">
        <v>31289</v>
      </c>
      <c r="F4" s="9">
        <f ca="1">ROUNDDOWN((TODAY()-TB_Dependentes[[#This Row],[NASC_DEPENDENTE]])/365,0)</f>
        <v>34</v>
      </c>
    </row>
    <row r="5" spans="2:6" x14ac:dyDescent="0.45">
      <c r="B5" s="1">
        <v>3</v>
      </c>
      <c r="C5" s="1">
        <v>1002</v>
      </c>
      <c r="D5" s="1" t="s">
        <v>432</v>
      </c>
      <c r="E5" s="35">
        <v>28797</v>
      </c>
      <c r="F5" s="9">
        <f ca="1">ROUNDDOWN((TODAY()-TB_Dependentes[[#This Row],[NASC_DEPENDENTE]])/365,0)</f>
        <v>41</v>
      </c>
    </row>
    <row r="6" spans="2:6" x14ac:dyDescent="0.45">
      <c r="B6" s="1">
        <v>4</v>
      </c>
      <c r="C6" s="1">
        <v>1006</v>
      </c>
      <c r="D6" s="1" t="s">
        <v>433</v>
      </c>
      <c r="E6" s="35">
        <v>31455</v>
      </c>
      <c r="F6" s="9">
        <f ca="1">ROUNDDOWN((TODAY()-TB_Dependentes[[#This Row],[NASC_DEPENDENTE]])/365,0)</f>
        <v>34</v>
      </c>
    </row>
    <row r="7" spans="2:6" x14ac:dyDescent="0.45">
      <c r="B7" s="1">
        <v>5</v>
      </c>
      <c r="C7" s="1">
        <v>1009</v>
      </c>
      <c r="D7" s="1" t="s">
        <v>434</v>
      </c>
      <c r="E7" s="35">
        <v>33404</v>
      </c>
      <c r="F7" s="9">
        <f ca="1">ROUNDDOWN((TODAY()-TB_Dependentes[[#This Row],[NASC_DEPENDENTE]])/365,0)</f>
        <v>29</v>
      </c>
    </row>
    <row r="8" spans="2:6" x14ac:dyDescent="0.45">
      <c r="B8" s="1">
        <v>6</v>
      </c>
      <c r="C8" s="1">
        <v>1012</v>
      </c>
      <c r="D8" s="1" t="s">
        <v>435</v>
      </c>
      <c r="E8" s="35">
        <v>33061</v>
      </c>
      <c r="F8" s="9">
        <f ca="1">ROUNDDOWN((TODAY()-TB_Dependentes[[#This Row],[NASC_DEPENDENTE]])/365,0)</f>
        <v>30</v>
      </c>
    </row>
    <row r="9" spans="2:6" x14ac:dyDescent="0.45">
      <c r="B9" s="1">
        <v>7</v>
      </c>
      <c r="C9" s="1">
        <v>1018</v>
      </c>
      <c r="D9" s="1" t="s">
        <v>436</v>
      </c>
      <c r="E9" s="35">
        <v>32764</v>
      </c>
      <c r="F9" s="9">
        <f ca="1">ROUNDDOWN((TODAY()-TB_Dependentes[[#This Row],[NASC_DEPENDENTE]])/365,0)</f>
        <v>30</v>
      </c>
    </row>
    <row r="10" spans="2:6" x14ac:dyDescent="0.45">
      <c r="B10" s="1">
        <v>8</v>
      </c>
      <c r="C10" s="1">
        <v>1016</v>
      </c>
      <c r="D10" s="1" t="s">
        <v>437</v>
      </c>
      <c r="E10" s="35">
        <v>33838</v>
      </c>
      <c r="F10" s="9">
        <f ca="1">ROUNDDOWN((TODAY()-TB_Dependentes[[#This Row],[NASC_DEPENDENTE]])/365,0)</f>
        <v>27</v>
      </c>
    </row>
    <row r="11" spans="2:6" x14ac:dyDescent="0.45">
      <c r="B11" s="1">
        <v>9</v>
      </c>
      <c r="C11" s="1">
        <v>1016</v>
      </c>
      <c r="D11" s="1" t="s">
        <v>438</v>
      </c>
      <c r="E11" s="35">
        <v>35250</v>
      </c>
      <c r="F11" s="9">
        <f ca="1">ROUNDDOWN((TODAY()-TB_Dependentes[[#This Row],[NASC_DEPENDENTE]])/365,0)</f>
        <v>24</v>
      </c>
    </row>
    <row r="12" spans="2:6" x14ac:dyDescent="0.45">
      <c r="B12" s="1">
        <v>10</v>
      </c>
      <c r="C12" s="1">
        <v>1021</v>
      </c>
      <c r="D12" s="1" t="s">
        <v>439</v>
      </c>
      <c r="E12" s="35">
        <v>32276</v>
      </c>
      <c r="F12" s="9">
        <f ca="1">ROUNDDOWN((TODAY()-TB_Dependentes[[#This Row],[NASC_DEPENDENTE]])/365,0)</f>
        <v>32</v>
      </c>
    </row>
    <row r="13" spans="2:6" x14ac:dyDescent="0.45">
      <c r="B13" s="1">
        <v>11</v>
      </c>
      <c r="C13" s="1">
        <v>1021</v>
      </c>
      <c r="D13" s="1" t="s">
        <v>440</v>
      </c>
      <c r="E13" s="35">
        <v>33466</v>
      </c>
      <c r="F13" s="9">
        <f ca="1">ROUNDDOWN((TODAY()-TB_Dependentes[[#This Row],[NASC_DEPENDENTE]])/365,0)</f>
        <v>29</v>
      </c>
    </row>
    <row r="14" spans="2:6" x14ac:dyDescent="0.45">
      <c r="B14" s="1">
        <v>12</v>
      </c>
      <c r="C14" s="1">
        <v>1021</v>
      </c>
      <c r="D14" s="1" t="s">
        <v>441</v>
      </c>
      <c r="E14" s="35">
        <v>34267</v>
      </c>
      <c r="F14" s="9">
        <f ca="1">ROUNDDOWN((TODAY()-TB_Dependentes[[#This Row],[NASC_DEPENDENTE]])/365,0)</f>
        <v>26</v>
      </c>
    </row>
    <row r="15" spans="2:6" x14ac:dyDescent="0.45">
      <c r="B15" s="1">
        <v>13</v>
      </c>
      <c r="C15" s="1">
        <v>1029</v>
      </c>
      <c r="D15" s="1" t="s">
        <v>442</v>
      </c>
      <c r="E15" s="35">
        <v>40112</v>
      </c>
      <c r="F15" s="9">
        <f ca="1">ROUNDDOWN((TODAY()-TB_Dependentes[[#This Row],[NASC_DEPENDENTE]])/365,0)</f>
        <v>10</v>
      </c>
    </row>
    <row r="16" spans="2:6" x14ac:dyDescent="0.45">
      <c r="B16" s="1">
        <v>14</v>
      </c>
      <c r="C16" s="1">
        <v>1030</v>
      </c>
      <c r="D16" s="1" t="s">
        <v>442</v>
      </c>
      <c r="E16" s="35">
        <v>40112</v>
      </c>
      <c r="F16" s="9">
        <f ca="1">ROUNDDOWN((TODAY()-TB_Dependentes[[#This Row],[NASC_DEPENDENTE]])/365,0)</f>
        <v>10</v>
      </c>
    </row>
    <row r="17" spans="2:6" x14ac:dyDescent="0.45">
      <c r="B17" s="1">
        <v>15</v>
      </c>
      <c r="C17" s="1">
        <v>1025</v>
      </c>
      <c r="D17" s="1" t="s">
        <v>443</v>
      </c>
      <c r="E17" s="35">
        <v>39290</v>
      </c>
      <c r="F17" s="9">
        <f ca="1">ROUNDDOWN((TODAY()-TB_Dependentes[[#This Row],[NASC_DEPENDENTE]])/365,0)</f>
        <v>13</v>
      </c>
    </row>
    <row r="18" spans="2:6" x14ac:dyDescent="0.45">
      <c r="B18" s="1">
        <v>16</v>
      </c>
      <c r="C18" s="1">
        <v>1026</v>
      </c>
      <c r="D18" s="1" t="s">
        <v>443</v>
      </c>
      <c r="E18" s="35">
        <v>39290</v>
      </c>
      <c r="F18" s="9">
        <f ca="1">ROUNDDOWN((TODAY()-TB_Dependentes[[#This Row],[NASC_DEPENDENTE]])/365,0)</f>
        <v>13</v>
      </c>
    </row>
    <row r="19" spans="2:6" x14ac:dyDescent="0.45">
      <c r="B19" s="1">
        <v>17</v>
      </c>
      <c r="C19" s="1">
        <v>1052</v>
      </c>
      <c r="D19" s="1" t="s">
        <v>444</v>
      </c>
      <c r="E19" s="35">
        <v>35500</v>
      </c>
      <c r="F19" s="9">
        <f ca="1">ROUNDDOWN((TODAY()-TB_Dependentes[[#This Row],[NASC_DEPENDENTE]])/365,0)</f>
        <v>23</v>
      </c>
    </row>
    <row r="20" spans="2:6" x14ac:dyDescent="0.45">
      <c r="B20" s="1">
        <v>18</v>
      </c>
      <c r="C20" s="1">
        <v>1055</v>
      </c>
      <c r="D20" s="1" t="s">
        <v>445</v>
      </c>
      <c r="E20" s="35">
        <v>32995</v>
      </c>
      <c r="F20" s="9">
        <f ca="1">ROUNDDOWN((TODAY()-TB_Dependentes[[#This Row],[NASC_DEPENDENTE]])/365,0)</f>
        <v>30</v>
      </c>
    </row>
    <row r="21" spans="2:6" x14ac:dyDescent="0.45">
      <c r="B21" s="1">
        <v>19</v>
      </c>
      <c r="C21" s="1">
        <v>1055</v>
      </c>
      <c r="D21" s="1" t="s">
        <v>446</v>
      </c>
      <c r="E21" s="35">
        <v>34042</v>
      </c>
      <c r="F21" s="9">
        <f ca="1">ROUNDDOWN((TODAY()-TB_Dependentes[[#This Row],[NASC_DEPENDENTE]])/365,0)</f>
        <v>27</v>
      </c>
    </row>
    <row r="22" spans="2:6" x14ac:dyDescent="0.45">
      <c r="B22" s="1">
        <v>20</v>
      </c>
      <c r="C22" s="1">
        <v>1080</v>
      </c>
      <c r="D22" s="1" t="s">
        <v>447</v>
      </c>
      <c r="E22" s="35">
        <v>36150</v>
      </c>
      <c r="F22" s="9">
        <f ca="1">ROUNDDOWN((TODAY()-TB_Dependentes[[#This Row],[NASC_DEPENDENTE]])/365,0)</f>
        <v>21</v>
      </c>
    </row>
    <row r="23" spans="2:6" x14ac:dyDescent="0.45">
      <c r="B23" s="1">
        <v>21</v>
      </c>
      <c r="C23" s="1">
        <v>1085</v>
      </c>
      <c r="D23" s="1" t="s">
        <v>448</v>
      </c>
      <c r="E23" s="35">
        <v>37192</v>
      </c>
      <c r="F23" s="9">
        <f ca="1">ROUNDDOWN((TODAY()-TB_Dependentes[[#This Row],[NASC_DEPENDENTE]])/365,0)</f>
        <v>18</v>
      </c>
    </row>
    <row r="24" spans="2:6" x14ac:dyDescent="0.45">
      <c r="B24" s="1">
        <v>22</v>
      </c>
      <c r="C24" s="1">
        <v>1091</v>
      </c>
      <c r="D24" s="1" t="s">
        <v>449</v>
      </c>
      <c r="E24" s="35">
        <v>36347</v>
      </c>
      <c r="F24" s="9">
        <f ca="1">ROUNDDOWN((TODAY()-TB_Dependentes[[#This Row],[NASC_DEPENDENTE]])/365,0)</f>
        <v>21</v>
      </c>
    </row>
    <row r="25" spans="2:6" x14ac:dyDescent="0.45">
      <c r="B25" s="1">
        <v>23</v>
      </c>
      <c r="C25" s="1">
        <v>1091</v>
      </c>
      <c r="D25" s="1" t="s">
        <v>450</v>
      </c>
      <c r="E25" s="35">
        <v>37507</v>
      </c>
      <c r="F25" s="9">
        <f ca="1">ROUNDDOWN((TODAY()-TB_Dependentes[[#This Row],[NASC_DEPENDENTE]])/365,0)</f>
        <v>17</v>
      </c>
    </row>
    <row r="26" spans="2:6" x14ac:dyDescent="0.45">
      <c r="B26" s="1">
        <v>24</v>
      </c>
      <c r="C26" s="1">
        <v>1090</v>
      </c>
      <c r="D26" s="1" t="s">
        <v>451</v>
      </c>
      <c r="E26" s="35">
        <v>37631</v>
      </c>
      <c r="F26" s="9">
        <f ca="1">ROUNDDOWN((TODAY()-TB_Dependentes[[#This Row],[NASC_DEPENDENTE]])/365,0)</f>
        <v>17</v>
      </c>
    </row>
    <row r="27" spans="2:6" x14ac:dyDescent="0.45">
      <c r="B27" s="1">
        <v>25</v>
      </c>
      <c r="C27" s="1">
        <v>1090</v>
      </c>
      <c r="D27" s="1" t="s">
        <v>452</v>
      </c>
      <c r="E27" s="35">
        <v>38454</v>
      </c>
      <c r="F27" s="9">
        <f ca="1">ROUNDDOWN((TODAY()-TB_Dependentes[[#This Row],[NASC_DEPENDENTE]])/365,0)</f>
        <v>15</v>
      </c>
    </row>
    <row r="28" spans="2:6" x14ac:dyDescent="0.45">
      <c r="B28" s="1">
        <v>26</v>
      </c>
      <c r="C28" s="1">
        <v>1093</v>
      </c>
      <c r="D28" s="1" t="s">
        <v>453</v>
      </c>
      <c r="E28" s="35">
        <v>36629</v>
      </c>
      <c r="F28" s="9">
        <f ca="1">ROUNDDOWN((TODAY()-TB_Dependentes[[#This Row],[NASC_DEPENDENTE]])/365,0)</f>
        <v>20</v>
      </c>
    </row>
    <row r="29" spans="2:6" x14ac:dyDescent="0.45">
      <c r="B29" s="1">
        <v>27</v>
      </c>
      <c r="C29" s="1">
        <v>1094</v>
      </c>
      <c r="D29" s="1" t="s">
        <v>454</v>
      </c>
      <c r="E29" s="35">
        <v>39020</v>
      </c>
      <c r="F29" s="9">
        <f ca="1">ROUNDDOWN((TODAY()-TB_Dependentes[[#This Row],[NASC_DEPENDENTE]])/365,0)</f>
        <v>13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Menu</vt:lpstr>
      <vt:lpstr>Dashboard</vt:lpstr>
      <vt:lpstr>Tabelas_dinâmicas</vt:lpstr>
      <vt:lpstr>Geral</vt:lpstr>
      <vt:lpstr>Funcionarios</vt:lpstr>
      <vt:lpstr>Dependentes</vt:lpstr>
      <vt:lpstr>Geral!FUNCIONARIO</vt:lpstr>
      <vt:lpstr>FUNCIONARIO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Viviane</dc:creator>
  <cp:lastModifiedBy>Laise Daiane Costa Lopes - FBM</cp:lastModifiedBy>
  <dcterms:created xsi:type="dcterms:W3CDTF">2020-06-18T20:38:59Z</dcterms:created>
  <dcterms:modified xsi:type="dcterms:W3CDTF">2020-08-10T18:13:08Z</dcterms:modified>
</cp:coreProperties>
</file>