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laksh\Downloads\fore cast simulation\"/>
    </mc:Choice>
  </mc:AlternateContent>
  <xr:revisionPtr revIDLastSave="0" documentId="8_{210EA41A-0C6B-413E-BE08-8E82A7B1C32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 Generation" sheetId="1" r:id="rId1"/>
    <sheet name="Forecasting" sheetId="6" r:id="rId2"/>
  </sheets>
  <definedNames>
    <definedName name="solver_adj" localSheetId="1" hidden="1">Forecasting!$K$2:$L$2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Forecasting!$K$2</definedName>
    <definedName name="solver_lhs2" localSheetId="1" hidden="1">Forecasting!$L$2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Forecasting!$I$24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hs1" localSheetId="1" hidden="1">1</definedName>
    <definedName name="solver_rhs2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H3" i="6"/>
  <c r="G3" i="6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F3" i="6" l="1"/>
  <c r="G4" i="6" s="1"/>
  <c r="H4" i="6" s="1"/>
  <c r="I4" i="6" s="1"/>
  <c r="F2" i="6"/>
  <c r="E2" i="6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D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 s="1"/>
  <c r="D3" i="1" s="1"/>
  <c r="G25" i="6" l="1"/>
  <c r="G28" i="6"/>
  <c r="G30" i="6"/>
  <c r="G26" i="6"/>
  <c r="G29" i="6"/>
  <c r="G24" i="6"/>
  <c r="G27" i="6"/>
  <c r="G11" i="6"/>
  <c r="H11" i="6" s="1"/>
  <c r="I11" i="6" s="1"/>
  <c r="G7" i="6"/>
  <c r="H7" i="6" s="1"/>
  <c r="I7" i="6" s="1"/>
  <c r="G15" i="6"/>
  <c r="H15" i="6" s="1"/>
  <c r="I15" i="6" s="1"/>
  <c r="G14" i="6"/>
  <c r="H14" i="6" s="1"/>
  <c r="I14" i="6" s="1"/>
  <c r="G10" i="6"/>
  <c r="H10" i="6" s="1"/>
  <c r="I10" i="6" s="1"/>
  <c r="G6" i="6"/>
  <c r="H6" i="6" s="1"/>
  <c r="I6" i="6" s="1"/>
  <c r="G8" i="6"/>
  <c r="H8" i="6" s="1"/>
  <c r="I8" i="6" s="1"/>
  <c r="G5" i="6"/>
  <c r="H5" i="6" s="1"/>
  <c r="I5" i="6" s="1"/>
  <c r="G17" i="6"/>
  <c r="H17" i="6" s="1"/>
  <c r="I17" i="6" s="1"/>
  <c r="G9" i="6"/>
  <c r="H9" i="6" s="1"/>
  <c r="I9" i="6" s="1"/>
  <c r="G12" i="6"/>
  <c r="H12" i="6" s="1"/>
  <c r="I12" i="6" s="1"/>
  <c r="G21" i="6"/>
  <c r="H21" i="6" s="1"/>
  <c r="I21" i="6" s="1"/>
  <c r="G22" i="6"/>
  <c r="H22" i="6" s="1"/>
  <c r="I22" i="6" s="1"/>
  <c r="G18" i="6"/>
  <c r="H18" i="6" s="1"/>
  <c r="I18" i="6" s="1"/>
  <c r="G20" i="6"/>
  <c r="H20" i="6" s="1"/>
  <c r="I20" i="6" s="1"/>
  <c r="G23" i="6"/>
  <c r="H23" i="6" s="1"/>
  <c r="I23" i="6" s="1"/>
  <c r="G16" i="6"/>
  <c r="H16" i="6" s="1"/>
  <c r="I16" i="6" s="1"/>
  <c r="G19" i="6"/>
  <c r="H19" i="6" s="1"/>
  <c r="I19" i="6" s="1"/>
  <c r="G13" i="6"/>
  <c r="H13" i="6" s="1"/>
  <c r="I13" i="6" s="1"/>
  <c r="R4" i="1"/>
  <c r="D4" i="1" s="1"/>
  <c r="I24" i="6" l="1"/>
  <c r="R5" i="1"/>
  <c r="D5" i="1" s="1"/>
  <c r="R6" i="1" l="1"/>
  <c r="D6" i="1" s="1"/>
  <c r="R7" i="1" l="1"/>
  <c r="R8" i="1" s="1"/>
  <c r="D7" i="1" l="1"/>
  <c r="R9" i="1"/>
  <c r="D8" i="1"/>
  <c r="R10" i="1" l="1"/>
  <c r="D9" i="1"/>
  <c r="R11" i="1" l="1"/>
  <c r="D10" i="1"/>
  <c r="R12" i="1" l="1"/>
  <c r="D11" i="1"/>
  <c r="R13" i="1" l="1"/>
  <c r="D12" i="1"/>
  <c r="R14" i="1" l="1"/>
  <c r="D13" i="1"/>
  <c r="R15" i="1" l="1"/>
  <c r="D14" i="1"/>
  <c r="R16" i="1" l="1"/>
  <c r="D15" i="1"/>
  <c r="R17" i="1" l="1"/>
  <c r="D16" i="1"/>
  <c r="R18" i="1" l="1"/>
  <c r="D17" i="1"/>
  <c r="R19" i="1" l="1"/>
  <c r="D18" i="1"/>
  <c r="R20" i="1" l="1"/>
  <c r="D19" i="1"/>
  <c r="R21" i="1" l="1"/>
  <c r="D20" i="1"/>
  <c r="R22" i="1" l="1"/>
  <c r="D21" i="1"/>
  <c r="R23" i="1" l="1"/>
  <c r="D2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2"/>
        </ext>
      </extLst>
    </bk>
    <bk>
      <extLst>
        <ext uri="{3e2802c4-a4d2-4d8b-9148-e3be6c30e623}">
          <xlrd:rvb i="5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<sst xmlns="http://schemas.openxmlformats.org/spreadsheetml/2006/main" count="158" uniqueCount="106">
  <si>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</si>
  <si>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</si>
  <si>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</si>
  <si>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</si>
  <si>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</si>
  <si>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</si>
  <si>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</si>
  <si>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</si>
  <si>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Period #</t>
  </si>
  <si>
    <t>Demand</t>
  </si>
  <si>
    <t>Week #</t>
  </si>
  <si>
    <t>level estimate</t>
  </si>
  <si>
    <t>trend estimate</t>
  </si>
  <si>
    <t>Forecast</t>
  </si>
  <si>
    <t>Forecast Error</t>
  </si>
  <si>
    <t>Forecast Error^2</t>
  </si>
  <si>
    <t>alpha</t>
  </si>
  <si>
    <t>Beta*</t>
  </si>
  <si>
    <t>Part B - Holt's Linear Trend Method</t>
  </si>
  <si>
    <t>Step 0</t>
  </si>
  <si>
    <t>First, make sure that you have the demand data fixed</t>
  </si>
  <si>
    <t>(2 points)</t>
  </si>
  <si>
    <t>Step 1</t>
  </si>
  <si>
    <t>Use Excel's  Data Analysis--&gt;Regression on first two-week's (i.e., periods 1-14) data to create the level and trend estimates in period 0</t>
  </si>
  <si>
    <t>This will give the regression summary under the data table (see below the data table)</t>
  </si>
  <si>
    <t>Use the regression result to populate cells E2 and F2 (blue cells in row 2)</t>
  </si>
  <si>
    <t>Step 2</t>
  </si>
  <si>
    <t>Calculate forecasts and forecasting errors. To do so:</t>
  </si>
  <si>
    <t xml:space="preserve">After that, calculate the forecast made in period 0 for period 1; </t>
  </si>
  <si>
    <t>then assume that demand for period 1 is revealed and calculate the updated level and trend estimates for period 1</t>
  </si>
  <si>
    <t>and then calculate the forecast made in period 1 for period 2; and so on</t>
  </si>
  <si>
    <t>and formulas for forecast calculations in column G (yellowish cells)</t>
  </si>
  <si>
    <t>in columns H (pink cells) and I (gray cells) respectively</t>
  </si>
  <si>
    <t>Step 3</t>
  </si>
  <si>
    <t>Determine the optimal alpha and beta* values that will minimize the sum of squared errors.</t>
  </si>
  <si>
    <t>To do so, go to Solver and setup the optimization problem</t>
  </si>
  <si>
    <t>Do not forget to add the constraints that the parameters values should be &lt;=1</t>
  </si>
  <si>
    <t>And select GRG Nonlinear from the solving method</t>
  </si>
  <si>
    <t>Report how much the sum of the squared errors changed below</t>
  </si>
  <si>
    <t>Step 4</t>
  </si>
  <si>
    <t>do not type in just values</t>
  </si>
  <si>
    <t>(1 point)</t>
  </si>
  <si>
    <t>Step 5</t>
  </si>
  <si>
    <t>Step 6</t>
  </si>
  <si>
    <t>Part A - Data Generation</t>
  </si>
  <si>
    <t>Generate New data by pressing F9 (or Fn+F9 depending on your keyboard) several times</t>
  </si>
  <si>
    <t>Copy the demand data to 'Forecasting' sheet</t>
  </si>
  <si>
    <t>To do so:</t>
  </si>
  <si>
    <t>In pasting, use right-clik --&gt; paste options --&gt; values</t>
  </si>
  <si>
    <t>This will fix the data you are going to use in the project</t>
  </si>
  <si>
    <t>Enter your name:</t>
  </si>
  <si>
    <t>Enter the sum of the digits in your student ID to cell H6 below (blue cell)</t>
  </si>
  <si>
    <t>Copy cells D2:D22 (i.e., gray cells) in this sheet</t>
  </si>
  <si>
    <t>Paste them in cells D3:D23 (i.e., grey cells) in 'Forecasting' sheet</t>
  </si>
  <si>
    <t>That is, you copied cells D2:D22 from 'Data Generation' sheet</t>
  </si>
  <si>
    <t>and pasted the values only into cells D3:D23 of this sheet</t>
  </si>
  <si>
    <t>In doing so, under Output options of the Regression window, select Output Range and select A33</t>
  </si>
  <si>
    <t xml:space="preserve">Then, explain which values of the regression results you used </t>
  </si>
  <si>
    <t>as level and trend estimates for period 0 and why. 2-4 sentences would be sufficient.</t>
  </si>
  <si>
    <t>Initially set alpha=0.5 and beta*=0.5 in cells K2 and L2</t>
  </si>
  <si>
    <t>until you calculate the forecast made in period 20 for period 21 and you calculated the level and trend estimates for period 21</t>
  </si>
  <si>
    <t xml:space="preserve">Put the formulas for level and trend estimates in columns E (green cells) and F (green cells), respectively, </t>
  </si>
  <si>
    <t>Once one-step-ahead forecasts are calculated for periods 1-21, calculate the forecast errors and squared forecast errors</t>
  </si>
  <si>
    <t>Finally, write the formula for sum of squared errors in cell I24 (orange cell)</t>
  </si>
  <si>
    <t>After getting the optimal alpha and beta* values, calculate the forecasts made in period 21</t>
  </si>
  <si>
    <t xml:space="preserve">for periods 22-28 in cells G24:30 (blue cells). To do so, write the formulas. That is, </t>
  </si>
  <si>
    <t xml:space="preserve">Is the method used biased? Explain why briefly. </t>
  </si>
  <si>
    <t>Show your calculations. Your can have extra calculations on columns K and L. 2-4 sentences should be sufficient</t>
  </si>
  <si>
    <t>Discuss how can you improve this forecasting approach? What could you make differently for better accuracy, if possible?</t>
  </si>
  <si>
    <t>Discuss the overall process and any improvement suggestions. 3-6 sentences would be sufficient.</t>
  </si>
  <si>
    <t>AND ENTERING THE VALUE INTO THE BLUE CELL.</t>
  </si>
  <si>
    <t>(4 points)</t>
  </si>
  <si>
    <t>(3 points)</t>
  </si>
  <si>
    <t>Enter your student ID:</t>
  </si>
  <si>
    <t>DO NOT MAKE CHANGES OTHER THAN TYPING YOUR NAME, STUDENT ID</t>
  </si>
  <si>
    <t>SAI LAKSHMAN ETHAKATLA</t>
  </si>
  <si>
    <t>A05134435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</si>
  <si>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</si>
  <si>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</si>
  <si>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</si>
  <si>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</si>
  <si>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</si>
  <si>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</si>
  <si>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</si>
  <si>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</si>
  <si>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</si>
  <si>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</si>
  <si>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</si>
  <si>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</si>
  <si>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</si>
  <si>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</si>
  <si>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</si>
  <si>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</si>
  <si>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</si>
  <si>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</si>
  <si>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</si>
  <si>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</si>
  <si>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</si>
  <si>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</si>
  <si>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</si>
  <si>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</si>
  <si>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</si>
  <si>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Before doing solving method the mean of squared errors is 12.105 and alpha = 0.5 and beta = 0.5, after solving method my alpha value is 1 and beta value is 0.0058 were mean of squared errors had minimized to  6.011</t>
  </si>
  <si>
    <t xml:space="preserve">My forecast error average before optimization is -2.12 and after optimization it is -0.53 which  is nearing zero, so it means the method is not biased </t>
  </si>
  <si>
    <t>I have used coefficient of intercept and X varible 1 as level and trend estimates for period 0 as I observed it from example files uploaded in canvas  from linear regression model  since we are using Holt-Linear Trend method, those values have been used as  level and trend estimate from Regression analysis.</t>
  </si>
  <si>
    <t xml:space="preserve">We also have weekly data so we can also use the weekly analysis. As of now in step-1  we have  used two weeks data for analysis but we can use the full available data for analysis.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</si>
</sst>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0" xfId="0" applyFill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3" borderId="4" xfId="0" applyFill="1" applyBorder="1"/>
    <xf numFmtId="0" fontId="0" fillId="2" borderId="0" xfId="0" applyFill="1"/>
    <xf numFmtId="164" fontId="0" fillId="6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7" borderId="3" xfId="0" applyNumberFormat="1" applyFill="1" applyBorder="1"/>
    <xf numFmtId="164" fontId="0" fillId="8" borderId="3" xfId="0" applyNumberFormat="1" applyFill="1" applyBorder="1"/>
    <xf numFmtId="0" fontId="1" fillId="0" borderId="5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9" borderId="3" xfId="0" applyNumberFormat="1" applyFill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Continuous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06/relationships/rdSupportingPropertyBag" Target="richData/rdsupportingpropertybag.xml"/><Relationship Id="rId5" Type="http://schemas.openxmlformats.org/officeDocument/2006/relationships/sharedStrings" Target="sharedStrings.xml"/><Relationship Id="rId10" Type="http://schemas.microsoft.com/office/2017/06/relationships/rdSupportingPropertyBagStructure" Target="richData/rdsupportingpropertybagstructure.xml"/><Relationship Id="rId4" Type="http://schemas.openxmlformats.org/officeDocument/2006/relationships/styles" Target="styles.xml"/><Relationship Id="rId9" Type="http://schemas.microsoft.com/office/2017/06/relationships/richStyles" Target="richData/richStyl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core">
      <keyFlags>
        <key name="%EntityServiceId">
          <flag name="ShowInCardView" value="0"/>
          <flag name="ShowInDotNotation" value="0"/>
          <flag name="ShowInAutoComplete" value="0"/>
        </key>
        <key name="%EntitySubDomain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</types>
</rvTypesInfo>
</file>

<file path=xl/richData/rdrichvalue.xml><?xml version="1.0" encoding="utf-8"?>
<rvData xmlns="http://schemas.microsoft.com/office/spreadsheetml/2017/richdata" count="6">
  <rv s="0">
    <v>https://www.bing.com/financeapi/forcetrigger?t=a3ppoc&amp;q=NASDAQ+US+Dividend+Achievers+50+Index&amp;form=skydnc</v>
    <v>Learn more on Bing</v>
  </rv>
  <rv s="1">
    <v>en-US</v>
    <v>a3ppoc</v>
    <v>268435456</v>
    <v>1</v>
    <v>Powered by Refinitiv</v>
    <v>0</v>
    <v>NASDAQ US Dividend Achievers 50 Index</v>
    <v>2</v>
    <v>3</v>
    <v>Finance</v>
    <v>4</v>
    <v>1956.26</v>
    <v>1660.72</v>
    <v>0.71</v>
    <v>4.0269999999999998E-4</v>
    <v>US</v>
    <v>1781.84</v>
    <v>Index</v>
    <v>0</v>
    <v>1756.41</v>
    <v>NASDAQ US Dividend Achievers 50 Index</v>
    <v>1758.53</v>
    <v>1763.05</v>
    <v>1763.76</v>
    <v>DAY</v>
    <v>NASDAQ US Dividend Achievers 50 Index</v>
  </rv>
  <rv s="2">
    <v>1</v>
  </rv>
  <rv s="0">
    <v>https://www.bing.com/financeapi/forcetrigger?t=c2w18m&amp;q=Demand+FI+em+Direitos+Creditorios+-+Sub+Unica&amp;form=skydnc</v>
    <v>Learn more on Bing</v>
  </rv>
  <rv s="3">
    <v>en-US</v>
    <v>c2w18m</v>
    <v>268435456</v>
    <v>1</v>
    <v>Powered by Refinitiv</v>
    <v>5</v>
    <v>Demand FI em Direitos Creditorios - Sub Unica</v>
    <v>6</v>
    <v>7</v>
    <v>Finance</v>
    <v>8</v>
    <v>67.203900000000004</v>
    <v>0.37871499999999997</v>
    <v>BR</v>
    <v>BRL</v>
    <v>Mutual Fund</v>
    <v>44742</v>
    <v>44753.875763757809</v>
    <v>3</v>
    <v>Demand FI em Direitos Creditorios - Sub Unica</v>
    <v>3673776</v>
    <v>177.45249999999999</v>
    <v>244.65639999999999</v>
    <v>0</v>
    <v>0.37871499999999997</v>
    <v>1.0929999999999999E-8</v>
    <v>-0.95569999999999988</v>
    <v>-0.58349699999999993</v>
    <v>0</v>
    <v>0</v>
    <v>-0.84060000000000001</v>
    <v>40.730.321/0001-66</v>
    <v>Demand FI em Direitos Creditorios - Sub Unica</v>
  </rv>
  <rv s="2">
    <v>4</v>
  </rv>
</rvData>
</file>

<file path=xl/richData/rdrichvaluestructure.xml><?xml version="1.0" encoding="utf-8"?>
<rvStructures xmlns="http://schemas.microsoft.com/office/spreadsheetml/2017/richdata" count="4">
  <s t="_hyperlink">
    <k n="Address" t="s"/>
    <k n="Text" t="s"/>
  </s>
  <s t="_linkedentitycore">
    <k n="%EntityCulture" t="s"/>
    <k n="%EntityId" t="s"/>
    <k n="%EntityServiceId"/>
    <k n="%IsRefreshable" t="b"/>
    <k n="%ProviderInfo" t="s"/>
    <k n="_Display" t="spb"/>
    <k n="_DisplayString" t="s"/>
    <k n="_Flags" t="spb"/>
    <k n="_Format" t="spb"/>
    <k n="_Icon" t="s"/>
    <k n="_SubLabel" t="spb"/>
    <k n="52 week high"/>
    <k n="52 week low"/>
    <k n="Change"/>
    <k n="Change (%)"/>
    <k n="Country/region" t="s"/>
    <k n="High"/>
    <k n="Instrument type" t="s"/>
    <k n="LearnMoreOnLink" t="r"/>
    <k n="Low"/>
    <k n="Name" t="s"/>
    <k n="Open"/>
    <k n="Previous close"/>
    <k n="Price"/>
    <k n="Ticker symbol" t="s"/>
    <k n="UniqueName" t="s"/>
  </s>
  <s t="_linkedentity">
    <k n="%cvi" t="r"/>
  </s>
  <s t="_linkedentitycore">
    <k n="%EntityCulture" t="s"/>
    <k n="%EntityId" t="s"/>
    <k n="%EntityServiceId"/>
    <k n="%IsRefreshable" t="b"/>
    <k n="%ProviderInfo" t="s"/>
    <k n="_Display" t="spb"/>
    <k n="_DisplayString" t="s"/>
    <k n="_Flags" t="spb"/>
    <k n="_Format" t="spb"/>
    <k n="_Icon" t="s"/>
    <k n="_SubLabel" t="spb"/>
    <k n="Change"/>
    <k n="Change (%)"/>
    <k n="Country/region" t="s"/>
    <k n="Currency" t="s"/>
    <k n="Instrument type" t="s"/>
    <k n="Last trade time"/>
    <k n="Last update time"/>
    <k n="LearnMoreOnLink" t="r"/>
    <k n="Name" t="s"/>
    <k n="Net assets"/>
    <k n="Previous close"/>
    <k n="Price"/>
    <k n="Rating"/>
    <k n="Return (1m)"/>
    <k n="Return (1w)"/>
    <k n="Return (1y)"/>
    <k n="Return (3m)"/>
    <k n="Return (3y)"/>
    <k n="Return (5y)"/>
    <k n="Return (YTD)"/>
    <k n="Ticker symbol" t="s"/>
    <k n="UniqueName" t="s"/>
  </s>
</rvStructures>
</file>

<file path=xl/richData/rdsupportingpropertybag.xml><?xml version="1.0" encoding="utf-8"?>
<supportingPropertyBags xmlns="http://schemas.microsoft.com/office/spreadsheetml/2017/richdata2">
  <spbArrays count="2">
    <a count="26">
      <v t="s">%EntityServiceId</v>
      <v t="s">_Format</v>
      <v t="s">%IsRefreshable</v>
      <v t="s">%EntityCulture</v>
      <v t="s">%EntityId</v>
      <v t="s">_Icon</v>
      <v t="s">_Display</v>
      <v t="s">Name</v>
      <v t="s">Price</v>
      <v t="s">Ticker symbol</v>
      <v t="s">_SubLabel</v>
      <v t="s">Change</v>
      <v t="s">Change (%)</v>
      <v t="s">Country/region</v>
      <v t="s">Previous close</v>
      <v t="s">Open</v>
      <v t="s">High</v>
      <v t="s">Low</v>
      <v t="s">52 week high</v>
      <v t="s">52 week low</v>
      <v t="s">Instrument type</v>
      <v t="s">_Flags</v>
      <v t="s">UniqueName</v>
      <v t="s">_DisplayString</v>
      <v t="s">LearnMoreOnLink</v>
      <v t="s">%ProviderInfo</v>
    </a>
    <a count="33">
      <v t="s">%EntityServiceId</v>
      <v t="s">_Format</v>
      <v t="s">%IsRefreshable</v>
      <v t="s">%EntityCulture</v>
      <v t="s">%EntityId</v>
      <v t="s">_Icon</v>
      <v t="s">_Display</v>
      <v t="s">Name</v>
      <v t="s">Price</v>
      <v t="s">Ticker symbol</v>
      <v t="s">Country/region</v>
      <v t="s">_SubLabel</v>
      <v t="s">Change</v>
      <v t="s">Change (%)</v>
      <v t="s">Rating</v>
      <v t="s">Previous close</v>
      <v t="s">Return (YTD)</v>
      <v t="s">Return (1w)</v>
      <v t="s">Return (1m)</v>
      <v t="s">Return (3m)</v>
      <v t="s">Return (1y)</v>
      <v t="s">Return (3y)</v>
      <v t="s">Return (5y)</v>
      <v t="s">Net assets</v>
      <v t="s">Last trade time</v>
      <v t="s">_Flags</v>
      <v t="s">Last update time</v>
      <v t="s">Instrument type</v>
      <v t="s">Currency</v>
      <v t="s">UniqueName</v>
      <v t="s">_DisplayString</v>
      <v t="s">LearnMoreOnLink</v>
      <v t="s">%ProviderInfo</v>
    </a>
  </spbArrays>
  <spbData count="9">
    <spb s="0">
      <v>0</v>
      <v>Name</v>
      <v>LearnMoreOnLink</v>
    </spb>
    <spb s="1">
      <v>0</v>
      <v>0</v>
      <v>0</v>
    </spb>
    <spb s="2">
      <v>1</v>
      <v>1</v>
      <v>1</v>
    </spb>
    <spb s="3">
      <v>1</v>
      <v>1</v>
      <v>2</v>
      <v>1</v>
      <v>1</v>
      <v>1</v>
      <v>3</v>
      <v>1</v>
      <v>1</v>
      <v>1</v>
      <v>4</v>
    </spb>
    <spb s="4">
      <v>from previous close</v>
      <v>from previous close</v>
    </spb>
    <spb s="0">
      <v>1</v>
      <v>Name</v>
      <v>LearnMoreOnLink</v>
    </spb>
    <spb s="5">
      <v>1</v>
      <v>1</v>
      <v>1</v>
      <v>1</v>
    </spb>
    <spb s="6">
      <v>2</v>
      <v>5</v>
      <v>5</v>
      <v>6</v>
      <v>3</v>
      <v>7</v>
      <v>3</v>
      <v>3</v>
      <v>3</v>
      <v>3</v>
      <v>3</v>
      <v>3</v>
      <v>3</v>
      <v>5</v>
      <v>8</v>
      <v>9</v>
      <v>4</v>
    </spb>
    <spb s="7">
      <v>from previous close</v>
      <v>from previous close</v>
      <v>GMT</v>
      <v>GMT</v>
    </spb>
  </spbData>
</supportingPropertyBags>
</file>

<file path=xl/richData/rdsupportingpropertybagstructure.xml><?xml version="1.0" encoding="utf-8"?>
<spbStructures xmlns="http://schemas.microsoft.com/office/spreadsheetml/2017/richdata2" count="8">
  <s>
    <k n="^Order" t="spba"/>
    <k n="TitleProperty" t="s"/>
    <k n="SubTitleProperty" t="s"/>
  </s>
  <s>
    <k n="ShowInCardView" t="b"/>
    <k n="ShowInDotNotation" t="b"/>
    <k n="ShowInAutoComplete" t="b"/>
  </s>
  <s>
    <k n="UniqueName" t="spb"/>
    <k n="`%ProviderInfo" t="spb"/>
    <k n="LearnMoreOnLink" t="spb"/>
  </s>
  <s>
    <k n="Low" t="i"/>
    <k n="High" t="i"/>
    <k n="Name" t="i"/>
    <k n="Open" t="i"/>
    <k n="Price" t="i"/>
    <k n="Change" t="i"/>
    <k n="Change (%)" t="i"/>
    <k n="52 week low" t="i"/>
    <k n="52 week high" t="i"/>
    <k n="Previous close" t="i"/>
    <k n="`%EntityServiceId" t="i"/>
  </s>
  <s>
    <k n="Change" t="s"/>
    <k n="Change (%)" t="s"/>
  </s>
  <s>
    <k n="UniqueName" t="spb"/>
    <k n="`%ProviderInfo" t="spb"/>
    <k n="LearnMoreOnLink" t="spb"/>
    <k n="Last update time" t="spb"/>
  </s>
  <s>
    <k n="Name" t="i"/>
    <k n="Price" t="i"/>
    <k n="Change" t="i"/>
    <k n="Rating" t="i"/>
    <k n="Change (%)" t="i"/>
    <k n="Net assets" t="i"/>
    <k n="Return (1m)" t="i"/>
    <k n="Return (1w)" t="i"/>
    <k n="Return (1y)" t="i"/>
    <k n="Return (3m)" t="i"/>
    <k n="Return (3y)" t="i"/>
    <k n="Return (5y)" t="i"/>
    <k n="Return (YTD)" t="i"/>
    <k n="Previous close" t="i"/>
    <k n="Last trade time" t="i"/>
    <k n="Last update time" t="i"/>
    <k n="`%EntityServiceId" t="i"/>
  </s>
  <s>
    <k n="Change" t="s"/>
    <k n="Change (%)" t="s"/>
    <k n="Last trade time" t="s"/>
    <k n="Last update time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6">
    <x:dxf>
      <x:numFmt numFmtId="2" formatCode="0.00"/>
    </x:dxf>
    <x:dxf>
      <x:numFmt numFmtId="0" formatCode="General"/>
    </x:dxf>
    <x:dxf>
      <x:numFmt numFmtId="14" formatCode="0.00%"/>
    </x:dxf>
    <x:dxf>
      <x:numFmt numFmtId="3" formatCode="#,##0"/>
    </x:dxf>
    <x:dxf>
      <x:numFmt numFmtId="19" formatCode="m/d/yyyy"/>
    </x:dxf>
    <x:dxf>
      <x:numFmt numFmtId="27" formatCode="m/d/yyyy\ h:mm"/>
    </x:dxf>
  </dxfs>
  <richProperties>
    <rPr n="NumberFormat" t="s"/>
    <rPr n="IsTitleField" t="b"/>
  </richProperties>
  <richStyles>
    <rSty dxfid="1">
      <rpv i="0">_([$$-en-US]* #,##0.00_);_([$$-en-US]* (#,##0.00);_([$$-en-US]* "-"??_);_(@_)</rpv>
    </rSty>
    <rSty>
      <rpv i="1">1</rpv>
    </rSty>
    <rSty dxfid="2"/>
    <rSty dxfid="0">
      <rpv i="0">0.00</rpv>
    </rSty>
    <rSty dxfid="1">
      <rpv i="0">_-[$R$-pt-BR] * #,##0.00_-;-[$R$-pt-BR] * #,##0.00_-;_-[$R$-pt-BR] * "-"??_-;_-@_-</rpv>
    </rSty>
    <rSty dxfid="3">
      <rpv i="0">#,##0</rpv>
    </rSty>
    <rSty dxfid="1">
      <rpv i="0">_-[$R$-pt-BR] * #,##0_-;-[$R$-pt-BR] * #,##0_-;_-[$R$-pt-BR] * "-"_-;_-@_-</rpv>
    </rSty>
    <rSty dxfid="4"/>
    <rSty dxfid="5"/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opLeftCell="A5" zoomScale="130" zoomScaleNormal="130" workbookViewId="0">
      <selection activeCell="E22" sqref="E22"/>
    </sheetView>
  </sheetViews>
  <sheetFormatPr defaultRowHeight="14.4" x14ac:dyDescent="0.3"/>
  <cols>
    <col min="2" max="2" width="9.88671875" bestFit="1" customWidth="1"/>
  </cols>
  <sheetData>
    <row r="1" spans="1:19" x14ac:dyDescent="0.3">
      <c r="A1" s="1" t="s">
        <v>10</v>
      </c>
      <c r="B1" s="1" t="s">
        <v>7</v>
      </c>
      <c r="C1" s="1" t="s">
        <v>8</v>
      </c>
      <c r="D1" s="1" t="s">
        <v>9</v>
      </c>
      <c r="F1" s="8" t="s">
        <v>41</v>
      </c>
      <c r="G1" s="23" t="s">
        <v>44</v>
      </c>
    </row>
    <row r="2" spans="1:19" x14ac:dyDescent="0.3">
      <c r="A2" s="38">
        <v>1</v>
      </c>
      <c r="B2" s="4" t="s">
        <v>0</v>
      </c>
      <c r="C2" s="4">
        <v>1</v>
      </c>
      <c r="D2" s="28">
        <f>H6</f>
        <v>25</v>
      </c>
      <c r="S2" s="14">
        <f ca="1">RANDBETWEEN(-1,5)</f>
        <v>0</v>
      </c>
    </row>
    <row r="3" spans="1:19" x14ac:dyDescent="0.3">
      <c r="A3" s="39"/>
      <c r="B3" s="2" t="s">
        <v>1</v>
      </c>
      <c r="C3" s="2">
        <v>2</v>
      </c>
      <c r="D3" s="28">
        <f t="shared" ref="D3:D22" ca="1" si="0">R3</f>
        <v>25</v>
      </c>
      <c r="G3" s="9" t="s">
        <v>19</v>
      </c>
      <c r="H3" t="s">
        <v>50</v>
      </c>
      <c r="J3" s="35" t="s">
        <v>75</v>
      </c>
      <c r="K3" s="36"/>
      <c r="L3" s="37"/>
      <c r="R3" s="14">
        <f ca="1">H6+S2</f>
        <v>25</v>
      </c>
      <c r="S3" s="14">
        <f t="shared" ref="S3:S23" ca="1" si="1">RANDBETWEEN(-1,5)</f>
        <v>-1</v>
      </c>
    </row>
    <row r="4" spans="1:19" x14ac:dyDescent="0.3">
      <c r="A4" s="39"/>
      <c r="B4" s="2" t="s">
        <v>2</v>
      </c>
      <c r="C4" s="2">
        <v>3</v>
      </c>
      <c r="D4" s="28">
        <f t="shared" ca="1" si="0"/>
        <v>24</v>
      </c>
      <c r="G4" s="11"/>
      <c r="H4" s="27" t="s">
        <v>73</v>
      </c>
      <c r="J4" s="35" t="s">
        <v>76</v>
      </c>
      <c r="K4" s="36"/>
      <c r="L4" s="37"/>
      <c r="R4" s="14">
        <f t="shared" ref="R4:R23" ca="1" si="2">R3+S3</f>
        <v>24</v>
      </c>
      <c r="S4" s="14">
        <f t="shared" ca="1" si="1"/>
        <v>3</v>
      </c>
    </row>
    <row r="5" spans="1:19" x14ac:dyDescent="0.3">
      <c r="A5" s="39"/>
      <c r="B5" s="2" t="s">
        <v>3</v>
      </c>
      <c r="C5" s="2">
        <v>4</v>
      </c>
      <c r="D5" s="28">
        <f t="shared" ca="1" si="0"/>
        <v>27</v>
      </c>
      <c r="G5" s="9" t="s">
        <v>22</v>
      </c>
      <c r="H5" s="27" t="s">
        <v>51</v>
      </c>
      <c r="R5" s="14">
        <f t="shared" ca="1" si="2"/>
        <v>27</v>
      </c>
      <c r="S5" s="14">
        <f t="shared" ca="1" si="1"/>
        <v>1</v>
      </c>
    </row>
    <row r="6" spans="1:19" x14ac:dyDescent="0.3">
      <c r="A6" s="39"/>
      <c r="B6" s="2" t="s">
        <v>4</v>
      </c>
      <c r="C6" s="2">
        <v>5</v>
      </c>
      <c r="D6" s="28">
        <f t="shared" ca="1" si="0"/>
        <v>28</v>
      </c>
      <c r="G6" s="11"/>
      <c r="H6" s="13">
        <v>25</v>
      </c>
      <c r="R6" s="14">
        <f t="shared" ca="1" si="2"/>
        <v>28</v>
      </c>
      <c r="S6" s="14">
        <f t="shared" ca="1" si="1"/>
        <v>-1</v>
      </c>
    </row>
    <row r="7" spans="1:19" x14ac:dyDescent="0.3">
      <c r="A7" s="39"/>
      <c r="B7" s="2" t="s">
        <v>5</v>
      </c>
      <c r="C7" s="2">
        <v>6</v>
      </c>
      <c r="D7" s="28">
        <f t="shared" ca="1" si="0"/>
        <v>27</v>
      </c>
      <c r="G7" s="11"/>
      <c r="R7" s="14">
        <f t="shared" ca="1" si="2"/>
        <v>27</v>
      </c>
      <c r="S7" s="14">
        <f t="shared" ca="1" si="1"/>
        <v>0</v>
      </c>
    </row>
    <row r="8" spans="1:19" x14ac:dyDescent="0.3">
      <c r="A8" s="40"/>
      <c r="B8" s="3" t="s">
        <v>6</v>
      </c>
      <c r="C8" s="3">
        <v>7</v>
      </c>
      <c r="D8" s="29">
        <f t="shared" ca="1" si="0"/>
        <v>27</v>
      </c>
      <c r="G8" s="9" t="s">
        <v>26</v>
      </c>
      <c r="H8" t="s">
        <v>45</v>
      </c>
      <c r="R8" s="14">
        <f t="shared" ca="1" si="2"/>
        <v>27</v>
      </c>
      <c r="S8" s="14">
        <f t="shared" ca="1" si="1"/>
        <v>4</v>
      </c>
    </row>
    <row r="9" spans="1:19" x14ac:dyDescent="0.3">
      <c r="A9" s="39">
        <v>2</v>
      </c>
      <c r="B9" s="2" t="s">
        <v>0</v>
      </c>
      <c r="C9" s="2">
        <v>8</v>
      </c>
      <c r="D9" s="28">
        <f t="shared" ca="1" si="0"/>
        <v>31</v>
      </c>
      <c r="G9" s="11"/>
      <c r="R9" s="14">
        <f t="shared" ca="1" si="2"/>
        <v>31</v>
      </c>
      <c r="S9" s="14">
        <f t="shared" ca="1" si="1"/>
        <v>1</v>
      </c>
    </row>
    <row r="10" spans="1:19" x14ac:dyDescent="0.3">
      <c r="A10" s="39"/>
      <c r="B10" s="2" t="s">
        <v>1</v>
      </c>
      <c r="C10" s="2">
        <v>9</v>
      </c>
      <c r="D10" s="28">
        <f t="shared" ca="1" si="0"/>
        <v>32</v>
      </c>
      <c r="G10" s="9" t="s">
        <v>33</v>
      </c>
      <c r="H10" t="s">
        <v>46</v>
      </c>
      <c r="R10" s="14">
        <f t="shared" ca="1" si="2"/>
        <v>32</v>
      </c>
      <c r="S10" s="14">
        <f t="shared" ca="1" si="1"/>
        <v>0</v>
      </c>
    </row>
    <row r="11" spans="1:19" x14ac:dyDescent="0.3">
      <c r="A11" s="39"/>
      <c r="B11" s="2" t="s">
        <v>2</v>
      </c>
      <c r="C11" s="2">
        <v>10</v>
      </c>
      <c r="D11" s="28">
        <f t="shared" ca="1" si="0"/>
        <v>32</v>
      </c>
      <c r="H11" t="s">
        <v>47</v>
      </c>
      <c r="R11" s="14">
        <f t="shared" ca="1" si="2"/>
        <v>32</v>
      </c>
      <c r="S11" s="14">
        <f t="shared" ca="1" si="1"/>
        <v>-1</v>
      </c>
    </row>
    <row r="12" spans="1:19" x14ac:dyDescent="0.3">
      <c r="A12" s="39"/>
      <c r="B12" s="2" t="s">
        <v>3</v>
      </c>
      <c r="C12" s="2">
        <v>11</v>
      </c>
      <c r="D12" s="28">
        <f t="shared" ca="1" si="0"/>
        <v>31</v>
      </c>
      <c r="G12" s="26"/>
      <c r="H12" t="s">
        <v>52</v>
      </c>
      <c r="R12" s="14">
        <f t="shared" ca="1" si="2"/>
        <v>31</v>
      </c>
      <c r="S12" s="14">
        <f t="shared" ca="1" si="1"/>
        <v>2</v>
      </c>
    </row>
    <row r="13" spans="1:19" x14ac:dyDescent="0.3">
      <c r="A13" s="39"/>
      <c r="B13" s="2" t="s">
        <v>4</v>
      </c>
      <c r="C13" s="2">
        <v>12</v>
      </c>
      <c r="D13" s="28">
        <f t="shared" ca="1" si="0"/>
        <v>33</v>
      </c>
      <c r="G13" s="26"/>
      <c r="H13" t="s">
        <v>53</v>
      </c>
      <c r="R13" s="14">
        <f t="shared" ca="1" si="2"/>
        <v>33</v>
      </c>
      <c r="S13" s="14">
        <f t="shared" ca="1" si="1"/>
        <v>5</v>
      </c>
    </row>
    <row r="14" spans="1:19" x14ac:dyDescent="0.3">
      <c r="A14" s="39"/>
      <c r="B14" s="2" t="s">
        <v>5</v>
      </c>
      <c r="C14" s="2">
        <v>13</v>
      </c>
      <c r="D14" s="28">
        <f t="shared" ca="1" si="0"/>
        <v>38</v>
      </c>
      <c r="G14" s="26"/>
      <c r="H14" t="s">
        <v>48</v>
      </c>
      <c r="R14" s="14">
        <f t="shared" ca="1" si="2"/>
        <v>38</v>
      </c>
      <c r="S14" s="14">
        <f t="shared" ca="1" si="1"/>
        <v>3</v>
      </c>
    </row>
    <row r="15" spans="1:19" x14ac:dyDescent="0.3">
      <c r="A15" s="40"/>
      <c r="B15" s="3" t="s">
        <v>6</v>
      </c>
      <c r="C15" s="3">
        <v>14</v>
      </c>
      <c r="D15" s="29">
        <f t="shared" ca="1" si="0"/>
        <v>41</v>
      </c>
      <c r="H15" t="s">
        <v>49</v>
      </c>
      <c r="R15" s="14">
        <f t="shared" ca="1" si="2"/>
        <v>41</v>
      </c>
      <c r="S15" s="14">
        <f t="shared" ca="1" si="1"/>
        <v>4</v>
      </c>
    </row>
    <row r="16" spans="1:19" x14ac:dyDescent="0.3">
      <c r="A16" s="39">
        <v>3</v>
      </c>
      <c r="B16" s="2" t="s">
        <v>0</v>
      </c>
      <c r="C16" s="2">
        <v>15</v>
      </c>
      <c r="D16" s="28">
        <f t="shared" ca="1" si="0"/>
        <v>45</v>
      </c>
      <c r="R16" s="14">
        <f t="shared" ca="1" si="2"/>
        <v>45</v>
      </c>
      <c r="S16" s="14">
        <f t="shared" ca="1" si="1"/>
        <v>-1</v>
      </c>
    </row>
    <row r="17" spans="1:19" x14ac:dyDescent="0.3">
      <c r="A17" s="39"/>
      <c r="B17" s="2" t="s">
        <v>1</v>
      </c>
      <c r="C17" s="2">
        <v>16</v>
      </c>
      <c r="D17" s="28">
        <f t="shared" ca="1" si="0"/>
        <v>44</v>
      </c>
      <c r="R17" s="14">
        <f t="shared" ca="1" si="2"/>
        <v>44</v>
      </c>
      <c r="S17" s="14">
        <f t="shared" ca="1" si="1"/>
        <v>0</v>
      </c>
    </row>
    <row r="18" spans="1:19" x14ac:dyDescent="0.3">
      <c r="A18" s="39"/>
      <c r="B18" s="2" t="s">
        <v>2</v>
      </c>
      <c r="C18" s="2">
        <v>17</v>
      </c>
      <c r="D18" s="28">
        <f t="shared" ca="1" si="0"/>
        <v>44</v>
      </c>
      <c r="H18" t="s">
        <v>74</v>
      </c>
      <c r="R18" s="14">
        <f t="shared" ca="1" si="2"/>
        <v>44</v>
      </c>
      <c r="S18" s="14">
        <f t="shared" ca="1" si="1"/>
        <v>-1</v>
      </c>
    </row>
    <row r="19" spans="1:19" x14ac:dyDescent="0.3">
      <c r="A19" s="39"/>
      <c r="B19" s="2" t="s">
        <v>3</v>
      </c>
      <c r="C19" s="2">
        <v>18</v>
      </c>
      <c r="D19" s="28">
        <f t="shared" ca="1" si="0"/>
        <v>43</v>
      </c>
      <c r="H19" t="s">
        <v>70</v>
      </c>
      <c r="R19" s="14">
        <f t="shared" ca="1" si="2"/>
        <v>43</v>
      </c>
      <c r="S19" s="14">
        <f t="shared" ca="1" si="1"/>
        <v>1</v>
      </c>
    </row>
    <row r="20" spans="1:19" x14ac:dyDescent="0.3">
      <c r="A20" s="39"/>
      <c r="B20" s="2" t="s">
        <v>4</v>
      </c>
      <c r="C20" s="2">
        <v>19</v>
      </c>
      <c r="D20" s="28">
        <f t="shared" ca="1" si="0"/>
        <v>44</v>
      </c>
      <c r="R20" s="14">
        <f t="shared" ca="1" si="2"/>
        <v>44</v>
      </c>
      <c r="S20" s="14">
        <f t="shared" ca="1" si="1"/>
        <v>-1</v>
      </c>
    </row>
    <row r="21" spans="1:19" x14ac:dyDescent="0.3">
      <c r="A21" s="39"/>
      <c r="B21" s="2" t="s">
        <v>5</v>
      </c>
      <c r="C21" s="2">
        <v>20</v>
      </c>
      <c r="D21" s="28">
        <f t="shared" ca="1" si="0"/>
        <v>43</v>
      </c>
      <c r="R21" s="14">
        <f t="shared" ca="1" si="2"/>
        <v>43</v>
      </c>
      <c r="S21" s="14">
        <f t="shared" ca="1" si="1"/>
        <v>5</v>
      </c>
    </row>
    <row r="22" spans="1:19" x14ac:dyDescent="0.3">
      <c r="A22" s="40"/>
      <c r="B22" s="3" t="s">
        <v>6</v>
      </c>
      <c r="C22" s="3">
        <v>21</v>
      </c>
      <c r="D22" s="29">
        <f t="shared" ca="1" si="0"/>
        <v>48</v>
      </c>
      <c r="R22" s="14">
        <f t="shared" ca="1" si="2"/>
        <v>48</v>
      </c>
      <c r="S22" s="14">
        <f t="shared" ca="1" si="1"/>
        <v>5</v>
      </c>
    </row>
    <row r="23" spans="1:19" x14ac:dyDescent="0.3">
      <c r="B23" s="2"/>
      <c r="C23" s="6"/>
      <c r="D23" s="2"/>
      <c r="R23" s="14">
        <f t="shared" ca="1" si="2"/>
        <v>53</v>
      </c>
      <c r="S23" s="14">
        <f t="shared" ca="1" si="1"/>
        <v>4</v>
      </c>
    </row>
    <row r="24" spans="1:19" x14ac:dyDescent="0.3">
      <c r="B24" s="2"/>
      <c r="C24" s="6"/>
      <c r="D24" s="2"/>
    </row>
    <row r="25" spans="1:19" x14ac:dyDescent="0.3">
      <c r="B25" s="2"/>
      <c r="C25" s="6"/>
    </row>
  </sheetData>
  <mergeCells count="5">
    <mergeCell ref="J3:L3"/>
    <mergeCell ref="A2:A8"/>
    <mergeCell ref="A9:A15"/>
    <mergeCell ref="A16:A22"/>
    <mergeCell ref="J4:L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83DA-8CAA-4256-B21F-E7E869AE13F9}">
  <dimension ref="A1:AD71"/>
  <sheetViews>
    <sheetView tabSelected="1" zoomScale="70" zoomScaleNormal="70" workbookViewId="0">
      <selection activeCell="Q62" sqref="Q62:AB71"/>
    </sheetView>
  </sheetViews>
  <sheetFormatPr defaultRowHeight="14.4" x14ac:dyDescent="0.3"/>
  <cols>
    <col min="5" max="5" width="13.88671875" bestFit="1" customWidth="1"/>
    <col min="6" max="6" width="14.21875" bestFit="1" customWidth="1"/>
    <col min="7" max="7" width="10.21875" customWidth="1"/>
    <col min="8" max="8" width="13.88671875" customWidth="1"/>
    <col min="9" max="9" width="17" customWidth="1"/>
    <col min="11" max="12" width="10.6640625" bestFit="1" customWidth="1"/>
  </cols>
  <sheetData>
    <row r="1" spans="1:28" x14ac:dyDescent="0.3">
      <c r="A1" s="1" t="s">
        <v>10</v>
      </c>
      <c r="B1" s="1" t="e" vm="1">
        <v>#VALUE!</v>
      </c>
      <c r="C1" s="1" t="s">
        <v>8</v>
      </c>
      <c r="D1" s="1" t="e" vm="2">
        <v>#VALUE!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K1" s="1" t="s">
        <v>16</v>
      </c>
      <c r="L1" s="1" t="s">
        <v>17</v>
      </c>
    </row>
    <row r="2" spans="1:28" x14ac:dyDescent="0.3">
      <c r="A2" s="12"/>
      <c r="B2" s="12"/>
      <c r="C2" s="12"/>
      <c r="D2" s="22"/>
      <c r="E2" s="16">
        <f>B49</f>
        <v>27.736263736263737</v>
      </c>
      <c r="F2" s="16">
        <f>B50</f>
        <v>1.60659340659341</v>
      </c>
      <c r="K2" s="17">
        <v>1</v>
      </c>
      <c r="L2" s="17">
        <v>5.8934489842801018E-3</v>
      </c>
      <c r="O2" s="23" t="s">
        <v>18</v>
      </c>
    </row>
    <row r="3" spans="1:28" x14ac:dyDescent="0.3">
      <c r="A3" s="38">
        <v>1</v>
      </c>
      <c r="B3" s="4" t="s">
        <v>0</v>
      </c>
      <c r="C3" s="4">
        <v>1</v>
      </c>
      <c r="D3" s="28">
        <v>25</v>
      </c>
      <c r="E3" s="18">
        <f>$K$2*D3+(1-$K$2)*E2</f>
        <v>25</v>
      </c>
      <c r="F3" s="18">
        <f>$L$2*(E3-E2)+(1-$L$2)*F2</f>
        <v>1.580998999575965</v>
      </c>
      <c r="G3" s="19">
        <f>E2+(C3-C2)*F2</f>
        <v>29.342857142857149</v>
      </c>
      <c r="H3" s="20">
        <f>G3-D3</f>
        <v>4.3428571428571487</v>
      </c>
      <c r="I3" s="21">
        <f>H3^2</f>
        <v>18.860408163265358</v>
      </c>
    </row>
    <row r="4" spans="1:28" x14ac:dyDescent="0.3">
      <c r="A4" s="39"/>
      <c r="B4" s="2" t="s">
        <v>1</v>
      </c>
      <c r="C4" s="2">
        <v>2</v>
      </c>
      <c r="D4" s="28">
        <v>30</v>
      </c>
      <c r="E4" s="18">
        <f t="shared" ref="E4:E23" si="0">$K$2*D4+(1-$K$2)*E3</f>
        <v>30</v>
      </c>
      <c r="F4" s="18">
        <f t="shared" ref="F4:F23" si="1">$L$2*(E4-E3)+(1-$L$2)*F3</f>
        <v>1.6011487075491666</v>
      </c>
      <c r="G4" s="19">
        <f t="shared" ref="G4:G23" si="2">E3+(C4-C3)*F3</f>
        <v>26.580998999575964</v>
      </c>
      <c r="H4" s="20">
        <f t="shared" ref="H4:H23" si="3">G4-D4</f>
        <v>-3.4190010004240357</v>
      </c>
      <c r="I4" s="21">
        <f t="shared" ref="I4:I23" si="4">H4^2</f>
        <v>11.689567840900557</v>
      </c>
      <c r="P4" s="9" t="s">
        <v>19</v>
      </c>
      <c r="Q4" t="s">
        <v>20</v>
      </c>
    </row>
    <row r="5" spans="1:28" x14ac:dyDescent="0.3">
      <c r="A5" s="39"/>
      <c r="B5" s="2" t="s">
        <v>2</v>
      </c>
      <c r="C5" s="2">
        <v>3</v>
      </c>
      <c r="D5" s="28">
        <v>32</v>
      </c>
      <c r="E5" s="18">
        <f t="shared" si="0"/>
        <v>32</v>
      </c>
      <c r="F5" s="18">
        <f t="shared" si="1"/>
        <v>1.6034993172935399</v>
      </c>
      <c r="G5" s="19">
        <f t="shared" si="2"/>
        <v>31.601148707549168</v>
      </c>
      <c r="H5" s="20">
        <f t="shared" si="3"/>
        <v>-0.39885129245083206</v>
      </c>
      <c r="I5" s="21">
        <f t="shared" si="4"/>
        <v>0.15908235348969915</v>
      </c>
      <c r="P5" s="11"/>
      <c r="Q5" t="s">
        <v>54</v>
      </c>
    </row>
    <row r="6" spans="1:28" x14ac:dyDescent="0.3">
      <c r="A6" s="39"/>
      <c r="B6" s="2" t="s">
        <v>3</v>
      </c>
      <c r="C6" s="2">
        <v>4</v>
      </c>
      <c r="D6" s="28">
        <v>37</v>
      </c>
      <c r="E6" s="18">
        <f t="shared" si="0"/>
        <v>37</v>
      </c>
      <c r="F6" s="18">
        <f t="shared" si="1"/>
        <v>1.6235164207921429</v>
      </c>
      <c r="G6" s="19">
        <f t="shared" si="2"/>
        <v>33.60349931729354</v>
      </c>
      <c r="H6" s="20">
        <f t="shared" si="3"/>
        <v>-3.3965006827064599</v>
      </c>
      <c r="I6" s="21">
        <f t="shared" si="4"/>
        <v>11.536216887625448</v>
      </c>
      <c r="P6" s="11"/>
      <c r="Q6" t="s">
        <v>55</v>
      </c>
    </row>
    <row r="7" spans="1:28" x14ac:dyDescent="0.3">
      <c r="A7" s="39"/>
      <c r="B7" s="2" t="s">
        <v>4</v>
      </c>
      <c r="C7" s="2">
        <v>5</v>
      </c>
      <c r="D7" s="28">
        <v>41</v>
      </c>
      <c r="E7" s="18">
        <f t="shared" si="0"/>
        <v>41</v>
      </c>
      <c r="F7" s="18">
        <f t="shared" si="1"/>
        <v>1.6375221055281839</v>
      </c>
      <c r="G7" s="19">
        <f t="shared" si="2"/>
        <v>38.623516420792143</v>
      </c>
      <c r="H7" s="20">
        <f t="shared" si="3"/>
        <v>-2.3764835792078571</v>
      </c>
      <c r="I7" s="21">
        <f t="shared" si="4"/>
        <v>5.6476742022445876</v>
      </c>
      <c r="P7" s="11"/>
    </row>
    <row r="8" spans="1:28" x14ac:dyDescent="0.3">
      <c r="A8" s="39"/>
      <c r="B8" s="2" t="s">
        <v>5</v>
      </c>
      <c r="C8" s="2">
        <v>6</v>
      </c>
      <c r="D8" s="28">
        <v>40</v>
      </c>
      <c r="E8" s="18">
        <f t="shared" si="0"/>
        <v>40</v>
      </c>
      <c r="F8" s="18">
        <f t="shared" si="1"/>
        <v>1.6219780035543425</v>
      </c>
      <c r="G8" s="19">
        <f t="shared" si="2"/>
        <v>42.637522105528184</v>
      </c>
      <c r="H8" s="20">
        <f t="shared" si="3"/>
        <v>2.6375221055281841</v>
      </c>
      <c r="I8" s="21">
        <f t="shared" si="4"/>
        <v>6.9565228571498254</v>
      </c>
      <c r="O8" s="8" t="s">
        <v>72</v>
      </c>
      <c r="P8" s="9" t="s">
        <v>22</v>
      </c>
      <c r="Q8" t="s">
        <v>23</v>
      </c>
    </row>
    <row r="9" spans="1:28" x14ac:dyDescent="0.3">
      <c r="A9" s="40"/>
      <c r="B9" s="3" t="s">
        <v>6</v>
      </c>
      <c r="C9" s="3">
        <v>7</v>
      </c>
      <c r="D9" s="28">
        <v>41</v>
      </c>
      <c r="E9" s="18">
        <f t="shared" si="0"/>
        <v>41</v>
      </c>
      <c r="F9" s="18">
        <f t="shared" si="1"/>
        <v>1.6183124079210507</v>
      </c>
      <c r="G9" s="19">
        <f t="shared" si="2"/>
        <v>41.621978003554339</v>
      </c>
      <c r="H9" s="20">
        <f t="shared" si="3"/>
        <v>0.62197800355433941</v>
      </c>
      <c r="I9" s="21">
        <f t="shared" si="4"/>
        <v>0.38685663690544186</v>
      </c>
      <c r="P9" s="11"/>
      <c r="Q9" t="s">
        <v>56</v>
      </c>
    </row>
    <row r="10" spans="1:28" x14ac:dyDescent="0.3">
      <c r="A10" s="39">
        <v>2</v>
      </c>
      <c r="B10" s="2" t="s">
        <v>0</v>
      </c>
      <c r="C10" s="2">
        <v>8</v>
      </c>
      <c r="D10" s="28">
        <v>41</v>
      </c>
      <c r="E10" s="18">
        <f t="shared" si="0"/>
        <v>41</v>
      </c>
      <c r="F10" s="18">
        <f t="shared" si="1"/>
        <v>1.6087749663043405</v>
      </c>
      <c r="G10" s="19">
        <f t="shared" si="2"/>
        <v>42.618312407921053</v>
      </c>
      <c r="H10" s="20">
        <f t="shared" si="3"/>
        <v>1.6183124079210529</v>
      </c>
      <c r="I10" s="21">
        <f t="shared" si="4"/>
        <v>2.6189350496312365</v>
      </c>
      <c r="P10" s="11"/>
      <c r="Q10" t="s">
        <v>24</v>
      </c>
    </row>
    <row r="11" spans="1:28" x14ac:dyDescent="0.3">
      <c r="A11" s="39"/>
      <c r="B11" s="2" t="s">
        <v>1</v>
      </c>
      <c r="C11" s="2">
        <v>9</v>
      </c>
      <c r="D11" s="28">
        <v>40</v>
      </c>
      <c r="E11" s="18">
        <f t="shared" si="0"/>
        <v>40</v>
      </c>
      <c r="F11" s="18">
        <f t="shared" si="1"/>
        <v>1.5934002841289587</v>
      </c>
      <c r="G11" s="19">
        <f t="shared" si="2"/>
        <v>42.608774966304338</v>
      </c>
      <c r="H11" s="20">
        <f t="shared" si="3"/>
        <v>2.6087749663043382</v>
      </c>
      <c r="I11" s="21">
        <f t="shared" si="4"/>
        <v>6.8057068248162009</v>
      </c>
      <c r="P11" s="11"/>
      <c r="Q11" t="s">
        <v>25</v>
      </c>
    </row>
    <row r="12" spans="1:28" x14ac:dyDescent="0.3">
      <c r="A12" s="39"/>
      <c r="B12" s="2" t="s">
        <v>2</v>
      </c>
      <c r="C12" s="2">
        <v>10</v>
      </c>
      <c r="D12" s="28">
        <v>40</v>
      </c>
      <c r="E12" s="18">
        <f t="shared" si="0"/>
        <v>40</v>
      </c>
      <c r="F12" s="18">
        <f t="shared" si="1"/>
        <v>1.5840096608429073</v>
      </c>
      <c r="G12" s="19">
        <f t="shared" si="2"/>
        <v>41.593400284128961</v>
      </c>
      <c r="H12" s="20">
        <f t="shared" si="3"/>
        <v>1.5934002841289612</v>
      </c>
      <c r="I12" s="21">
        <f t="shared" si="4"/>
        <v>2.5389244654622543</v>
      </c>
      <c r="P12" s="11"/>
      <c r="Q12" t="s">
        <v>57</v>
      </c>
    </row>
    <row r="13" spans="1:28" x14ac:dyDescent="0.3">
      <c r="A13" s="39"/>
      <c r="B13" s="2" t="s">
        <v>3</v>
      </c>
      <c r="C13" s="2">
        <v>11</v>
      </c>
      <c r="D13" s="28">
        <v>41</v>
      </c>
      <c r="E13" s="18">
        <f t="shared" si="0"/>
        <v>41</v>
      </c>
      <c r="F13" s="18">
        <f t="shared" si="1"/>
        <v>1.5805678297004029</v>
      </c>
      <c r="G13" s="19">
        <f t="shared" si="2"/>
        <v>41.584009660842909</v>
      </c>
      <c r="H13" s="20">
        <f t="shared" si="3"/>
        <v>0.58400966084290928</v>
      </c>
      <c r="I13" s="21">
        <f t="shared" si="4"/>
        <v>0.34106728395784991</v>
      </c>
      <c r="P13" s="11"/>
      <c r="Q13" s="24" t="s">
        <v>58</v>
      </c>
      <c r="R13" s="10"/>
      <c r="S13" s="10"/>
      <c r="T13" s="10"/>
      <c r="U13" s="10"/>
      <c r="V13" s="10"/>
      <c r="W13" s="10"/>
      <c r="X13" s="10"/>
      <c r="Y13" s="10"/>
    </row>
    <row r="14" spans="1:28" x14ac:dyDescent="0.3">
      <c r="A14" s="39"/>
      <c r="B14" s="2" t="s">
        <v>4</v>
      </c>
      <c r="C14" s="2">
        <v>12</v>
      </c>
      <c r="D14" s="28">
        <v>46</v>
      </c>
      <c r="E14" s="18">
        <f t="shared" si="0"/>
        <v>46</v>
      </c>
      <c r="F14" s="18">
        <f t="shared" si="1"/>
        <v>1.6007200787512696</v>
      </c>
      <c r="G14" s="19">
        <f t="shared" si="2"/>
        <v>42.580567829700399</v>
      </c>
      <c r="H14" s="20">
        <f t="shared" si="3"/>
        <v>-3.4194321702996007</v>
      </c>
      <c r="I14" s="21">
        <f t="shared" si="4"/>
        <v>11.692516367279838</v>
      </c>
      <c r="P14" s="11"/>
      <c r="Q14" s="42" t="s">
        <v>104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 spans="1:28" x14ac:dyDescent="0.3">
      <c r="A15" s="39"/>
      <c r="B15" s="2" t="s">
        <v>5</v>
      </c>
      <c r="C15" s="2">
        <v>13</v>
      </c>
      <c r="D15" s="28">
        <v>51</v>
      </c>
      <c r="E15" s="18">
        <f t="shared" si="0"/>
        <v>51</v>
      </c>
      <c r="F15" s="18">
        <f t="shared" si="1"/>
        <v>1.6207535615504365</v>
      </c>
      <c r="G15" s="19">
        <f t="shared" si="2"/>
        <v>47.600720078751273</v>
      </c>
      <c r="H15" s="20">
        <f t="shared" si="3"/>
        <v>-3.399279921248727</v>
      </c>
      <c r="I15" s="21">
        <f t="shared" si="4"/>
        <v>11.555103983004752</v>
      </c>
      <c r="P15" s="11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16" spans="1:28" x14ac:dyDescent="0.3">
      <c r="A16" s="40"/>
      <c r="B16" s="3" t="s">
        <v>6</v>
      </c>
      <c r="C16" s="3">
        <v>14</v>
      </c>
      <c r="D16" s="28">
        <v>52</v>
      </c>
      <c r="E16" s="18">
        <f t="shared" si="0"/>
        <v>52</v>
      </c>
      <c r="F16" s="18">
        <f t="shared" si="1"/>
        <v>1.6170951821036288</v>
      </c>
      <c r="G16" s="19">
        <f t="shared" si="2"/>
        <v>52.620753561550437</v>
      </c>
      <c r="H16" s="20">
        <f t="shared" si="3"/>
        <v>0.62075356155043693</v>
      </c>
      <c r="I16" s="21">
        <f t="shared" si="4"/>
        <v>0.38533498417755208</v>
      </c>
      <c r="P16" s="11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 spans="1:28" x14ac:dyDescent="0.3">
      <c r="A17" s="39">
        <v>3</v>
      </c>
      <c r="B17" s="2" t="s">
        <v>0</v>
      </c>
      <c r="C17" s="2">
        <v>15</v>
      </c>
      <c r="D17" s="28">
        <v>56</v>
      </c>
      <c r="E17" s="18">
        <f t="shared" si="0"/>
        <v>56</v>
      </c>
      <c r="F17" s="18">
        <f t="shared" si="1"/>
        <v>1.6311387100822963</v>
      </c>
      <c r="G17" s="19">
        <f t="shared" si="2"/>
        <v>53.617095182103625</v>
      </c>
      <c r="H17" s="20">
        <f t="shared" si="3"/>
        <v>-2.3829048178963745</v>
      </c>
      <c r="I17" s="21">
        <f t="shared" si="4"/>
        <v>5.6782353711537539</v>
      </c>
      <c r="P17" s="11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 spans="1:28" x14ac:dyDescent="0.3">
      <c r="A18" s="39"/>
      <c r="B18" s="2" t="s">
        <v>1</v>
      </c>
      <c r="C18" s="2">
        <v>16</v>
      </c>
      <c r="D18" s="28">
        <v>60</v>
      </c>
      <c r="E18" s="18">
        <f t="shared" si="0"/>
        <v>60</v>
      </c>
      <c r="F18" s="18">
        <f t="shared" si="1"/>
        <v>1.6450994732452622</v>
      </c>
      <c r="G18" s="19">
        <f t="shared" si="2"/>
        <v>57.631138710082297</v>
      </c>
      <c r="H18" s="20">
        <f t="shared" si="3"/>
        <v>-2.3688612899177031</v>
      </c>
      <c r="I18" s="21">
        <f t="shared" si="4"/>
        <v>5.6115038108705644</v>
      </c>
      <c r="P18" s="11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</row>
    <row r="19" spans="1:28" x14ac:dyDescent="0.3">
      <c r="A19" s="39"/>
      <c r="B19" s="2" t="s">
        <v>2</v>
      </c>
      <c r="C19" s="2">
        <v>17</v>
      </c>
      <c r="D19" s="28">
        <v>63</v>
      </c>
      <c r="E19" s="18">
        <f t="shared" si="0"/>
        <v>63</v>
      </c>
      <c r="F19" s="18">
        <f t="shared" si="1"/>
        <v>1.6530845103784655</v>
      </c>
      <c r="G19" s="19">
        <f t="shared" si="2"/>
        <v>61.64509947324526</v>
      </c>
      <c r="H19" s="20">
        <f t="shared" si="3"/>
        <v>-1.35490052675474</v>
      </c>
      <c r="I19" s="21">
        <f t="shared" si="4"/>
        <v>1.835755437400272</v>
      </c>
      <c r="P19" s="11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</row>
    <row r="20" spans="1:28" x14ac:dyDescent="0.3">
      <c r="A20" s="39"/>
      <c r="B20" s="2" t="s">
        <v>3</v>
      </c>
      <c r="C20" s="2">
        <v>18</v>
      </c>
      <c r="D20" s="28">
        <v>68</v>
      </c>
      <c r="E20" s="18">
        <f t="shared" si="0"/>
        <v>68</v>
      </c>
      <c r="F20" s="18">
        <f t="shared" si="1"/>
        <v>1.6728093860712467</v>
      </c>
      <c r="G20" s="19">
        <f t="shared" si="2"/>
        <v>64.653084510378463</v>
      </c>
      <c r="H20" s="20">
        <f t="shared" si="3"/>
        <v>-3.3469154896215372</v>
      </c>
      <c r="I20" s="21">
        <f t="shared" si="4"/>
        <v>11.201843294668574</v>
      </c>
      <c r="P20" s="11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 x14ac:dyDescent="0.3">
      <c r="A21" s="39"/>
      <c r="B21" s="2" t="s">
        <v>4</v>
      </c>
      <c r="C21" s="2">
        <v>19</v>
      </c>
      <c r="D21" s="28">
        <v>71</v>
      </c>
      <c r="E21" s="18">
        <f t="shared" si="0"/>
        <v>71</v>
      </c>
      <c r="F21" s="18">
        <f t="shared" si="1"/>
        <v>1.6806311162468512</v>
      </c>
      <c r="G21" s="19">
        <f t="shared" si="2"/>
        <v>69.672809386071251</v>
      </c>
      <c r="H21" s="20">
        <f t="shared" si="3"/>
        <v>-1.3271906139287495</v>
      </c>
      <c r="I21" s="21">
        <f t="shared" si="4"/>
        <v>1.761434925700571</v>
      </c>
      <c r="P21" s="11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28" x14ac:dyDescent="0.3">
      <c r="A22" s="39"/>
      <c r="B22" s="2" t="s">
        <v>5</v>
      </c>
      <c r="C22" s="2">
        <v>20</v>
      </c>
      <c r="D22" s="28">
        <v>70</v>
      </c>
      <c r="E22" s="18">
        <f t="shared" si="0"/>
        <v>70</v>
      </c>
      <c r="F22" s="18">
        <f t="shared" si="1"/>
        <v>1.6648329535175765</v>
      </c>
      <c r="G22" s="19">
        <f t="shared" si="2"/>
        <v>72.680631116246857</v>
      </c>
      <c r="H22" s="20">
        <f t="shared" si="3"/>
        <v>2.6806311162468575</v>
      </c>
      <c r="I22" s="21">
        <f t="shared" si="4"/>
        <v>7.1857831813908728</v>
      </c>
      <c r="O22" s="8" t="s">
        <v>71</v>
      </c>
      <c r="P22" s="9" t="s">
        <v>26</v>
      </c>
      <c r="Q22" t="s">
        <v>27</v>
      </c>
      <c r="Z22" s="24"/>
      <c r="AA22" s="24"/>
      <c r="AB22" s="24"/>
    </row>
    <row r="23" spans="1:28" x14ac:dyDescent="0.3">
      <c r="A23" s="40"/>
      <c r="B23" s="3" t="s">
        <v>6</v>
      </c>
      <c r="C23" s="3">
        <v>21</v>
      </c>
      <c r="D23" s="28">
        <v>73</v>
      </c>
      <c r="E23" s="18">
        <f t="shared" si="0"/>
        <v>73</v>
      </c>
      <c r="F23" s="18">
        <f t="shared" si="1"/>
        <v>1.6727016923915128</v>
      </c>
      <c r="G23" s="19">
        <f t="shared" si="2"/>
        <v>71.664832953517575</v>
      </c>
      <c r="H23" s="20">
        <f t="shared" si="3"/>
        <v>-1.3351670464824252</v>
      </c>
      <c r="I23" s="21">
        <f t="shared" si="4"/>
        <v>1.7826710420126026</v>
      </c>
      <c r="P23" s="25"/>
      <c r="Q23" t="s">
        <v>59</v>
      </c>
    </row>
    <row r="24" spans="1:28" x14ac:dyDescent="0.3">
      <c r="A24" s="39">
        <v>4</v>
      </c>
      <c r="B24" s="2" t="s">
        <v>0</v>
      </c>
      <c r="C24" s="2">
        <v>22</v>
      </c>
      <c r="G24" s="5">
        <f>$E$23+(C24-$C$23)*$F$23</f>
        <v>74.672701692391513</v>
      </c>
      <c r="I24" s="30">
        <f>AVERAGE(I3:I23)</f>
        <v>6.0110069030051347</v>
      </c>
      <c r="P24" s="25"/>
      <c r="Q24" t="s">
        <v>28</v>
      </c>
    </row>
    <row r="25" spans="1:28" x14ac:dyDescent="0.3">
      <c r="A25" s="39"/>
      <c r="B25" s="2" t="s">
        <v>1</v>
      </c>
      <c r="C25" s="2">
        <v>23</v>
      </c>
      <c r="G25" s="5">
        <f t="shared" ref="G25:G30" si="5">$E$23+(C25-$C$23)*$F$23</f>
        <v>76.345403384783026</v>
      </c>
      <c r="P25" s="25"/>
      <c r="Q25" t="s">
        <v>29</v>
      </c>
    </row>
    <row r="26" spans="1:28" x14ac:dyDescent="0.3">
      <c r="A26" s="39"/>
      <c r="B26" s="2" t="s">
        <v>2</v>
      </c>
      <c r="C26" s="2">
        <v>24</v>
      </c>
      <c r="G26" s="5">
        <f t="shared" si="5"/>
        <v>78.018105077174539</v>
      </c>
      <c r="P26" s="11"/>
      <c r="Q26" s="24" t="s">
        <v>30</v>
      </c>
      <c r="R26" s="10"/>
      <c r="S26" s="10"/>
      <c r="T26" s="10"/>
      <c r="U26" s="10"/>
      <c r="V26" s="10"/>
      <c r="W26" s="10"/>
      <c r="X26" s="10"/>
      <c r="Y26" s="10"/>
    </row>
    <row r="27" spans="1:28" x14ac:dyDescent="0.3">
      <c r="A27" s="39"/>
      <c r="B27" s="2" t="s">
        <v>3</v>
      </c>
      <c r="C27" s="2">
        <v>25</v>
      </c>
      <c r="G27" s="5">
        <f t="shared" si="5"/>
        <v>79.690806769566052</v>
      </c>
      <c r="P27" s="11"/>
      <c r="Q27" s="24" t="s">
        <v>60</v>
      </c>
      <c r="R27" s="24"/>
      <c r="S27" s="24"/>
      <c r="T27" s="24"/>
      <c r="U27" s="24"/>
      <c r="V27" s="24"/>
      <c r="W27" s="24"/>
      <c r="X27" s="24"/>
      <c r="Y27" s="10"/>
    </row>
    <row r="28" spans="1:28" x14ac:dyDescent="0.3">
      <c r="A28" s="39"/>
      <c r="B28" s="2" t="s">
        <v>4</v>
      </c>
      <c r="C28" s="2">
        <v>26</v>
      </c>
      <c r="G28" s="5">
        <f t="shared" si="5"/>
        <v>81.363508461957565</v>
      </c>
      <c r="P28" s="11"/>
      <c r="Q28" t="s">
        <v>61</v>
      </c>
      <c r="R28" s="24"/>
      <c r="S28" s="24"/>
      <c r="T28" s="24"/>
      <c r="U28" s="24"/>
      <c r="V28" s="24"/>
      <c r="W28" s="24"/>
      <c r="X28" s="24"/>
      <c r="Y28" s="10"/>
    </row>
    <row r="29" spans="1:28" x14ac:dyDescent="0.3">
      <c r="A29" s="39"/>
      <c r="B29" s="2" t="s">
        <v>5</v>
      </c>
      <c r="C29" s="2">
        <v>27</v>
      </c>
      <c r="G29" s="5">
        <f t="shared" si="5"/>
        <v>83.036210154349078</v>
      </c>
      <c r="P29" s="11"/>
      <c r="Q29" t="s">
        <v>31</v>
      </c>
      <c r="R29" s="24"/>
      <c r="S29" s="24"/>
      <c r="T29" s="24"/>
      <c r="U29" s="24"/>
      <c r="V29" s="24"/>
      <c r="W29" s="24"/>
      <c r="X29" s="24"/>
      <c r="Y29" s="10"/>
    </row>
    <row r="30" spans="1:28" x14ac:dyDescent="0.3">
      <c r="A30" s="40"/>
      <c r="B30" s="3" t="s">
        <v>6</v>
      </c>
      <c r="C30" s="3">
        <v>28</v>
      </c>
      <c r="D30" s="7"/>
      <c r="E30" s="7"/>
      <c r="F30" s="7"/>
      <c r="G30" s="5">
        <f t="shared" si="5"/>
        <v>84.708911846740591</v>
      </c>
      <c r="H30" s="7"/>
      <c r="I30" s="7"/>
      <c r="P30" s="11"/>
      <c r="Q30" s="24" t="s">
        <v>62</v>
      </c>
      <c r="R30" s="24"/>
      <c r="S30" s="24"/>
      <c r="T30" s="24"/>
      <c r="U30" s="24"/>
      <c r="V30" s="24"/>
      <c r="W30" s="24"/>
      <c r="X30" s="24"/>
      <c r="Y30" s="10"/>
    </row>
    <row r="31" spans="1:28" x14ac:dyDescent="0.3">
      <c r="P31" s="11"/>
      <c r="Q31" s="24" t="s">
        <v>32</v>
      </c>
      <c r="R31" s="24"/>
      <c r="S31" s="24"/>
      <c r="T31" s="24"/>
      <c r="U31" s="24"/>
      <c r="V31" s="24"/>
      <c r="W31" s="24"/>
      <c r="X31" s="24"/>
      <c r="Y31" s="10"/>
    </row>
    <row r="32" spans="1:28" x14ac:dyDescent="0.3">
      <c r="P32" s="11"/>
      <c r="Q32" s="24" t="s">
        <v>63</v>
      </c>
      <c r="R32" s="24"/>
      <c r="S32" s="24"/>
      <c r="T32" s="24"/>
      <c r="U32" s="24"/>
      <c r="V32" s="24"/>
      <c r="W32" s="24"/>
      <c r="X32" s="24"/>
      <c r="Y32" s="10"/>
    </row>
    <row r="33" spans="1:28" x14ac:dyDescent="0.3">
      <c r="A33" t="s">
        <v>77</v>
      </c>
      <c r="P33" s="11"/>
    </row>
    <row r="34" spans="1:28" ht="15" thickBot="1" x14ac:dyDescent="0.35">
      <c r="P34" s="11"/>
    </row>
    <row r="35" spans="1:28" x14ac:dyDescent="0.3">
      <c r="A35" s="34" t="s">
        <v>78</v>
      </c>
      <c r="B35" s="34"/>
      <c r="O35" s="8" t="s">
        <v>72</v>
      </c>
      <c r="P35" s="9" t="s">
        <v>33</v>
      </c>
      <c r="Q35" s="24" t="s">
        <v>34</v>
      </c>
    </row>
    <row r="36" spans="1:28" x14ac:dyDescent="0.3">
      <c r="A36" s="31" t="s">
        <v>79</v>
      </c>
      <c r="B36" s="31">
        <v>0.91436096867548267</v>
      </c>
      <c r="P36" s="11"/>
      <c r="Q36" s="24" t="s">
        <v>35</v>
      </c>
    </row>
    <row r="37" spans="1:28" x14ac:dyDescent="0.3">
      <c r="A37" s="31" t="s">
        <v>80</v>
      </c>
      <c r="B37" s="31">
        <v>0.83605598103716694</v>
      </c>
      <c r="P37" s="11"/>
      <c r="Q37" s="24" t="s">
        <v>36</v>
      </c>
    </row>
    <row r="38" spans="1:28" x14ac:dyDescent="0.3">
      <c r="A38" s="31" t="s">
        <v>81</v>
      </c>
      <c r="B38" s="31">
        <v>0.82239397945693093</v>
      </c>
      <c r="P38" s="11"/>
      <c r="Q38" s="24" t="s">
        <v>37</v>
      </c>
    </row>
    <row r="39" spans="1:28" x14ac:dyDescent="0.3">
      <c r="A39" s="31" t="s">
        <v>82</v>
      </c>
      <c r="B39" s="31">
        <v>3.0976772581410716</v>
      </c>
      <c r="P39" s="11"/>
      <c r="Q39" s="24" t="s">
        <v>38</v>
      </c>
    </row>
    <row r="40" spans="1:28" ht="15" thickBot="1" x14ac:dyDescent="0.35">
      <c r="A40" s="32" t="s">
        <v>83</v>
      </c>
      <c r="B40" s="32">
        <v>14</v>
      </c>
      <c r="P40" s="11"/>
      <c r="Q40" s="41" t="s">
        <v>102</v>
      </c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 spans="1:28" x14ac:dyDescent="0.3">
      <c r="P41" s="1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 spans="1:28" ht="15" thickBot="1" x14ac:dyDescent="0.35">
      <c r="A42" t="s">
        <v>84</v>
      </c>
      <c r="P42" s="1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 spans="1:28" x14ac:dyDescent="0.3">
      <c r="A43" s="33"/>
      <c r="B43" s="33" t="s">
        <v>89</v>
      </c>
      <c r="C43" s="33" t="s">
        <v>90</v>
      </c>
      <c r="D43" s="33" t="s">
        <v>91</v>
      </c>
      <c r="E43" s="33" t="s">
        <v>92</v>
      </c>
      <c r="F43" s="33" t="s">
        <v>93</v>
      </c>
      <c r="P43" s="1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 spans="1:28" x14ac:dyDescent="0.3">
      <c r="A44" s="31" t="s">
        <v>85</v>
      </c>
      <c r="B44" s="31">
        <v>1</v>
      </c>
      <c r="C44" s="31">
        <v>587.20989010989024</v>
      </c>
      <c r="D44" s="31">
        <v>587.20989010989024</v>
      </c>
      <c r="E44" s="31">
        <v>61.195716903344092</v>
      </c>
      <c r="F44" s="31">
        <v>4.7256008063619726E-6</v>
      </c>
      <c r="P44" s="1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 spans="1:28" x14ac:dyDescent="0.3">
      <c r="A45" s="31" t="s">
        <v>86</v>
      </c>
      <c r="B45" s="31">
        <v>12</v>
      </c>
      <c r="C45" s="31">
        <v>115.14725274725264</v>
      </c>
      <c r="D45" s="31">
        <v>9.5956043956043864</v>
      </c>
      <c r="E45" s="31"/>
      <c r="F45" s="31"/>
      <c r="P45" s="11"/>
    </row>
    <row r="46" spans="1:28" ht="15" thickBot="1" x14ac:dyDescent="0.35">
      <c r="A46" s="32" t="s">
        <v>87</v>
      </c>
      <c r="B46" s="32">
        <v>13</v>
      </c>
      <c r="C46" s="32">
        <v>702.35714285714289</v>
      </c>
      <c r="D46" s="32"/>
      <c r="E46" s="32"/>
      <c r="F46" s="32"/>
      <c r="O46" s="8" t="s">
        <v>21</v>
      </c>
      <c r="P46" s="9" t="s">
        <v>39</v>
      </c>
      <c r="Q46" t="s">
        <v>64</v>
      </c>
    </row>
    <row r="47" spans="1:28" ht="15" thickBot="1" x14ac:dyDescent="0.35">
      <c r="P47" s="11"/>
      <c r="Q47" t="s">
        <v>65</v>
      </c>
    </row>
    <row r="48" spans="1:28" x14ac:dyDescent="0.3">
      <c r="A48" s="33"/>
      <c r="B48" s="33" t="s">
        <v>94</v>
      </c>
      <c r="C48" s="33" t="s">
        <v>82</v>
      </c>
      <c r="D48" s="33" t="s">
        <v>95</v>
      </c>
      <c r="E48" s="33" t="s">
        <v>96</v>
      </c>
      <c r="F48" s="33" t="s">
        <v>97</v>
      </c>
      <c r="G48" s="33" t="s">
        <v>98</v>
      </c>
      <c r="H48" s="33" t="s">
        <v>99</v>
      </c>
      <c r="I48" s="33" t="s">
        <v>100</v>
      </c>
      <c r="P48" s="11"/>
      <c r="Q48" t="s">
        <v>40</v>
      </c>
    </row>
    <row r="49" spans="1:30" x14ac:dyDescent="0.3">
      <c r="A49" s="31" t="s">
        <v>88</v>
      </c>
      <c r="B49" s="31">
        <v>27.736263736263737</v>
      </c>
      <c r="C49" s="31">
        <v>1.7486966181517776</v>
      </c>
      <c r="D49" s="31">
        <v>15.861106751369251</v>
      </c>
      <c r="E49" s="31">
        <v>2.049398291206919E-9</v>
      </c>
      <c r="F49" s="31">
        <v>23.92618110943895</v>
      </c>
      <c r="G49" s="31">
        <v>31.546346363088524</v>
      </c>
      <c r="H49" s="31">
        <v>23.92618110943895</v>
      </c>
      <c r="I49" s="31">
        <v>31.546346363088524</v>
      </c>
    </row>
    <row r="50" spans="1:30" ht="15" thickBot="1" x14ac:dyDescent="0.35">
      <c r="A50" s="32" t="s">
        <v>101</v>
      </c>
      <c r="B50" s="32">
        <v>1.60659340659341</v>
      </c>
      <c r="C50" s="32">
        <v>0.20537400239514131</v>
      </c>
      <c r="D50" s="32">
        <v>7.8227691326885047</v>
      </c>
      <c r="E50" s="32">
        <v>4.7256008063619819E-6</v>
      </c>
      <c r="F50" s="32">
        <v>1.1591218952947644</v>
      </c>
      <c r="G50" s="32">
        <v>2.0540649178920485</v>
      </c>
      <c r="H50" s="32">
        <v>1.1591218952947644</v>
      </c>
      <c r="I50" s="32">
        <v>2.0540649178920485</v>
      </c>
      <c r="O50" s="8" t="s">
        <v>41</v>
      </c>
      <c r="P50" s="9" t="s">
        <v>42</v>
      </c>
      <c r="Q50" s="24" t="s">
        <v>66</v>
      </c>
    </row>
    <row r="51" spans="1:30" x14ac:dyDescent="0.3">
      <c r="Q51" t="s">
        <v>67</v>
      </c>
    </row>
    <row r="52" spans="1:30" x14ac:dyDescent="0.3">
      <c r="Q52" s="41" t="s">
        <v>103</v>
      </c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  <c r="AD52" s="10"/>
    </row>
    <row r="53" spans="1:30" x14ac:dyDescent="0.3"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  <c r="AD53" s="10"/>
    </row>
    <row r="54" spans="1:30" x14ac:dyDescent="0.3"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  <c r="AD54" s="10"/>
    </row>
    <row r="55" spans="1:30" x14ac:dyDescent="0.3"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  <c r="AD55" s="10"/>
    </row>
    <row r="56" spans="1:30" x14ac:dyDescent="0.3"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  <c r="AD56" s="10"/>
    </row>
    <row r="57" spans="1:30" x14ac:dyDescent="0.3">
      <c r="P57" s="1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  <c r="AD57" s="10"/>
    </row>
    <row r="58" spans="1:30" x14ac:dyDescent="0.3"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10"/>
      <c r="AD58" s="10"/>
    </row>
    <row r="59" spans="1:30" x14ac:dyDescent="0.3">
      <c r="P59" s="11"/>
    </row>
    <row r="60" spans="1:30" x14ac:dyDescent="0.3">
      <c r="O60" s="8" t="s">
        <v>41</v>
      </c>
      <c r="P60" s="9" t="s">
        <v>43</v>
      </c>
      <c r="Q60" t="s">
        <v>68</v>
      </c>
    </row>
    <row r="61" spans="1:30" x14ac:dyDescent="0.3">
      <c r="Q61" t="s">
        <v>69</v>
      </c>
    </row>
    <row r="62" spans="1:30" x14ac:dyDescent="0.3">
      <c r="Q62" s="41" t="s">
        <v>105</v>
      </c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10"/>
      <c r="AD62" s="10"/>
    </row>
    <row r="63" spans="1:30" x14ac:dyDescent="0.3"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10"/>
      <c r="AD63" s="10"/>
    </row>
    <row r="64" spans="1:30" x14ac:dyDescent="0.3"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10"/>
      <c r="AD64" s="10"/>
    </row>
    <row r="65" spans="17:30" x14ac:dyDescent="0.3"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10"/>
      <c r="AD65" s="10"/>
    </row>
    <row r="66" spans="17:30" x14ac:dyDescent="0.3"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  <c r="AD66" s="10"/>
    </row>
    <row r="67" spans="17:30" x14ac:dyDescent="0.3"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  <c r="AD67" s="10"/>
    </row>
    <row r="68" spans="17:30" x14ac:dyDescent="0.3"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  <c r="AD68" s="10"/>
    </row>
    <row r="69" spans="17:30" x14ac:dyDescent="0.3"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10"/>
      <c r="AD69" s="10"/>
    </row>
    <row r="70" spans="17:30" x14ac:dyDescent="0.3"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10"/>
      <c r="AD70" s="10"/>
    </row>
    <row r="71" spans="17:30" x14ac:dyDescent="0.3"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10"/>
      <c r="AD71" s="10"/>
    </row>
  </sheetData>
  <mergeCells count="8">
    <mergeCell ref="Q40:AB44"/>
    <mergeCell ref="Q52:AB58"/>
    <mergeCell ref="Q62:AB71"/>
    <mergeCell ref="A3:A9"/>
    <mergeCell ref="A10:A16"/>
    <mergeCell ref="A17:A23"/>
    <mergeCell ref="Q14:AB19"/>
    <mergeCell ref="A24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Generation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Dincer Konur</dc:creator>
  <cp:lastModifiedBy>laksh</cp:lastModifiedBy>
  <dcterms:created xsi:type="dcterms:W3CDTF">2015-06-05T18:17:20Z</dcterms:created>
  <dcterms:modified xsi:type="dcterms:W3CDTF">2022-07-12T20:09:38Z</dcterms:modified>
</cp:coreProperties>
</file>