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laksh\Downloads\fore cast simulation\"/>
    </mc:Choice>
  </mc:AlternateContent>
  <xr:revisionPtr revIDLastSave="0" documentId="8_{C3120AD2-22C5-487B-9B04-C3C7D08379B0}" xr6:coauthVersionLast="47" xr6:coauthVersionMax="47" xr10:uidLastSave="{00000000-0000-0000-0000-000000000000}"/>
  <bookViews>
    <workbookView xWindow="-108" yWindow="-108" windowWidth="23256" windowHeight="13176" xr2:uid="{00000000-000D-0000-FFFF-FFFF00000000}"/>
  </bookViews>
  <sheets>
    <sheet name="Parts a-d" sheetId="1" r:id="rId1"/>
    <sheet name="Part e" sheetId="2" r:id="rId2"/>
    <sheet name="Part f" sheetId="3" r:id="rId3"/>
    <sheet name="Part g" sheetId="4" r:id="rId4"/>
    <sheet name="Part h"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3" i="1" l="1"/>
  <c r="H24" i="1"/>
  <c r="H25" i="1"/>
  <c r="J24" i="1"/>
  <c r="J25" i="1"/>
  <c r="J23" i="1"/>
  <c r="I25" i="1"/>
  <c r="I24" i="1"/>
  <c r="I23" i="1"/>
  <c r="G25" i="1"/>
  <c r="G23" i="1"/>
  <c r="G24" i="1"/>
  <c r="F24" i="1"/>
  <c r="F25" i="1"/>
  <c r="F23" i="1"/>
  <c r="F29" i="2"/>
  <c r="F28" i="2"/>
  <c r="F27" i="2"/>
  <c r="F26" i="2"/>
  <c r="F25" i="2"/>
  <c r="F24" i="2"/>
  <c r="F29" i="3"/>
  <c r="F28" i="3"/>
  <c r="F27" i="3"/>
  <c r="F26" i="3"/>
  <c r="F25" i="3"/>
  <c r="F24" i="3"/>
  <c r="F23" i="3"/>
  <c r="F22" i="3"/>
  <c r="F21" i="3"/>
  <c r="F20" i="3"/>
  <c r="F19" i="3"/>
  <c r="F18" i="3"/>
  <c r="F17" i="3"/>
  <c r="F16" i="3"/>
  <c r="E17" i="3"/>
  <c r="E18" i="3"/>
  <c r="E19" i="3" s="1"/>
  <c r="E20" i="3" s="1"/>
  <c r="E21" i="3" s="1"/>
  <c r="E22" i="3" s="1"/>
  <c r="E16" i="3"/>
  <c r="G29" i="4"/>
  <c r="G28" i="4"/>
  <c r="G27" i="4"/>
  <c r="G26" i="4"/>
  <c r="G25" i="4"/>
  <c r="G23" i="4"/>
  <c r="G24" i="4"/>
  <c r="G21" i="5"/>
  <c r="D20" i="5"/>
  <c r="F20" i="5"/>
  <c r="E20" i="5"/>
  <c r="F17" i="2"/>
  <c r="F18" i="2"/>
  <c r="F19" i="2"/>
  <c r="F20" i="2"/>
  <c r="F21" i="2"/>
  <c r="F22" i="2"/>
  <c r="F23" i="2"/>
  <c r="F16" i="2"/>
  <c r="E17" i="2"/>
  <c r="E18" i="2"/>
  <c r="E19" i="2"/>
  <c r="E20" i="2"/>
  <c r="E21" i="2"/>
  <c r="E22" i="2"/>
  <c r="E16" i="2"/>
  <c r="E4" i="1"/>
  <c r="E5" i="1"/>
  <c r="E6" i="1"/>
  <c r="E7" i="1"/>
  <c r="E8" i="1"/>
  <c r="E9" i="1"/>
  <c r="E10" i="1"/>
  <c r="E11" i="1"/>
  <c r="E12" i="1"/>
  <c r="E13" i="1"/>
  <c r="E14" i="1"/>
  <c r="E15" i="1"/>
  <c r="E16" i="1"/>
  <c r="E17" i="1"/>
  <c r="E18" i="1"/>
  <c r="E19" i="1"/>
  <c r="E20" i="1"/>
  <c r="E21" i="1"/>
  <c r="E22" i="1"/>
  <c r="E3" i="1"/>
  <c r="G17" i="4"/>
  <c r="G18" i="4"/>
  <c r="G19" i="4"/>
  <c r="G20" i="4"/>
  <c r="G21" i="4"/>
  <c r="G22" i="4"/>
  <c r="G16" i="4"/>
  <c r="F17" i="4"/>
  <c r="F16" i="4"/>
  <c r="E17" i="4" s="1"/>
  <c r="E18" i="4" s="1"/>
  <c r="E16" i="4"/>
  <c r="E12" i="4" a="1"/>
  <c r="E12" i="4"/>
  <c r="G20" i="5"/>
  <c r="G8" i="5"/>
  <c r="F8" i="5"/>
  <c r="D8" i="5"/>
  <c r="F18" i="4" l="1"/>
  <c r="E19" i="4" s="1"/>
  <c r="D9" i="5"/>
  <c r="E8" i="5"/>
  <c r="E20" i="4" l="1"/>
  <c r="F19" i="4"/>
  <c r="G9" i="5"/>
  <c r="F9" i="5"/>
  <c r="E9" i="5"/>
  <c r="G10" i="5" s="1"/>
  <c r="F20" i="4" l="1"/>
  <c r="E21" i="4" s="1"/>
  <c r="F10" i="5"/>
  <c r="D10" i="5"/>
  <c r="F21" i="4" l="1"/>
  <c r="E22" i="4" s="1"/>
  <c r="F22" i="4" s="1"/>
  <c r="E10" i="5"/>
  <c r="D11" i="5" s="1"/>
  <c r="F11" i="5"/>
  <c r="E11" i="5" l="1"/>
  <c r="G12" i="5" s="1"/>
  <c r="G1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<sst xmlns="http://schemas.openxmlformats.org/spreadsheetml/2006/main" count="217" uniqueCount="82">
  <si>
    <t>Monday</t>
  </si>
  <si>
    <t>Tuesday</t>
  </si>
  <si>
    <t>Wednesday</t>
  </si>
  <si>
    <t>Thursday</t>
  </si>
  <si>
    <t>Friday</t>
  </si>
  <si>
    <t>Saturday</t>
  </si>
  <si>
    <t>Sunday</t>
  </si>
  <si>
    <t>Day</t>
  </si>
  <si>
    <t>Period #</t>
  </si>
  <si>
    <t>Demand</t>
  </si>
  <si>
    <t>Week #</t>
  </si>
  <si>
    <t>Level t</t>
  </si>
  <si>
    <t>The green and blue cells will have formulas</t>
  </si>
  <si>
    <t>While grading, I will change level estimate of period 14</t>
  </si>
  <si>
    <t>from 65 to something else. When I make this change,</t>
  </si>
  <si>
    <t>alpha=</t>
  </si>
  <si>
    <t>The green , blue, and yellow cells will have formulas</t>
  </si>
  <si>
    <t>They will not have just numbers; so please do not type in values. Instead, put the formulas</t>
  </si>
  <si>
    <t>Blue cells:</t>
  </si>
  <si>
    <t>Green cells:</t>
  </si>
  <si>
    <t>E16:E17</t>
  </si>
  <si>
    <t>Yellow cells:</t>
  </si>
  <si>
    <t>F23:F29</t>
  </si>
  <si>
    <t>part b.i</t>
  </si>
  <si>
    <t>part b.ii</t>
  </si>
  <si>
    <t>part b.iii</t>
  </si>
  <si>
    <t>part b.iv</t>
  </si>
  <si>
    <t>part b.v</t>
  </si>
  <si>
    <t>Part a</t>
  </si>
  <si>
    <t>Place the plot here</t>
  </si>
  <si>
    <t>The blue cells will have formulas</t>
  </si>
  <si>
    <t xml:space="preserve">They will not have just numbers; </t>
  </si>
  <si>
    <t>Part c</t>
  </si>
  <si>
    <t xml:space="preserve">so please do not type in values. </t>
  </si>
  <si>
    <t>Instead, put the formulas</t>
  </si>
  <si>
    <t>Part d</t>
  </si>
  <si>
    <t>They will not have just numbers. Make sure to fix cell H2, alpha value, in your formulas</t>
  </si>
  <si>
    <t>beta =</t>
  </si>
  <si>
    <t>Trend t</t>
  </si>
  <si>
    <t>Forecasts</t>
  </si>
  <si>
    <t>G16:G17</t>
  </si>
  <si>
    <t>E16:E22</t>
  </si>
  <si>
    <t>F16:F23</t>
  </si>
  <si>
    <t>F24:F29</t>
  </si>
  <si>
    <t>They will not have just numbers. Make sure to fix cells I2 and I3, alpha and beta values, in your formulas</t>
  </si>
  <si>
    <t>the values in green and blue and yellow cells will change.</t>
  </si>
  <si>
    <t>Method Parameters</t>
  </si>
  <si>
    <t>Visitor nights</t>
  </si>
  <si>
    <t>level</t>
  </si>
  <si>
    <t>trend</t>
  </si>
  <si>
    <t>seasonal</t>
  </si>
  <si>
    <r>
      <t>α</t>
    </r>
    <r>
      <rPr>
        <sz val="11"/>
        <color theme="1"/>
        <rFont val="Calibri"/>
        <family val="2"/>
        <scheme val="minor"/>
      </rPr>
      <t xml:space="preserve"> </t>
    </r>
    <r>
      <rPr>
        <sz val="13.75"/>
        <color theme="1"/>
        <rFont val="Calibri"/>
        <family val="2"/>
        <scheme val="minor"/>
      </rPr>
      <t/>
    </r>
  </si>
  <si>
    <t>β∗</t>
  </si>
  <si>
    <t>γ</t>
  </si>
  <si>
    <t>Period</t>
  </si>
  <si>
    <t>2004 Q1</t>
  </si>
  <si>
    <t>2004 Q2</t>
  </si>
  <si>
    <t>m=</t>
  </si>
  <si>
    <t>2004 Q3</t>
  </si>
  <si>
    <t>2004 Q4</t>
  </si>
  <si>
    <t>2005 Q1</t>
  </si>
  <si>
    <t>forecast made in period 0 for period 1</t>
  </si>
  <si>
    <t>2005 Q2</t>
  </si>
  <si>
    <t>forecast made in period 1 for period 2</t>
  </si>
  <si>
    <t>2005 Q3</t>
  </si>
  <si>
    <t>forecast made in period 2 for period 3</t>
  </si>
  <si>
    <t>2005 Q4</t>
  </si>
  <si>
    <t>forecast made in period 3 for period 4</t>
  </si>
  <si>
    <t>forecast made in period 4 for period 5</t>
  </si>
  <si>
    <t>suppose lots of data colllected and we end up as below</t>
  </si>
  <si>
    <t>2015 Q1</t>
  </si>
  <si>
    <t>2015 Q2</t>
  </si>
  <si>
    <t>2015 Q3</t>
  </si>
  <si>
    <t>2015 Q4</t>
  </si>
  <si>
    <t>2016 Q1</t>
  </si>
  <si>
    <t>forecast made in period 44 for period 45</t>
  </si>
  <si>
    <t>2016 Q2</t>
  </si>
  <si>
    <t>forecast made in period 45 for period 46</t>
  </si>
  <si>
    <t>Consider Example 1 discussed for Holt-Winters' Seasonal Method. The details are shown on the left. Suppose that you are now in period 45 and observed 77 visitor nights (see cell C20). Using Holt-Winters' Seasonal method (additive approach) with the given parameters, calculate the updated level, trend, and corresponding seasonal component estimates. That is, type the formulas in pink cells D20, E20, F20. Then, use level, trend, and needed seasonal component estimates to calculate the forecast made in period 45 for period 46 in green cell G21.  Do not type in values, use formulas.</t>
  </si>
  <si>
    <t xml:space="preserve">Discuss the patterns and explain why. The chart represents strong seasonality  because it has repeating patterns at fixed intervals and it has moslty same length and wavelength of the values in the graph </t>
  </si>
  <si>
    <t>Discuss which time series forecasting methods (moving averega, exponential smoothing, holt's method, holt-winter's method) are suitable and explain why. The suitable method for this chart is holt-winter's method because the data  contains seasonality and trend with fixed internals in the graph.</t>
  </si>
  <si>
    <t>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</si>
</sst>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3.75"/>
      <color theme="1"/>
      <name val="Calibri"/>
      <family val="2"/>
      <scheme val="minor"/>
    </font>
    <font>
      <sz val="6"/>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20">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72">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3" borderId="3" xfId="0" applyFill="1" applyBorder="1"/>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0" fillId="0" borderId="0" xfId="0" applyFill="1" applyBorder="1" applyAlignment="1">
      <alignment horizontal="center"/>
    </xf>
    <xf numFmtId="0" fontId="0" fillId="0" borderId="2" xfId="0" applyFill="1" applyBorder="1" applyAlignment="1">
      <alignment horizontal="center"/>
    </xf>
    <xf numFmtId="0" fontId="0" fillId="0" borderId="2" xfId="0" applyBorder="1"/>
    <xf numFmtId="0" fontId="0" fillId="0" borderId="0" xfId="0" applyBorder="1"/>
    <xf numFmtId="0" fontId="0" fillId="0" borderId="1" xfId="0" applyBorder="1"/>
    <xf numFmtId="0" fontId="0" fillId="4" borderId="3" xfId="0" applyFill="1" applyBorder="1" applyAlignment="1">
      <alignment horizontal="center"/>
    </xf>
    <xf numFmtId="0" fontId="0" fillId="3" borderId="3" xfId="0" applyFill="1" applyBorder="1" applyAlignment="1">
      <alignment horizontal="center"/>
    </xf>
    <xf numFmtId="0" fontId="0" fillId="0" borderId="4" xfId="0" applyBorder="1" applyAlignment="1">
      <alignment horizontal="center"/>
    </xf>
    <xf numFmtId="0" fontId="0" fillId="5" borderId="3"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0" borderId="0" xfId="0" applyFont="1"/>
    <xf numFmtId="0" fontId="1" fillId="0" borderId="0" xfId="0" applyFont="1" applyAlignment="1">
      <alignment horizontal="center"/>
    </xf>
    <xf numFmtId="0" fontId="0" fillId="0" borderId="10" xfId="0" applyBorder="1" applyAlignment="1">
      <alignment horizontal="center"/>
    </xf>
    <xf numFmtId="0" fontId="1" fillId="0" borderId="11" xfId="0" applyFont="1" applyFill="1" applyBorder="1" applyAlignment="1">
      <alignment horizontal="center"/>
    </xf>
    <xf numFmtId="0" fontId="1" fillId="0" borderId="11" xfId="0" applyFont="1" applyBorder="1" applyAlignment="1">
      <alignment horizontal="center"/>
    </xf>
    <xf numFmtId="0" fontId="3" fillId="0" borderId="17" xfId="0" applyFont="1" applyBorder="1" applyAlignment="1">
      <alignment horizontal="center"/>
    </xf>
    <xf numFmtId="0" fontId="0" fillId="0" borderId="18" xfId="0" applyBorder="1"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2" fontId="0" fillId="0" borderId="0" xfId="0" applyNumberFormat="1" applyAlignment="1">
      <alignment horizontal="center" vertical="center" wrapText="1"/>
    </xf>
    <xf numFmtId="0" fontId="0" fillId="0" borderId="0" xfId="0" applyAlignment="1">
      <alignment vertical="center" wrapText="1"/>
    </xf>
    <xf numFmtId="0" fontId="0" fillId="0" borderId="0" xfId="0" applyAlignment="1">
      <alignment horizontal="right" vertical="center" wrapText="1"/>
    </xf>
    <xf numFmtId="0" fontId="0" fillId="0" borderId="1" xfId="0" applyBorder="1" applyAlignment="1">
      <alignment vertical="center" wrapText="1"/>
    </xf>
    <xf numFmtId="0" fontId="0" fillId="0" borderId="1" xfId="0" applyBorder="1" applyAlignment="1">
      <alignment horizontal="right" vertical="center" wrapText="1"/>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horizontal="right" vertical="center" wrapText="1"/>
    </xf>
    <xf numFmtId="0" fontId="0" fillId="0" borderId="1" xfId="0" applyFill="1" applyBorder="1" applyAlignment="1">
      <alignment horizontal="right" vertical="center" wrapText="1"/>
    </xf>
    <xf numFmtId="0" fontId="0" fillId="0" borderId="0" xfId="0" applyFill="1"/>
    <xf numFmtId="0" fontId="1" fillId="0" borderId="10" xfId="0" applyFont="1" applyFill="1" applyBorder="1" applyAlignment="1">
      <alignment horizontal="right"/>
    </xf>
    <xf numFmtId="0" fontId="1" fillId="0" borderId="12" xfId="0" applyFont="1" applyFill="1" applyBorder="1" applyAlignment="1">
      <alignment horizontal="center"/>
    </xf>
    <xf numFmtId="0" fontId="1" fillId="0" borderId="19" xfId="0" applyFont="1" applyFill="1" applyBorder="1" applyAlignment="1">
      <alignment horizontal="center"/>
    </xf>
    <xf numFmtId="0" fontId="1" fillId="0" borderId="13" xfId="0" applyFont="1" applyFill="1" applyBorder="1" applyAlignment="1">
      <alignment horizontal="center"/>
    </xf>
    <xf numFmtId="0" fontId="0" fillId="0" borderId="0" xfId="0" applyFont="1" applyAlignment="1">
      <alignment vertical="top" wrapText="1"/>
    </xf>
    <xf numFmtId="0" fontId="4" fillId="4" borderId="3" xfId="0" applyFont="1" applyFill="1" applyBorder="1" applyAlignment="1">
      <alignment horizontal="center"/>
    </xf>
    <xf numFmtId="0" fontId="4" fillId="0" borderId="0" xfId="0" applyFont="1"/>
    <xf numFmtId="0" fontId="4" fillId="4" borderId="0" xfId="0" applyFont="1" applyFill="1"/>
    <xf numFmtId="0" fontId="0" fillId="0" borderId="0" xfId="0" applyAlignment="1">
      <alignment horizontal="left" indent="1"/>
    </xf>
    <xf numFmtId="0" fontId="0" fillId="0" borderId="0" xfId="0" applyAlignment="1">
      <alignment horizontal="left" indent="3"/>
    </xf>
    <xf numFmtId="0" fontId="4" fillId="0" borderId="4" xfId="0" applyFont="1" applyBorder="1" applyAlignment="1">
      <alignment horizontal="center"/>
    </xf>
    <xf numFmtId="0" fontId="1" fillId="0" borderId="0" xfId="0" applyFont="1" applyBorder="1" applyAlignment="1">
      <alignment horizontal="center"/>
    </xf>
    <xf numFmtId="0" fontId="5" fillId="6" borderId="0" xfId="0" applyFont="1" applyFill="1"/>
    <xf numFmtId="2" fontId="5" fillId="4" borderId="0" xfId="0" applyNumberFormat="1" applyFont="1" applyFill="1" applyAlignment="1">
      <alignment horizontal="center" vertical="center" wrapText="1"/>
    </xf>
    <xf numFmtId="0" fontId="5" fillId="3" borderId="3" xfId="0" applyFont="1" applyFill="1" applyBorder="1"/>
    <xf numFmtId="0" fontId="5" fillId="4" borderId="3" xfId="0" applyFont="1" applyFill="1"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16" xfId="0" applyFont="1" applyFill="1" applyBorder="1" applyAlignment="1">
      <alignment horizontal="center"/>
    </xf>
    <xf numFmtId="0" fontId="0" fillId="0" borderId="0" xfId="0" applyAlignment="1">
      <alignment horizont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'Parts a-d'!$D$2:$D$22</c:f>
              <c:numCache>
                <c:formatCode>General</c:formatCode>
                <c:ptCount val="21"/>
                <c:pt idx="0">
                  <c:v>40</c:v>
                </c:pt>
                <c:pt idx="1">
                  <c:v>41</c:v>
                </c:pt>
                <c:pt idx="2">
                  <c:v>39</c:v>
                </c:pt>
                <c:pt idx="3">
                  <c:v>63</c:v>
                </c:pt>
                <c:pt idx="4">
                  <c:v>70</c:v>
                </c:pt>
                <c:pt idx="5">
                  <c:v>85</c:v>
                </c:pt>
                <c:pt idx="6">
                  <c:v>94</c:v>
                </c:pt>
                <c:pt idx="7">
                  <c:v>42</c:v>
                </c:pt>
                <c:pt idx="8">
                  <c:v>43</c:v>
                </c:pt>
                <c:pt idx="9">
                  <c:v>38</c:v>
                </c:pt>
                <c:pt idx="10">
                  <c:v>65</c:v>
                </c:pt>
                <c:pt idx="11">
                  <c:v>72</c:v>
                </c:pt>
                <c:pt idx="12">
                  <c:v>83</c:v>
                </c:pt>
                <c:pt idx="13">
                  <c:v>95</c:v>
                </c:pt>
                <c:pt idx="14">
                  <c:v>41</c:v>
                </c:pt>
                <c:pt idx="15">
                  <c:v>43</c:v>
                </c:pt>
                <c:pt idx="16">
                  <c:v>40</c:v>
                </c:pt>
                <c:pt idx="17">
                  <c:v>66</c:v>
                </c:pt>
                <c:pt idx="18">
                  <c:v>71</c:v>
                </c:pt>
                <c:pt idx="19">
                  <c:v>84</c:v>
                </c:pt>
                <c:pt idx="20">
                  <c:v>93</c:v>
                </c:pt>
              </c:numCache>
            </c:numRef>
          </c:val>
          <c:smooth val="0"/>
          <c:extLst>
            <c:ext xmlns:c16="http://schemas.microsoft.com/office/drawing/2014/chart" uri="{C3380CC4-5D6E-409C-BE32-E72D297353CC}">
              <c16:uniqueId val="{00000000-16A4-49D9-96C7-3253324F79AB}"/>
            </c:ext>
          </c:extLst>
        </c:ser>
        <c:dLbls>
          <c:showLegendKey val="0"/>
          <c:showVal val="0"/>
          <c:showCatName val="0"/>
          <c:showSerName val="0"/>
          <c:showPercent val="0"/>
          <c:showBubbleSize val="0"/>
        </c:dLbls>
        <c:marker val="1"/>
        <c:smooth val="0"/>
        <c:axId val="751743711"/>
        <c:axId val="751740383"/>
      </c:lineChart>
      <c:catAx>
        <c:axId val="751743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Period</a:t>
                </a:r>
                <a:r>
                  <a:rPr lang="en-US" baseline="0"/>
                  <a:t> Number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740383"/>
        <c:crosses val="autoZero"/>
        <c:auto val="1"/>
        <c:lblAlgn val="ctr"/>
        <c:lblOffset val="100"/>
        <c:noMultiLvlLbl val="0"/>
      </c:catAx>
      <c:valAx>
        <c:axId val="751740383"/>
        <c:scaling>
          <c:orientation val="minMax"/>
          <c:min val="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7437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389965</xdr:colOff>
      <xdr:row>3</xdr:row>
      <xdr:rowOff>107576</xdr:rowOff>
    </xdr:from>
    <xdr:to>
      <xdr:col>14</xdr:col>
      <xdr:colOff>85165</xdr:colOff>
      <xdr:row>18</xdr:row>
      <xdr:rowOff>138953</xdr:rowOff>
    </xdr:to>
    <xdr:graphicFrame macro="">
      <xdr:nvGraphicFramePr>
        <xdr:cNvPr id="3" name="Chart 2">
          <a:extLst>
            <a:ext uri="{FF2B5EF4-FFF2-40B4-BE49-F238E27FC236}">
              <a16:creationId xmlns:a16="http://schemas.microsoft.com/office/drawing/2014/main" id="{EA15D4F4-D1B3-42BE-9242-1BE72075E1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190500</xdr:colOff>
      <xdr:row>2</xdr:row>
      <xdr:rowOff>47625</xdr:rowOff>
    </xdr:from>
    <xdr:to>
      <xdr:col>2</xdr:col>
      <xdr:colOff>533357</xdr:colOff>
      <xdr:row>2</xdr:row>
      <xdr:rowOff>342863</xdr:rowOff>
    </xdr:to>
    <xdr:pic>
      <xdr:nvPicPr>
        <xdr:cNvPr id="2" name="Picture 1">
          <a:extLst>
            <a:ext uri="{FF2B5EF4-FFF2-40B4-BE49-F238E27FC236}">
              <a16:creationId xmlns:a16="http://schemas.microsoft.com/office/drawing/2014/main" id="{1B88FA98-5FA8-4ED6-A59E-344E041919D9}"/>
            </a:ext>
          </a:extLst>
        </xdr:cNvPr>
        <xdr:cNvPicPr>
          <a:picLocks noChangeAspect="1"/>
        </xdr:cNvPicPr>
      </xdr:nvPicPr>
      <xdr:blipFill>
        <a:blip xmlns:r="http://schemas.openxmlformats.org/officeDocument/2006/relationships" r:embed="rId1"/>
        <a:stretch>
          <a:fillRect/>
        </a:stretch>
      </xdr:blipFill>
      <xdr:spPr>
        <a:xfrm>
          <a:off x="1485900" y="457200"/>
          <a:ext cx="342857" cy="295238"/>
        </a:xfrm>
        <a:prstGeom prst="rect">
          <a:avLst/>
        </a:prstGeom>
      </xdr:spPr>
    </xdr:pic>
    <xdr:clientData/>
  </xdr:twoCellAnchor>
  <xdr:twoCellAnchor editAs="oneCell">
    <xdr:from>
      <xdr:col>3</xdr:col>
      <xdr:colOff>104775</xdr:colOff>
      <xdr:row>2</xdr:row>
      <xdr:rowOff>66675</xdr:rowOff>
    </xdr:from>
    <xdr:to>
      <xdr:col>3</xdr:col>
      <xdr:colOff>409537</xdr:colOff>
      <xdr:row>2</xdr:row>
      <xdr:rowOff>323818</xdr:rowOff>
    </xdr:to>
    <xdr:pic>
      <xdr:nvPicPr>
        <xdr:cNvPr id="3" name="Picture 2">
          <a:extLst>
            <a:ext uri="{FF2B5EF4-FFF2-40B4-BE49-F238E27FC236}">
              <a16:creationId xmlns:a16="http://schemas.microsoft.com/office/drawing/2014/main" id="{AFF1BFAC-D550-4A7F-848A-A1E17E670E63}"/>
            </a:ext>
          </a:extLst>
        </xdr:cNvPr>
        <xdr:cNvPicPr>
          <a:picLocks noChangeAspect="1"/>
        </xdr:cNvPicPr>
      </xdr:nvPicPr>
      <xdr:blipFill>
        <a:blip xmlns:r="http://schemas.openxmlformats.org/officeDocument/2006/relationships" r:embed="rId2"/>
        <a:stretch>
          <a:fillRect/>
        </a:stretch>
      </xdr:blipFill>
      <xdr:spPr>
        <a:xfrm>
          <a:off x="2309813" y="476250"/>
          <a:ext cx="304762" cy="257143"/>
        </a:xfrm>
        <a:prstGeom prst="rect">
          <a:avLst/>
        </a:prstGeom>
      </xdr:spPr>
    </xdr:pic>
    <xdr:clientData/>
  </xdr:twoCellAnchor>
  <xdr:twoCellAnchor editAs="oneCell">
    <xdr:from>
      <xdr:col>4</xdr:col>
      <xdr:colOff>104775</xdr:colOff>
      <xdr:row>2</xdr:row>
      <xdr:rowOff>38100</xdr:rowOff>
    </xdr:from>
    <xdr:to>
      <xdr:col>4</xdr:col>
      <xdr:colOff>390489</xdr:colOff>
      <xdr:row>2</xdr:row>
      <xdr:rowOff>323814</xdr:rowOff>
    </xdr:to>
    <xdr:pic>
      <xdr:nvPicPr>
        <xdr:cNvPr id="4" name="Picture 3">
          <a:extLst>
            <a:ext uri="{FF2B5EF4-FFF2-40B4-BE49-F238E27FC236}">
              <a16:creationId xmlns:a16="http://schemas.microsoft.com/office/drawing/2014/main" id="{1815CC85-7A9C-437C-9545-2204BBB2828C}"/>
            </a:ext>
          </a:extLst>
        </xdr:cNvPr>
        <xdr:cNvPicPr>
          <a:picLocks noChangeAspect="1"/>
        </xdr:cNvPicPr>
      </xdr:nvPicPr>
      <xdr:blipFill>
        <a:blip xmlns:r="http://schemas.openxmlformats.org/officeDocument/2006/relationships" r:embed="rId3"/>
        <a:stretch>
          <a:fillRect/>
        </a:stretch>
      </xdr:blipFill>
      <xdr:spPr>
        <a:xfrm>
          <a:off x="2995613" y="447675"/>
          <a:ext cx="285714" cy="285714"/>
        </a:xfrm>
        <a:prstGeom prst="rect">
          <a:avLst/>
        </a:prstGeom>
      </xdr:spPr>
    </xdr:pic>
    <xdr:clientData/>
  </xdr:twoCellAnchor>
  <xdr:twoCellAnchor editAs="oneCell">
    <xdr:from>
      <xdr:col>5</xdr:col>
      <xdr:colOff>219075</xdr:colOff>
      <xdr:row>2</xdr:row>
      <xdr:rowOff>76200</xdr:rowOff>
    </xdr:from>
    <xdr:to>
      <xdr:col>5</xdr:col>
      <xdr:colOff>523837</xdr:colOff>
      <xdr:row>2</xdr:row>
      <xdr:rowOff>342867</xdr:rowOff>
    </xdr:to>
    <xdr:pic>
      <xdr:nvPicPr>
        <xdr:cNvPr id="5" name="Picture 4">
          <a:extLst>
            <a:ext uri="{FF2B5EF4-FFF2-40B4-BE49-F238E27FC236}">
              <a16:creationId xmlns:a16="http://schemas.microsoft.com/office/drawing/2014/main" id="{56386631-8B07-44E1-893D-03E0F2F0614F}"/>
            </a:ext>
          </a:extLst>
        </xdr:cNvPr>
        <xdr:cNvPicPr>
          <a:picLocks noChangeAspect="1"/>
        </xdr:cNvPicPr>
      </xdr:nvPicPr>
      <xdr:blipFill>
        <a:blip xmlns:r="http://schemas.openxmlformats.org/officeDocument/2006/relationships" r:embed="rId4"/>
        <a:stretch>
          <a:fillRect/>
        </a:stretch>
      </xdr:blipFill>
      <xdr:spPr>
        <a:xfrm>
          <a:off x="3700463" y="485775"/>
          <a:ext cx="304762" cy="266667"/>
        </a:xfrm>
        <a:prstGeom prst="rect">
          <a:avLst/>
        </a:prstGeom>
      </xdr:spPr>
    </xdr:pic>
    <xdr:clientData/>
  </xdr:twoCellAnchor>
  <xdr:twoCellAnchor editAs="oneCell">
    <xdr:from>
      <xdr:col>1</xdr:col>
      <xdr:colOff>200025</xdr:colOff>
      <xdr:row>2</xdr:row>
      <xdr:rowOff>104775</xdr:rowOff>
    </xdr:from>
    <xdr:to>
      <xdr:col>1</xdr:col>
      <xdr:colOff>428596</xdr:colOff>
      <xdr:row>2</xdr:row>
      <xdr:rowOff>342870</xdr:rowOff>
    </xdr:to>
    <xdr:pic>
      <xdr:nvPicPr>
        <xdr:cNvPr id="6" name="Picture 5">
          <a:extLst>
            <a:ext uri="{FF2B5EF4-FFF2-40B4-BE49-F238E27FC236}">
              <a16:creationId xmlns:a16="http://schemas.microsoft.com/office/drawing/2014/main" id="{E98161FB-933F-4E34-8663-DDD1D39F13C7}"/>
            </a:ext>
          </a:extLst>
        </xdr:cNvPr>
        <xdr:cNvPicPr>
          <a:picLocks noChangeAspect="1"/>
        </xdr:cNvPicPr>
      </xdr:nvPicPr>
      <xdr:blipFill>
        <a:blip xmlns:r="http://schemas.openxmlformats.org/officeDocument/2006/relationships" r:embed="rId5"/>
        <a:stretch>
          <a:fillRect/>
        </a:stretch>
      </xdr:blipFill>
      <xdr:spPr>
        <a:xfrm>
          <a:off x="847725" y="514350"/>
          <a:ext cx="228571" cy="238095"/>
        </a:xfrm>
        <a:prstGeom prst="rect">
          <a:avLst/>
        </a:prstGeom>
      </xdr:spPr>
    </xdr:pic>
    <xdr:clientData/>
  </xdr:twoCellAnchor>
  <xdr:twoCellAnchor editAs="oneCell">
    <xdr:from>
      <xdr:col>6</xdr:col>
      <xdr:colOff>38100</xdr:colOff>
      <xdr:row>2</xdr:row>
      <xdr:rowOff>76200</xdr:rowOff>
    </xdr:from>
    <xdr:to>
      <xdr:col>6</xdr:col>
      <xdr:colOff>590481</xdr:colOff>
      <xdr:row>2</xdr:row>
      <xdr:rowOff>333343</xdr:rowOff>
    </xdr:to>
    <xdr:pic>
      <xdr:nvPicPr>
        <xdr:cNvPr id="7" name="Picture 6">
          <a:extLst>
            <a:ext uri="{FF2B5EF4-FFF2-40B4-BE49-F238E27FC236}">
              <a16:creationId xmlns:a16="http://schemas.microsoft.com/office/drawing/2014/main" id="{13667E3F-9AAE-41A9-85CE-AC48C38CE05D}"/>
            </a:ext>
          </a:extLst>
        </xdr:cNvPr>
        <xdr:cNvPicPr>
          <a:picLocks noChangeAspect="1"/>
        </xdr:cNvPicPr>
      </xdr:nvPicPr>
      <xdr:blipFill>
        <a:blip xmlns:r="http://schemas.openxmlformats.org/officeDocument/2006/relationships" r:embed="rId6"/>
        <a:stretch>
          <a:fillRect/>
        </a:stretch>
      </xdr:blipFill>
      <xdr:spPr>
        <a:xfrm>
          <a:off x="4181475" y="485775"/>
          <a:ext cx="552381" cy="257143"/>
        </a:xfrm>
        <a:prstGeom prst="rect">
          <a:avLst/>
        </a:prstGeom>
      </xdr:spPr>
    </xdr:pic>
    <xdr:clientData/>
  </xdr:twoCellAnchor>
  <xdr:twoCellAnchor editAs="oneCell">
    <xdr:from>
      <xdr:col>2</xdr:col>
      <xdr:colOff>214312</xdr:colOff>
      <xdr:row>2</xdr:row>
      <xdr:rowOff>47625</xdr:rowOff>
    </xdr:from>
    <xdr:to>
      <xdr:col>2</xdr:col>
      <xdr:colOff>557169</xdr:colOff>
      <xdr:row>2</xdr:row>
      <xdr:rowOff>342863</xdr:rowOff>
    </xdr:to>
    <xdr:pic>
      <xdr:nvPicPr>
        <xdr:cNvPr id="8" name="Picture 7">
          <a:extLst>
            <a:ext uri="{FF2B5EF4-FFF2-40B4-BE49-F238E27FC236}">
              <a16:creationId xmlns:a16="http://schemas.microsoft.com/office/drawing/2014/main" id="{54A7CCDA-25DC-4322-9E41-CE4A87FBB7B5}"/>
            </a:ext>
          </a:extLst>
        </xdr:cNvPr>
        <xdr:cNvPicPr>
          <a:picLocks noChangeAspect="1"/>
        </xdr:cNvPicPr>
      </xdr:nvPicPr>
      <xdr:blipFill>
        <a:blip xmlns:r="http://schemas.openxmlformats.org/officeDocument/2006/relationships" r:embed="rId1"/>
        <a:stretch>
          <a:fillRect/>
        </a:stretch>
      </xdr:blipFill>
      <xdr:spPr>
        <a:xfrm>
          <a:off x="1509712" y="457200"/>
          <a:ext cx="342857" cy="295238"/>
        </a:xfrm>
        <a:prstGeom prst="rect">
          <a:avLst/>
        </a:prstGeom>
      </xdr:spPr>
    </xdr:pic>
    <xdr:clientData/>
  </xdr:twoCellAnchor>
  <xdr:twoCellAnchor editAs="oneCell">
    <xdr:from>
      <xdr:col>3</xdr:col>
      <xdr:colOff>128587</xdr:colOff>
      <xdr:row>2</xdr:row>
      <xdr:rowOff>66675</xdr:rowOff>
    </xdr:from>
    <xdr:to>
      <xdr:col>3</xdr:col>
      <xdr:colOff>433349</xdr:colOff>
      <xdr:row>2</xdr:row>
      <xdr:rowOff>323818</xdr:rowOff>
    </xdr:to>
    <xdr:pic>
      <xdr:nvPicPr>
        <xdr:cNvPr id="9" name="Picture 8">
          <a:extLst>
            <a:ext uri="{FF2B5EF4-FFF2-40B4-BE49-F238E27FC236}">
              <a16:creationId xmlns:a16="http://schemas.microsoft.com/office/drawing/2014/main" id="{1E26868B-19EE-42E2-925F-66E461B657C2}"/>
            </a:ext>
          </a:extLst>
        </xdr:cNvPr>
        <xdr:cNvPicPr>
          <a:picLocks noChangeAspect="1"/>
        </xdr:cNvPicPr>
      </xdr:nvPicPr>
      <xdr:blipFill>
        <a:blip xmlns:r="http://schemas.openxmlformats.org/officeDocument/2006/relationships" r:embed="rId2"/>
        <a:stretch>
          <a:fillRect/>
        </a:stretch>
      </xdr:blipFill>
      <xdr:spPr>
        <a:xfrm>
          <a:off x="2333625" y="476250"/>
          <a:ext cx="304762" cy="257143"/>
        </a:xfrm>
        <a:prstGeom prst="rect">
          <a:avLst/>
        </a:prstGeom>
      </xdr:spPr>
    </xdr:pic>
    <xdr:clientData/>
  </xdr:twoCellAnchor>
  <xdr:twoCellAnchor editAs="oneCell">
    <xdr:from>
      <xdr:col>4</xdr:col>
      <xdr:colOff>128587</xdr:colOff>
      <xdr:row>2</xdr:row>
      <xdr:rowOff>38100</xdr:rowOff>
    </xdr:from>
    <xdr:to>
      <xdr:col>4</xdr:col>
      <xdr:colOff>414301</xdr:colOff>
      <xdr:row>2</xdr:row>
      <xdr:rowOff>323814</xdr:rowOff>
    </xdr:to>
    <xdr:pic>
      <xdr:nvPicPr>
        <xdr:cNvPr id="10" name="Picture 9">
          <a:extLst>
            <a:ext uri="{FF2B5EF4-FFF2-40B4-BE49-F238E27FC236}">
              <a16:creationId xmlns:a16="http://schemas.microsoft.com/office/drawing/2014/main" id="{2BE2610D-E370-4D66-A970-0E8F6956EEC2}"/>
            </a:ext>
          </a:extLst>
        </xdr:cNvPr>
        <xdr:cNvPicPr>
          <a:picLocks noChangeAspect="1"/>
        </xdr:cNvPicPr>
      </xdr:nvPicPr>
      <xdr:blipFill>
        <a:blip xmlns:r="http://schemas.openxmlformats.org/officeDocument/2006/relationships" r:embed="rId3"/>
        <a:stretch>
          <a:fillRect/>
        </a:stretch>
      </xdr:blipFill>
      <xdr:spPr>
        <a:xfrm>
          <a:off x="3019425" y="447675"/>
          <a:ext cx="285714" cy="285714"/>
        </a:xfrm>
        <a:prstGeom prst="rect">
          <a:avLst/>
        </a:prstGeom>
      </xdr:spPr>
    </xdr:pic>
    <xdr:clientData/>
  </xdr:twoCellAnchor>
  <xdr:twoCellAnchor editAs="oneCell">
    <xdr:from>
      <xdr:col>1</xdr:col>
      <xdr:colOff>223837</xdr:colOff>
      <xdr:row>2</xdr:row>
      <xdr:rowOff>104775</xdr:rowOff>
    </xdr:from>
    <xdr:to>
      <xdr:col>1</xdr:col>
      <xdr:colOff>452408</xdr:colOff>
      <xdr:row>2</xdr:row>
      <xdr:rowOff>342870</xdr:rowOff>
    </xdr:to>
    <xdr:pic>
      <xdr:nvPicPr>
        <xdr:cNvPr id="11" name="Picture 10">
          <a:extLst>
            <a:ext uri="{FF2B5EF4-FFF2-40B4-BE49-F238E27FC236}">
              <a16:creationId xmlns:a16="http://schemas.microsoft.com/office/drawing/2014/main" id="{1ACD8AED-11F1-4E24-80E7-7183AFD3D21C}"/>
            </a:ext>
          </a:extLst>
        </xdr:cNvPr>
        <xdr:cNvPicPr>
          <a:picLocks noChangeAspect="1"/>
        </xdr:cNvPicPr>
      </xdr:nvPicPr>
      <xdr:blipFill>
        <a:blip xmlns:r="http://schemas.openxmlformats.org/officeDocument/2006/relationships" r:embed="rId5"/>
        <a:stretch>
          <a:fillRect/>
        </a:stretch>
      </xdr:blipFill>
      <xdr:spPr>
        <a:xfrm>
          <a:off x="871537" y="514350"/>
          <a:ext cx="228571" cy="238095"/>
        </a:xfrm>
        <a:prstGeom prst="rect">
          <a:avLst/>
        </a:prstGeom>
      </xdr:spPr>
    </xdr:pic>
    <xdr:clientData/>
  </xdr:twoCellAnchor>
  <xdr:twoCellAnchor editAs="oneCell">
    <xdr:from>
      <xdr:col>5</xdr:col>
      <xdr:colOff>223838</xdr:colOff>
      <xdr:row>13</xdr:row>
      <xdr:rowOff>61912</xdr:rowOff>
    </xdr:from>
    <xdr:to>
      <xdr:col>5</xdr:col>
      <xdr:colOff>528600</xdr:colOff>
      <xdr:row>14</xdr:row>
      <xdr:rowOff>147604</xdr:rowOff>
    </xdr:to>
    <xdr:pic>
      <xdr:nvPicPr>
        <xdr:cNvPr id="12" name="Picture 11">
          <a:extLst>
            <a:ext uri="{FF2B5EF4-FFF2-40B4-BE49-F238E27FC236}">
              <a16:creationId xmlns:a16="http://schemas.microsoft.com/office/drawing/2014/main" id="{701B0BCC-7360-4095-9496-8438A92B46B8}"/>
            </a:ext>
          </a:extLst>
        </xdr:cNvPr>
        <xdr:cNvPicPr>
          <a:picLocks noChangeAspect="1"/>
        </xdr:cNvPicPr>
      </xdr:nvPicPr>
      <xdr:blipFill>
        <a:blip xmlns:r="http://schemas.openxmlformats.org/officeDocument/2006/relationships" r:embed="rId4"/>
        <a:stretch>
          <a:fillRect/>
        </a:stretch>
      </xdr:blipFill>
      <xdr:spPr>
        <a:xfrm>
          <a:off x="3705226" y="2671762"/>
          <a:ext cx="304762" cy="266667"/>
        </a:xfrm>
        <a:prstGeom prst="rect">
          <a:avLst/>
        </a:prstGeom>
      </xdr:spPr>
    </xdr:pic>
    <xdr:clientData/>
  </xdr:twoCellAnchor>
  <xdr:twoCellAnchor editAs="oneCell">
    <xdr:from>
      <xdr:col>2</xdr:col>
      <xdr:colOff>219075</xdr:colOff>
      <xdr:row>13</xdr:row>
      <xdr:rowOff>33337</xdr:rowOff>
    </xdr:from>
    <xdr:to>
      <xdr:col>2</xdr:col>
      <xdr:colOff>561932</xdr:colOff>
      <xdr:row>14</xdr:row>
      <xdr:rowOff>147600</xdr:rowOff>
    </xdr:to>
    <xdr:pic>
      <xdr:nvPicPr>
        <xdr:cNvPr id="13" name="Picture 12">
          <a:extLst>
            <a:ext uri="{FF2B5EF4-FFF2-40B4-BE49-F238E27FC236}">
              <a16:creationId xmlns:a16="http://schemas.microsoft.com/office/drawing/2014/main" id="{7393350E-F5DF-4A18-B310-FCCBAE5ED172}"/>
            </a:ext>
          </a:extLst>
        </xdr:cNvPr>
        <xdr:cNvPicPr>
          <a:picLocks noChangeAspect="1"/>
        </xdr:cNvPicPr>
      </xdr:nvPicPr>
      <xdr:blipFill>
        <a:blip xmlns:r="http://schemas.openxmlformats.org/officeDocument/2006/relationships" r:embed="rId1"/>
        <a:stretch>
          <a:fillRect/>
        </a:stretch>
      </xdr:blipFill>
      <xdr:spPr>
        <a:xfrm>
          <a:off x="1514475" y="2643187"/>
          <a:ext cx="342857" cy="295238"/>
        </a:xfrm>
        <a:prstGeom prst="rect">
          <a:avLst/>
        </a:prstGeom>
      </xdr:spPr>
    </xdr:pic>
    <xdr:clientData/>
  </xdr:twoCellAnchor>
  <xdr:twoCellAnchor editAs="oneCell">
    <xdr:from>
      <xdr:col>3</xdr:col>
      <xdr:colOff>133350</xdr:colOff>
      <xdr:row>13</xdr:row>
      <xdr:rowOff>52387</xdr:rowOff>
    </xdr:from>
    <xdr:to>
      <xdr:col>3</xdr:col>
      <xdr:colOff>438112</xdr:colOff>
      <xdr:row>14</xdr:row>
      <xdr:rowOff>128555</xdr:rowOff>
    </xdr:to>
    <xdr:pic>
      <xdr:nvPicPr>
        <xdr:cNvPr id="14" name="Picture 13">
          <a:extLst>
            <a:ext uri="{FF2B5EF4-FFF2-40B4-BE49-F238E27FC236}">
              <a16:creationId xmlns:a16="http://schemas.microsoft.com/office/drawing/2014/main" id="{8A0053E5-58AA-44AA-B697-52EB5A7990AB}"/>
            </a:ext>
          </a:extLst>
        </xdr:cNvPr>
        <xdr:cNvPicPr>
          <a:picLocks noChangeAspect="1"/>
        </xdr:cNvPicPr>
      </xdr:nvPicPr>
      <xdr:blipFill>
        <a:blip xmlns:r="http://schemas.openxmlformats.org/officeDocument/2006/relationships" r:embed="rId2"/>
        <a:stretch>
          <a:fillRect/>
        </a:stretch>
      </xdr:blipFill>
      <xdr:spPr>
        <a:xfrm>
          <a:off x="2338388" y="2662237"/>
          <a:ext cx="304762" cy="257143"/>
        </a:xfrm>
        <a:prstGeom prst="rect">
          <a:avLst/>
        </a:prstGeom>
      </xdr:spPr>
    </xdr:pic>
    <xdr:clientData/>
  </xdr:twoCellAnchor>
  <xdr:twoCellAnchor editAs="oneCell">
    <xdr:from>
      <xdr:col>4</xdr:col>
      <xdr:colOff>133350</xdr:colOff>
      <xdr:row>13</xdr:row>
      <xdr:rowOff>23812</xdr:rowOff>
    </xdr:from>
    <xdr:to>
      <xdr:col>4</xdr:col>
      <xdr:colOff>419064</xdr:colOff>
      <xdr:row>14</xdr:row>
      <xdr:rowOff>128551</xdr:rowOff>
    </xdr:to>
    <xdr:pic>
      <xdr:nvPicPr>
        <xdr:cNvPr id="15" name="Picture 14">
          <a:extLst>
            <a:ext uri="{FF2B5EF4-FFF2-40B4-BE49-F238E27FC236}">
              <a16:creationId xmlns:a16="http://schemas.microsoft.com/office/drawing/2014/main" id="{5518B71F-A35B-4916-B3D0-9DFFAC336E21}"/>
            </a:ext>
          </a:extLst>
        </xdr:cNvPr>
        <xdr:cNvPicPr>
          <a:picLocks noChangeAspect="1"/>
        </xdr:cNvPicPr>
      </xdr:nvPicPr>
      <xdr:blipFill>
        <a:blip xmlns:r="http://schemas.openxmlformats.org/officeDocument/2006/relationships" r:embed="rId3"/>
        <a:stretch>
          <a:fillRect/>
        </a:stretch>
      </xdr:blipFill>
      <xdr:spPr>
        <a:xfrm>
          <a:off x="3024188" y="2633662"/>
          <a:ext cx="285714" cy="285714"/>
        </a:xfrm>
        <a:prstGeom prst="rect">
          <a:avLst/>
        </a:prstGeom>
      </xdr:spPr>
    </xdr:pic>
    <xdr:clientData/>
  </xdr:twoCellAnchor>
  <xdr:twoCellAnchor editAs="oneCell">
    <xdr:from>
      <xdr:col>1</xdr:col>
      <xdr:colOff>228600</xdr:colOff>
      <xdr:row>13</xdr:row>
      <xdr:rowOff>90487</xdr:rowOff>
    </xdr:from>
    <xdr:to>
      <xdr:col>1</xdr:col>
      <xdr:colOff>457171</xdr:colOff>
      <xdr:row>14</xdr:row>
      <xdr:rowOff>147607</xdr:rowOff>
    </xdr:to>
    <xdr:pic>
      <xdr:nvPicPr>
        <xdr:cNvPr id="16" name="Picture 15">
          <a:extLst>
            <a:ext uri="{FF2B5EF4-FFF2-40B4-BE49-F238E27FC236}">
              <a16:creationId xmlns:a16="http://schemas.microsoft.com/office/drawing/2014/main" id="{8421A386-5618-43BD-B50C-7888CD4A2666}"/>
            </a:ext>
          </a:extLst>
        </xdr:cNvPr>
        <xdr:cNvPicPr>
          <a:picLocks noChangeAspect="1"/>
        </xdr:cNvPicPr>
      </xdr:nvPicPr>
      <xdr:blipFill>
        <a:blip xmlns:r="http://schemas.openxmlformats.org/officeDocument/2006/relationships" r:embed="rId5"/>
        <a:stretch>
          <a:fillRect/>
        </a:stretch>
      </xdr:blipFill>
      <xdr:spPr>
        <a:xfrm>
          <a:off x="876300" y="2700337"/>
          <a:ext cx="228571" cy="2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
  <sheetViews>
    <sheetView tabSelected="1" zoomScale="105" zoomScaleNormal="175" workbookViewId="0">
      <selection activeCell="H24" sqref="H24"/>
    </sheetView>
  </sheetViews>
  <sheetFormatPr defaultRowHeight="14.4" x14ac:dyDescent="0.3"/>
  <cols>
    <col min="2" max="2" width="9.88671875" bestFit="1" customWidth="1"/>
  </cols>
  <sheetData>
    <row r="1" spans="1:21" x14ac:dyDescent="0.3">
      <c r="A1" s="2" t="s">
        <v>10</v>
      </c>
      <c r="B1" s="2" t="s">
        <v>7</v>
      </c>
      <c r="C1" s="2" t="s">
        <v>8</v>
      </c>
      <c r="D1" s="2" t="s">
        <v>9</v>
      </c>
      <c r="E1" s="50" t="s">
        <v>81</v>
      </c>
    </row>
    <row r="2" spans="1:21" x14ac:dyDescent="0.3">
      <c r="A2" s="55">
        <v>1</v>
      </c>
      <c r="B2" s="5" t="s">
        <v>0</v>
      </c>
      <c r="C2" s="5">
        <v>1</v>
      </c>
      <c r="D2" s="5">
        <v>40</v>
      </c>
      <c r="E2" s="3"/>
      <c r="G2" s="20" t="s">
        <v>28</v>
      </c>
      <c r="Q2" s="20" t="s">
        <v>32</v>
      </c>
    </row>
    <row r="3" spans="1:21" x14ac:dyDescent="0.3">
      <c r="A3" s="56"/>
      <c r="B3" s="3" t="s">
        <v>1</v>
      </c>
      <c r="C3" s="3">
        <v>2</v>
      </c>
      <c r="D3" s="3">
        <v>41</v>
      </c>
      <c r="E3" s="3">
        <f>D3-D2</f>
        <v>1</v>
      </c>
      <c r="G3" s="58" t="s">
        <v>29</v>
      </c>
      <c r="H3" s="59"/>
      <c r="I3" s="59"/>
      <c r="J3" s="59"/>
      <c r="K3" s="59"/>
      <c r="L3" s="59"/>
      <c r="M3" s="59"/>
      <c r="N3" s="59"/>
      <c r="O3" s="60"/>
      <c r="Q3" s="58" t="s">
        <v>79</v>
      </c>
      <c r="R3" s="59"/>
      <c r="S3" s="59"/>
      <c r="T3" s="59"/>
      <c r="U3" s="60"/>
    </row>
    <row r="4" spans="1:21" x14ac:dyDescent="0.3">
      <c r="A4" s="56"/>
      <c r="B4" s="3" t="s">
        <v>2</v>
      </c>
      <c r="C4" s="3">
        <v>3</v>
      </c>
      <c r="D4" s="3">
        <v>39</v>
      </c>
      <c r="E4" s="3">
        <f t="shared" ref="E4:E22" si="0">D4-D3</f>
        <v>-2</v>
      </c>
      <c r="G4" s="61"/>
      <c r="H4" s="62"/>
      <c r="I4" s="62"/>
      <c r="J4" s="62"/>
      <c r="K4" s="62"/>
      <c r="L4" s="62"/>
      <c r="M4" s="62"/>
      <c r="N4" s="62"/>
      <c r="O4" s="63"/>
      <c r="Q4" s="61"/>
      <c r="R4" s="62"/>
      <c r="S4" s="62"/>
      <c r="T4" s="62"/>
      <c r="U4" s="63"/>
    </row>
    <row r="5" spans="1:21" x14ac:dyDescent="0.3">
      <c r="A5" s="56"/>
      <c r="B5" s="3" t="s">
        <v>3</v>
      </c>
      <c r="C5" s="3">
        <v>4</v>
      </c>
      <c r="D5" s="3">
        <v>63</v>
      </c>
      <c r="E5" s="3">
        <f t="shared" si="0"/>
        <v>24</v>
      </c>
      <c r="G5" s="61"/>
      <c r="H5" s="62"/>
      <c r="I5" s="62"/>
      <c r="J5" s="62"/>
      <c r="K5" s="62"/>
      <c r="L5" s="62"/>
      <c r="M5" s="62"/>
      <c r="N5" s="62"/>
      <c r="O5" s="63"/>
      <c r="Q5" s="61"/>
      <c r="R5" s="62"/>
      <c r="S5" s="62"/>
      <c r="T5" s="62"/>
      <c r="U5" s="63"/>
    </row>
    <row r="6" spans="1:21" x14ac:dyDescent="0.3">
      <c r="A6" s="56"/>
      <c r="B6" s="3" t="s">
        <v>4</v>
      </c>
      <c r="C6" s="3">
        <v>5</v>
      </c>
      <c r="D6" s="3">
        <v>70</v>
      </c>
      <c r="E6" s="3">
        <f t="shared" si="0"/>
        <v>7</v>
      </c>
      <c r="G6" s="61"/>
      <c r="H6" s="62"/>
      <c r="I6" s="62"/>
      <c r="J6" s="62"/>
      <c r="K6" s="62"/>
      <c r="L6" s="62"/>
      <c r="M6" s="62"/>
      <c r="N6" s="62"/>
      <c r="O6" s="63"/>
      <c r="Q6" s="61"/>
      <c r="R6" s="62"/>
      <c r="S6" s="62"/>
      <c r="T6" s="62"/>
      <c r="U6" s="63"/>
    </row>
    <row r="7" spans="1:21" x14ac:dyDescent="0.3">
      <c r="A7" s="56"/>
      <c r="B7" s="3" t="s">
        <v>5</v>
      </c>
      <c r="C7" s="3">
        <v>6</v>
      </c>
      <c r="D7" s="3">
        <v>85</v>
      </c>
      <c r="E7" s="3">
        <f t="shared" si="0"/>
        <v>15</v>
      </c>
      <c r="G7" s="61"/>
      <c r="H7" s="62"/>
      <c r="I7" s="62"/>
      <c r="J7" s="62"/>
      <c r="K7" s="62"/>
      <c r="L7" s="62"/>
      <c r="M7" s="62"/>
      <c r="N7" s="62"/>
      <c r="O7" s="63"/>
      <c r="Q7" s="61"/>
      <c r="R7" s="62"/>
      <c r="S7" s="62"/>
      <c r="T7" s="62"/>
      <c r="U7" s="63"/>
    </row>
    <row r="8" spans="1:21" x14ac:dyDescent="0.3">
      <c r="A8" s="57"/>
      <c r="B8" s="4" t="s">
        <v>6</v>
      </c>
      <c r="C8" s="4">
        <v>7</v>
      </c>
      <c r="D8" s="4">
        <v>94</v>
      </c>
      <c r="E8" s="3">
        <f t="shared" si="0"/>
        <v>9</v>
      </c>
      <c r="G8" s="61"/>
      <c r="H8" s="62"/>
      <c r="I8" s="62"/>
      <c r="J8" s="62"/>
      <c r="K8" s="62"/>
      <c r="L8" s="62"/>
      <c r="M8" s="62"/>
      <c r="N8" s="62"/>
      <c r="O8" s="63"/>
      <c r="Q8" s="61"/>
      <c r="R8" s="62"/>
      <c r="S8" s="62"/>
      <c r="T8" s="62"/>
      <c r="U8" s="63"/>
    </row>
    <row r="9" spans="1:21" x14ac:dyDescent="0.3">
      <c r="A9" s="56">
        <v>2</v>
      </c>
      <c r="B9" s="3" t="s">
        <v>0</v>
      </c>
      <c r="C9" s="3">
        <v>8</v>
      </c>
      <c r="D9" s="3">
        <v>42</v>
      </c>
      <c r="E9" s="3">
        <f t="shared" si="0"/>
        <v>-52</v>
      </c>
      <c r="G9" s="61"/>
      <c r="H9" s="62"/>
      <c r="I9" s="62"/>
      <c r="J9" s="62"/>
      <c r="K9" s="62"/>
      <c r="L9" s="62"/>
      <c r="M9" s="62"/>
      <c r="N9" s="62"/>
      <c r="O9" s="63"/>
      <c r="Q9" s="61"/>
      <c r="R9" s="62"/>
      <c r="S9" s="62"/>
      <c r="T9" s="62"/>
      <c r="U9" s="63"/>
    </row>
    <row r="10" spans="1:21" x14ac:dyDescent="0.3">
      <c r="A10" s="56"/>
      <c r="B10" s="3" t="s">
        <v>1</v>
      </c>
      <c r="C10" s="3">
        <v>9</v>
      </c>
      <c r="D10" s="3">
        <v>43</v>
      </c>
      <c r="E10" s="3">
        <f t="shared" si="0"/>
        <v>1</v>
      </c>
      <c r="G10" s="61"/>
      <c r="H10" s="62"/>
      <c r="I10" s="62"/>
      <c r="J10" s="62"/>
      <c r="K10" s="62"/>
      <c r="L10" s="62"/>
      <c r="M10" s="62"/>
      <c r="N10" s="62"/>
      <c r="O10" s="63"/>
      <c r="Q10" s="61"/>
      <c r="R10" s="62"/>
      <c r="S10" s="62"/>
      <c r="T10" s="62"/>
      <c r="U10" s="63"/>
    </row>
    <row r="11" spans="1:21" x14ac:dyDescent="0.3">
      <c r="A11" s="56"/>
      <c r="B11" s="3" t="s">
        <v>2</v>
      </c>
      <c r="C11" s="3">
        <v>10</v>
      </c>
      <c r="D11" s="3">
        <v>38</v>
      </c>
      <c r="E11" s="3">
        <f t="shared" si="0"/>
        <v>-5</v>
      </c>
      <c r="G11" s="61"/>
      <c r="H11" s="62"/>
      <c r="I11" s="62"/>
      <c r="J11" s="62"/>
      <c r="K11" s="62"/>
      <c r="L11" s="62"/>
      <c r="M11" s="62"/>
      <c r="N11" s="62"/>
      <c r="O11" s="63"/>
      <c r="Q11" s="61"/>
      <c r="R11" s="62"/>
      <c r="S11" s="62"/>
      <c r="T11" s="62"/>
      <c r="U11" s="63"/>
    </row>
    <row r="12" spans="1:21" x14ac:dyDescent="0.3">
      <c r="A12" s="56"/>
      <c r="B12" s="3" t="s">
        <v>3</v>
      </c>
      <c r="C12" s="3">
        <v>11</v>
      </c>
      <c r="D12" s="3">
        <v>65</v>
      </c>
      <c r="E12" s="3">
        <f t="shared" si="0"/>
        <v>27</v>
      </c>
      <c r="G12" s="61"/>
      <c r="H12" s="62"/>
      <c r="I12" s="62"/>
      <c r="J12" s="62"/>
      <c r="K12" s="62"/>
      <c r="L12" s="62"/>
      <c r="M12" s="62"/>
      <c r="N12" s="62"/>
      <c r="O12" s="63"/>
      <c r="Q12" s="61"/>
      <c r="R12" s="62"/>
      <c r="S12" s="62"/>
      <c r="T12" s="62"/>
      <c r="U12" s="63"/>
    </row>
    <row r="13" spans="1:21" x14ac:dyDescent="0.3">
      <c r="A13" s="56"/>
      <c r="B13" s="3" t="s">
        <v>4</v>
      </c>
      <c r="C13" s="3">
        <v>12</v>
      </c>
      <c r="D13" s="3">
        <v>72</v>
      </c>
      <c r="E13" s="3">
        <f t="shared" si="0"/>
        <v>7</v>
      </c>
      <c r="G13" s="61"/>
      <c r="H13" s="62"/>
      <c r="I13" s="62"/>
      <c r="J13" s="62"/>
      <c r="K13" s="62"/>
      <c r="L13" s="62"/>
      <c r="M13" s="62"/>
      <c r="N13" s="62"/>
      <c r="O13" s="63"/>
      <c r="Q13" s="61"/>
      <c r="R13" s="62"/>
      <c r="S13" s="62"/>
      <c r="T13" s="62"/>
      <c r="U13" s="63"/>
    </row>
    <row r="14" spans="1:21" x14ac:dyDescent="0.3">
      <c r="A14" s="56"/>
      <c r="B14" s="3" t="s">
        <v>5</v>
      </c>
      <c r="C14" s="3">
        <v>13</v>
      </c>
      <c r="D14" s="3">
        <v>83</v>
      </c>
      <c r="E14" s="3">
        <f t="shared" si="0"/>
        <v>11</v>
      </c>
      <c r="G14" s="61"/>
      <c r="H14" s="62"/>
      <c r="I14" s="62"/>
      <c r="J14" s="62"/>
      <c r="K14" s="62"/>
      <c r="L14" s="62"/>
      <c r="M14" s="62"/>
      <c r="N14" s="62"/>
      <c r="O14" s="63"/>
      <c r="Q14" s="61"/>
      <c r="R14" s="62"/>
      <c r="S14" s="62"/>
      <c r="T14" s="62"/>
      <c r="U14" s="63"/>
    </row>
    <row r="15" spans="1:21" x14ac:dyDescent="0.3">
      <c r="A15" s="57"/>
      <c r="B15" s="4" t="s">
        <v>6</v>
      </c>
      <c r="C15" s="4">
        <v>14</v>
      </c>
      <c r="D15" s="4">
        <v>95</v>
      </c>
      <c r="E15" s="3">
        <f t="shared" si="0"/>
        <v>12</v>
      </c>
      <c r="G15" s="61"/>
      <c r="H15" s="62"/>
      <c r="I15" s="62"/>
      <c r="J15" s="62"/>
      <c r="K15" s="62"/>
      <c r="L15" s="62"/>
      <c r="M15" s="62"/>
      <c r="N15" s="62"/>
      <c r="O15" s="63"/>
      <c r="Q15" s="61"/>
      <c r="R15" s="62"/>
      <c r="S15" s="62"/>
      <c r="T15" s="62"/>
      <c r="U15" s="63"/>
    </row>
    <row r="16" spans="1:21" x14ac:dyDescent="0.3">
      <c r="A16" s="56">
        <v>3</v>
      </c>
      <c r="B16" s="3" t="s">
        <v>0</v>
      </c>
      <c r="C16" s="3">
        <v>15</v>
      </c>
      <c r="D16" s="3">
        <v>41</v>
      </c>
      <c r="E16" s="3">
        <f t="shared" si="0"/>
        <v>-54</v>
      </c>
      <c r="G16" s="61"/>
      <c r="H16" s="62"/>
      <c r="I16" s="62"/>
      <c r="J16" s="62"/>
      <c r="K16" s="62"/>
      <c r="L16" s="62"/>
      <c r="M16" s="62"/>
      <c r="N16" s="62"/>
      <c r="O16" s="63"/>
      <c r="Q16" s="64"/>
      <c r="R16" s="65"/>
      <c r="S16" s="65"/>
      <c r="T16" s="65"/>
      <c r="U16" s="66"/>
    </row>
    <row r="17" spans="1:21" x14ac:dyDescent="0.3">
      <c r="A17" s="56"/>
      <c r="B17" s="3" t="s">
        <v>1</v>
      </c>
      <c r="C17" s="3">
        <v>16</v>
      </c>
      <c r="D17" s="3">
        <v>43</v>
      </c>
      <c r="E17" s="3">
        <f t="shared" si="0"/>
        <v>2</v>
      </c>
      <c r="G17" s="61"/>
      <c r="H17" s="62"/>
      <c r="I17" s="62"/>
      <c r="J17" s="62"/>
      <c r="K17" s="62"/>
      <c r="L17" s="62"/>
      <c r="M17" s="62"/>
      <c r="N17" s="62"/>
      <c r="O17" s="63"/>
    </row>
    <row r="18" spans="1:21" x14ac:dyDescent="0.3">
      <c r="A18" s="56"/>
      <c r="B18" s="3" t="s">
        <v>2</v>
      </c>
      <c r="C18" s="3">
        <v>17</v>
      </c>
      <c r="D18" s="3">
        <v>40</v>
      </c>
      <c r="E18" s="3">
        <f t="shared" si="0"/>
        <v>-3</v>
      </c>
      <c r="G18" s="61"/>
      <c r="H18" s="62"/>
      <c r="I18" s="62"/>
      <c r="J18" s="62"/>
      <c r="K18" s="62"/>
      <c r="L18" s="62"/>
      <c r="M18" s="62"/>
      <c r="N18" s="62"/>
      <c r="O18" s="63"/>
      <c r="Q18" s="20" t="s">
        <v>35</v>
      </c>
    </row>
    <row r="19" spans="1:21" x14ac:dyDescent="0.3">
      <c r="A19" s="56"/>
      <c r="B19" s="3" t="s">
        <v>3</v>
      </c>
      <c r="C19" s="3">
        <v>18</v>
      </c>
      <c r="D19" s="3">
        <v>66</v>
      </c>
      <c r="E19" s="3">
        <f t="shared" si="0"/>
        <v>26</v>
      </c>
      <c r="G19" s="61"/>
      <c r="H19" s="62"/>
      <c r="I19" s="62"/>
      <c r="J19" s="62"/>
      <c r="K19" s="62"/>
      <c r="L19" s="62"/>
      <c r="M19" s="62"/>
      <c r="N19" s="62"/>
      <c r="O19" s="63"/>
      <c r="Q19" s="58" t="s">
        <v>80</v>
      </c>
      <c r="R19" s="59"/>
      <c r="S19" s="59"/>
      <c r="T19" s="59"/>
      <c r="U19" s="60"/>
    </row>
    <row r="20" spans="1:21" x14ac:dyDescent="0.3">
      <c r="A20" s="56"/>
      <c r="B20" s="3" t="s">
        <v>4</v>
      </c>
      <c r="C20" s="3">
        <v>19</v>
      </c>
      <c r="D20" s="3">
        <v>71</v>
      </c>
      <c r="E20" s="3">
        <f t="shared" si="0"/>
        <v>5</v>
      </c>
      <c r="G20" s="64"/>
      <c r="H20" s="65"/>
      <c r="I20" s="65"/>
      <c r="J20" s="65"/>
      <c r="K20" s="65"/>
      <c r="L20" s="65"/>
      <c r="M20" s="65"/>
      <c r="N20" s="65"/>
      <c r="O20" s="66"/>
      <c r="Q20" s="61"/>
      <c r="R20" s="62"/>
      <c r="S20" s="62"/>
      <c r="T20" s="62"/>
      <c r="U20" s="63"/>
    </row>
    <row r="21" spans="1:21" x14ac:dyDescent="0.3">
      <c r="A21" s="56"/>
      <c r="B21" s="3" t="s">
        <v>5</v>
      </c>
      <c r="C21" s="3">
        <v>20</v>
      </c>
      <c r="D21" s="3">
        <v>84</v>
      </c>
      <c r="E21" s="3">
        <f t="shared" si="0"/>
        <v>13</v>
      </c>
      <c r="Q21" s="61"/>
      <c r="R21" s="62"/>
      <c r="S21" s="62"/>
      <c r="T21" s="62"/>
      <c r="U21" s="63"/>
    </row>
    <row r="22" spans="1:21" x14ac:dyDescent="0.3">
      <c r="A22" s="57"/>
      <c r="B22" s="4" t="s">
        <v>6</v>
      </c>
      <c r="C22" s="4">
        <v>21</v>
      </c>
      <c r="D22" s="4">
        <v>93</v>
      </c>
      <c r="E22" s="3">
        <f t="shared" si="0"/>
        <v>9</v>
      </c>
      <c r="F22" s="21" t="s">
        <v>23</v>
      </c>
      <c r="G22" s="21" t="s">
        <v>24</v>
      </c>
      <c r="H22" s="21" t="s">
        <v>25</v>
      </c>
      <c r="I22" s="21" t="s">
        <v>26</v>
      </c>
      <c r="J22" s="21" t="s">
        <v>27</v>
      </c>
      <c r="Q22" s="61"/>
      <c r="R22" s="62"/>
      <c r="S22" s="62"/>
      <c r="T22" s="62"/>
      <c r="U22" s="63"/>
    </row>
    <row r="23" spans="1:21" x14ac:dyDescent="0.3">
      <c r="B23" s="3" t="s">
        <v>0</v>
      </c>
      <c r="C23" s="9">
        <v>22</v>
      </c>
      <c r="F23" s="53">
        <f>AVERAGE(D2:D22)</f>
        <v>62.285714285714285</v>
      </c>
      <c r="G23" s="6">
        <f>D22</f>
        <v>93</v>
      </c>
      <c r="H23" s="53">
        <f>D22+((C23-C22)*AVERAGE(E2:E22))</f>
        <v>95.65</v>
      </c>
      <c r="I23" s="6">
        <f>D16</f>
        <v>41</v>
      </c>
      <c r="J23" s="53">
        <f>(D2+D9+D16)/3</f>
        <v>41</v>
      </c>
      <c r="L23" t="s">
        <v>30</v>
      </c>
      <c r="Q23" s="61"/>
      <c r="R23" s="62"/>
      <c r="S23" s="62"/>
      <c r="T23" s="62"/>
      <c r="U23" s="63"/>
    </row>
    <row r="24" spans="1:21" x14ac:dyDescent="0.3">
      <c r="B24" s="3" t="s">
        <v>1</v>
      </c>
      <c r="C24" s="9">
        <v>23</v>
      </c>
      <c r="F24" s="53">
        <f t="shared" ref="F24:F25" si="1">AVERAGE(D3:D23)</f>
        <v>63.4</v>
      </c>
      <c r="G24" s="6">
        <f>D22</f>
        <v>93</v>
      </c>
      <c r="H24" s="53">
        <f>D22+((C24-C22)*AVERAGE(E2:E23))</f>
        <v>98.3</v>
      </c>
      <c r="I24" s="6">
        <f>D17</f>
        <v>43</v>
      </c>
      <c r="J24" s="53">
        <f t="shared" ref="J24:J25" si="2">(D3+D10+D17)/3</f>
        <v>42.333333333333336</v>
      </c>
      <c r="L24" t="s">
        <v>31</v>
      </c>
      <c r="Q24" s="61"/>
      <c r="R24" s="62"/>
      <c r="S24" s="62"/>
      <c r="T24" s="62"/>
      <c r="U24" s="63"/>
    </row>
    <row r="25" spans="1:21" x14ac:dyDescent="0.3">
      <c r="B25" s="3" t="s">
        <v>2</v>
      </c>
      <c r="C25" s="9">
        <v>24</v>
      </c>
      <c r="F25" s="53">
        <f t="shared" si="1"/>
        <v>64.578947368421055</v>
      </c>
      <c r="G25" s="6">
        <f>D22</f>
        <v>93</v>
      </c>
      <c r="H25" s="53">
        <f>D22+((C25-C22)*AVERAGE(E2:E24))</f>
        <v>100.95</v>
      </c>
      <c r="I25" s="6">
        <f>D18</f>
        <v>40</v>
      </c>
      <c r="J25" s="53">
        <f t="shared" si="2"/>
        <v>39</v>
      </c>
      <c r="L25" t="s">
        <v>33</v>
      </c>
      <c r="Q25" s="61"/>
      <c r="R25" s="62"/>
      <c r="S25" s="62"/>
      <c r="T25" s="62"/>
      <c r="U25" s="63"/>
    </row>
    <row r="26" spans="1:21" x14ac:dyDescent="0.3">
      <c r="L26" t="s">
        <v>34</v>
      </c>
      <c r="Q26" s="61"/>
      <c r="R26" s="62"/>
      <c r="S26" s="62"/>
      <c r="T26" s="62"/>
      <c r="U26" s="63"/>
    </row>
    <row r="27" spans="1:21" x14ac:dyDescent="0.3">
      <c r="Q27" s="61"/>
      <c r="R27" s="62"/>
      <c r="S27" s="62"/>
      <c r="T27" s="62"/>
      <c r="U27" s="63"/>
    </row>
    <row r="28" spans="1:21" x14ac:dyDescent="0.3">
      <c r="Q28" s="61"/>
      <c r="R28" s="62"/>
      <c r="S28" s="62"/>
      <c r="T28" s="62"/>
      <c r="U28" s="63"/>
    </row>
    <row r="29" spans="1:21" x14ac:dyDescent="0.3">
      <c r="Q29" s="61"/>
      <c r="R29" s="62"/>
      <c r="S29" s="62"/>
      <c r="T29" s="62"/>
      <c r="U29" s="63"/>
    </row>
    <row r="30" spans="1:21" x14ac:dyDescent="0.3">
      <c r="Q30" s="61"/>
      <c r="R30" s="62"/>
      <c r="S30" s="62"/>
      <c r="T30" s="62"/>
      <c r="U30" s="63"/>
    </row>
    <row r="31" spans="1:21" x14ac:dyDescent="0.3">
      <c r="Q31" s="61"/>
      <c r="R31" s="62"/>
      <c r="S31" s="62"/>
      <c r="T31" s="62"/>
      <c r="U31" s="63"/>
    </row>
    <row r="32" spans="1:21" x14ac:dyDescent="0.3">
      <c r="Q32" s="64"/>
      <c r="R32" s="65"/>
      <c r="S32" s="65"/>
      <c r="T32" s="65"/>
      <c r="U32" s="66"/>
    </row>
  </sheetData>
  <mergeCells count="6">
    <mergeCell ref="A2:A8"/>
    <mergeCell ref="A9:A15"/>
    <mergeCell ref="A16:A22"/>
    <mergeCell ref="G3:O20"/>
    <mergeCell ref="Q3:U16"/>
    <mergeCell ref="Q19:U32"/>
  </mergeCells>
  <phoneticPr fontId="2"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7043A-343E-4A85-A02C-513A9DE129EC}">
  <dimension ref="A1:I29"/>
  <sheetViews>
    <sheetView topLeftCell="A40" zoomScale="145" zoomScaleNormal="145" workbookViewId="0">
      <selection activeCell="F21" sqref="F21"/>
    </sheetView>
  </sheetViews>
  <sheetFormatPr defaultRowHeight="14.4" x14ac:dyDescent="0.3"/>
  <cols>
    <col min="2" max="2" width="9.88671875" bestFit="1" customWidth="1"/>
    <col min="5" max="5" width="10.109375" customWidth="1"/>
    <col min="6" max="6" width="14.77734375" customWidth="1"/>
    <col min="8" max="8" width="11.109375" customWidth="1"/>
  </cols>
  <sheetData>
    <row r="1" spans="1:8" ht="25.95" customHeight="1" x14ac:dyDescent="0.3">
      <c r="A1" s="2" t="s">
        <v>10</v>
      </c>
      <c r="B1" s="2" t="s">
        <v>7</v>
      </c>
      <c r="C1" s="2" t="s">
        <v>8</v>
      </c>
      <c r="D1" s="2" t="s">
        <v>9</v>
      </c>
      <c r="E1" s="7" t="s">
        <v>11</v>
      </c>
      <c r="F1" s="8" t="s">
        <v>39</v>
      </c>
    </row>
    <row r="2" spans="1:8" x14ac:dyDescent="0.3">
      <c r="A2" s="55">
        <v>1</v>
      </c>
      <c r="B2" s="5" t="s">
        <v>0</v>
      </c>
      <c r="C2" s="5">
        <v>1</v>
      </c>
      <c r="D2" s="5">
        <v>40</v>
      </c>
    </row>
    <row r="3" spans="1:8" x14ac:dyDescent="0.3">
      <c r="A3" s="56"/>
      <c r="B3" s="3" t="s">
        <v>1</v>
      </c>
      <c r="C3" s="3">
        <v>2</v>
      </c>
      <c r="D3" s="3">
        <v>41</v>
      </c>
    </row>
    <row r="4" spans="1:8" x14ac:dyDescent="0.3">
      <c r="A4" s="56"/>
      <c r="B4" s="3" t="s">
        <v>2</v>
      </c>
      <c r="C4" s="3">
        <v>3</v>
      </c>
      <c r="D4" s="3">
        <v>39</v>
      </c>
    </row>
    <row r="5" spans="1:8" x14ac:dyDescent="0.3">
      <c r="A5" s="56"/>
      <c r="B5" s="3" t="s">
        <v>3</v>
      </c>
      <c r="C5" s="3">
        <v>4</v>
      </c>
      <c r="D5" s="3">
        <v>63</v>
      </c>
    </row>
    <row r="6" spans="1:8" x14ac:dyDescent="0.3">
      <c r="A6" s="56"/>
      <c r="B6" s="3" t="s">
        <v>4</v>
      </c>
      <c r="C6" s="3">
        <v>5</v>
      </c>
      <c r="D6" s="3">
        <v>70</v>
      </c>
    </row>
    <row r="7" spans="1:8" x14ac:dyDescent="0.3">
      <c r="A7" s="56"/>
      <c r="B7" s="3" t="s">
        <v>5</v>
      </c>
      <c r="C7" s="3">
        <v>6</v>
      </c>
      <c r="D7" s="3">
        <v>85</v>
      </c>
    </row>
    <row r="8" spans="1:8" x14ac:dyDescent="0.3">
      <c r="A8" s="57"/>
      <c r="B8" s="4" t="s">
        <v>6</v>
      </c>
      <c r="C8" s="4">
        <v>7</v>
      </c>
      <c r="D8" s="4">
        <v>94</v>
      </c>
    </row>
    <row r="9" spans="1:8" x14ac:dyDescent="0.3">
      <c r="A9" s="56">
        <v>2</v>
      </c>
      <c r="B9" s="3" t="s">
        <v>0</v>
      </c>
      <c r="C9" s="3">
        <v>8</v>
      </c>
      <c r="D9" s="3">
        <v>42</v>
      </c>
    </row>
    <row r="10" spans="1:8" x14ac:dyDescent="0.3">
      <c r="A10" s="56"/>
      <c r="B10" s="3" t="s">
        <v>1</v>
      </c>
      <c r="C10" s="3">
        <v>9</v>
      </c>
      <c r="D10" s="3">
        <v>43</v>
      </c>
    </row>
    <row r="11" spans="1:8" x14ac:dyDescent="0.3">
      <c r="A11" s="56"/>
      <c r="B11" s="3" t="s">
        <v>2</v>
      </c>
      <c r="C11" s="3">
        <v>10</v>
      </c>
      <c r="D11" s="3">
        <v>38</v>
      </c>
    </row>
    <row r="12" spans="1:8" x14ac:dyDescent="0.3">
      <c r="A12" s="56"/>
      <c r="B12" s="3" t="s">
        <v>3</v>
      </c>
      <c r="C12" s="3">
        <v>11</v>
      </c>
      <c r="D12" s="3">
        <v>65</v>
      </c>
    </row>
    <row r="13" spans="1:8" x14ac:dyDescent="0.3">
      <c r="A13" s="56"/>
      <c r="B13" s="3" t="s">
        <v>4</v>
      </c>
      <c r="C13" s="3">
        <v>12</v>
      </c>
      <c r="D13" s="3">
        <v>72</v>
      </c>
    </row>
    <row r="14" spans="1:8" x14ac:dyDescent="0.3">
      <c r="A14" s="56"/>
      <c r="B14" s="3" t="s">
        <v>5</v>
      </c>
      <c r="C14" s="3">
        <v>13</v>
      </c>
      <c r="D14" s="3">
        <v>83</v>
      </c>
    </row>
    <row r="15" spans="1:8" x14ac:dyDescent="0.3">
      <c r="A15" s="57"/>
      <c r="B15" s="4" t="s">
        <v>6</v>
      </c>
      <c r="C15" s="4">
        <v>14</v>
      </c>
      <c r="D15" s="4">
        <v>95</v>
      </c>
      <c r="E15" s="1">
        <v>65</v>
      </c>
      <c r="H15" t="s">
        <v>16</v>
      </c>
    </row>
    <row r="16" spans="1:8" x14ac:dyDescent="0.3">
      <c r="A16" s="56">
        <v>3</v>
      </c>
      <c r="B16" s="3" t="s">
        <v>0</v>
      </c>
      <c r="C16" s="3">
        <v>15</v>
      </c>
      <c r="D16" s="3">
        <v>41</v>
      </c>
      <c r="E16" s="54">
        <f>(D14+D15+D16)/3</f>
        <v>73</v>
      </c>
      <c r="F16" s="15">
        <f>E15</f>
        <v>65</v>
      </c>
      <c r="H16" t="s">
        <v>17</v>
      </c>
    </row>
    <row r="17" spans="1:9" x14ac:dyDescent="0.3">
      <c r="A17" s="56"/>
      <c r="B17" s="3" t="s">
        <v>1</v>
      </c>
      <c r="C17" s="3">
        <v>16</v>
      </c>
      <c r="D17" s="3">
        <v>43</v>
      </c>
      <c r="E17" s="54">
        <f t="shared" ref="E17:E22" si="0">(D15+D16+D17)/3</f>
        <v>59.666666666666664</v>
      </c>
      <c r="F17" s="15">
        <f t="shared" ref="F17:F23" si="1">E16</f>
        <v>73</v>
      </c>
      <c r="H17" t="s">
        <v>13</v>
      </c>
    </row>
    <row r="18" spans="1:9" x14ac:dyDescent="0.3">
      <c r="A18" s="56"/>
      <c r="B18" s="3" t="s">
        <v>2</v>
      </c>
      <c r="C18" s="3">
        <v>17</v>
      </c>
      <c r="D18" s="3">
        <v>40</v>
      </c>
      <c r="E18" s="54">
        <f t="shared" si="0"/>
        <v>41.333333333333336</v>
      </c>
      <c r="F18" s="15">
        <f t="shared" si="1"/>
        <v>59.666666666666664</v>
      </c>
      <c r="H18" t="s">
        <v>14</v>
      </c>
    </row>
    <row r="19" spans="1:9" x14ac:dyDescent="0.3">
      <c r="A19" s="56"/>
      <c r="B19" s="3" t="s">
        <v>3</v>
      </c>
      <c r="C19" s="3">
        <v>18</v>
      </c>
      <c r="D19" s="3">
        <v>66</v>
      </c>
      <c r="E19" s="54">
        <f t="shared" si="0"/>
        <v>49.666666666666664</v>
      </c>
      <c r="F19" s="15">
        <f t="shared" si="1"/>
        <v>41.333333333333336</v>
      </c>
      <c r="H19" t="s">
        <v>45</v>
      </c>
    </row>
    <row r="20" spans="1:9" x14ac:dyDescent="0.3">
      <c r="A20" s="56"/>
      <c r="B20" s="3" t="s">
        <v>4</v>
      </c>
      <c r="C20" s="3">
        <v>19</v>
      </c>
      <c r="D20" s="3">
        <v>71</v>
      </c>
      <c r="E20" s="54">
        <f t="shared" si="0"/>
        <v>59</v>
      </c>
      <c r="F20" s="15">
        <f t="shared" si="1"/>
        <v>49.666666666666664</v>
      </c>
    </row>
    <row r="21" spans="1:9" x14ac:dyDescent="0.3">
      <c r="A21" s="56"/>
      <c r="B21" s="3" t="s">
        <v>5</v>
      </c>
      <c r="C21" s="3">
        <v>20</v>
      </c>
      <c r="D21" s="3">
        <v>84</v>
      </c>
      <c r="E21" s="54">
        <f t="shared" si="0"/>
        <v>73.666666666666671</v>
      </c>
      <c r="F21" s="15">
        <f t="shared" si="1"/>
        <v>59</v>
      </c>
      <c r="H21" t="s">
        <v>19</v>
      </c>
      <c r="I21" t="s">
        <v>41</v>
      </c>
    </row>
    <row r="22" spans="1:9" x14ac:dyDescent="0.3">
      <c r="A22" s="57"/>
      <c r="B22" s="4" t="s">
        <v>6</v>
      </c>
      <c r="C22" s="4">
        <v>21</v>
      </c>
      <c r="D22" s="4">
        <v>93</v>
      </c>
      <c r="E22" s="54">
        <f t="shared" si="0"/>
        <v>82.666666666666671</v>
      </c>
      <c r="F22" s="15">
        <f t="shared" si="1"/>
        <v>73.666666666666671</v>
      </c>
      <c r="H22" t="s">
        <v>18</v>
      </c>
      <c r="I22" t="s">
        <v>42</v>
      </c>
    </row>
    <row r="23" spans="1:9" x14ac:dyDescent="0.3">
      <c r="A23" s="55">
        <v>4</v>
      </c>
      <c r="B23" s="5" t="s">
        <v>0</v>
      </c>
      <c r="C23" s="10">
        <v>22</v>
      </c>
      <c r="D23" s="11"/>
      <c r="E23" s="16"/>
      <c r="F23" s="15">
        <f t="shared" si="1"/>
        <v>82.666666666666671</v>
      </c>
      <c r="H23" t="s">
        <v>21</v>
      </c>
      <c r="I23" t="s">
        <v>43</v>
      </c>
    </row>
    <row r="24" spans="1:9" x14ac:dyDescent="0.3">
      <c r="A24" s="56"/>
      <c r="B24" s="3" t="s">
        <v>1</v>
      </c>
      <c r="C24" s="9">
        <v>23</v>
      </c>
      <c r="D24" s="12"/>
      <c r="E24" s="18"/>
      <c r="F24" s="17">
        <f>E22</f>
        <v>82.666666666666671</v>
      </c>
    </row>
    <row r="25" spans="1:9" x14ac:dyDescent="0.3">
      <c r="A25" s="56"/>
      <c r="B25" s="3" t="s">
        <v>2</v>
      </c>
      <c r="C25" s="9">
        <v>24</v>
      </c>
      <c r="D25" s="12"/>
      <c r="E25" s="18"/>
      <c r="F25" s="17">
        <f>E22</f>
        <v>82.666666666666671</v>
      </c>
    </row>
    <row r="26" spans="1:9" x14ac:dyDescent="0.3">
      <c r="A26" s="56"/>
      <c r="B26" s="3" t="s">
        <v>3</v>
      </c>
      <c r="C26" s="9">
        <v>25</v>
      </c>
      <c r="D26" s="12"/>
      <c r="E26" s="18"/>
      <c r="F26" s="17">
        <f>E22</f>
        <v>82.666666666666671</v>
      </c>
    </row>
    <row r="27" spans="1:9" x14ac:dyDescent="0.3">
      <c r="A27" s="56"/>
      <c r="B27" s="3" t="s">
        <v>4</v>
      </c>
      <c r="C27" s="9">
        <v>26</v>
      </c>
      <c r="D27" s="12"/>
      <c r="E27" s="18"/>
      <c r="F27" s="17">
        <f>E22</f>
        <v>82.666666666666671</v>
      </c>
    </row>
    <row r="28" spans="1:9" x14ac:dyDescent="0.3">
      <c r="A28" s="56"/>
      <c r="B28" s="3" t="s">
        <v>5</v>
      </c>
      <c r="C28" s="9">
        <v>27</v>
      </c>
      <c r="D28" s="12"/>
      <c r="E28" s="18"/>
      <c r="F28" s="17">
        <f>E22</f>
        <v>82.666666666666671</v>
      </c>
    </row>
    <row r="29" spans="1:9" x14ac:dyDescent="0.3">
      <c r="A29" s="57"/>
      <c r="B29" s="4" t="s">
        <v>6</v>
      </c>
      <c r="C29" s="4">
        <v>28</v>
      </c>
      <c r="D29" s="13"/>
      <c r="E29" s="19"/>
      <c r="F29" s="17">
        <f>E22</f>
        <v>82.666666666666671</v>
      </c>
    </row>
  </sheetData>
  <mergeCells count="4">
    <mergeCell ref="A2:A8"/>
    <mergeCell ref="A9:A15"/>
    <mergeCell ref="A16:A22"/>
    <mergeCell ref="A23:A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C2B7A-B037-462E-ADB5-C36BB8F30830}">
  <dimension ref="A1:I29"/>
  <sheetViews>
    <sheetView topLeftCell="A10" zoomScale="130" zoomScaleNormal="130" workbookViewId="0">
      <selection activeCell="C31" sqref="C31"/>
    </sheetView>
  </sheetViews>
  <sheetFormatPr defaultRowHeight="14.4" x14ac:dyDescent="0.3"/>
  <cols>
    <col min="2" max="2" width="9.88671875" bestFit="1" customWidth="1"/>
    <col min="5" max="5" width="10.109375" customWidth="1"/>
    <col min="6" max="6" width="14.77734375" customWidth="1"/>
    <col min="8" max="8" width="10.21875" customWidth="1"/>
  </cols>
  <sheetData>
    <row r="1" spans="1:8" ht="25.95" customHeight="1" thickBot="1" x14ac:dyDescent="0.35">
      <c r="A1" s="2" t="s">
        <v>10</v>
      </c>
      <c r="B1" s="2" t="s">
        <v>7</v>
      </c>
      <c r="C1" s="2" t="s">
        <v>8</v>
      </c>
      <c r="D1" s="2" t="s">
        <v>9</v>
      </c>
      <c r="E1" s="7" t="s">
        <v>11</v>
      </c>
      <c r="F1" s="8" t="s">
        <v>39</v>
      </c>
    </row>
    <row r="2" spans="1:8" ht="15" thickBot="1" x14ac:dyDescent="0.35">
      <c r="A2" s="55">
        <v>1</v>
      </c>
      <c r="B2" s="5" t="s">
        <v>0</v>
      </c>
      <c r="C2" s="5">
        <v>1</v>
      </c>
      <c r="D2" s="5">
        <v>40</v>
      </c>
      <c r="G2" s="22" t="s">
        <v>15</v>
      </c>
      <c r="H2" s="23">
        <v>0.1</v>
      </c>
    </row>
    <row r="3" spans="1:8" x14ac:dyDescent="0.3">
      <c r="A3" s="56"/>
      <c r="B3" s="3" t="s">
        <v>1</v>
      </c>
      <c r="C3" s="3">
        <v>2</v>
      </c>
      <c r="D3" s="3">
        <v>41</v>
      </c>
    </row>
    <row r="4" spans="1:8" x14ac:dyDescent="0.3">
      <c r="A4" s="56"/>
      <c r="B4" s="3" t="s">
        <v>2</v>
      </c>
      <c r="C4" s="3">
        <v>3</v>
      </c>
      <c r="D4" s="3">
        <v>39</v>
      </c>
    </row>
    <row r="5" spans="1:8" x14ac:dyDescent="0.3">
      <c r="A5" s="56"/>
      <c r="B5" s="3" t="s">
        <v>3</v>
      </c>
      <c r="C5" s="3">
        <v>4</v>
      </c>
      <c r="D5" s="3">
        <v>63</v>
      </c>
    </row>
    <row r="6" spans="1:8" x14ac:dyDescent="0.3">
      <c r="A6" s="56"/>
      <c r="B6" s="3" t="s">
        <v>4</v>
      </c>
      <c r="C6" s="3">
        <v>5</v>
      </c>
      <c r="D6" s="3">
        <v>70</v>
      </c>
    </row>
    <row r="7" spans="1:8" x14ac:dyDescent="0.3">
      <c r="A7" s="56"/>
      <c r="B7" s="3" t="s">
        <v>5</v>
      </c>
      <c r="C7" s="3">
        <v>6</v>
      </c>
      <c r="D7" s="3">
        <v>85</v>
      </c>
    </row>
    <row r="8" spans="1:8" x14ac:dyDescent="0.3">
      <c r="A8" s="57"/>
      <c r="B8" s="4" t="s">
        <v>6</v>
      </c>
      <c r="C8" s="4">
        <v>7</v>
      </c>
      <c r="D8" s="4">
        <v>94</v>
      </c>
    </row>
    <row r="9" spans="1:8" x14ac:dyDescent="0.3">
      <c r="A9" s="56">
        <v>2</v>
      </c>
      <c r="B9" s="3" t="s">
        <v>0</v>
      </c>
      <c r="C9" s="3">
        <v>8</v>
      </c>
      <c r="D9" s="3">
        <v>42</v>
      </c>
    </row>
    <row r="10" spans="1:8" x14ac:dyDescent="0.3">
      <c r="A10" s="56"/>
      <c r="B10" s="3" t="s">
        <v>1</v>
      </c>
      <c r="C10" s="3">
        <v>9</v>
      </c>
      <c r="D10" s="3">
        <v>43</v>
      </c>
    </row>
    <row r="11" spans="1:8" x14ac:dyDescent="0.3">
      <c r="A11" s="56"/>
      <c r="B11" s="3" t="s">
        <v>2</v>
      </c>
      <c r="C11" s="3">
        <v>10</v>
      </c>
      <c r="D11" s="3">
        <v>38</v>
      </c>
    </row>
    <row r="12" spans="1:8" x14ac:dyDescent="0.3">
      <c r="A12" s="56"/>
      <c r="B12" s="3" t="s">
        <v>3</v>
      </c>
      <c r="C12" s="3">
        <v>11</v>
      </c>
      <c r="D12" s="3">
        <v>65</v>
      </c>
    </row>
    <row r="13" spans="1:8" x14ac:dyDescent="0.3">
      <c r="A13" s="56"/>
      <c r="B13" s="3" t="s">
        <v>4</v>
      </c>
      <c r="C13" s="3">
        <v>12</v>
      </c>
      <c r="D13" s="3">
        <v>72</v>
      </c>
    </row>
    <row r="14" spans="1:8" x14ac:dyDescent="0.3">
      <c r="A14" s="56"/>
      <c r="B14" s="3" t="s">
        <v>5</v>
      </c>
      <c r="C14" s="3">
        <v>13</v>
      </c>
      <c r="D14" s="3">
        <v>83</v>
      </c>
    </row>
    <row r="15" spans="1:8" x14ac:dyDescent="0.3">
      <c r="A15" s="57"/>
      <c r="B15" s="4" t="s">
        <v>6</v>
      </c>
      <c r="C15" s="4">
        <v>14</v>
      </c>
      <c r="D15" s="4">
        <v>95</v>
      </c>
      <c r="E15" s="1">
        <v>65</v>
      </c>
      <c r="H15" t="s">
        <v>12</v>
      </c>
    </row>
    <row r="16" spans="1:8" x14ac:dyDescent="0.3">
      <c r="A16" s="56">
        <v>3</v>
      </c>
      <c r="B16" s="3" t="s">
        <v>0</v>
      </c>
      <c r="C16" s="3">
        <v>15</v>
      </c>
      <c r="D16" s="3">
        <v>41</v>
      </c>
      <c r="E16" s="46">
        <f>$H$2*D16+(1-$H$2)*E15</f>
        <v>62.6</v>
      </c>
      <c r="F16" s="15">
        <f t="shared" ref="F16:F23" si="0">E15</f>
        <v>65</v>
      </c>
      <c r="H16" t="s">
        <v>36</v>
      </c>
    </row>
    <row r="17" spans="1:9" x14ac:dyDescent="0.3">
      <c r="A17" s="56"/>
      <c r="B17" s="3" t="s">
        <v>1</v>
      </c>
      <c r="C17" s="3">
        <v>16</v>
      </c>
      <c r="D17" s="3">
        <v>43</v>
      </c>
      <c r="E17" s="46">
        <f>$H$2*D17+(1-$H$2)*E16</f>
        <v>60.64</v>
      </c>
      <c r="F17" s="15">
        <f t="shared" si="0"/>
        <v>62.6</v>
      </c>
      <c r="H17" t="s">
        <v>13</v>
      </c>
    </row>
    <row r="18" spans="1:9" x14ac:dyDescent="0.3">
      <c r="A18" s="56"/>
      <c r="B18" s="3" t="s">
        <v>2</v>
      </c>
      <c r="C18" s="3">
        <v>17</v>
      </c>
      <c r="D18" s="3">
        <v>40</v>
      </c>
      <c r="E18" s="46">
        <f t="shared" ref="E18:E22" si="1">$H$2*D18+(1-$H$2)*E17</f>
        <v>58.576000000000001</v>
      </c>
      <c r="F18" s="15">
        <f t="shared" si="0"/>
        <v>60.64</v>
      </c>
      <c r="H18" t="s">
        <v>14</v>
      </c>
    </row>
    <row r="19" spans="1:9" x14ac:dyDescent="0.3">
      <c r="A19" s="56"/>
      <c r="B19" s="3" t="s">
        <v>3</v>
      </c>
      <c r="C19" s="3">
        <v>18</v>
      </c>
      <c r="D19" s="3">
        <v>66</v>
      </c>
      <c r="E19" s="46">
        <f t="shared" si="1"/>
        <v>59.318400000000004</v>
      </c>
      <c r="F19" s="15">
        <f t="shared" si="0"/>
        <v>58.576000000000001</v>
      </c>
      <c r="H19" t="s">
        <v>45</v>
      </c>
    </row>
    <row r="20" spans="1:9" x14ac:dyDescent="0.3">
      <c r="A20" s="56"/>
      <c r="B20" s="3" t="s">
        <v>4</v>
      </c>
      <c r="C20" s="3">
        <v>19</v>
      </c>
      <c r="D20" s="3">
        <v>71</v>
      </c>
      <c r="E20" s="46">
        <f t="shared" si="1"/>
        <v>60.486560000000004</v>
      </c>
      <c r="F20" s="15">
        <f t="shared" si="0"/>
        <v>59.318400000000004</v>
      </c>
    </row>
    <row r="21" spans="1:9" x14ac:dyDescent="0.3">
      <c r="A21" s="56"/>
      <c r="B21" s="3" t="s">
        <v>5</v>
      </c>
      <c r="C21" s="3">
        <v>20</v>
      </c>
      <c r="D21" s="3">
        <v>84</v>
      </c>
      <c r="E21" s="46">
        <f t="shared" si="1"/>
        <v>62.837904000000002</v>
      </c>
      <c r="F21" s="15">
        <f t="shared" si="0"/>
        <v>60.486560000000004</v>
      </c>
      <c r="H21" t="s">
        <v>19</v>
      </c>
      <c r="I21" t="s">
        <v>41</v>
      </c>
    </row>
    <row r="22" spans="1:9" x14ac:dyDescent="0.3">
      <c r="A22" s="57"/>
      <c r="B22" s="4" t="s">
        <v>6</v>
      </c>
      <c r="C22" s="4">
        <v>21</v>
      </c>
      <c r="D22" s="4">
        <v>93</v>
      </c>
      <c r="E22" s="46">
        <f t="shared" si="1"/>
        <v>65.854113600000005</v>
      </c>
      <c r="F22" s="15">
        <f t="shared" si="0"/>
        <v>62.837904000000002</v>
      </c>
      <c r="H22" t="s">
        <v>18</v>
      </c>
      <c r="I22" t="s">
        <v>42</v>
      </c>
    </row>
    <row r="23" spans="1:9" x14ac:dyDescent="0.3">
      <c r="A23" s="55">
        <v>4</v>
      </c>
      <c r="B23" s="5" t="s">
        <v>0</v>
      </c>
      <c r="C23" s="10">
        <v>22</v>
      </c>
      <c r="D23" s="11"/>
      <c r="E23" s="14"/>
      <c r="F23" s="15">
        <f t="shared" si="0"/>
        <v>65.854113600000005</v>
      </c>
      <c r="H23" t="s">
        <v>21</v>
      </c>
      <c r="I23" t="s">
        <v>43</v>
      </c>
    </row>
    <row r="24" spans="1:9" x14ac:dyDescent="0.3">
      <c r="A24" s="56"/>
      <c r="B24" s="3" t="s">
        <v>1</v>
      </c>
      <c r="C24" s="9">
        <v>23</v>
      </c>
      <c r="D24" s="12"/>
      <c r="E24" s="14"/>
      <c r="F24" s="17">
        <f>E22</f>
        <v>65.854113600000005</v>
      </c>
    </row>
    <row r="25" spans="1:9" x14ac:dyDescent="0.3">
      <c r="A25" s="56"/>
      <c r="B25" s="3" t="s">
        <v>2</v>
      </c>
      <c r="C25" s="9">
        <v>24</v>
      </c>
      <c r="D25" s="12"/>
      <c r="E25" s="14"/>
      <c r="F25" s="17">
        <f>E22</f>
        <v>65.854113600000005</v>
      </c>
    </row>
    <row r="26" spans="1:9" x14ac:dyDescent="0.3">
      <c r="A26" s="56"/>
      <c r="B26" s="3" t="s">
        <v>3</v>
      </c>
      <c r="C26" s="9">
        <v>25</v>
      </c>
      <c r="D26" s="12"/>
      <c r="E26" s="44"/>
      <c r="F26" s="17">
        <f>E22</f>
        <v>65.854113600000005</v>
      </c>
    </row>
    <row r="27" spans="1:9" x14ac:dyDescent="0.3">
      <c r="A27" s="56"/>
      <c r="B27" s="3" t="s">
        <v>4</v>
      </c>
      <c r="C27" s="9">
        <v>26</v>
      </c>
      <c r="D27" s="12"/>
      <c r="E27" s="18"/>
      <c r="F27" s="17">
        <f>E22</f>
        <v>65.854113600000005</v>
      </c>
    </row>
    <row r="28" spans="1:9" x14ac:dyDescent="0.3">
      <c r="A28" s="56"/>
      <c r="B28" s="3" t="s">
        <v>5</v>
      </c>
      <c r="C28" s="9">
        <v>27</v>
      </c>
      <c r="D28" s="12"/>
      <c r="E28" s="18"/>
      <c r="F28" s="17">
        <f>E22</f>
        <v>65.854113600000005</v>
      </c>
    </row>
    <row r="29" spans="1:9" x14ac:dyDescent="0.3">
      <c r="A29" s="57"/>
      <c r="B29" s="4" t="s">
        <v>6</v>
      </c>
      <c r="C29" s="4">
        <v>28</v>
      </c>
      <c r="D29" s="13"/>
      <c r="E29" s="19"/>
      <c r="F29" s="17">
        <f>E22</f>
        <v>65.854113600000005</v>
      </c>
    </row>
  </sheetData>
  <mergeCells count="4">
    <mergeCell ref="A2:A8"/>
    <mergeCell ref="A9:A15"/>
    <mergeCell ref="A16:A22"/>
    <mergeCell ref="A23:A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9ADE4-8B0F-4401-BB18-CBE3D840D7CF}">
  <dimension ref="A1:J30"/>
  <sheetViews>
    <sheetView topLeftCell="A12" zoomScale="129" zoomScaleNormal="129" workbookViewId="0">
      <selection activeCell="C30" sqref="C30"/>
    </sheetView>
  </sheetViews>
  <sheetFormatPr defaultRowHeight="14.4" x14ac:dyDescent="0.3"/>
  <cols>
    <col min="2" max="2" width="9.88671875" bestFit="1" customWidth="1"/>
    <col min="5" max="5" width="13.44140625" customWidth="1"/>
    <col min="6" max="6" width="14.33203125" customWidth="1"/>
    <col min="7" max="7" width="14.77734375" customWidth="1"/>
    <col min="9" max="9" width="10.21875" customWidth="1"/>
  </cols>
  <sheetData>
    <row r="1" spans="1:9" ht="25.95" customHeight="1" thickBot="1" x14ac:dyDescent="0.35">
      <c r="A1" s="2" t="s">
        <v>10</v>
      </c>
      <c r="B1" s="2" t="s">
        <v>7</v>
      </c>
      <c r="C1" s="2" t="s">
        <v>8</v>
      </c>
      <c r="D1" s="2" t="s">
        <v>9</v>
      </c>
      <c r="E1" s="7" t="s">
        <v>11</v>
      </c>
      <c r="F1" s="7" t="s">
        <v>38</v>
      </c>
      <c r="G1" s="8" t="s">
        <v>39</v>
      </c>
    </row>
    <row r="2" spans="1:9" ht="15" thickBot="1" x14ac:dyDescent="0.35">
      <c r="A2" s="55">
        <v>1</v>
      </c>
      <c r="B2" s="5" t="s">
        <v>0</v>
      </c>
      <c r="C2" s="5">
        <v>1</v>
      </c>
      <c r="D2" s="5">
        <v>40</v>
      </c>
      <c r="H2" s="22" t="s">
        <v>15</v>
      </c>
      <c r="I2" s="23">
        <v>0.1</v>
      </c>
    </row>
    <row r="3" spans="1:9" ht="15" thickBot="1" x14ac:dyDescent="0.35">
      <c r="A3" s="56"/>
      <c r="B3" s="3" t="s">
        <v>1</v>
      </c>
      <c r="C3" s="3">
        <v>2</v>
      </c>
      <c r="D3" s="3">
        <v>41</v>
      </c>
      <c r="H3" s="22" t="s">
        <v>37</v>
      </c>
      <c r="I3" s="24">
        <v>0.2</v>
      </c>
    </row>
    <row r="4" spans="1:9" x14ac:dyDescent="0.3">
      <c r="A4" s="56"/>
      <c r="B4" s="3" t="s">
        <v>2</v>
      </c>
      <c r="C4" s="3">
        <v>3</v>
      </c>
      <c r="D4" s="3">
        <v>39</v>
      </c>
    </row>
    <row r="5" spans="1:9" x14ac:dyDescent="0.3">
      <c r="A5" s="56"/>
      <c r="B5" s="3" t="s">
        <v>3</v>
      </c>
      <c r="C5" s="3">
        <v>4</v>
      </c>
      <c r="D5" s="3">
        <v>63</v>
      </c>
    </row>
    <row r="6" spans="1:9" x14ac:dyDescent="0.3">
      <c r="A6" s="56"/>
      <c r="B6" s="3" t="s">
        <v>4</v>
      </c>
      <c r="C6" s="3">
        <v>5</v>
      </c>
      <c r="D6" s="3">
        <v>70</v>
      </c>
    </row>
    <row r="7" spans="1:9" x14ac:dyDescent="0.3">
      <c r="A7" s="56"/>
      <c r="B7" s="3" t="s">
        <v>5</v>
      </c>
      <c r="C7" s="3">
        <v>6</v>
      </c>
      <c r="D7" s="3">
        <v>85</v>
      </c>
    </row>
    <row r="8" spans="1:9" x14ac:dyDescent="0.3">
      <c r="A8" s="57"/>
      <c r="B8" s="4" t="s">
        <v>6</v>
      </c>
      <c r="C8" s="4">
        <v>7</v>
      </c>
      <c r="D8" s="4">
        <v>94</v>
      </c>
    </row>
    <row r="9" spans="1:9" x14ac:dyDescent="0.3">
      <c r="A9" s="56">
        <v>2</v>
      </c>
      <c r="B9" s="3" t="s">
        <v>0</v>
      </c>
      <c r="C9" s="3">
        <v>8</v>
      </c>
      <c r="D9" s="3">
        <v>42</v>
      </c>
      <c r="E9" s="48"/>
      <c r="F9" s="47"/>
    </row>
    <row r="10" spans="1:9" x14ac:dyDescent="0.3">
      <c r="A10" s="56"/>
      <c r="B10" s="3" t="s">
        <v>1</v>
      </c>
      <c r="C10" s="3">
        <v>9</v>
      </c>
      <c r="D10" s="3">
        <v>43</v>
      </c>
    </row>
    <row r="11" spans="1:9" x14ac:dyDescent="0.3">
      <c r="A11" s="56"/>
      <c r="B11" s="3" t="s">
        <v>2</v>
      </c>
      <c r="C11" s="3">
        <v>10</v>
      </c>
      <c r="D11" s="3">
        <v>38</v>
      </c>
    </row>
    <row r="12" spans="1:9" x14ac:dyDescent="0.3">
      <c r="A12" s="56"/>
      <c r="B12" s="3" t="s">
        <v>3</v>
      </c>
      <c r="C12" s="3">
        <v>11</v>
      </c>
      <c r="D12" s="3">
        <v>65</v>
      </c>
      <c r="E12" t="e" cm="1">
        <f t="array" ref="E12">I2*D15+(1-a)*(E14+F14)</f>
        <v>#NAME?</v>
      </c>
    </row>
    <row r="13" spans="1:9" x14ac:dyDescent="0.3">
      <c r="A13" s="56"/>
      <c r="B13" s="3" t="s">
        <v>4</v>
      </c>
      <c r="C13" s="3">
        <v>12</v>
      </c>
      <c r="D13" s="3">
        <v>72</v>
      </c>
    </row>
    <row r="14" spans="1:9" x14ac:dyDescent="0.3">
      <c r="A14" s="56"/>
      <c r="B14" s="3" t="s">
        <v>5</v>
      </c>
      <c r="C14" s="3">
        <v>13</v>
      </c>
      <c r="D14" s="3">
        <v>83</v>
      </c>
    </row>
    <row r="15" spans="1:9" x14ac:dyDescent="0.3">
      <c r="A15" s="57"/>
      <c r="B15" s="4" t="s">
        <v>6</v>
      </c>
      <c r="C15" s="4">
        <v>14</v>
      </c>
      <c r="D15" s="4">
        <v>95</v>
      </c>
      <c r="E15" s="1">
        <v>65</v>
      </c>
      <c r="F15" s="1">
        <v>4</v>
      </c>
      <c r="I15" t="s">
        <v>12</v>
      </c>
    </row>
    <row r="16" spans="1:9" x14ac:dyDescent="0.3">
      <c r="A16" s="56">
        <v>3</v>
      </c>
      <c r="B16" s="3" t="s">
        <v>0</v>
      </c>
      <c r="C16" s="3">
        <v>15</v>
      </c>
      <c r="D16" s="3">
        <v>41</v>
      </c>
      <c r="E16" s="44">
        <f>$I$2*D16+(1-$I$2)*(E15+F15)</f>
        <v>66.2</v>
      </c>
      <c r="F16" s="44">
        <f>$I$3*(E16-E15)+(1-$I$3)*F15</f>
        <v>3.4400000000000008</v>
      </c>
      <c r="G16" s="15">
        <f>E15+(C16-C15)*F15</f>
        <v>69</v>
      </c>
      <c r="I16" t="s">
        <v>44</v>
      </c>
    </row>
    <row r="17" spans="1:10" x14ac:dyDescent="0.3">
      <c r="A17" s="56"/>
      <c r="B17" s="3" t="s">
        <v>1</v>
      </c>
      <c r="C17" s="3">
        <v>16</v>
      </c>
      <c r="D17" s="3">
        <v>43</v>
      </c>
      <c r="E17" s="44">
        <f>$I$2*D17+(1-$I$2)*(E16+F16)</f>
        <v>66.975999999999999</v>
      </c>
      <c r="F17" s="44">
        <f t="shared" ref="F17:F22" si="0">$I$3*(E17-E16)+(1-$I$3)*F16</f>
        <v>2.9072</v>
      </c>
      <c r="G17" s="15">
        <f t="shared" ref="G17:G22" si="1">E16+(C17-C16)*F16</f>
        <v>69.64</v>
      </c>
      <c r="I17" t="s">
        <v>13</v>
      </c>
    </row>
    <row r="18" spans="1:10" x14ac:dyDescent="0.3">
      <c r="A18" s="56"/>
      <c r="B18" s="3" t="s">
        <v>2</v>
      </c>
      <c r="C18" s="3">
        <v>17</v>
      </c>
      <c r="D18" s="3">
        <v>40</v>
      </c>
      <c r="E18" s="44">
        <f t="shared" ref="E18:E22" si="2">$I$2*D18+(1-$I$2)*(E17+F17)</f>
        <v>66.894880000000001</v>
      </c>
      <c r="F18" s="44">
        <f t="shared" si="0"/>
        <v>2.3095360000000005</v>
      </c>
      <c r="G18" s="15">
        <f t="shared" si="1"/>
        <v>69.883200000000002</v>
      </c>
      <c r="H18" s="45"/>
      <c r="I18" t="s">
        <v>14</v>
      </c>
    </row>
    <row r="19" spans="1:10" x14ac:dyDescent="0.3">
      <c r="A19" s="56"/>
      <c r="B19" s="3" t="s">
        <v>3</v>
      </c>
      <c r="C19" s="3">
        <v>18</v>
      </c>
      <c r="D19" s="3">
        <v>66</v>
      </c>
      <c r="E19" s="44">
        <f t="shared" si="2"/>
        <v>68.8839744</v>
      </c>
      <c r="F19" s="44">
        <f t="shared" si="0"/>
        <v>2.2454476800000003</v>
      </c>
      <c r="G19" s="15">
        <f t="shared" si="1"/>
        <v>69.204415999999995</v>
      </c>
      <c r="H19" s="45"/>
      <c r="I19" t="s">
        <v>45</v>
      </c>
    </row>
    <row r="20" spans="1:10" x14ac:dyDescent="0.3">
      <c r="A20" s="56"/>
      <c r="B20" s="3" t="s">
        <v>4</v>
      </c>
      <c r="C20" s="3">
        <v>19</v>
      </c>
      <c r="D20" s="3">
        <v>71</v>
      </c>
      <c r="E20" s="44">
        <f t="shared" si="2"/>
        <v>71.116479871999999</v>
      </c>
      <c r="F20" s="44">
        <f t="shared" si="0"/>
        <v>2.2428592384000003</v>
      </c>
      <c r="G20" s="15">
        <f t="shared" si="1"/>
        <v>71.129422079999998</v>
      </c>
      <c r="H20" s="45"/>
    </row>
    <row r="21" spans="1:10" x14ac:dyDescent="0.3">
      <c r="A21" s="56"/>
      <c r="B21" s="3" t="s">
        <v>5</v>
      </c>
      <c r="C21" s="3">
        <v>20</v>
      </c>
      <c r="D21" s="3">
        <v>84</v>
      </c>
      <c r="E21" s="44">
        <f t="shared" si="2"/>
        <v>74.423405199360005</v>
      </c>
      <c r="F21" s="44">
        <f t="shared" si="0"/>
        <v>2.4556724561920014</v>
      </c>
      <c r="G21" s="15">
        <f t="shared" si="1"/>
        <v>73.359339110400001</v>
      </c>
      <c r="H21" s="45"/>
      <c r="I21" t="s">
        <v>19</v>
      </c>
      <c r="J21" t="s">
        <v>20</v>
      </c>
    </row>
    <row r="22" spans="1:10" x14ac:dyDescent="0.3">
      <c r="A22" s="57"/>
      <c r="B22" s="4" t="s">
        <v>6</v>
      </c>
      <c r="C22" s="4">
        <v>21</v>
      </c>
      <c r="D22" s="4">
        <v>93</v>
      </c>
      <c r="E22" s="44">
        <f t="shared" si="2"/>
        <v>78.491169889996812</v>
      </c>
      <c r="F22" s="44">
        <f t="shared" si="0"/>
        <v>2.7780909030809626</v>
      </c>
      <c r="G22" s="15">
        <f t="shared" si="1"/>
        <v>76.87907765555201</v>
      </c>
      <c r="H22" s="45"/>
      <c r="I22" t="s">
        <v>18</v>
      </c>
      <c r="J22" t="s">
        <v>40</v>
      </c>
    </row>
    <row r="23" spans="1:10" x14ac:dyDescent="0.3">
      <c r="A23" s="55">
        <v>4</v>
      </c>
      <c r="B23" s="5" t="s">
        <v>0</v>
      </c>
      <c r="C23" s="10">
        <v>22</v>
      </c>
      <c r="D23" s="11"/>
      <c r="E23" s="49"/>
      <c r="F23" s="16"/>
      <c r="G23" s="15">
        <f>E22+(C23-C22)*F22</f>
        <v>81.269260793077777</v>
      </c>
      <c r="H23" s="45"/>
      <c r="I23" t="s">
        <v>21</v>
      </c>
      <c r="J23" t="s">
        <v>22</v>
      </c>
    </row>
    <row r="24" spans="1:10" x14ac:dyDescent="0.3">
      <c r="A24" s="56"/>
      <c r="B24" s="3" t="s">
        <v>1</v>
      </c>
      <c r="C24" s="9">
        <v>23</v>
      </c>
      <c r="D24" s="12"/>
      <c r="E24" s="18"/>
      <c r="F24" s="18"/>
      <c r="G24" s="15">
        <f>E22+(C23-C22)*F22</f>
        <v>81.269260793077777</v>
      </c>
    </row>
    <row r="25" spans="1:10" x14ac:dyDescent="0.3">
      <c r="A25" s="56"/>
      <c r="B25" s="3" t="s">
        <v>2</v>
      </c>
      <c r="C25" s="9">
        <v>24</v>
      </c>
      <c r="D25" s="12"/>
      <c r="E25" s="18"/>
      <c r="F25" s="18"/>
      <c r="G25" s="15">
        <f>E22+(C23-C22)*F22</f>
        <v>81.269260793077777</v>
      </c>
    </row>
    <row r="26" spans="1:10" x14ac:dyDescent="0.3">
      <c r="A26" s="56"/>
      <c r="B26" s="3" t="s">
        <v>3</v>
      </c>
      <c r="C26" s="9">
        <v>25</v>
      </c>
      <c r="D26" s="12"/>
      <c r="E26" s="18"/>
      <c r="F26" s="18"/>
      <c r="G26" s="15">
        <f>E22+(C23-C22)*F22</f>
        <v>81.269260793077777</v>
      </c>
    </row>
    <row r="27" spans="1:10" x14ac:dyDescent="0.3">
      <c r="A27" s="56"/>
      <c r="B27" s="3" t="s">
        <v>4</v>
      </c>
      <c r="C27" s="9">
        <v>26</v>
      </c>
      <c r="D27" s="12"/>
      <c r="E27" s="18"/>
      <c r="F27" s="18"/>
      <c r="G27" s="15">
        <f>E22+(C23-C22)*F22</f>
        <v>81.269260793077777</v>
      </c>
    </row>
    <row r="28" spans="1:10" x14ac:dyDescent="0.3">
      <c r="A28" s="56"/>
      <c r="B28" s="3" t="s">
        <v>5</v>
      </c>
      <c r="C28" s="9">
        <v>27</v>
      </c>
      <c r="D28" s="12"/>
      <c r="E28" s="18"/>
      <c r="F28" s="18"/>
      <c r="G28" s="15">
        <f>E22+(C23-C22)*F22</f>
        <v>81.269260793077777</v>
      </c>
    </row>
    <row r="29" spans="1:10" x14ac:dyDescent="0.3">
      <c r="A29" s="57"/>
      <c r="B29" s="4" t="s">
        <v>6</v>
      </c>
      <c r="C29" s="4">
        <v>28</v>
      </c>
      <c r="D29" s="13"/>
      <c r="E29" s="19"/>
      <c r="F29" s="19"/>
      <c r="G29" s="15">
        <f>E22+(C23-C22)*F22</f>
        <v>81.269260793077777</v>
      </c>
    </row>
    <row r="30" spans="1:10" x14ac:dyDescent="0.3">
      <c r="G30" s="45"/>
    </row>
  </sheetData>
  <mergeCells count="4">
    <mergeCell ref="A2:A8"/>
    <mergeCell ref="A9:A15"/>
    <mergeCell ref="A16:A22"/>
    <mergeCell ref="A23:A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FA10B-2586-441E-971B-5889733A1B13}">
  <dimension ref="A1:Z27"/>
  <sheetViews>
    <sheetView zoomScale="136" zoomScaleNormal="120" workbookViewId="0">
      <selection activeCell="P15" sqref="P15"/>
    </sheetView>
  </sheetViews>
  <sheetFormatPr defaultRowHeight="14.4" x14ac:dyDescent="0.3"/>
  <cols>
    <col min="3" max="3" width="12.77734375" bestFit="1" customWidth="1"/>
    <col min="4" max="4" width="9.5546875" bestFit="1" customWidth="1"/>
    <col min="5" max="5" width="8.21875" customWidth="1"/>
    <col min="6" max="6" width="9.21875" bestFit="1" customWidth="1"/>
  </cols>
  <sheetData>
    <row r="1" spans="1:26" x14ac:dyDescent="0.3">
      <c r="I1" s="67" t="s">
        <v>46</v>
      </c>
      <c r="J1" s="68"/>
      <c r="K1" s="69"/>
    </row>
    <row r="2" spans="1:26" ht="18" x14ac:dyDescent="0.35">
      <c r="B2" t="s">
        <v>8</v>
      </c>
      <c r="C2" t="s">
        <v>47</v>
      </c>
      <c r="D2" t="s">
        <v>48</v>
      </c>
      <c r="E2" t="s">
        <v>49</v>
      </c>
      <c r="F2" t="s">
        <v>50</v>
      </c>
      <c r="I2" s="25" t="s">
        <v>51</v>
      </c>
      <c r="J2" s="1" t="s">
        <v>52</v>
      </c>
      <c r="K2" s="26" t="s">
        <v>53</v>
      </c>
    </row>
    <row r="3" spans="1:26" ht="30" customHeight="1" thickBot="1" x14ac:dyDescent="0.35">
      <c r="A3" s="4" t="s">
        <v>54</v>
      </c>
      <c r="B3" s="4"/>
      <c r="C3" s="4"/>
      <c r="D3" s="4"/>
      <c r="E3" s="4"/>
      <c r="F3" s="4"/>
      <c r="G3" s="4"/>
      <c r="I3" s="40">
        <v>0.30599999999999999</v>
      </c>
      <c r="J3" s="41">
        <v>2.9999999999999997E-4</v>
      </c>
      <c r="K3" s="42">
        <v>0.42599999999999999</v>
      </c>
    </row>
    <row r="4" spans="1:26" ht="15" thickBot="1" x14ac:dyDescent="0.35">
      <c r="A4" s="27" t="s">
        <v>55</v>
      </c>
      <c r="B4" s="27">
        <v>-3</v>
      </c>
      <c r="C4" s="27"/>
      <c r="D4" s="34"/>
      <c r="E4" s="34"/>
      <c r="F4" s="34">
        <v>9.6999999999999993</v>
      </c>
      <c r="G4" s="27"/>
      <c r="I4" s="38"/>
      <c r="J4" s="38"/>
      <c r="K4" s="38"/>
      <c r="N4" s="71" t="s">
        <v>78</v>
      </c>
      <c r="O4" s="71"/>
      <c r="P4" s="71"/>
      <c r="Q4" s="71"/>
      <c r="R4" s="71"/>
      <c r="S4" s="71"/>
      <c r="T4" s="71"/>
      <c r="U4" s="71"/>
    </row>
    <row r="5" spans="1:26" ht="14.7" customHeight="1" thickBot="1" x14ac:dyDescent="0.35">
      <c r="A5" s="27" t="s">
        <v>56</v>
      </c>
      <c r="B5" s="27">
        <v>-2</v>
      </c>
      <c r="C5" s="27"/>
      <c r="D5" s="34"/>
      <c r="E5" s="34"/>
      <c r="F5" s="34">
        <v>-9.31</v>
      </c>
      <c r="G5" s="27"/>
      <c r="I5" s="39" t="s">
        <v>57</v>
      </c>
      <c r="J5" s="23">
        <v>4</v>
      </c>
      <c r="K5" s="38"/>
      <c r="N5" s="71"/>
      <c r="O5" s="71"/>
      <c r="P5" s="71"/>
      <c r="Q5" s="71"/>
      <c r="R5" s="71"/>
      <c r="S5" s="71"/>
      <c r="T5" s="71"/>
      <c r="U5" s="71"/>
      <c r="V5" s="43"/>
      <c r="W5" s="43"/>
      <c r="X5" s="43"/>
      <c r="Y5" s="43"/>
      <c r="Z5" s="43"/>
    </row>
    <row r="6" spans="1:26" x14ac:dyDescent="0.3">
      <c r="A6" s="27" t="s">
        <v>58</v>
      </c>
      <c r="B6" s="27">
        <v>-1</v>
      </c>
      <c r="C6" s="27"/>
      <c r="D6" s="34"/>
      <c r="E6" s="34"/>
      <c r="F6" s="34">
        <v>-1.69</v>
      </c>
      <c r="G6" s="27"/>
      <c r="N6" s="71"/>
      <c r="O6" s="71"/>
      <c r="P6" s="71"/>
      <c r="Q6" s="71"/>
      <c r="R6" s="71"/>
      <c r="S6" s="71"/>
      <c r="T6" s="71"/>
      <c r="U6" s="71"/>
      <c r="V6" s="43"/>
      <c r="W6" s="43"/>
      <c r="X6" s="43"/>
      <c r="Y6" s="43"/>
      <c r="Z6" s="43"/>
    </row>
    <row r="7" spans="1:26" x14ac:dyDescent="0.3">
      <c r="A7" s="28" t="s">
        <v>59</v>
      </c>
      <c r="B7" s="28">
        <v>0</v>
      </c>
      <c r="C7" s="28"/>
      <c r="D7" s="35">
        <v>32.26</v>
      </c>
      <c r="E7" s="35">
        <v>0.7</v>
      </c>
      <c r="F7" s="35">
        <v>1.31</v>
      </c>
      <c r="G7" s="27"/>
      <c r="N7" s="71"/>
      <c r="O7" s="71"/>
      <c r="P7" s="71"/>
      <c r="Q7" s="71"/>
      <c r="R7" s="71"/>
      <c r="S7" s="71"/>
      <c r="T7" s="71"/>
      <c r="U7" s="71"/>
      <c r="V7" s="43"/>
      <c r="W7" s="43"/>
      <c r="X7" s="43"/>
      <c r="Y7" s="43"/>
      <c r="Z7" s="43"/>
    </row>
    <row r="8" spans="1:26" x14ac:dyDescent="0.3">
      <c r="A8" s="27" t="s">
        <v>60</v>
      </c>
      <c r="B8" s="27">
        <v>1</v>
      </c>
      <c r="C8" s="27">
        <v>42.21</v>
      </c>
      <c r="D8" s="29">
        <f>$I$3*(C8-F4)+(1-$I$3)*(D7+E7)</f>
        <v>32.822299999999998</v>
      </c>
      <c r="E8" s="29">
        <f>$J$3*(D8-D7)+(1-$J$3)*E7</f>
        <v>0.69995868999999999</v>
      </c>
      <c r="F8" s="29">
        <f>$K$3*(C8-D7-E7)+(1-$K$3)*F4</f>
        <v>9.508300000000002</v>
      </c>
      <c r="G8" s="29">
        <f>D7+E7+F4</f>
        <v>42.66</v>
      </c>
      <c r="H8" t="s">
        <v>61</v>
      </c>
      <c r="N8" s="71"/>
      <c r="O8" s="71"/>
      <c r="P8" s="71"/>
      <c r="Q8" s="71"/>
      <c r="R8" s="71"/>
      <c r="S8" s="71"/>
      <c r="T8" s="71"/>
      <c r="U8" s="71"/>
      <c r="V8" s="43"/>
      <c r="W8" s="43"/>
      <c r="X8" s="43"/>
      <c r="Y8" s="43"/>
      <c r="Z8" s="43"/>
    </row>
    <row r="9" spans="1:26" x14ac:dyDescent="0.3">
      <c r="A9" s="27" t="s">
        <v>62</v>
      </c>
      <c r="B9" s="27">
        <v>2</v>
      </c>
      <c r="C9" s="27">
        <v>24.65</v>
      </c>
      <c r="D9" s="29">
        <f>$I$3*(C9-F5)+(1-$I$3)*(D8+E8)</f>
        <v>33.656207530860001</v>
      </c>
      <c r="E9" s="29">
        <f>$J$3*(D9-D8)+(1-$J$3)*E8</f>
        <v>0.69999887465225807</v>
      </c>
      <c r="F9" s="29">
        <f>$K$3*(C9-D8-E8)+(1-$K$3)*F5</f>
        <v>-9.123522201940002</v>
      </c>
      <c r="G9" s="29">
        <f>D8+E8+F5</f>
        <v>24.212258689999999</v>
      </c>
      <c r="H9" t="s">
        <v>63</v>
      </c>
      <c r="N9" s="71"/>
      <c r="O9" s="71"/>
      <c r="P9" s="71"/>
      <c r="Q9" s="71"/>
      <c r="R9" s="71"/>
      <c r="S9" s="71"/>
      <c r="T9" s="71"/>
      <c r="U9" s="71"/>
      <c r="V9" s="43"/>
      <c r="W9" s="43"/>
      <c r="X9" s="43"/>
      <c r="Y9" s="43"/>
      <c r="Z9" s="43"/>
    </row>
    <row r="10" spans="1:26" x14ac:dyDescent="0.3">
      <c r="A10" s="27" t="s">
        <v>64</v>
      </c>
      <c r="B10" s="27">
        <v>3</v>
      </c>
      <c r="C10" s="27">
        <v>32.67</v>
      </c>
      <c r="D10" s="29">
        <f>$I$3*(C10-F6)+(1-$I$3)*(D9+E9)</f>
        <v>34.357367245425507</v>
      </c>
      <c r="E10" s="29">
        <f>$J$3*(D10-D9)+(1-$J$3)*E9</f>
        <v>0.69999922290423211</v>
      </c>
      <c r="F10" s="29">
        <f>$K$3*(C10-D9-E9)+(1-$K$3)*F6</f>
        <v>-1.6883839287482219</v>
      </c>
      <c r="G10" s="29">
        <f>D9+E9+F6</f>
        <v>32.666206405512263</v>
      </c>
      <c r="H10" t="s">
        <v>65</v>
      </c>
      <c r="N10" s="71"/>
      <c r="O10" s="71"/>
      <c r="P10" s="71"/>
      <c r="Q10" s="71"/>
      <c r="R10" s="71"/>
      <c r="S10" s="71"/>
      <c r="T10" s="71"/>
      <c r="U10" s="71"/>
    </row>
    <row r="11" spans="1:26" x14ac:dyDescent="0.3">
      <c r="A11" s="27" t="s">
        <v>66</v>
      </c>
      <c r="B11" s="27">
        <v>4</v>
      </c>
      <c r="C11" s="27">
        <v>37.26</v>
      </c>
      <c r="D11" s="29">
        <f>$I$3*(C11-F7)+(1-$I$3)*(D10+E10)</f>
        <v>35.330512329020834</v>
      </c>
      <c r="E11" s="29">
        <f>$J$3*(D11-D10)+(1-$J$3)*E10</f>
        <v>0.70008116666243947</v>
      </c>
      <c r="F11" s="29">
        <f>$K$3*(C11-D10-E10)+(1-$K$3)*F7</f>
        <v>1.6902618844915303</v>
      </c>
      <c r="G11" s="29">
        <f>D10+E10+F7</f>
        <v>36.367366468329742</v>
      </c>
      <c r="H11" t="s">
        <v>67</v>
      </c>
    </row>
    <row r="12" spans="1:26" x14ac:dyDescent="0.3">
      <c r="G12" s="29">
        <f>D11+E11+F8</f>
        <v>45.538893495683283</v>
      </c>
      <c r="H12" t="s">
        <v>68</v>
      </c>
    </row>
    <row r="13" spans="1:26" x14ac:dyDescent="0.3">
      <c r="A13" s="70" t="s">
        <v>69</v>
      </c>
      <c r="B13" s="70"/>
      <c r="C13" s="70"/>
      <c r="D13" s="70"/>
      <c r="E13" s="70"/>
      <c r="F13" s="70"/>
    </row>
    <row r="14" spans="1:26" x14ac:dyDescent="0.3">
      <c r="A14" s="1"/>
      <c r="B14" s="1"/>
      <c r="C14" s="1"/>
      <c r="D14" s="1"/>
      <c r="E14" s="1"/>
      <c r="F14" s="1"/>
    </row>
    <row r="15" spans="1:26" x14ac:dyDescent="0.3">
      <c r="A15" s="13"/>
      <c r="B15" s="13"/>
      <c r="C15" s="13"/>
      <c r="D15" s="13"/>
      <c r="E15" s="13"/>
      <c r="F15" s="13"/>
    </row>
    <row r="16" spans="1:26" x14ac:dyDescent="0.3">
      <c r="A16" s="30" t="s">
        <v>70</v>
      </c>
      <c r="B16" s="31">
        <v>41</v>
      </c>
      <c r="C16" s="36">
        <v>73.260000000000005</v>
      </c>
      <c r="D16" s="36">
        <v>59.96</v>
      </c>
      <c r="E16" s="36">
        <v>0.7</v>
      </c>
      <c r="F16" s="36">
        <v>12.18</v>
      </c>
      <c r="G16" s="31"/>
    </row>
    <row r="17" spans="1:8" x14ac:dyDescent="0.3">
      <c r="A17" s="30" t="s">
        <v>71</v>
      </c>
      <c r="B17" s="31">
        <v>42</v>
      </c>
      <c r="C17" s="36">
        <v>47.7</v>
      </c>
      <c r="D17" s="36">
        <v>60.69</v>
      </c>
      <c r="E17" s="36">
        <v>0.7</v>
      </c>
      <c r="F17" s="36">
        <v>-13.02</v>
      </c>
      <c r="G17" s="31"/>
    </row>
    <row r="18" spans="1:8" x14ac:dyDescent="0.3">
      <c r="A18" s="30" t="s">
        <v>72</v>
      </c>
      <c r="B18" s="31">
        <v>43</v>
      </c>
      <c r="C18" s="36">
        <v>61.1</v>
      </c>
      <c r="D18" s="36">
        <v>61.96</v>
      </c>
      <c r="E18" s="36">
        <v>0.7</v>
      </c>
      <c r="F18" s="36">
        <v>-1.35</v>
      </c>
      <c r="G18" s="31"/>
    </row>
    <row r="19" spans="1:8" x14ac:dyDescent="0.3">
      <c r="A19" s="32" t="s">
        <v>73</v>
      </c>
      <c r="B19" s="33">
        <v>44</v>
      </c>
      <c r="C19" s="37">
        <v>66.06</v>
      </c>
      <c r="D19" s="37">
        <v>63.22</v>
      </c>
      <c r="E19" s="37">
        <v>0.7</v>
      </c>
      <c r="F19" s="37">
        <v>2.35</v>
      </c>
      <c r="G19" s="31"/>
    </row>
    <row r="20" spans="1:8" x14ac:dyDescent="0.3">
      <c r="A20" s="30" t="s">
        <v>74</v>
      </c>
      <c r="B20" s="31">
        <v>45</v>
      </c>
      <c r="C20" s="36">
        <v>77</v>
      </c>
      <c r="D20" s="51">
        <f>I3*(C20-F16)+(1-I3)*(D19+E19)</f>
        <v>64.195399999999992</v>
      </c>
      <c r="E20" s="51">
        <f>J3*(D20-D19)+(1-J3)*E19</f>
        <v>0.70008261999999999</v>
      </c>
      <c r="F20" s="51">
        <f>K3*(C20-D19-E19)+(1-K3)*F16</f>
        <v>12.563400000000001</v>
      </c>
      <c r="G20" s="29">
        <f>$D$19+(B20-$B$19)*$E$19+F16</f>
        <v>76.099999999999994</v>
      </c>
      <c r="H20" t="s">
        <v>75</v>
      </c>
    </row>
    <row r="21" spans="1:8" x14ac:dyDescent="0.3">
      <c r="A21" s="30" t="s">
        <v>76</v>
      </c>
      <c r="B21" s="31">
        <v>46</v>
      </c>
      <c r="G21" s="52">
        <f>D20+(B21-B20)*E20+F17</f>
        <v>51.87548262</v>
      </c>
      <c r="H21" t="s">
        <v>77</v>
      </c>
    </row>
    <row r="22" spans="1:8" x14ac:dyDescent="0.3">
      <c r="C22" s="31"/>
      <c r="D22" s="31"/>
      <c r="E22" s="31"/>
      <c r="F22" s="31"/>
      <c r="G22" s="31"/>
      <c r="H22" s="31"/>
    </row>
    <row r="23" spans="1:8" x14ac:dyDescent="0.3">
      <c r="C23" s="31"/>
      <c r="D23" s="31"/>
      <c r="E23" s="31"/>
      <c r="F23" s="31"/>
      <c r="G23" s="31"/>
      <c r="H23" s="31"/>
    </row>
    <row r="24" spans="1:8" x14ac:dyDescent="0.3">
      <c r="C24" s="31"/>
      <c r="D24" s="31"/>
      <c r="E24" s="31"/>
      <c r="F24" s="31"/>
      <c r="G24" s="31"/>
      <c r="H24" s="31"/>
    </row>
    <row r="25" spans="1:8" x14ac:dyDescent="0.3">
      <c r="C25" s="31"/>
      <c r="D25" s="31"/>
      <c r="E25" s="31"/>
      <c r="F25" s="31"/>
      <c r="G25" s="31"/>
      <c r="H25" s="31"/>
    </row>
    <row r="26" spans="1:8" x14ac:dyDescent="0.3">
      <c r="C26" s="31"/>
      <c r="D26" s="31"/>
      <c r="E26" s="31"/>
      <c r="F26" s="31"/>
      <c r="G26" s="31"/>
      <c r="H26" s="31"/>
    </row>
    <row r="27" spans="1:8" x14ac:dyDescent="0.3">
      <c r="C27" s="31"/>
      <c r="D27" s="31"/>
      <c r="E27" s="31"/>
      <c r="F27" s="31"/>
      <c r="G27" s="31"/>
      <c r="H27" s="31"/>
    </row>
  </sheetData>
  <mergeCells count="3">
    <mergeCell ref="I1:K1"/>
    <mergeCell ref="A13:F13"/>
    <mergeCell ref="N4:U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Parts a-d</vt:lpstr>
      <vt:lpstr>Part e</vt:lpstr>
      <vt:lpstr>Part f</vt:lpstr>
      <vt:lpstr>Part g</vt:lpstr>
      <vt:lpstr>Part 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Dincer Konur</dc:creator>
  <cp:lastModifiedBy>laksh</cp:lastModifiedBy>
  <dcterms:created xsi:type="dcterms:W3CDTF">2015-06-05T18:17:20Z</dcterms:created>
  <dcterms:modified xsi:type="dcterms:W3CDTF">2022-07-12T20:09:53Z</dcterms:modified>
</cp:coreProperties>
</file>