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Default Extension="docx" ContentType="application/vnd.openxmlformats-officedocument.wordprocessingml.document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showPivotChartFilter="1" defaultThemeVersion="124226"/>
  <bookViews>
    <workbookView xWindow="240" yWindow="30" windowWidth="20115" windowHeight="8010" firstSheet="3" activeTab="15"/>
  </bookViews>
  <sheets>
    <sheet name="INTRO" sheetId="1" r:id="rId1"/>
    <sheet name="Basic" sheetId="6" r:id="rId2"/>
    <sheet name="Mid" sheetId="5" r:id="rId3"/>
    <sheet name="Functions" sheetId="2" r:id="rId4"/>
    <sheet name="Subtotal" sheetId="8" r:id="rId5"/>
    <sheet name="Advanced" sheetId="3" r:id="rId6"/>
    <sheet name="3D-1" sheetId="11" r:id="rId7"/>
    <sheet name="3D-2" sheetId="12" r:id="rId8"/>
    <sheet name="3D-3" sheetId="13" r:id="rId9"/>
    <sheet name="3D" sheetId="14" r:id="rId10"/>
    <sheet name="Report" sheetId="4" r:id="rId11"/>
    <sheet name="Sheet1" sheetId="16" r:id="rId12"/>
    <sheet name="P1" sheetId="18" r:id="rId13"/>
    <sheet name="Sheet4" sheetId="19" r:id="rId14"/>
    <sheet name="Sheet5" sheetId="20" r:id="rId15"/>
    <sheet name="data" sheetId="17" r:id="rId16"/>
  </sheets>
  <externalReferences>
    <externalReference r:id="rId17"/>
  </externalReferences>
  <definedNames>
    <definedName name="_1" localSheetId="2">Mid!$B$48:$B$49</definedName>
    <definedName name="_xlnm._FilterDatabase" localSheetId="1" hidden="1">Basic!$A$17:$B$17</definedName>
    <definedName name="_xlnm._FilterDatabase" localSheetId="4" hidden="1">Subtotal!$A$1:$I$2658</definedName>
    <definedName name="amazon">Advanced!$AS$1:$AV$7</definedName>
    <definedName name="Flipkart">Advanced!$A$3:$D$9</definedName>
    <definedName name="India">Basic!$G$18:$G$22</definedName>
    <definedName name="mix">Mid!$F$18:$F$21</definedName>
    <definedName name="Salary">Functions!$E$10:$E$14</definedName>
    <definedName name="Unname">Mid!$F$18:$F$21</definedName>
    <definedName name="Us">Basic!$H$18:$H$22</definedName>
  </definedNames>
  <calcPr calcId="125725"/>
  <pivotCaches>
    <pivotCache cacheId="7" r:id="rId18"/>
  </pivotCaches>
</workbook>
</file>

<file path=xl/calcChain.xml><?xml version="1.0" encoding="utf-8"?>
<calcChain xmlns="http://schemas.openxmlformats.org/spreadsheetml/2006/main">
  <c r="D9" i="16"/>
  <c r="D12" s="1"/>
  <c r="E9"/>
  <c r="F9"/>
  <c r="G9"/>
  <c r="H9"/>
  <c r="H12" s="1"/>
  <c r="D10"/>
  <c r="E10"/>
  <c r="F10"/>
  <c r="G10"/>
  <c r="G12" s="1"/>
  <c r="H10"/>
  <c r="D11"/>
  <c r="E11"/>
  <c r="F11"/>
  <c r="F12" s="1"/>
  <c r="G11"/>
  <c r="H11"/>
  <c r="E12"/>
  <c r="D13"/>
  <c r="D16" s="1"/>
  <c r="E13"/>
  <c r="F13"/>
  <c r="G13"/>
  <c r="H13"/>
  <c r="H16" s="1"/>
  <c r="D14"/>
  <c r="E14"/>
  <c r="F14"/>
  <c r="G14"/>
  <c r="G16" s="1"/>
  <c r="H14"/>
  <c r="D15"/>
  <c r="E15"/>
  <c r="F15"/>
  <c r="F16" s="1"/>
  <c r="G15"/>
  <c r="H15"/>
  <c r="E16"/>
  <c r="D17"/>
  <c r="D20" s="1"/>
  <c r="E17"/>
  <c r="F17"/>
  <c r="G17"/>
  <c r="H17"/>
  <c r="H20" s="1"/>
  <c r="D18"/>
  <c r="E18"/>
  <c r="F18"/>
  <c r="G18"/>
  <c r="G20" s="1"/>
  <c r="H18"/>
  <c r="D19"/>
  <c r="E19"/>
  <c r="F19"/>
  <c r="F20" s="1"/>
  <c r="G19"/>
  <c r="H19"/>
  <c r="E20"/>
  <c r="D21"/>
  <c r="D24" s="1"/>
  <c r="E21"/>
  <c r="F21"/>
  <c r="G21"/>
  <c r="H21"/>
  <c r="H24" s="1"/>
  <c r="D22"/>
  <c r="E22"/>
  <c r="F22"/>
  <c r="G22"/>
  <c r="G24" s="1"/>
  <c r="H22"/>
  <c r="D23"/>
  <c r="E23"/>
  <c r="F23"/>
  <c r="F24" s="1"/>
  <c r="G23"/>
  <c r="H23"/>
  <c r="E24"/>
  <c r="D25"/>
  <c r="D28" s="1"/>
  <c r="E25"/>
  <c r="F25"/>
  <c r="G25"/>
  <c r="H25"/>
  <c r="H28" s="1"/>
  <c r="D26"/>
  <c r="E26"/>
  <c r="F26"/>
  <c r="G26"/>
  <c r="G28" s="1"/>
  <c r="H26"/>
  <c r="D27"/>
  <c r="E27"/>
  <c r="F27"/>
  <c r="F28" s="1"/>
  <c r="G27"/>
  <c r="H27"/>
  <c r="E28"/>
  <c r="M41" i="14"/>
  <c r="N41"/>
  <c r="N44" s="1"/>
  <c r="O41"/>
  <c r="O44" s="1"/>
  <c r="P41"/>
  <c r="Q41"/>
  <c r="M42"/>
  <c r="N42"/>
  <c r="O42"/>
  <c r="P42"/>
  <c r="Q42"/>
  <c r="M43"/>
  <c r="M44" s="1"/>
  <c r="N43"/>
  <c r="O43"/>
  <c r="P43"/>
  <c r="Q43"/>
  <c r="Q44" s="1"/>
  <c r="P44"/>
  <c r="M45"/>
  <c r="N45"/>
  <c r="N48" s="1"/>
  <c r="O45"/>
  <c r="O48" s="1"/>
  <c r="P45"/>
  <c r="Q45"/>
  <c r="M46"/>
  <c r="N46"/>
  <c r="O46"/>
  <c r="P46"/>
  <c r="Q46"/>
  <c r="M47"/>
  <c r="M48" s="1"/>
  <c r="N47"/>
  <c r="O47"/>
  <c r="P47"/>
  <c r="Q47"/>
  <c r="Q48" s="1"/>
  <c r="P48"/>
  <c r="M49"/>
  <c r="N49"/>
  <c r="N52" s="1"/>
  <c r="O49"/>
  <c r="O52" s="1"/>
  <c r="P49"/>
  <c r="Q49"/>
  <c r="M50"/>
  <c r="N50"/>
  <c r="O50"/>
  <c r="P50"/>
  <c r="Q50"/>
  <c r="M51"/>
  <c r="M52" s="1"/>
  <c r="N51"/>
  <c r="O51"/>
  <c r="P51"/>
  <c r="Q51"/>
  <c r="Q52" s="1"/>
  <c r="P52"/>
  <c r="M53"/>
  <c r="N53"/>
  <c r="N56" s="1"/>
  <c r="O53"/>
  <c r="O56" s="1"/>
  <c r="P53"/>
  <c r="Q53"/>
  <c r="M54"/>
  <c r="N54"/>
  <c r="O54"/>
  <c r="P54"/>
  <c r="Q54"/>
  <c r="M55"/>
  <c r="M56" s="1"/>
  <c r="N55"/>
  <c r="O55"/>
  <c r="P55"/>
  <c r="Q55"/>
  <c r="Q56" s="1"/>
  <c r="P56"/>
  <c r="M57"/>
  <c r="N57"/>
  <c r="N60" s="1"/>
  <c r="O57"/>
  <c r="O60" s="1"/>
  <c r="P57"/>
  <c r="Q57"/>
  <c r="M58"/>
  <c r="N58"/>
  <c r="O58"/>
  <c r="P58"/>
  <c r="Q58"/>
  <c r="M59"/>
  <c r="M60" s="1"/>
  <c r="N59"/>
  <c r="O59"/>
  <c r="P59"/>
  <c r="Q59"/>
  <c r="Q60" s="1"/>
  <c r="P60"/>
  <c r="F39"/>
  <c r="G39"/>
  <c r="H39"/>
  <c r="I39"/>
  <c r="J39"/>
  <c r="F40"/>
  <c r="G40"/>
  <c r="G48" s="1"/>
  <c r="H40"/>
  <c r="I40"/>
  <c r="J40"/>
  <c r="F44"/>
  <c r="G44"/>
  <c r="H44"/>
  <c r="I44"/>
  <c r="J44"/>
  <c r="F52"/>
  <c r="G52"/>
  <c r="H52"/>
  <c r="I52"/>
  <c r="J52"/>
  <c r="F56"/>
  <c r="G56"/>
  <c r="G61" s="1"/>
  <c r="H56"/>
  <c r="I56"/>
  <c r="J56"/>
  <c r="F60"/>
  <c r="G60"/>
  <c r="H60"/>
  <c r="I60"/>
  <c r="J60"/>
  <c r="F62"/>
  <c r="G62"/>
  <c r="H62"/>
  <c r="I62"/>
  <c r="J62"/>
  <c r="F63"/>
  <c r="G63"/>
  <c r="G65" s="1"/>
  <c r="H63"/>
  <c r="I63"/>
  <c r="J63"/>
  <c r="F64"/>
  <c r="G64"/>
  <c r="H64"/>
  <c r="I64"/>
  <c r="J64"/>
  <c r="F66"/>
  <c r="G66"/>
  <c r="H66"/>
  <c r="I66"/>
  <c r="J66"/>
  <c r="F67"/>
  <c r="G67"/>
  <c r="G69" s="1"/>
  <c r="H67"/>
  <c r="I67"/>
  <c r="J67"/>
  <c r="F68"/>
  <c r="G68"/>
  <c r="H68"/>
  <c r="I68"/>
  <c r="J68"/>
  <c r="F70"/>
  <c r="G70"/>
  <c r="H70"/>
  <c r="I70"/>
  <c r="J70"/>
  <c r="F71"/>
  <c r="G71"/>
  <c r="G73" s="1"/>
  <c r="H71"/>
  <c r="I71"/>
  <c r="J71"/>
  <c r="F72"/>
  <c r="G72"/>
  <c r="H72"/>
  <c r="I72"/>
  <c r="J72"/>
  <c r="R11"/>
  <c r="R12"/>
  <c r="T11"/>
  <c r="U11"/>
  <c r="V11"/>
  <c r="R13"/>
  <c r="T13"/>
  <c r="U13"/>
  <c r="V13"/>
  <c r="V14"/>
  <c r="R15"/>
  <c r="S15"/>
  <c r="S16" s="1"/>
  <c r="T15"/>
  <c r="U15"/>
  <c r="V15"/>
  <c r="V16" s="1"/>
  <c r="R17"/>
  <c r="R18"/>
  <c r="T17"/>
  <c r="U17"/>
  <c r="V17"/>
  <c r="R19"/>
  <c r="T19"/>
  <c r="U19"/>
  <c r="V19"/>
  <c r="V20"/>
  <c r="R21"/>
  <c r="R22" s="1"/>
  <c r="S21"/>
  <c r="S22" s="1"/>
  <c r="T21"/>
  <c r="U21"/>
  <c r="V21"/>
  <c r="R23"/>
  <c r="R24"/>
  <c r="T23"/>
  <c r="U23"/>
  <c r="V23"/>
  <c r="R25"/>
  <c r="T25"/>
  <c r="U25"/>
  <c r="V25"/>
  <c r="V26"/>
  <c r="R27"/>
  <c r="R28" s="1"/>
  <c r="S27"/>
  <c r="S28" s="1"/>
  <c r="T27"/>
  <c r="U27"/>
  <c r="V27"/>
  <c r="V28" s="1"/>
  <c r="R29"/>
  <c r="R30"/>
  <c r="T29"/>
  <c r="U29"/>
  <c r="V29"/>
  <c r="R31"/>
  <c r="T31"/>
  <c r="U31"/>
  <c r="V31"/>
  <c r="V32"/>
  <c r="R33"/>
  <c r="S33"/>
  <c r="S34" s="1"/>
  <c r="T33"/>
  <c r="U33"/>
  <c r="V33"/>
  <c r="C15" i="3"/>
  <c r="D15"/>
  <c r="B12"/>
  <c r="E3" i="8"/>
  <c r="E89"/>
  <c r="E186"/>
  <c r="E267"/>
  <c r="E345"/>
  <c r="E428"/>
  <c r="E510"/>
  <c r="E591"/>
  <c r="E665"/>
  <c r="E753"/>
  <c r="E844"/>
  <c r="E922"/>
  <c r="E1015"/>
  <c r="C93" i="2"/>
  <c r="C68"/>
  <c r="B65"/>
  <c r="D65"/>
  <c r="B64"/>
  <c r="B56"/>
  <c r="B55"/>
  <c r="C47"/>
  <c r="B47"/>
  <c r="B46"/>
  <c r="E31"/>
  <c r="D31"/>
  <c r="D30"/>
  <c r="D29"/>
  <c r="D28"/>
  <c r="D27"/>
  <c r="C25"/>
  <c r="C24"/>
  <c r="C23"/>
  <c r="E22"/>
  <c r="H15"/>
  <c r="G15"/>
  <c r="F15"/>
  <c r="E15"/>
  <c r="E6"/>
  <c r="E5"/>
  <c r="E4"/>
  <c r="E3"/>
  <c r="E2"/>
  <c r="B4" i="5"/>
  <c r="C4" s="1"/>
  <c r="E4" s="1"/>
  <c r="F4" s="1"/>
  <c r="G4" s="1"/>
  <c r="B5"/>
  <c r="C5" s="1"/>
  <c r="E5" s="1"/>
  <c r="F5" s="1"/>
  <c r="G5" s="1"/>
  <c r="B6"/>
  <c r="C6" s="1"/>
  <c r="E6" s="1"/>
  <c r="F6" s="1"/>
  <c r="G6" s="1"/>
  <c r="B7"/>
  <c r="C7" s="1"/>
  <c r="E7" s="1"/>
  <c r="F7" s="1"/>
  <c r="G7" s="1"/>
  <c r="C2" i="6"/>
  <c r="D2"/>
  <c r="C3"/>
  <c r="D3"/>
  <c r="C4"/>
  <c r="D4"/>
  <c r="C5"/>
  <c r="D5"/>
  <c r="C6"/>
  <c r="D6"/>
  <c r="B10"/>
  <c r="C10"/>
  <c r="D10"/>
  <c r="E10"/>
  <c r="F10"/>
  <c r="B11"/>
  <c r="C11"/>
  <c r="D11"/>
  <c r="E11"/>
  <c r="F11"/>
  <c r="B12"/>
  <c r="C12"/>
  <c r="D12"/>
  <c r="E12"/>
  <c r="F12"/>
  <c r="B13"/>
  <c r="C13"/>
  <c r="D13"/>
  <c r="E13"/>
  <c r="F13"/>
  <c r="B14"/>
  <c r="C14"/>
  <c r="D14"/>
  <c r="E14"/>
  <c r="F14"/>
  <c r="B15" i="3"/>
  <c r="B24"/>
  <c r="B3" i="5"/>
  <c r="C3" s="1"/>
  <c r="E3" s="1"/>
  <c r="C92" i="2"/>
  <c r="C94"/>
  <c r="C95"/>
  <c r="C96"/>
  <c r="C97"/>
  <c r="C98"/>
  <c r="C99"/>
  <c r="C100"/>
  <c r="C101"/>
  <c r="C80"/>
  <c r="C81"/>
  <c r="C82"/>
  <c r="C83"/>
  <c r="C84"/>
  <c r="C85"/>
  <c r="C86"/>
  <c r="C87"/>
  <c r="C88"/>
  <c r="C89"/>
  <c r="C69"/>
  <c r="C70"/>
  <c r="C71"/>
  <c r="C72"/>
  <c r="C73"/>
  <c r="C74"/>
  <c r="C75"/>
  <c r="C76"/>
  <c r="C77"/>
  <c r="A47"/>
  <c r="A46"/>
  <c r="D6"/>
  <c r="D5"/>
  <c r="D4"/>
  <c r="D3"/>
  <c r="D2"/>
  <c r="V34" i="14" l="1"/>
  <c r="R34"/>
  <c r="R16"/>
  <c r="H73"/>
  <c r="I73"/>
  <c r="J73"/>
  <c r="F73"/>
  <c r="H69"/>
  <c r="I69"/>
  <c r="J69"/>
  <c r="F69"/>
  <c r="H65"/>
  <c r="I65"/>
  <c r="J65"/>
  <c r="F65"/>
  <c r="H61"/>
  <c r="I61"/>
  <c r="J61"/>
  <c r="F61"/>
  <c r="H48"/>
  <c r="I48"/>
  <c r="J48"/>
  <c r="F48"/>
  <c r="V22"/>
  <c r="T34"/>
  <c r="U28"/>
  <c r="T28"/>
  <c r="U34"/>
  <c r="T16"/>
  <c r="U22"/>
  <c r="T22"/>
  <c r="U16"/>
  <c r="E2" i="8"/>
  <c r="D4" i="5"/>
  <c r="D6"/>
  <c r="D7"/>
  <c r="D5"/>
  <c r="F3"/>
  <c r="G3" s="1"/>
  <c r="D3"/>
</calcChain>
</file>

<file path=xl/comments1.xml><?xml version="1.0" encoding="utf-8"?>
<comments xmlns="http://schemas.openxmlformats.org/spreadsheetml/2006/main">
  <authors>
    <author>Lenovo</author>
  </authors>
  <commentList>
    <comment ref="C2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Hyper Link 
</t>
        </r>
      </text>
    </comment>
  </commentList>
</comments>
</file>

<file path=xl/connections.xml><?xml version="1.0" encoding="utf-8"?>
<connections xmlns="http://schemas.openxmlformats.org/spreadsheetml/2006/main">
  <connection id="1" name="1" type="6" refreshedVersion="3" background="1" saveData="1">
    <textPr codePage="437" sourceFile="C:\Users\Lenovo\OneDrive\Desktop\1.txt" delimiter="@">
      <textFields>
        <textField/>
      </textFields>
    </textPr>
  </connection>
</connections>
</file>

<file path=xl/sharedStrings.xml><?xml version="1.0" encoding="utf-8"?>
<sst xmlns="http://schemas.openxmlformats.org/spreadsheetml/2006/main" count="4370" uniqueCount="226">
  <si>
    <t>COUNTIF Function</t>
  </si>
  <si>
    <t>SUMIF Function</t>
  </si>
  <si>
    <t>SUMIF Function with NOT criteria</t>
  </si>
  <si>
    <t>COUNTIF Function with NOT criteria</t>
  </si>
  <si>
    <t>IF Function</t>
  </si>
  <si>
    <t>Nested IF Function</t>
  </si>
  <si>
    <t>IF AND Function</t>
  </si>
  <si>
    <t>Using Lookups</t>
  </si>
  <si>
    <t>HLOOKUP (Horizontal Lookup)</t>
  </si>
  <si>
    <t>VLOOKUP (Vertical Lookup)</t>
  </si>
  <si>
    <t>comments</t>
  </si>
  <si>
    <t>Column</t>
  </si>
  <si>
    <t>Row</t>
  </si>
  <si>
    <t>Active Cell</t>
  </si>
  <si>
    <t>Resizing Column Widths</t>
  </si>
  <si>
    <t>Resizing Row  Widths</t>
  </si>
  <si>
    <t>Cell References</t>
  </si>
  <si>
    <t>Autofil Function</t>
  </si>
  <si>
    <t>Printing Spreadsheet Values</t>
  </si>
  <si>
    <t>Adding name and detail to the footer</t>
  </si>
  <si>
    <t>Printing Values View of the spreadsheet</t>
  </si>
  <si>
    <t>Printing Spreadsheet Formulae</t>
  </si>
  <si>
    <t>Using Formulae</t>
  </si>
  <si>
    <t xml:space="preserve">Add (+)– Also known as SUM </t>
  </si>
  <si>
    <t>Subtract (-)</t>
  </si>
  <si>
    <t xml:space="preserve"> Divide (/)</t>
  </si>
  <si>
    <t xml:space="preserve"> Multiply (*) </t>
  </si>
  <si>
    <t>Calculate Indices (powers) of a number (^)</t>
  </si>
  <si>
    <t>Using Functions</t>
  </si>
  <si>
    <t>SUM Function</t>
  </si>
  <si>
    <t>SUM(B4:B8)</t>
  </si>
  <si>
    <t>SUM(D3,D8,D12)</t>
  </si>
  <si>
    <t>SUM(D5:D8,F2)</t>
  </si>
  <si>
    <t>SUM(RangeName)</t>
  </si>
  <si>
    <t>AVERAGE Function</t>
  </si>
  <si>
    <t>AVERAGE(B4:B8)</t>
  </si>
  <si>
    <t>AVERAGE(D3,D8,D12)</t>
  </si>
  <si>
    <t>AVERAGE(D5:D8,F2)</t>
  </si>
  <si>
    <t>AVERAGE(RangeName)</t>
  </si>
  <si>
    <t>MAX Function</t>
  </si>
  <si>
    <t>MIN Function</t>
  </si>
  <si>
    <t>Alternative to typing in Functions</t>
  </si>
  <si>
    <t>INT Function</t>
  </si>
  <si>
    <t>ROUND Function</t>
  </si>
  <si>
    <t>ROUND(A1,2)</t>
  </si>
  <si>
    <t>ROUND(A1,1)</t>
  </si>
  <si>
    <t>ROUND(A1,0)</t>
  </si>
  <si>
    <t>ROUND(A1,-1)</t>
  </si>
  <si>
    <t>ROUND(A1,-2)</t>
  </si>
  <si>
    <t>Creating Charts / Graphs</t>
  </si>
  <si>
    <t>Spreadsheet Basics</t>
  </si>
  <si>
    <t>string functions</t>
  </si>
  <si>
    <t>Text to column</t>
  </si>
  <si>
    <t>concatenate</t>
  </si>
  <si>
    <t>relative reference</t>
  </si>
  <si>
    <t>mixed referance</t>
  </si>
  <si>
    <t>absolute referance</t>
  </si>
  <si>
    <t>find&amp;reserch</t>
  </si>
  <si>
    <t>Pivot tables/charts</t>
  </si>
  <si>
    <t>conditinal formating</t>
  </si>
  <si>
    <t>Add drop down list</t>
  </si>
  <si>
    <t>slicers</t>
  </si>
  <si>
    <t>custom view</t>
  </si>
  <si>
    <t>protecting sheet</t>
  </si>
  <si>
    <t>protecting file</t>
  </si>
  <si>
    <t>goto(hyper link)</t>
  </si>
  <si>
    <t>create table</t>
  </si>
  <si>
    <t>consolidation -3D sum</t>
  </si>
  <si>
    <t>Datavalidation</t>
  </si>
  <si>
    <t>import data</t>
  </si>
  <si>
    <t>insert object</t>
  </si>
  <si>
    <t>create object</t>
  </si>
  <si>
    <t>Values</t>
  </si>
  <si>
    <t>India</t>
  </si>
  <si>
    <t>Haryana</t>
  </si>
  <si>
    <t>Manipur</t>
  </si>
  <si>
    <t>Texas</t>
  </si>
  <si>
    <t>Us</t>
  </si>
  <si>
    <t>Washington</t>
  </si>
  <si>
    <t>New York</t>
  </si>
  <si>
    <t>New Jersey</t>
  </si>
  <si>
    <t>Florida</t>
  </si>
  <si>
    <t>Punjab</t>
  </si>
  <si>
    <t>Assam</t>
  </si>
  <si>
    <t>Coutries</t>
  </si>
  <si>
    <t>City</t>
  </si>
  <si>
    <t>johnny</t>
  </si>
  <si>
    <t>manager</t>
  </si>
  <si>
    <t>roy</t>
  </si>
  <si>
    <t>account</t>
  </si>
  <si>
    <t>joseph</t>
  </si>
  <si>
    <t>cleark</t>
  </si>
  <si>
    <t>kumar</t>
  </si>
  <si>
    <t>supervisor</t>
  </si>
  <si>
    <t>ajay</t>
  </si>
  <si>
    <t>house sekepping</t>
  </si>
  <si>
    <t>COUNT Function&amp;COUNTA Function</t>
  </si>
  <si>
    <t>Project 142</t>
  </si>
  <si>
    <t>Jeff</t>
  </si>
  <si>
    <t>Johan</t>
  </si>
  <si>
    <t>Kane</t>
  </si>
  <si>
    <t>gray</t>
  </si>
  <si>
    <t>apples</t>
  </si>
  <si>
    <t>oranges</t>
  </si>
  <si>
    <t>peaches</t>
  </si>
  <si>
    <t>count if</t>
  </si>
  <si>
    <t>SUM if</t>
  </si>
  <si>
    <t>ram</t>
  </si>
  <si>
    <t>krishna</t>
  </si>
  <si>
    <t>madhu</t>
  </si>
  <si>
    <t>ganesh</t>
  </si>
  <si>
    <t>prudhvi</t>
  </si>
  <si>
    <t>venkat</t>
  </si>
  <si>
    <t>vamsi</t>
  </si>
  <si>
    <t>hari</t>
  </si>
  <si>
    <t>gopi</t>
  </si>
  <si>
    <t>vishal</t>
  </si>
  <si>
    <t>NAMES</t>
  </si>
  <si>
    <t>TRIM</t>
  </si>
  <si>
    <t>PROPER</t>
  </si>
  <si>
    <t>UPPER</t>
  </si>
  <si>
    <t>LOWER</t>
  </si>
  <si>
    <t>LEN</t>
  </si>
  <si>
    <t xml:space="preserve">   seetha  rama</t>
  </si>
  <si>
    <t>lakshmi   dodda</t>
  </si>
  <si>
    <t xml:space="preserve">    vamsi dodda</t>
  </si>
  <si>
    <t>radha    krishna</t>
  </si>
  <si>
    <t>johan         rita</t>
  </si>
  <si>
    <t>seetha@rama</t>
  </si>
  <si>
    <t>seetha</t>
  </si>
  <si>
    <t>rama</t>
  </si>
  <si>
    <t>lakshmi@dodda</t>
  </si>
  <si>
    <t>lakshmi</t>
  </si>
  <si>
    <t>dodda</t>
  </si>
  <si>
    <t>vamsi@dodda</t>
  </si>
  <si>
    <t>radha@krishna</t>
  </si>
  <si>
    <t>radha</t>
  </si>
  <si>
    <t>johan@rita</t>
  </si>
  <si>
    <t>johan</t>
  </si>
  <si>
    <t>rita</t>
  </si>
  <si>
    <t>top product</t>
  </si>
  <si>
    <t>part number</t>
  </si>
  <si>
    <t>flightmrange</t>
  </si>
  <si>
    <t>price</t>
  </si>
  <si>
    <t xml:space="preserve">mobile </t>
  </si>
  <si>
    <t>1000-165-b100</t>
  </si>
  <si>
    <t>camera</t>
  </si>
  <si>
    <t>1001-540-c101</t>
  </si>
  <si>
    <t>watches</t>
  </si>
  <si>
    <t>1002-394-m102</t>
  </si>
  <si>
    <t xml:space="preserve">cusmotics </t>
  </si>
  <si>
    <t>1003-307-q103</t>
  </si>
  <si>
    <t xml:space="preserve">shoes </t>
  </si>
  <si>
    <t>1004-848-s104</t>
  </si>
  <si>
    <t xml:space="preserve">laptop </t>
  </si>
  <si>
    <t>1005-155-s105</t>
  </si>
  <si>
    <t xml:space="preserve">perfume </t>
  </si>
  <si>
    <t>1006-552-t106</t>
  </si>
  <si>
    <t xml:space="preserve">clothes </t>
  </si>
  <si>
    <t>1007-634-o107</t>
  </si>
  <si>
    <t>whole number</t>
  </si>
  <si>
    <t>text</t>
  </si>
  <si>
    <t>product</t>
  </si>
  <si>
    <t>product id</t>
  </si>
  <si>
    <t>quantity</t>
  </si>
  <si>
    <t>laptop</t>
  </si>
  <si>
    <t>mobile</t>
  </si>
  <si>
    <t>clothes</t>
  </si>
  <si>
    <t>shoes</t>
  </si>
  <si>
    <t>perfume</t>
  </si>
  <si>
    <t>cusmotics</t>
  </si>
  <si>
    <t>Gender</t>
  </si>
  <si>
    <t>Branch</t>
  </si>
  <si>
    <t>Customer type</t>
  </si>
  <si>
    <t>Total</t>
  </si>
  <si>
    <t>cogs</t>
  </si>
  <si>
    <t>gross margin percentage</t>
  </si>
  <si>
    <t>gross income</t>
  </si>
  <si>
    <t>Rating</t>
  </si>
  <si>
    <t>A</t>
  </si>
  <si>
    <t>Yangon</t>
  </si>
  <si>
    <t>Member</t>
  </si>
  <si>
    <t>Female</t>
  </si>
  <si>
    <t>C</t>
  </si>
  <si>
    <t>Naypyitaw</t>
  </si>
  <si>
    <t>Normal</t>
  </si>
  <si>
    <t>Male</t>
  </si>
  <si>
    <t>B</t>
  </si>
  <si>
    <t>Mandalay</t>
  </si>
  <si>
    <t>A Total</t>
  </si>
  <si>
    <t>C Total</t>
  </si>
  <si>
    <t>B Total</t>
  </si>
  <si>
    <t>Grand Total</t>
  </si>
  <si>
    <t xml:space="preserve"> Total</t>
  </si>
  <si>
    <t>AP</t>
  </si>
  <si>
    <t>goto</t>
  </si>
  <si>
    <t>text page</t>
  </si>
  <si>
    <t>kdhcdc</t>
  </si>
  <si>
    <t>,.mcvklhdiovfb</t>
  </si>
  <si>
    <t>jkjbditvd7vkbvjkg79d</t>
  </si>
  <si>
    <t>xcjg6tdifkdy9fdndlk</t>
  </si>
  <si>
    <t>Hello excel</t>
  </si>
  <si>
    <t>IF(B68&gt;40,"pass","failed")</t>
  </si>
  <si>
    <t>IF(B80&gt;70,"first class",IF(B80&gt;40,"pass","fail"))</t>
  </si>
  <si>
    <t>IF(AND(B92&gt;=0,B92&lt;40),"fail",IF(AND(B92&gt;=40,B92&lt;60),"pass",IF(AND(B92&gt;=60,B92&lt;=100),"distinction","invalid")))</t>
  </si>
  <si>
    <t>VLOOKUP((A12),Flipkart,4,0)</t>
  </si>
  <si>
    <r>
      <t>VLOOKUP(</t>
    </r>
    <r>
      <rPr>
        <sz val="18"/>
        <color rgb="FFFF0000"/>
        <rFont val="Calibri"/>
        <family val="2"/>
        <scheme val="minor"/>
      </rPr>
      <t>$A$15</t>
    </r>
    <r>
      <rPr>
        <sz val="18"/>
        <color theme="1"/>
        <rFont val="Calibri"/>
        <family val="2"/>
        <scheme val="minor"/>
      </rPr>
      <t>,</t>
    </r>
    <r>
      <rPr>
        <sz val="18"/>
        <color theme="8" tint="-0.499984740745262"/>
        <rFont val="Calibri"/>
        <family val="2"/>
        <scheme val="minor"/>
      </rPr>
      <t>Flipkart</t>
    </r>
    <r>
      <rPr>
        <sz val="18"/>
        <color theme="1"/>
        <rFont val="Calibri"/>
        <family val="2"/>
        <scheme val="minor"/>
      </rPr>
      <t>,MATCH(</t>
    </r>
    <r>
      <rPr>
        <sz val="18"/>
        <color theme="9" tint="-0.499984740745262"/>
        <rFont val="Calibri"/>
        <family val="2"/>
        <scheme val="minor"/>
      </rPr>
      <t>B$14</t>
    </r>
    <r>
      <rPr>
        <sz val="18"/>
        <color theme="1"/>
        <rFont val="Calibri"/>
        <family val="2"/>
        <scheme val="minor"/>
      </rPr>
      <t>,$A$3:$D$3,0),0)</t>
    </r>
  </si>
  <si>
    <t>HLOOKUP(A24,A18:G21,4,0)</t>
  </si>
  <si>
    <t>date</t>
  </si>
  <si>
    <t>region</t>
  </si>
  <si>
    <t>sales rep</t>
  </si>
  <si>
    <t>sales</t>
  </si>
  <si>
    <t>west</t>
  </si>
  <si>
    <t>newton</t>
  </si>
  <si>
    <t>shona</t>
  </si>
  <si>
    <t>marry</t>
  </si>
  <si>
    <t>south east</t>
  </si>
  <si>
    <t>mike</t>
  </si>
  <si>
    <t>midwest</t>
  </si>
  <si>
    <t>stephen</t>
  </si>
  <si>
    <t>jhon</t>
  </si>
  <si>
    <t>Row Labels</t>
  </si>
  <si>
    <t>Sum of sales</t>
  </si>
  <si>
    <t>Count of sales2</t>
  </si>
  <si>
    <t>Average of sales2</t>
  </si>
  <si>
    <t>StdDev of sales2</t>
  </si>
</sst>
</file>

<file path=xl/styles.xml><?xml version="1.0" encoding="utf-8"?>
<styleSheet xmlns="http://schemas.openxmlformats.org/spreadsheetml/2006/main">
  <numFmts count="2">
    <numFmt numFmtId="8" formatCode="&quot;₹&quot;\ #,##0.00;[Red]&quot;₹&quot;\ \-#,##0.00"/>
    <numFmt numFmtId="164" formatCode="&quot;₹&quot;\ #,##0.00"/>
  </numFmts>
  <fonts count="2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8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u/>
      <sz val="11"/>
      <color theme="10"/>
      <name val="Calibri"/>
      <family val="2"/>
    </font>
    <font>
      <sz val="13"/>
      <color rgb="FF273239"/>
      <name val="Arial"/>
      <family val="2"/>
    </font>
    <font>
      <sz val="14"/>
      <color rgb="FF273239"/>
      <name val="Times New Roman"/>
      <family val="1"/>
    </font>
    <font>
      <sz val="14"/>
      <color theme="1"/>
      <name val="Calibri"/>
      <family val="2"/>
      <scheme val="minor"/>
    </font>
    <font>
      <sz val="20"/>
      <color theme="1"/>
      <name val="Times New Roman"/>
      <family val="1"/>
    </font>
    <font>
      <b/>
      <i/>
      <u/>
      <sz val="14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rgb="FFFF0000"/>
      <name val="Times New Roman"/>
      <family val="1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color theme="8" tint="-0.499984740745262"/>
      <name val="Calibri"/>
      <family val="2"/>
      <scheme val="minor"/>
    </font>
    <font>
      <sz val="18"/>
      <color theme="9" tint="-0.499984740745262"/>
      <name val="Calibri"/>
      <family val="2"/>
      <scheme val="minor"/>
    </font>
    <font>
      <sz val="20"/>
      <color theme="9" tint="-0.499984740745262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149">
    <xf numFmtId="0" fontId="0" fillId="0" borderId="0" xfId="0"/>
    <xf numFmtId="0" fontId="0" fillId="2" borderId="0" xfId="0" applyFill="1"/>
    <xf numFmtId="0" fontId="0" fillId="3" borderId="0" xfId="0" applyFill="1"/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4" borderId="0" xfId="0" applyFont="1" applyFill="1"/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0" fontId="0" fillId="0" borderId="0" xfId="0" applyBorder="1"/>
    <xf numFmtId="0" fontId="5" fillId="0" borderId="0" xfId="0" applyFont="1" applyBorder="1"/>
    <xf numFmtId="0" fontId="5" fillId="0" borderId="0" xfId="0" applyFont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5" fillId="0" borderId="0" xfId="0" applyFont="1" applyFill="1" applyBorder="1"/>
    <xf numFmtId="0" fontId="0" fillId="0" borderId="2" xfId="0" applyBorder="1"/>
    <xf numFmtId="0" fontId="0" fillId="2" borderId="2" xfId="0" applyFill="1" applyBorder="1"/>
    <xf numFmtId="0" fontId="0" fillId="2" borderId="3" xfId="0" applyFill="1" applyBorder="1"/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/>
    <xf numFmtId="0" fontId="5" fillId="0" borderId="3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0" fillId="0" borderId="8" xfId="0" applyFill="1" applyBorder="1"/>
    <xf numFmtId="0" fontId="0" fillId="0" borderId="10" xfId="0" applyFill="1" applyBorder="1"/>
    <xf numFmtId="0" fontId="5" fillId="0" borderId="2" xfId="0" applyFont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/>
    <xf numFmtId="0" fontId="9" fillId="0" borderId="7" xfId="0" applyFont="1" applyBorder="1" applyAlignment="1">
      <alignment horizontal="justify" wrapText="1"/>
    </xf>
    <xf numFmtId="0" fontId="8" fillId="0" borderId="7" xfId="0" applyFont="1" applyBorder="1" applyAlignment="1">
      <alignment horizontal="justify" wrapText="1"/>
    </xf>
    <xf numFmtId="0" fontId="5" fillId="0" borderId="8" xfId="0" applyFont="1" applyBorder="1"/>
    <xf numFmtId="0" fontId="8" fillId="0" borderId="10" xfId="0" applyFont="1" applyBorder="1" applyAlignment="1">
      <alignment horizontal="justify" wrapText="1"/>
    </xf>
    <xf numFmtId="0" fontId="5" fillId="0" borderId="3" xfId="0" applyFont="1" applyBorder="1"/>
    <xf numFmtId="0" fontId="0" fillId="0" borderId="4" xfId="0" applyBorder="1"/>
    <xf numFmtId="0" fontId="0" fillId="0" borderId="5" xfId="0" applyBorder="1"/>
    <xf numFmtId="0" fontId="5" fillId="0" borderId="4" xfId="0" applyFont="1" applyBorder="1"/>
    <xf numFmtId="0" fontId="5" fillId="0" borderId="5" xfId="0" applyFont="1" applyBorder="1"/>
    <xf numFmtId="0" fontId="5" fillId="0" borderId="7" xfId="0" applyFont="1" applyBorder="1"/>
    <xf numFmtId="0" fontId="5" fillId="0" borderId="9" xfId="0" applyFont="1" applyBorder="1"/>
    <xf numFmtId="0" fontId="5" fillId="0" borderId="10" xfId="0" applyFont="1" applyBorder="1"/>
    <xf numFmtId="0" fontId="6" fillId="0" borderId="0" xfId="0" applyFont="1" applyFill="1" applyAlignment="1">
      <alignment horizontal="center"/>
    </xf>
    <xf numFmtId="0" fontId="5" fillId="0" borderId="0" xfId="0" applyFont="1" applyFill="1"/>
    <xf numFmtId="0" fontId="5" fillId="5" borderId="0" xfId="0" applyFont="1" applyFill="1"/>
    <xf numFmtId="0" fontId="0" fillId="6" borderId="0" xfId="0" applyFill="1"/>
    <xf numFmtId="0" fontId="5" fillId="2" borderId="18" xfId="0" applyFont="1" applyFill="1" applyBorder="1"/>
    <xf numFmtId="0" fontId="5" fillId="0" borderId="19" xfId="0" applyFont="1" applyBorder="1"/>
    <xf numFmtId="0" fontId="0" fillId="0" borderId="19" xfId="0" applyBorder="1"/>
    <xf numFmtId="0" fontId="5" fillId="7" borderId="19" xfId="0" applyFont="1" applyFill="1" applyBorder="1"/>
    <xf numFmtId="0" fontId="5" fillId="7" borderId="20" xfId="0" applyFont="1" applyFill="1" applyBorder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18" xfId="0" applyFont="1" applyFill="1" applyBorder="1" applyAlignment="1"/>
    <xf numFmtId="0" fontId="0" fillId="0" borderId="5" xfId="0" applyFill="1" applyBorder="1"/>
    <xf numFmtId="0" fontId="5" fillId="2" borderId="8" xfId="0" applyFont="1" applyFill="1" applyBorder="1"/>
    <xf numFmtId="0" fontId="0" fillId="2" borderId="6" xfId="0" applyFill="1" applyBorder="1"/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/>
    <xf numFmtId="0" fontId="7" fillId="0" borderId="6" xfId="1" applyBorder="1" applyAlignment="1" applyProtection="1"/>
    <xf numFmtId="0" fontId="7" fillId="0" borderId="8" xfId="1" applyBorder="1" applyAlignment="1" applyProtection="1"/>
    <xf numFmtId="0" fontId="7" fillId="0" borderId="0" xfId="1" applyBorder="1" applyAlignment="1" applyProtection="1"/>
    <xf numFmtId="0" fontId="0" fillId="0" borderId="14" xfId="0" applyBorder="1"/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wrapText="1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6" xfId="0" applyFont="1" applyFill="1" applyBorder="1"/>
    <xf numFmtId="0" fontId="5" fillId="0" borderId="8" xfId="0" applyFont="1" applyFill="1" applyBorder="1"/>
    <xf numFmtId="0" fontId="10" fillId="0" borderId="4" xfId="0" applyFont="1" applyBorder="1"/>
    <xf numFmtId="0" fontId="10" fillId="0" borderId="5" xfId="0" applyFont="1" applyBorder="1"/>
    <xf numFmtId="0" fontId="5" fillId="0" borderId="3" xfId="0" applyFont="1" applyFill="1" applyBorder="1"/>
    <xf numFmtId="0" fontId="5" fillId="2" borderId="3" xfId="0" applyFont="1" applyFill="1" applyBorder="1"/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0" xfId="0" applyFont="1"/>
    <xf numFmtId="0" fontId="2" fillId="0" borderId="0" xfId="0" applyNumberFormat="1" applyFont="1"/>
    <xf numFmtId="0" fontId="5" fillId="2" borderId="0" xfId="0" applyFont="1" applyFill="1" applyBorder="1"/>
    <xf numFmtId="0" fontId="11" fillId="0" borderId="2" xfId="0" applyFont="1" applyBorder="1"/>
    <xf numFmtId="0" fontId="12" fillId="0" borderId="0" xfId="0" applyFont="1"/>
    <xf numFmtId="0" fontId="0" fillId="5" borderId="6" xfId="0" applyFill="1" applyBorder="1"/>
    <xf numFmtId="0" fontId="0" fillId="5" borderId="8" xfId="0" applyFill="1" applyBorder="1"/>
    <xf numFmtId="0" fontId="0" fillId="5" borderId="2" xfId="0" applyFill="1" applyBorder="1"/>
    <xf numFmtId="0" fontId="0" fillId="5" borderId="7" xfId="0" applyFill="1" applyBorder="1"/>
    <xf numFmtId="0" fontId="7" fillId="0" borderId="0" xfId="1" applyAlignment="1" applyProtection="1"/>
    <xf numFmtId="0" fontId="5" fillId="0" borderId="21" xfId="0" applyFont="1" applyBorder="1" applyAlignment="1">
      <alignment wrapText="1"/>
    </xf>
    <xf numFmtId="0" fontId="0" fillId="0" borderId="22" xfId="0" applyBorder="1"/>
    <xf numFmtId="0" fontId="5" fillId="0" borderId="23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5" fillId="0" borderId="26" xfId="0" applyFont="1" applyBorder="1" applyAlignment="1">
      <alignment wrapText="1"/>
    </xf>
    <xf numFmtId="0" fontId="0" fillId="0" borderId="27" xfId="0" applyBorder="1"/>
    <xf numFmtId="0" fontId="5" fillId="0" borderId="27" xfId="0" applyFont="1" applyBorder="1" applyAlignment="1">
      <alignment wrapText="1"/>
    </xf>
    <xf numFmtId="0" fontId="0" fillId="0" borderId="28" xfId="0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2" xfId="0" applyFont="1" applyFill="1" applyBorder="1"/>
    <xf numFmtId="0" fontId="5" fillId="2" borderId="7" xfId="0" applyFont="1" applyFill="1" applyBorder="1"/>
    <xf numFmtId="0" fontId="5" fillId="2" borderId="10" xfId="0" applyFont="1" applyFill="1" applyBorder="1"/>
    <xf numFmtId="0" fontId="15" fillId="0" borderId="0" xfId="0" applyFont="1"/>
    <xf numFmtId="0" fontId="16" fillId="0" borderId="0" xfId="0" applyFont="1"/>
    <xf numFmtId="0" fontId="5" fillId="9" borderId="6" xfId="0" applyFont="1" applyFill="1" applyBorder="1"/>
    <xf numFmtId="0" fontId="0" fillId="9" borderId="2" xfId="0" applyFill="1" applyBorder="1"/>
    <xf numFmtId="0" fontId="0" fillId="9" borderId="7" xfId="0" applyFill="1" applyBorder="1"/>
    <xf numFmtId="0" fontId="22" fillId="0" borderId="2" xfId="0" applyFont="1" applyBorder="1"/>
    <xf numFmtId="0" fontId="5" fillId="0" borderId="0" xfId="0" applyFont="1" applyAlignment="1">
      <alignment horizontal="left"/>
    </xf>
    <xf numFmtId="0" fontId="5" fillId="2" borderId="11" xfId="0" applyFont="1" applyFill="1" applyBorder="1" applyAlignment="1">
      <alignment horizontal="center" wrapText="1"/>
    </xf>
    <xf numFmtId="0" fontId="5" fillId="2" borderId="12" xfId="0" applyFont="1" applyFill="1" applyBorder="1" applyAlignment="1">
      <alignment horizontal="center" wrapText="1"/>
    </xf>
    <xf numFmtId="0" fontId="5" fillId="2" borderId="1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10" fillId="0" borderId="0" xfId="0" applyFont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5" fillId="8" borderId="14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0" fillId="10" borderId="29" xfId="0" applyFill="1" applyBorder="1"/>
    <xf numFmtId="14" fontId="0" fillId="0" borderId="30" xfId="0" applyNumberFormat="1" applyBorder="1"/>
    <xf numFmtId="0" fontId="0" fillId="0" borderId="30" xfId="0" applyBorder="1"/>
    <xf numFmtId="0" fontId="0" fillId="0" borderId="30" xfId="0" applyFill="1" applyBorder="1"/>
    <xf numFmtId="164" fontId="0" fillId="0" borderId="30" xfId="0" applyNumberFormat="1" applyFill="1" applyBorder="1"/>
    <xf numFmtId="14" fontId="0" fillId="0" borderId="30" xfId="0" applyNumberFormat="1" applyFill="1" applyBorder="1"/>
    <xf numFmtId="14" fontId="0" fillId="0" borderId="0" xfId="0" applyNumberForma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17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general" vertical="bottom" textRotation="0" wrapText="1" indent="0" relativeIndent="0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0"/>
  <c:pivotSource>
    <c:name>[Book1.xlsx]Sheet5!PivotTable3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REGION</a:t>
            </a:r>
          </a:p>
        </c:rich>
      </c:tx>
      <c:layout/>
    </c:title>
    <c:pivotFmts>
      <c:pivotFmt>
        <c:idx val="0"/>
        <c:dLbl>
          <c:idx val="0"/>
          <c:layout/>
          <c:showCatName val="1"/>
          <c:showPercent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Sheet5!$A$4:$A$6</c:f>
              <c:strCache>
                <c:ptCount val="3"/>
                <c:pt idx="0">
                  <c:v>midwest</c:v>
                </c:pt>
                <c:pt idx="1">
                  <c:v>south east</c:v>
                </c:pt>
                <c:pt idx="2">
                  <c:v>west</c:v>
                </c:pt>
              </c:strCache>
            </c:strRef>
          </c:cat>
          <c:val>
            <c:numRef>
              <c:f>Sheet5!$B$4:$B$6</c:f>
              <c:numCache>
                <c:formatCode>General</c:formatCode>
                <c:ptCount val="3"/>
                <c:pt idx="0">
                  <c:v>6829</c:v>
                </c:pt>
                <c:pt idx="1">
                  <c:v>8887</c:v>
                </c:pt>
                <c:pt idx="2">
                  <c:v>19107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2</xdr:row>
      <xdr:rowOff>180975</xdr:rowOff>
    </xdr:from>
    <xdr:to>
      <xdr:col>5</xdr:col>
      <xdr:colOff>542925</xdr:colOff>
      <xdr:row>16</xdr:row>
      <xdr:rowOff>38100</xdr:rowOff>
    </xdr:to>
    <xdr:cxnSp macro="">
      <xdr:nvCxnSpPr>
        <xdr:cNvPr id="3" name="Straight Arrow Connector 2"/>
        <xdr:cNvCxnSpPr/>
      </xdr:nvCxnSpPr>
      <xdr:spPr>
        <a:xfrm>
          <a:off x="7058025" y="676275"/>
          <a:ext cx="19050" cy="3571875"/>
        </a:xfrm>
        <a:prstGeom prst="straightConnector1">
          <a:avLst/>
        </a:prstGeom>
        <a:ln w="50800">
          <a:solidFill>
            <a:schemeClr val="tx1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</xdr:row>
      <xdr:rowOff>200025</xdr:rowOff>
    </xdr:from>
    <xdr:to>
      <xdr:col>4</xdr:col>
      <xdr:colOff>114300</xdr:colOff>
      <xdr:row>4</xdr:row>
      <xdr:rowOff>200025</xdr:rowOff>
    </xdr:to>
    <xdr:cxnSp macro="">
      <xdr:nvCxnSpPr>
        <xdr:cNvPr id="6" name="Straight Arrow Connector 5"/>
        <xdr:cNvCxnSpPr/>
      </xdr:nvCxnSpPr>
      <xdr:spPr>
        <a:xfrm flipV="1">
          <a:off x="1485900" y="1724025"/>
          <a:ext cx="4572000" cy="0"/>
        </a:xfrm>
        <a:prstGeom prst="straightConnector1">
          <a:avLst/>
        </a:prstGeom>
        <a:ln w="50800">
          <a:solidFill>
            <a:schemeClr val="accent6">
              <a:lumMod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</xdr:row>
      <xdr:rowOff>209550</xdr:rowOff>
    </xdr:from>
    <xdr:to>
      <xdr:col>10</xdr:col>
      <xdr:colOff>266700</xdr:colOff>
      <xdr:row>4</xdr:row>
      <xdr:rowOff>209550</xdr:rowOff>
    </xdr:to>
    <xdr:cxnSp macro="">
      <xdr:nvCxnSpPr>
        <xdr:cNvPr id="8" name="Straight Arrow Connector 7"/>
        <xdr:cNvCxnSpPr/>
      </xdr:nvCxnSpPr>
      <xdr:spPr>
        <a:xfrm flipV="1">
          <a:off x="8477250" y="1733550"/>
          <a:ext cx="3667125" cy="0"/>
        </a:xfrm>
        <a:prstGeom prst="straightConnector1">
          <a:avLst/>
        </a:prstGeom>
        <a:ln w="50800">
          <a:solidFill>
            <a:schemeClr val="accent6">
              <a:lumMod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2</xdr:row>
      <xdr:rowOff>114300</xdr:rowOff>
    </xdr:from>
    <xdr:to>
      <xdr:col>11</xdr:col>
      <xdr:colOff>180975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Lenovo\OneDrive\Desktop\1.txt" TargetMode="External"/></Relationships>
</file>

<file path=xl/externalLinks/externalLink1.xml><?xml version="1.0" encoding="utf-8"?>
<externalLink xmlns="http://schemas.openxmlformats.org/spreadsheetml/2006/main">
  <oleLink xmlns:r="http://schemas.openxmlformats.org/officeDocument/2006/relationships" r:id="rId1" progId="Package">
    <oleItems>
      <oleItem name="'" icon="1" preferPic="1"/>
    </oleItems>
  </oleLin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214.610839236113" createdVersion="3" refreshedVersion="3" minRefreshableVersion="3" recordCount="6">
  <cacheSource type="worksheet">
    <worksheetSource ref="A9:E15" sheet="data"/>
  </cacheSource>
  <cacheFields count="5">
    <cacheField name="date" numFmtId="14">
      <sharedItems containsSemiMixedTypes="0" containsNonDate="0" containsDate="1" containsString="0" minDate="2016-07-12T00:00:00" maxDate="2016-07-18T00:00:00"/>
    </cacheField>
    <cacheField name="region" numFmtId="0">
      <sharedItems count="3">
        <s v="south east"/>
        <s v="west"/>
        <s v="midwest"/>
      </sharedItems>
    </cacheField>
    <cacheField name="sales rep" numFmtId="0">
      <sharedItems count="6">
        <s v="mike"/>
        <s v="newton"/>
        <s v="shona"/>
        <s v="marry"/>
        <s v="stephen"/>
        <s v="jhon"/>
      </sharedItems>
    </cacheField>
    <cacheField name="cogs" numFmtId="8">
      <sharedItems containsSemiMixedTypes="0" containsString="0" containsNumber="1" containsInteger="1" minValue="1248" maxValue="5289"/>
    </cacheField>
    <cacheField name="sales" numFmtId="8">
      <sharedItems containsSemiMixedTypes="0" containsString="0" containsNumber="1" containsInteger="1" minValue="2611" maxValue="7416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d v="2016-07-15T00:00:00"/>
    <x v="0"/>
    <x v="0"/>
    <n v="2595"/>
    <n v="6276"/>
  </r>
  <r>
    <d v="2016-07-12T00:00:00"/>
    <x v="1"/>
    <x v="1"/>
    <n v="3652"/>
    <n v="7416"/>
  </r>
  <r>
    <d v="2016-07-17T00:00:00"/>
    <x v="1"/>
    <x v="2"/>
    <n v="1523"/>
    <n v="6269"/>
  </r>
  <r>
    <d v="2016-07-14T00:00:00"/>
    <x v="1"/>
    <x v="3"/>
    <n v="5289"/>
    <n v="5422"/>
  </r>
  <r>
    <d v="2016-07-16T00:00:00"/>
    <x v="2"/>
    <x v="4"/>
    <n v="1248"/>
    <n v="6829"/>
  </r>
  <r>
    <d v="2016-07-13T00:00:00"/>
    <x v="0"/>
    <x v="5"/>
    <n v="1265"/>
    <n v="26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>
  <location ref="A3:B6" firstHeaderRow="1" firstDataRow="1" firstDataCol="1" rowPageCount="1" colPageCount="1"/>
  <pivotFields count="5">
    <pivotField numFmtId="14" showAll="0"/>
    <pivotField axis="axisPage" showAll="0">
      <items count="4">
        <item x="2"/>
        <item x="0"/>
        <item x="1"/>
        <item t="default"/>
      </items>
    </pivotField>
    <pivotField axis="axisRow" showAll="0">
      <items count="7">
        <item x="5"/>
        <item x="3"/>
        <item x="0"/>
        <item x="1"/>
        <item x="2"/>
        <item x="4"/>
        <item t="default"/>
      </items>
    </pivotField>
    <pivotField numFmtId="8" showAll="0"/>
    <pivotField dataField="1" numFmtId="8" showAll="0"/>
  </pivotFields>
  <rowFields count="1">
    <field x="2"/>
  </rowFields>
  <rowItems count="3">
    <i>
      <x v="1"/>
    </i>
    <i>
      <x v="3"/>
    </i>
    <i>
      <x v="4"/>
    </i>
  </rowItems>
  <colItems count="1">
    <i/>
  </colItems>
  <pageFields count="1">
    <pageField fld="1" item="2" hier="-1"/>
  </pageFields>
  <dataFields count="1">
    <dataField name="Sum of sales" fld="4" baseField="0" baseItem="0"/>
  </dataFields>
  <pivotTableStyleInfo name="PivotStyleMedium5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E8" firstHeaderRow="1" firstDataRow="2" firstDataCol="1"/>
  <pivotFields count="5">
    <pivotField numFmtId="14" showAll="0"/>
    <pivotField axis="axisRow" showAll="0">
      <items count="4">
        <item x="2"/>
        <item x="0"/>
        <item x="1"/>
        <item t="default"/>
      </items>
    </pivotField>
    <pivotField showAll="0"/>
    <pivotField numFmtId="8" showAll="0"/>
    <pivotField dataField="1" numFmtId="8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ales" fld="4" baseField="0" baseItem="0"/>
    <dataField name="Count of sales2" fld="4" subtotal="count" baseField="0" baseItem="0"/>
    <dataField name="Average of sales2" fld="4" subtotal="average" baseField="0" baseItem="0"/>
    <dataField name="StdDev of sales2" fld="4" subtotal="stdDev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1">
  <location ref="A3:B6" firstHeaderRow="1" firstDataRow="1" firstDataCol="1"/>
  <pivotFields count="5">
    <pivotField numFmtId="14" showAll="0"/>
    <pivotField axis="axisRow" showAll="0">
      <items count="4">
        <item x="2"/>
        <item x="0"/>
        <item x="1"/>
        <item t="default"/>
      </items>
    </pivotField>
    <pivotField showAll="0"/>
    <pivotField numFmtId="8" showAll="0"/>
    <pivotField dataField="1" numFmtId="8" showAll="0"/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Sum of sales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2" showRowHeaders="1" showColHeaders="1" showRowStripes="1" showColStripes="0" showLastColumn="1"/>
</pivotTableDefinition>
</file>

<file path=xl/queryTables/queryTable1.xml><?xml version="1.0" encoding="utf-8"?>
<queryTable xmlns="http://schemas.openxmlformats.org/spreadsheetml/2006/main" name="1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Products" displayName="Products" ref="A17:D25" headerRowBorderDxfId="13" tableBorderDxfId="12" totalsRowBorderDxfId="11">
  <autoFilter ref="A17:D25"/>
  <sortState ref="A18:D25">
    <sortCondition descending="1" ref="A17:A25"/>
  </sortState>
  <tableColumns count="4">
    <tableColumn id="1" name="top product" totalsRowLabel="Total" dataDxfId="10" totalsRowDxfId="9"/>
    <tableColumn id="2" name="part number" dataDxfId="8" totalsRowDxfId="7"/>
    <tableColumn id="3" name="flightmrange" dataDxfId="6" totalsRowDxfId="5"/>
    <tableColumn id="4" name="price" totalsRowFunction="sum" dataDxfId="4" totalsRowDxfId="3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file:///C:\Users\Lenovo\OneDrive\Desktop\1.txt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vamsi@dodda" TargetMode="External"/><Relationship Id="rId13" Type="http://schemas.openxmlformats.org/officeDocument/2006/relationships/package" Target="../embeddings/Microsoft_Office_Word_Document1.docx"/><Relationship Id="rId3" Type="http://schemas.openxmlformats.org/officeDocument/2006/relationships/hyperlink" Target="mailto:vamsi@dodda" TargetMode="External"/><Relationship Id="rId7" Type="http://schemas.openxmlformats.org/officeDocument/2006/relationships/hyperlink" Target="mailto:lakshmi@dodda" TargetMode="External"/><Relationship Id="rId12" Type="http://schemas.openxmlformats.org/officeDocument/2006/relationships/vmlDrawing" Target="../drawings/vmlDrawing2.vml"/><Relationship Id="rId2" Type="http://schemas.openxmlformats.org/officeDocument/2006/relationships/hyperlink" Target="mailto:lakshmi@dodda" TargetMode="External"/><Relationship Id="rId1" Type="http://schemas.openxmlformats.org/officeDocument/2006/relationships/hyperlink" Target="mailto:seetha@rama" TargetMode="External"/><Relationship Id="rId6" Type="http://schemas.openxmlformats.org/officeDocument/2006/relationships/hyperlink" Target="mailto:seetha@rama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mailto:johan@rita" TargetMode="External"/><Relationship Id="rId15" Type="http://schemas.openxmlformats.org/officeDocument/2006/relationships/queryTable" Target="../queryTables/queryTable1.xml"/><Relationship Id="rId10" Type="http://schemas.openxmlformats.org/officeDocument/2006/relationships/hyperlink" Target="mailto:johan@rita" TargetMode="External"/><Relationship Id="rId4" Type="http://schemas.openxmlformats.org/officeDocument/2006/relationships/hyperlink" Target="mailto:radha@krishna" TargetMode="External"/><Relationship Id="rId9" Type="http://schemas.openxmlformats.org/officeDocument/2006/relationships/hyperlink" Target="mailto:radha@krishna" TargetMode="External"/><Relationship Id="rId14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7" tint="-0.499984740745262"/>
  </sheetPr>
  <dimension ref="A1:H26"/>
  <sheetViews>
    <sheetView workbookViewId="0"/>
  </sheetViews>
  <sheetFormatPr defaultRowHeight="15"/>
  <cols>
    <col min="1" max="4" width="22.28515625" customWidth="1"/>
    <col min="5" max="5" width="20.7109375" customWidth="1"/>
    <col min="6" max="6" width="15.7109375" customWidth="1"/>
    <col min="7" max="7" width="11.85546875" customWidth="1"/>
    <col min="8" max="8" width="17" customWidth="1"/>
    <col min="9" max="11" width="11.85546875" customWidth="1"/>
    <col min="12" max="15" width="15.28515625" customWidth="1"/>
  </cols>
  <sheetData>
    <row r="1" spans="1:8" ht="30" customHeight="1">
      <c r="C1" s="8"/>
      <c r="D1" s="8"/>
      <c r="F1" s="1"/>
    </row>
    <row r="2" spans="1:8" ht="30" customHeight="1">
      <c r="A2" s="88"/>
      <c r="C2" s="8"/>
      <c r="D2" s="8"/>
      <c r="F2" s="4" t="s">
        <v>11</v>
      </c>
    </row>
    <row r="3" spans="1:8" ht="30" customHeight="1">
      <c r="C3" s="8"/>
      <c r="D3" s="8"/>
      <c r="F3" s="1"/>
    </row>
    <row r="4" spans="1:8" ht="30" customHeight="1">
      <c r="F4" s="1"/>
    </row>
    <row r="5" spans="1:8" s="2" customFormat="1" ht="30" customHeight="1">
      <c r="A5" s="3" t="s">
        <v>12</v>
      </c>
    </row>
    <row r="6" spans="1:8" ht="30" customHeight="1">
      <c r="F6" s="1"/>
    </row>
    <row r="7" spans="1:8" ht="30" customHeight="1">
      <c r="C7" s="8"/>
      <c r="D7" s="8"/>
      <c r="F7" s="1"/>
    </row>
    <row r="8" spans="1:8" ht="20.100000000000001" customHeight="1">
      <c r="C8" s="8"/>
      <c r="D8" s="8"/>
      <c r="F8" s="1"/>
    </row>
    <row r="9" spans="1:8" ht="20.100000000000001" customHeight="1">
      <c r="C9" s="8"/>
      <c r="D9" s="8"/>
      <c r="F9" s="1"/>
    </row>
    <row r="10" spans="1:8" ht="20.100000000000001" customHeight="1">
      <c r="A10" s="7" t="s">
        <v>50</v>
      </c>
      <c r="F10" s="5"/>
    </row>
    <row r="11" spans="1:8" ht="20.100000000000001" customHeight="1">
      <c r="A11" s="7" t="s">
        <v>14</v>
      </c>
      <c r="F11" s="1"/>
    </row>
    <row r="12" spans="1:8" ht="20.100000000000001" customHeight="1" thickBot="1">
      <c r="A12" s="7" t="s">
        <v>15</v>
      </c>
      <c r="F12" s="1"/>
    </row>
    <row r="13" spans="1:8" ht="20.100000000000001" customHeight="1" thickBot="1">
      <c r="A13" s="7" t="s">
        <v>16</v>
      </c>
      <c r="F13" s="1"/>
      <c r="H13" s="6" t="s">
        <v>13</v>
      </c>
    </row>
    <row r="14" spans="1:8" ht="20.100000000000001" customHeight="1">
      <c r="F14" s="1"/>
    </row>
    <row r="15" spans="1:8" ht="20.100000000000001" customHeight="1">
      <c r="F15" s="1"/>
    </row>
    <row r="16" spans="1:8" ht="20.100000000000001" customHeight="1">
      <c r="F16" s="1"/>
    </row>
    <row r="17" spans="6:6" ht="20.100000000000001" customHeight="1">
      <c r="F17" s="1"/>
    </row>
    <row r="18" spans="6:6" ht="20.100000000000001" customHeight="1">
      <c r="F18" s="1"/>
    </row>
    <row r="19" spans="6:6" ht="20.100000000000001" customHeight="1">
      <c r="F19" s="1"/>
    </row>
    <row r="20" spans="6:6" ht="20.100000000000001" customHeight="1">
      <c r="F20" s="1"/>
    </row>
    <row r="21" spans="6:6" ht="20.100000000000001" customHeight="1">
      <c r="F21" s="1"/>
    </row>
    <row r="22" spans="6:6" ht="20.100000000000001" customHeight="1">
      <c r="F22" s="1"/>
    </row>
    <row r="23" spans="6:6" ht="20.100000000000001" customHeight="1">
      <c r="F23" s="1"/>
    </row>
    <row r="24" spans="6:6" ht="20.100000000000001" customHeight="1">
      <c r="F24" s="1"/>
    </row>
    <row r="25" spans="6:6">
      <c r="F25" s="1"/>
    </row>
    <row r="26" spans="6:6" s="48" customFormat="1"/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F10:V73"/>
  <sheetViews>
    <sheetView topLeftCell="D32" workbookViewId="0">
      <selection activeCell="M48" sqref="M48:Q61"/>
    </sheetView>
  </sheetViews>
  <sheetFormatPr defaultRowHeight="15" outlineLevelRow="2"/>
  <cols>
    <col min="6" max="6" width="16.140625" customWidth="1"/>
    <col min="7" max="10" width="10.7109375" customWidth="1"/>
  </cols>
  <sheetData>
    <row r="10" spans="6:22" ht="30" customHeight="1">
      <c r="F10" s="87">
        <v>3</v>
      </c>
      <c r="G10" s="87">
        <v>6</v>
      </c>
      <c r="H10" s="87">
        <v>9</v>
      </c>
      <c r="I10" s="87">
        <v>12</v>
      </c>
      <c r="J10" s="87">
        <v>15</v>
      </c>
      <c r="L10">
        <v>3</v>
      </c>
      <c r="M10">
        <v>6</v>
      </c>
      <c r="N10">
        <v>9</v>
      </c>
      <c r="O10">
        <v>12</v>
      </c>
      <c r="P10">
        <v>15</v>
      </c>
      <c r="R10">
        <v>5</v>
      </c>
      <c r="S10">
        <v>1</v>
      </c>
      <c r="T10">
        <v>2</v>
      </c>
      <c r="U10">
        <v>3</v>
      </c>
      <c r="V10">
        <v>4</v>
      </c>
    </row>
    <row r="11" spans="6:22" ht="30" hidden="1" customHeight="1" outlineLevel="1">
      <c r="F11" s="87"/>
      <c r="G11" s="87"/>
      <c r="H11" s="87"/>
      <c r="I11" s="87"/>
      <c r="J11" s="87"/>
      <c r="R11">
        <f>'3D-1'!$E$12</f>
        <v>2</v>
      </c>
      <c r="T11">
        <f>'3D-1'!$F$12</f>
        <v>3</v>
      </c>
      <c r="U11">
        <f>'3D-1'!$G$12</f>
        <v>4</v>
      </c>
      <c r="V11">
        <f>'3D-1'!$H$12</f>
        <v>5</v>
      </c>
    </row>
    <row r="12" spans="6:22" ht="30" hidden="1" customHeight="1" outlineLevel="1">
      <c r="F12" s="87"/>
      <c r="G12" s="87"/>
      <c r="H12" s="87"/>
      <c r="I12" s="87"/>
      <c r="J12" s="87"/>
      <c r="R12">
        <f>'3D-1'!$I$12</f>
        <v>6</v>
      </c>
    </row>
    <row r="13" spans="6:22" ht="30" hidden="1" customHeight="1" outlineLevel="1">
      <c r="F13" s="87"/>
      <c r="G13" s="87"/>
      <c r="H13" s="87"/>
      <c r="I13" s="87"/>
      <c r="J13" s="87"/>
      <c r="R13">
        <f>'3D-2'!$F$6</f>
        <v>6</v>
      </c>
      <c r="T13">
        <f>'3D-2'!$C$6</f>
        <v>3</v>
      </c>
      <c r="U13">
        <f>'3D-2'!$D$6</f>
        <v>4</v>
      </c>
      <c r="V13">
        <f>'3D-2'!$B$6</f>
        <v>2</v>
      </c>
    </row>
    <row r="14" spans="6:22" ht="30" hidden="1" customHeight="1" outlineLevel="1">
      <c r="F14" s="87"/>
      <c r="G14" s="87"/>
      <c r="H14" s="87"/>
      <c r="I14" s="87"/>
      <c r="J14" s="87"/>
      <c r="V14">
        <f>'3D-2'!$E$6</f>
        <v>5</v>
      </c>
    </row>
    <row r="15" spans="6:22" ht="30" hidden="1" customHeight="1" outlineLevel="1">
      <c r="F15" s="87"/>
      <c r="G15" s="87"/>
      <c r="H15" s="87"/>
      <c r="I15" s="87"/>
      <c r="J15" s="87"/>
      <c r="R15">
        <f>'3D-3'!$H$9</f>
        <v>6</v>
      </c>
      <c r="S15">
        <f>'3D-3'!$D$9</f>
        <v>2</v>
      </c>
      <c r="T15">
        <f>'3D-3'!$E$9</f>
        <v>3</v>
      </c>
      <c r="U15">
        <f>'3D-3'!$F$9</f>
        <v>4</v>
      </c>
      <c r="V15">
        <f>'3D-3'!$G$9</f>
        <v>5</v>
      </c>
    </row>
    <row r="16" spans="6:22" ht="30" customHeight="1" collapsed="1">
      <c r="F16" s="87">
        <v>6</v>
      </c>
      <c r="G16" s="87">
        <v>9</v>
      </c>
      <c r="H16" s="87">
        <v>12</v>
      </c>
      <c r="I16" s="87">
        <v>15</v>
      </c>
      <c r="J16" s="87">
        <v>18</v>
      </c>
      <c r="L16">
        <v>6</v>
      </c>
      <c r="M16">
        <v>9</v>
      </c>
      <c r="N16">
        <v>12</v>
      </c>
      <c r="O16">
        <v>15</v>
      </c>
      <c r="P16">
        <v>18</v>
      </c>
      <c r="R16">
        <f>SUM(R11:R15)</f>
        <v>20</v>
      </c>
      <c r="S16">
        <f>SUM(S11:S15)</f>
        <v>2</v>
      </c>
      <c r="T16">
        <f>SUM(T11:T15)</f>
        <v>9</v>
      </c>
      <c r="U16">
        <f>SUM(U11:U15)</f>
        <v>12</v>
      </c>
      <c r="V16">
        <f>SUM(V11:V15)</f>
        <v>17</v>
      </c>
    </row>
    <row r="17" spans="6:22" ht="30" hidden="1" customHeight="1" outlineLevel="1">
      <c r="F17" s="87"/>
      <c r="G17" s="87"/>
      <c r="H17" s="87"/>
      <c r="I17" s="87"/>
      <c r="J17" s="87"/>
      <c r="R17">
        <f>'3D-1'!$E$13</f>
        <v>3</v>
      </c>
      <c r="T17">
        <f>'3D-1'!$F$13</f>
        <v>4</v>
      </c>
      <c r="U17">
        <f>'3D-1'!$G$13</f>
        <v>5</v>
      </c>
      <c r="V17">
        <f>'3D-1'!$H$13</f>
        <v>6</v>
      </c>
    </row>
    <row r="18" spans="6:22" ht="30" hidden="1" customHeight="1" outlineLevel="1">
      <c r="F18" s="87"/>
      <c r="G18" s="87"/>
      <c r="H18" s="87"/>
      <c r="I18" s="87"/>
      <c r="J18" s="87"/>
      <c r="R18">
        <f>'3D-1'!$I$13</f>
        <v>7</v>
      </c>
    </row>
    <row r="19" spans="6:22" ht="30" hidden="1" customHeight="1" outlineLevel="1">
      <c r="F19" s="87"/>
      <c r="G19" s="87"/>
      <c r="H19" s="87"/>
      <c r="I19" s="87"/>
      <c r="J19" s="87"/>
      <c r="R19">
        <f>'3D-2'!$F$7</f>
        <v>7</v>
      </c>
      <c r="T19">
        <f>'3D-2'!$C$7</f>
        <v>4</v>
      </c>
      <c r="U19">
        <f>'3D-2'!$D$7</f>
        <v>5</v>
      </c>
      <c r="V19">
        <f>'3D-2'!$B$7</f>
        <v>3</v>
      </c>
    </row>
    <row r="20" spans="6:22" ht="30" hidden="1" customHeight="1" outlineLevel="1">
      <c r="F20" s="87"/>
      <c r="G20" s="87"/>
      <c r="H20" s="87"/>
      <c r="I20" s="87"/>
      <c r="J20" s="87"/>
      <c r="V20">
        <f>'3D-2'!$E$7</f>
        <v>6</v>
      </c>
    </row>
    <row r="21" spans="6:22" ht="30" hidden="1" customHeight="1" outlineLevel="1">
      <c r="F21" s="87"/>
      <c r="G21" s="87"/>
      <c r="H21" s="87"/>
      <c r="I21" s="87"/>
      <c r="J21" s="87"/>
      <c r="R21">
        <f>'3D-3'!$H$10</f>
        <v>7</v>
      </c>
      <c r="S21">
        <f>'3D-3'!$D$10</f>
        <v>3</v>
      </c>
      <c r="T21">
        <f>'3D-3'!$E$10</f>
        <v>4</v>
      </c>
      <c r="U21">
        <f>'3D-3'!$F$10</f>
        <v>5</v>
      </c>
      <c r="V21">
        <f>'3D-3'!$G$10</f>
        <v>6</v>
      </c>
    </row>
    <row r="22" spans="6:22" ht="30" customHeight="1" collapsed="1">
      <c r="F22" s="87">
        <v>9</v>
      </c>
      <c r="G22" s="87">
        <v>12</v>
      </c>
      <c r="H22" s="87">
        <v>15</v>
      </c>
      <c r="I22" s="87">
        <v>18</v>
      </c>
      <c r="J22" s="87">
        <v>21</v>
      </c>
      <c r="L22">
        <v>9</v>
      </c>
      <c r="M22">
        <v>12</v>
      </c>
      <c r="N22">
        <v>15</v>
      </c>
      <c r="O22">
        <v>18</v>
      </c>
      <c r="P22">
        <v>21</v>
      </c>
      <c r="R22">
        <f>SUM(R17:R21)</f>
        <v>24</v>
      </c>
      <c r="S22">
        <f>SUM(S17:S21)</f>
        <v>3</v>
      </c>
      <c r="T22">
        <f>SUM(T17:T21)</f>
        <v>12</v>
      </c>
      <c r="U22">
        <f>SUM(U17:U21)</f>
        <v>15</v>
      </c>
      <c r="V22">
        <f>SUM(V17:V21)</f>
        <v>21</v>
      </c>
    </row>
    <row r="23" spans="6:22" ht="30" hidden="1" customHeight="1" outlineLevel="1">
      <c r="F23" s="87"/>
      <c r="G23" s="87"/>
      <c r="H23" s="87"/>
      <c r="I23" s="87"/>
      <c r="J23" s="87"/>
      <c r="R23">
        <f>'3D-1'!$E$14</f>
        <v>4</v>
      </c>
      <c r="T23">
        <f>'3D-1'!$F$14</f>
        <v>5</v>
      </c>
      <c r="U23">
        <f>'3D-1'!$G$14</f>
        <v>6</v>
      </c>
      <c r="V23">
        <f>'3D-1'!$H$14</f>
        <v>7</v>
      </c>
    </row>
    <row r="24" spans="6:22" ht="30" hidden="1" customHeight="1" outlineLevel="1">
      <c r="F24" s="87"/>
      <c r="G24" s="87"/>
      <c r="H24" s="87"/>
      <c r="I24" s="87"/>
      <c r="J24" s="87"/>
      <c r="R24">
        <f>'3D-1'!$I$14</f>
        <v>8</v>
      </c>
    </row>
    <row r="25" spans="6:22" ht="30" hidden="1" customHeight="1" outlineLevel="1">
      <c r="F25" s="87"/>
      <c r="G25" s="87"/>
      <c r="H25" s="87"/>
      <c r="I25" s="87"/>
      <c r="J25" s="87"/>
      <c r="R25">
        <f>'3D-2'!$F$8</f>
        <v>8</v>
      </c>
      <c r="T25">
        <f>'3D-2'!$C$8</f>
        <v>5</v>
      </c>
      <c r="U25">
        <f>'3D-2'!$D$8</f>
        <v>6</v>
      </c>
      <c r="V25">
        <f>'3D-2'!$B$8</f>
        <v>4</v>
      </c>
    </row>
    <row r="26" spans="6:22" ht="30" hidden="1" customHeight="1" outlineLevel="1">
      <c r="F26" s="87"/>
      <c r="G26" s="87"/>
      <c r="H26" s="87"/>
      <c r="I26" s="87"/>
      <c r="J26" s="87"/>
      <c r="V26">
        <f>'3D-2'!$E$8</f>
        <v>7</v>
      </c>
    </row>
    <row r="27" spans="6:22" ht="30" hidden="1" customHeight="1" outlineLevel="1">
      <c r="F27" s="87"/>
      <c r="G27" s="87"/>
      <c r="H27" s="87"/>
      <c r="I27" s="87"/>
      <c r="J27" s="87"/>
      <c r="R27">
        <f>'3D-3'!$H$11</f>
        <v>8</v>
      </c>
      <c r="S27">
        <f>'3D-3'!$D$11</f>
        <v>4</v>
      </c>
      <c r="T27">
        <f>'3D-3'!$E$11</f>
        <v>5</v>
      </c>
      <c r="U27">
        <f>'3D-3'!$F$11</f>
        <v>6</v>
      </c>
      <c r="V27">
        <f>'3D-3'!$G$11</f>
        <v>7</v>
      </c>
    </row>
    <row r="28" spans="6:22" ht="30" customHeight="1" collapsed="1">
      <c r="F28" s="87">
        <v>12</v>
      </c>
      <c r="G28" s="87">
        <v>15</v>
      </c>
      <c r="H28" s="87">
        <v>18</v>
      </c>
      <c r="I28" s="87">
        <v>21</v>
      </c>
      <c r="J28" s="87">
        <v>24</v>
      </c>
      <c r="L28">
        <v>12</v>
      </c>
      <c r="M28">
        <v>15</v>
      </c>
      <c r="N28">
        <v>18</v>
      </c>
      <c r="O28">
        <v>21</v>
      </c>
      <c r="P28">
        <v>24</v>
      </c>
      <c r="R28">
        <f>SUM(R23:R27)</f>
        <v>28</v>
      </c>
      <c r="S28">
        <f>SUM(S23:S27)</f>
        <v>4</v>
      </c>
      <c r="T28">
        <f>SUM(T23:T27)</f>
        <v>15</v>
      </c>
      <c r="U28">
        <f>SUM(U23:U27)</f>
        <v>18</v>
      </c>
      <c r="V28">
        <f>SUM(V23:V27)</f>
        <v>25</v>
      </c>
    </row>
    <row r="29" spans="6:22" ht="30" customHeight="1" outlineLevel="1">
      <c r="F29" s="87"/>
      <c r="G29" s="87"/>
      <c r="H29" s="87"/>
      <c r="I29" s="87"/>
      <c r="J29" s="87"/>
      <c r="R29">
        <f>'3D-1'!$E$15</f>
        <v>5</v>
      </c>
      <c r="T29">
        <f>'3D-1'!$F$15</f>
        <v>6</v>
      </c>
      <c r="U29">
        <f>'3D-1'!$G$15</f>
        <v>7</v>
      </c>
      <c r="V29">
        <f>'3D-1'!$H$15</f>
        <v>8</v>
      </c>
    </row>
    <row r="30" spans="6:22" ht="30" customHeight="1" outlineLevel="1">
      <c r="F30" s="87"/>
      <c r="G30" s="87"/>
      <c r="H30" s="87"/>
      <c r="I30" s="87"/>
      <c r="J30" s="87"/>
      <c r="R30">
        <f>'3D-1'!$I$15</f>
        <v>9</v>
      </c>
    </row>
    <row r="31" spans="6:22" ht="30" customHeight="1" outlineLevel="1">
      <c r="F31" s="87"/>
      <c r="G31" s="87"/>
      <c r="H31" s="87"/>
      <c r="I31" s="87"/>
      <c r="J31" s="87"/>
      <c r="R31">
        <f>'3D-2'!$F$9</f>
        <v>9</v>
      </c>
      <c r="T31">
        <f>'3D-2'!$C$9</f>
        <v>6</v>
      </c>
      <c r="U31">
        <f>'3D-2'!$D$9</f>
        <v>7</v>
      </c>
      <c r="V31">
        <f>'3D-2'!$B$9</f>
        <v>5</v>
      </c>
    </row>
    <row r="32" spans="6:22" ht="30" customHeight="1" outlineLevel="1">
      <c r="F32" s="87"/>
      <c r="G32" s="87"/>
      <c r="H32" s="87"/>
      <c r="I32" s="87"/>
      <c r="J32" s="87"/>
      <c r="V32">
        <f>'3D-2'!$E$9</f>
        <v>8</v>
      </c>
    </row>
    <row r="33" spans="6:22" ht="30" customHeight="1" outlineLevel="1">
      <c r="F33" s="87"/>
      <c r="G33" s="87"/>
      <c r="H33" s="87"/>
      <c r="I33" s="87"/>
      <c r="J33" s="87"/>
      <c r="R33">
        <f>'3D-3'!$H$12</f>
        <v>9</v>
      </c>
      <c r="S33">
        <f>'3D-3'!$D$12</f>
        <v>5</v>
      </c>
      <c r="T33">
        <f>'3D-3'!$E$12</f>
        <v>6</v>
      </c>
      <c r="U33">
        <f>'3D-3'!$F$12</f>
        <v>7</v>
      </c>
      <c r="V33">
        <f>'3D-3'!$G$12</f>
        <v>8</v>
      </c>
    </row>
    <row r="34" spans="6:22" ht="30" customHeight="1">
      <c r="F34" s="87">
        <v>15</v>
      </c>
      <c r="G34" s="87">
        <v>18</v>
      </c>
      <c r="H34" s="87">
        <v>21</v>
      </c>
      <c r="I34" s="87">
        <v>24</v>
      </c>
      <c r="J34" s="87">
        <v>27</v>
      </c>
      <c r="L34">
        <v>15</v>
      </c>
      <c r="M34">
        <v>18</v>
      </c>
      <c r="N34">
        <v>21</v>
      </c>
      <c r="O34">
        <v>24</v>
      </c>
      <c r="P34" s="1">
        <v>27</v>
      </c>
      <c r="R34">
        <f>SUM(R29:R33)</f>
        <v>32</v>
      </c>
      <c r="S34">
        <f>SUM(S29:S33)</f>
        <v>5</v>
      </c>
      <c r="T34">
        <f>SUM(T29:T33)</f>
        <v>18</v>
      </c>
      <c r="U34">
        <f>SUM(U29:U33)</f>
        <v>21</v>
      </c>
      <c r="V34">
        <f>SUM(V29:V33)</f>
        <v>29</v>
      </c>
    </row>
    <row r="39" spans="6:22" hidden="1" outlineLevel="1">
      <c r="F39">
        <f>'3D-1'!$E$11</f>
        <v>5</v>
      </c>
      <c r="G39">
        <f>'3D-1'!$F$11</f>
        <v>2</v>
      </c>
      <c r="H39">
        <f>'3D-1'!$G$11</f>
        <v>3</v>
      </c>
      <c r="I39">
        <f>'3D-1'!$H$11</f>
        <v>4</v>
      </c>
      <c r="J39">
        <f>'3D-1'!$I$11</f>
        <v>5</v>
      </c>
    </row>
    <row r="40" spans="6:22" hidden="1" outlineLevel="1">
      <c r="F40">
        <f>'3D-2'!$B$5</f>
        <v>4</v>
      </c>
      <c r="G40">
        <f>'3D-2'!$C$5</f>
        <v>2</v>
      </c>
      <c r="H40">
        <f>'3D-2'!$D$5</f>
        <v>3</v>
      </c>
      <c r="I40">
        <f>'3D-2'!$E$5</f>
        <v>4</v>
      </c>
      <c r="J40">
        <f>'3D-2'!$F$5</f>
        <v>5</v>
      </c>
    </row>
    <row r="41" spans="6:22" hidden="1" outlineLevel="2">
      <c r="M41">
        <f>'3D-1'!$E$11</f>
        <v>5</v>
      </c>
      <c r="N41">
        <f>'3D-1'!$F$11</f>
        <v>2</v>
      </c>
      <c r="O41">
        <f>'3D-1'!$G$11</f>
        <v>3</v>
      </c>
      <c r="P41">
        <f>'3D-1'!$H$11</f>
        <v>4</v>
      </c>
      <c r="Q41">
        <f>'3D-1'!$I$11</f>
        <v>5</v>
      </c>
    </row>
    <row r="42" spans="6:22" hidden="1" outlineLevel="2">
      <c r="M42">
        <f>'3D-2'!$B$5</f>
        <v>4</v>
      </c>
      <c r="N42">
        <f>'3D-2'!$C$5</f>
        <v>2</v>
      </c>
      <c r="O42">
        <f>'3D-2'!$D$5</f>
        <v>3</v>
      </c>
      <c r="P42">
        <f>'3D-2'!$E$5</f>
        <v>4</v>
      </c>
      <c r="Q42">
        <f>'3D-2'!$F$5</f>
        <v>5</v>
      </c>
    </row>
    <row r="43" spans="6:22" hidden="1" outlineLevel="2">
      <c r="M43">
        <f>'3D-3'!$D$8</f>
        <v>6</v>
      </c>
      <c r="N43">
        <f>'3D-3'!$E$8</f>
        <v>2</v>
      </c>
      <c r="O43">
        <f>'3D-3'!$F$8</f>
        <v>3</v>
      </c>
      <c r="P43">
        <f>'3D-3'!$G$8</f>
        <v>4</v>
      </c>
      <c r="Q43">
        <f>'3D-3'!$H$8</f>
        <v>5</v>
      </c>
    </row>
    <row r="44" spans="6:22" hidden="1" outlineLevel="1" collapsed="1">
      <c r="F44">
        <f>'3D-3'!$D$8</f>
        <v>6</v>
      </c>
      <c r="G44">
        <f>'3D-3'!$E$8</f>
        <v>2</v>
      </c>
      <c r="H44">
        <f>'3D-3'!$F$8</f>
        <v>3</v>
      </c>
      <c r="I44">
        <f>'3D-3'!$G$8</f>
        <v>4</v>
      </c>
      <c r="J44">
        <f>'3D-3'!$H$8</f>
        <v>5</v>
      </c>
      <c r="M44">
        <f>AVERAGE(M41:M43)</f>
        <v>5</v>
      </c>
      <c r="N44">
        <f>AVERAGE(N41:N43)</f>
        <v>2</v>
      </c>
      <c r="O44">
        <f>AVERAGE(O41:O43)</f>
        <v>3</v>
      </c>
      <c r="P44">
        <f>AVERAGE(P41:P43)</f>
        <v>4</v>
      </c>
      <c r="Q44">
        <f>AVERAGE(Q41:Q43)</f>
        <v>5</v>
      </c>
    </row>
    <row r="45" spans="6:22" hidden="1" outlineLevel="2">
      <c r="M45">
        <f>'3D-1'!$E$12</f>
        <v>2</v>
      </c>
      <c r="N45">
        <f>'3D-1'!$F$12</f>
        <v>3</v>
      </c>
      <c r="O45">
        <f>'3D-1'!$G$12</f>
        <v>4</v>
      </c>
      <c r="P45">
        <f>'3D-1'!$H$12</f>
        <v>5</v>
      </c>
      <c r="Q45">
        <f>'3D-1'!$I$12</f>
        <v>6</v>
      </c>
    </row>
    <row r="46" spans="6:22" hidden="1" outlineLevel="2">
      <c r="M46">
        <f>'3D-2'!$B$6</f>
        <v>2</v>
      </c>
      <c r="N46">
        <f>'3D-2'!$C$6</f>
        <v>3</v>
      </c>
      <c r="O46">
        <f>'3D-2'!$D$6</f>
        <v>4</v>
      </c>
      <c r="P46">
        <f>'3D-2'!$E$6</f>
        <v>5</v>
      </c>
      <c r="Q46">
        <f>'3D-2'!$F$6</f>
        <v>6</v>
      </c>
    </row>
    <row r="47" spans="6:22" hidden="1" outlineLevel="2">
      <c r="M47">
        <f>'3D-3'!$D$9</f>
        <v>2</v>
      </c>
      <c r="N47">
        <f>'3D-3'!$E$9</f>
        <v>3</v>
      </c>
      <c r="O47">
        <f>'3D-3'!$F$9</f>
        <v>4</v>
      </c>
      <c r="P47">
        <f>'3D-3'!$G$9</f>
        <v>5</v>
      </c>
      <c r="Q47">
        <f>'3D-3'!$H$9</f>
        <v>6</v>
      </c>
    </row>
    <row r="48" spans="6:22" collapsed="1">
      <c r="F48" s="1">
        <f>SUM(F39:F44)</f>
        <v>15</v>
      </c>
      <c r="G48">
        <f>SUM(G39:G44)</f>
        <v>6</v>
      </c>
      <c r="H48">
        <f>SUM(H39:H44)</f>
        <v>9</v>
      </c>
      <c r="I48">
        <f>SUM(I39:I44)</f>
        <v>12</v>
      </c>
      <c r="J48">
        <f>SUM(J39:J44)</f>
        <v>15</v>
      </c>
      <c r="M48">
        <f>AVERAGE(M45:M47)</f>
        <v>2</v>
      </c>
      <c r="N48">
        <f>AVERAGE(N45:N47)</f>
        <v>3</v>
      </c>
      <c r="O48">
        <f>AVERAGE(O45:O47)</f>
        <v>4</v>
      </c>
      <c r="P48">
        <f>AVERAGE(P45:P47)</f>
        <v>5</v>
      </c>
      <c r="Q48">
        <f>AVERAGE(Q45:Q47)</f>
        <v>6</v>
      </c>
    </row>
    <row r="49" spans="6:17" hidden="1" outlineLevel="2">
      <c r="F49" s="1"/>
      <c r="M49">
        <f>'3D-1'!$E$13</f>
        <v>3</v>
      </c>
      <c r="N49">
        <f>'3D-1'!$F$13</f>
        <v>4</v>
      </c>
      <c r="O49">
        <f>'3D-1'!$G$13</f>
        <v>5</v>
      </c>
      <c r="P49">
        <f>'3D-1'!$H$13</f>
        <v>6</v>
      </c>
      <c r="Q49">
        <f>'3D-1'!$I$13</f>
        <v>7</v>
      </c>
    </row>
    <row r="50" spans="6:17" hidden="1" outlineLevel="2">
      <c r="F50" s="1"/>
      <c r="M50">
        <f>'3D-2'!$B$7</f>
        <v>3</v>
      </c>
      <c r="N50">
        <f>'3D-2'!$C$7</f>
        <v>4</v>
      </c>
      <c r="O50">
        <f>'3D-2'!$D$7</f>
        <v>5</v>
      </c>
      <c r="P50">
        <f>'3D-2'!$E$7</f>
        <v>6</v>
      </c>
      <c r="Q50">
        <f>'3D-2'!$F$7</f>
        <v>7</v>
      </c>
    </row>
    <row r="51" spans="6:17" hidden="1" outlineLevel="2">
      <c r="F51" s="1"/>
      <c r="M51">
        <f>'3D-3'!$D$10</f>
        <v>3</v>
      </c>
      <c r="N51">
        <f>'3D-3'!$E$10</f>
        <v>4</v>
      </c>
      <c r="O51">
        <f>'3D-3'!$F$10</f>
        <v>5</v>
      </c>
      <c r="P51">
        <f>'3D-3'!$G$10</f>
        <v>6</v>
      </c>
      <c r="Q51">
        <f>'3D-3'!$H$10</f>
        <v>7</v>
      </c>
    </row>
    <row r="52" spans="6:17" hidden="1" outlineLevel="1">
      <c r="F52">
        <f>'3D-1'!$E$12</f>
        <v>2</v>
      </c>
      <c r="G52">
        <f>'3D-1'!$F$12</f>
        <v>3</v>
      </c>
      <c r="H52">
        <f>'3D-1'!$G$12</f>
        <v>4</v>
      </c>
      <c r="I52">
        <f>'3D-1'!$H$12</f>
        <v>5</v>
      </c>
      <c r="J52">
        <f>'3D-1'!$I$12</f>
        <v>6</v>
      </c>
      <c r="M52">
        <f>AVERAGE(M49:M51)</f>
        <v>3</v>
      </c>
      <c r="N52">
        <f>AVERAGE(N49:N51)</f>
        <v>4</v>
      </c>
      <c r="O52">
        <f>AVERAGE(O49:O51)</f>
        <v>5</v>
      </c>
      <c r="P52">
        <f>AVERAGE(P49:P51)</f>
        <v>6</v>
      </c>
      <c r="Q52">
        <f>AVERAGE(Q49:Q51)</f>
        <v>7</v>
      </c>
    </row>
    <row r="53" spans="6:17" hidden="1" outlineLevel="2">
      <c r="M53">
        <f>'3D-1'!$E$14</f>
        <v>4</v>
      </c>
      <c r="N53">
        <f>'3D-1'!$F$14</f>
        <v>5</v>
      </c>
      <c r="O53">
        <f>'3D-1'!$G$14</f>
        <v>6</v>
      </c>
      <c r="P53">
        <f>'3D-1'!$H$14</f>
        <v>7</v>
      </c>
      <c r="Q53">
        <f>'3D-1'!$I$14</f>
        <v>8</v>
      </c>
    </row>
    <row r="54" spans="6:17" hidden="1" outlineLevel="2">
      <c r="M54">
        <f>'3D-2'!$B$8</f>
        <v>4</v>
      </c>
      <c r="N54">
        <f>'3D-2'!$C$8</f>
        <v>5</v>
      </c>
      <c r="O54">
        <f>'3D-2'!$D$8</f>
        <v>6</v>
      </c>
      <c r="P54">
        <f>'3D-2'!$E$8</f>
        <v>7</v>
      </c>
      <c r="Q54">
        <f>'3D-2'!$F$8</f>
        <v>8</v>
      </c>
    </row>
    <row r="55" spans="6:17" hidden="1" outlineLevel="2">
      <c r="M55">
        <f>'3D-3'!$D$11</f>
        <v>4</v>
      </c>
      <c r="N55">
        <f>'3D-3'!$E$11</f>
        <v>5</v>
      </c>
      <c r="O55">
        <f>'3D-3'!$F$11</f>
        <v>6</v>
      </c>
      <c r="P55">
        <f>'3D-3'!$G$11</f>
        <v>7</v>
      </c>
      <c r="Q55">
        <f>'3D-3'!$H$11</f>
        <v>8</v>
      </c>
    </row>
    <row r="56" spans="6:17" hidden="1" outlineLevel="1">
      <c r="F56">
        <f>'3D-2'!$B$6</f>
        <v>2</v>
      </c>
      <c r="G56">
        <f>'3D-2'!$C$6</f>
        <v>3</v>
      </c>
      <c r="H56">
        <f>'3D-2'!$D$6</f>
        <v>4</v>
      </c>
      <c r="I56">
        <f>'3D-2'!$E$6</f>
        <v>5</v>
      </c>
      <c r="J56">
        <f>'3D-2'!$F$6</f>
        <v>6</v>
      </c>
      <c r="M56">
        <f>AVERAGE(M53:M55)</f>
        <v>4</v>
      </c>
      <c r="N56">
        <f>AVERAGE(N53:N55)</f>
        <v>5</v>
      </c>
      <c r="O56">
        <f>AVERAGE(O53:O55)</f>
        <v>6</v>
      </c>
      <c r="P56">
        <f>AVERAGE(P53:P55)</f>
        <v>7</v>
      </c>
      <c r="Q56">
        <f>AVERAGE(Q53:Q55)</f>
        <v>8</v>
      </c>
    </row>
    <row r="57" spans="6:17" hidden="1" outlineLevel="2">
      <c r="M57">
        <f>'3D-1'!$E$15</f>
        <v>5</v>
      </c>
      <c r="N57">
        <f>'3D-1'!$F$15</f>
        <v>6</v>
      </c>
      <c r="O57">
        <f>'3D-1'!$G$15</f>
        <v>7</v>
      </c>
      <c r="P57">
        <f>'3D-1'!$H$15</f>
        <v>8</v>
      </c>
      <c r="Q57">
        <f>'3D-1'!$I$15</f>
        <v>9</v>
      </c>
    </row>
    <row r="58" spans="6:17" hidden="1" outlineLevel="2">
      <c r="M58">
        <f>'3D-2'!$B$9</f>
        <v>5</v>
      </c>
      <c r="N58">
        <f>'3D-2'!$C$9</f>
        <v>6</v>
      </c>
      <c r="O58">
        <f>'3D-2'!$D$9</f>
        <v>7</v>
      </c>
      <c r="P58">
        <f>'3D-2'!$E$9</f>
        <v>8</v>
      </c>
      <c r="Q58">
        <f>'3D-2'!$F$9</f>
        <v>9</v>
      </c>
    </row>
    <row r="59" spans="6:17" hidden="1" outlineLevel="2">
      <c r="M59">
        <f>'3D-3'!$D$12</f>
        <v>5</v>
      </c>
      <c r="N59">
        <f>'3D-3'!$E$12</f>
        <v>6</v>
      </c>
      <c r="O59">
        <f>'3D-3'!$F$12</f>
        <v>7</v>
      </c>
      <c r="P59">
        <f>'3D-3'!$G$12</f>
        <v>8</v>
      </c>
      <c r="Q59">
        <f>'3D-3'!$H$12</f>
        <v>9</v>
      </c>
    </row>
    <row r="60" spans="6:17" hidden="1" outlineLevel="1">
      <c r="F60">
        <f>'3D-3'!$D$9</f>
        <v>2</v>
      </c>
      <c r="G60">
        <f>'3D-3'!$E$9</f>
        <v>3</v>
      </c>
      <c r="H60">
        <f>'3D-3'!$F$9</f>
        <v>4</v>
      </c>
      <c r="I60">
        <f>'3D-3'!$G$9</f>
        <v>5</v>
      </c>
      <c r="J60">
        <f>'3D-3'!$H$9</f>
        <v>6</v>
      </c>
      <c r="M60">
        <f>AVERAGE(M57:M59)</f>
        <v>5</v>
      </c>
      <c r="N60">
        <f>AVERAGE(N57:N59)</f>
        <v>6</v>
      </c>
      <c r="O60">
        <f>AVERAGE(O57:O59)</f>
        <v>7</v>
      </c>
      <c r="P60">
        <f>AVERAGE(P57:P59)</f>
        <v>8</v>
      </c>
      <c r="Q60">
        <f>AVERAGE(Q57:Q59)</f>
        <v>9</v>
      </c>
    </row>
    <row r="61" spans="6:17" collapsed="1">
      <c r="F61">
        <f>SUM(F52:F60)</f>
        <v>6</v>
      </c>
      <c r="G61">
        <f>SUM(G52:G60)</f>
        <v>9</v>
      </c>
      <c r="H61">
        <f>SUM(H52:H60)</f>
        <v>12</v>
      </c>
      <c r="I61">
        <f>SUM(I52:I60)</f>
        <v>15</v>
      </c>
      <c r="J61">
        <f>SUM(J52:J60)</f>
        <v>18</v>
      </c>
    </row>
    <row r="62" spans="6:17" hidden="1" outlineLevel="1">
      <c r="F62">
        <f>'3D-1'!$E$13</f>
        <v>3</v>
      </c>
      <c r="G62">
        <f>'3D-1'!$F$13</f>
        <v>4</v>
      </c>
      <c r="H62">
        <f>'3D-1'!$G$13</f>
        <v>5</v>
      </c>
      <c r="I62">
        <f>'3D-1'!$H$13</f>
        <v>6</v>
      </c>
      <c r="J62">
        <f>'3D-1'!$I$13</f>
        <v>7</v>
      </c>
    </row>
    <row r="63" spans="6:17" hidden="1" outlineLevel="1">
      <c r="F63">
        <f>'3D-2'!$B$7</f>
        <v>3</v>
      </c>
      <c r="G63">
        <f>'3D-2'!$C$7</f>
        <v>4</v>
      </c>
      <c r="H63">
        <f>'3D-2'!$D$7</f>
        <v>5</v>
      </c>
      <c r="I63">
        <f>'3D-2'!$E$7</f>
        <v>6</v>
      </c>
      <c r="J63">
        <f>'3D-2'!$F$7</f>
        <v>7</v>
      </c>
    </row>
    <row r="64" spans="6:17" hidden="1" outlineLevel="1">
      <c r="F64">
        <f>'3D-3'!$D$10</f>
        <v>3</v>
      </c>
      <c r="G64">
        <f>'3D-3'!$E$10</f>
        <v>4</v>
      </c>
      <c r="H64">
        <f>'3D-3'!$F$10</f>
        <v>5</v>
      </c>
      <c r="I64">
        <f>'3D-3'!$G$10</f>
        <v>6</v>
      </c>
      <c r="J64">
        <f>'3D-3'!$H$10</f>
        <v>7</v>
      </c>
    </row>
    <row r="65" spans="6:10" collapsed="1">
      <c r="F65">
        <f>SUM(F62:F64)</f>
        <v>9</v>
      </c>
      <c r="G65">
        <f>SUM(G62:G64)</f>
        <v>12</v>
      </c>
      <c r="H65">
        <f>SUM(H62:H64)</f>
        <v>15</v>
      </c>
      <c r="I65">
        <f>SUM(I62:I64)</f>
        <v>18</v>
      </c>
      <c r="J65">
        <f>SUM(J62:J64)</f>
        <v>21</v>
      </c>
    </row>
    <row r="66" spans="6:10" hidden="1" outlineLevel="1">
      <c r="F66">
        <f>'3D-1'!$E$14</f>
        <v>4</v>
      </c>
      <c r="G66">
        <f>'3D-1'!$F$14</f>
        <v>5</v>
      </c>
      <c r="H66">
        <f>'3D-1'!$G$14</f>
        <v>6</v>
      </c>
      <c r="I66">
        <f>'3D-1'!$H$14</f>
        <v>7</v>
      </c>
      <c r="J66">
        <f>'3D-1'!$I$14</f>
        <v>8</v>
      </c>
    </row>
    <row r="67" spans="6:10" hidden="1" outlineLevel="1">
      <c r="F67">
        <f>'3D-2'!$B$8</f>
        <v>4</v>
      </c>
      <c r="G67">
        <f>'3D-2'!$C$8</f>
        <v>5</v>
      </c>
      <c r="H67">
        <f>'3D-2'!$D$8</f>
        <v>6</v>
      </c>
      <c r="I67">
        <f>'3D-2'!$E$8</f>
        <v>7</v>
      </c>
      <c r="J67">
        <f>'3D-2'!$F$8</f>
        <v>8</v>
      </c>
    </row>
    <row r="68" spans="6:10" hidden="1" outlineLevel="1">
      <c r="F68">
        <f>'3D-3'!$D$11</f>
        <v>4</v>
      </c>
      <c r="G68">
        <f>'3D-3'!$E$11</f>
        <v>5</v>
      </c>
      <c r="H68">
        <f>'3D-3'!$F$11</f>
        <v>6</v>
      </c>
      <c r="I68">
        <f>'3D-3'!$G$11</f>
        <v>7</v>
      </c>
      <c r="J68">
        <f>'3D-3'!$H$11</f>
        <v>8</v>
      </c>
    </row>
    <row r="69" spans="6:10" collapsed="1">
      <c r="F69">
        <f>SUM(F66:F68)</f>
        <v>12</v>
      </c>
      <c r="G69">
        <f>SUM(G66:G68)</f>
        <v>15</v>
      </c>
      <c r="H69">
        <f>SUM(H66:H68)</f>
        <v>18</v>
      </c>
      <c r="I69">
        <f>SUM(I66:I68)</f>
        <v>21</v>
      </c>
      <c r="J69">
        <f>SUM(J66:J68)</f>
        <v>24</v>
      </c>
    </row>
    <row r="70" spans="6:10" hidden="1" outlineLevel="1">
      <c r="F70">
        <f>'3D-1'!$E$15</f>
        <v>5</v>
      </c>
      <c r="G70">
        <f>'3D-1'!$F$15</f>
        <v>6</v>
      </c>
      <c r="H70">
        <f>'3D-1'!$G$15</f>
        <v>7</v>
      </c>
      <c r="I70">
        <f>'3D-1'!$H$15</f>
        <v>8</v>
      </c>
      <c r="J70">
        <f>'3D-1'!$I$15</f>
        <v>9</v>
      </c>
    </row>
    <row r="71" spans="6:10" hidden="1" outlineLevel="1">
      <c r="F71">
        <f>'3D-2'!$B$9</f>
        <v>5</v>
      </c>
      <c r="G71">
        <f>'3D-2'!$C$9</f>
        <v>6</v>
      </c>
      <c r="H71">
        <f>'3D-2'!$D$9</f>
        <v>7</v>
      </c>
      <c r="I71">
        <f>'3D-2'!$E$9</f>
        <v>8</v>
      </c>
      <c r="J71">
        <f>'3D-2'!$F$9</f>
        <v>9</v>
      </c>
    </row>
    <row r="72" spans="6:10" hidden="1" outlineLevel="1">
      <c r="F72">
        <f>'3D-3'!$D$12</f>
        <v>5</v>
      </c>
      <c r="G72">
        <f>'3D-3'!$E$12</f>
        <v>6</v>
      </c>
      <c r="H72">
        <f>'3D-3'!$F$12</f>
        <v>7</v>
      </c>
      <c r="I72">
        <f>'3D-3'!$G$12</f>
        <v>8</v>
      </c>
      <c r="J72">
        <f>'3D-3'!$H$12</f>
        <v>9</v>
      </c>
    </row>
    <row r="73" spans="6:10" collapsed="1">
      <c r="F73">
        <f>SUM(F70:F72)</f>
        <v>15</v>
      </c>
      <c r="G73">
        <f>SUM(G70:G72)</f>
        <v>18</v>
      </c>
      <c r="H73">
        <f>SUM(H70:H72)</f>
        <v>21</v>
      </c>
      <c r="I73">
        <f>SUM(I70:I72)</f>
        <v>24</v>
      </c>
      <c r="J73">
        <f>SUM(J70:J72)</f>
        <v>27</v>
      </c>
    </row>
  </sheetData>
  <dataConsolidate function="average" link="1">
    <dataRefs count="3">
      <dataRef ref="E11:I15" sheet="3D-1"/>
      <dataRef ref="B5:F9" sheet="3D-2"/>
      <dataRef ref="D8:H12" sheet="3D-3"/>
    </dataRefs>
  </dataConsolid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A3" sqref="A3"/>
    </sheetView>
  </sheetViews>
  <sheetFormatPr defaultRowHeight="15"/>
  <cols>
    <col min="1" max="1" width="30.42578125" customWidth="1"/>
  </cols>
  <sheetData>
    <row r="1" spans="1:1" ht="18.75">
      <c r="A1" s="7" t="s">
        <v>58</v>
      </c>
    </row>
    <row r="2" spans="1:1" ht="18.75">
      <c r="A2" s="7" t="s">
        <v>49</v>
      </c>
    </row>
    <row r="3" spans="1:1" ht="18.75">
      <c r="A3" s="7" t="s">
        <v>61</v>
      </c>
    </row>
    <row r="7" spans="1:1" ht="18.75">
      <c r="A7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D9:H28"/>
  <sheetViews>
    <sheetView workbookViewId="0">
      <selection activeCell="J34" sqref="J34"/>
    </sheetView>
  </sheetViews>
  <sheetFormatPr defaultRowHeight="15" outlineLevelRow="1"/>
  <sheetData>
    <row r="9" spans="4:8" hidden="1" outlineLevel="1">
      <c r="D9" s="1">
        <f>'3D-1'!$E$11</f>
        <v>5</v>
      </c>
      <c r="E9">
        <f>'3D-1'!$F$11</f>
        <v>2</v>
      </c>
      <c r="F9">
        <f>'3D-1'!$G$11</f>
        <v>3</v>
      </c>
      <c r="G9">
        <f>'3D-1'!$H$11</f>
        <v>4</v>
      </c>
      <c r="H9">
        <f>'3D-1'!$I$11</f>
        <v>5</v>
      </c>
    </row>
    <row r="10" spans="4:8" hidden="1" outlineLevel="1">
      <c r="D10" s="1">
        <f>'3D-2'!$B$5</f>
        <v>4</v>
      </c>
      <c r="E10">
        <f>'3D-2'!$C$5</f>
        <v>2</v>
      </c>
      <c r="F10">
        <f>'3D-2'!$D$5</f>
        <v>3</v>
      </c>
      <c r="G10">
        <f>'3D-2'!$E$5</f>
        <v>4</v>
      </c>
      <c r="H10">
        <f>'3D-2'!$F$5</f>
        <v>5</v>
      </c>
    </row>
    <row r="11" spans="4:8" hidden="1" outlineLevel="1">
      <c r="D11" s="1">
        <f>'3D-3'!$D$8</f>
        <v>6</v>
      </c>
      <c r="E11">
        <f>'3D-3'!$E$8</f>
        <v>2</v>
      </c>
      <c r="F11">
        <f>'3D-3'!$F$8</f>
        <v>3</v>
      </c>
      <c r="G11">
        <f>'3D-3'!$G$8</f>
        <v>4</v>
      </c>
      <c r="H11">
        <f>'3D-3'!$H$8</f>
        <v>5</v>
      </c>
    </row>
    <row r="12" spans="4:8" collapsed="1">
      <c r="D12">
        <f>SUM(D9:D11)</f>
        <v>15</v>
      </c>
      <c r="E12">
        <f>SUM(E9:E11)</f>
        <v>6</v>
      </c>
      <c r="F12">
        <f>SUM(F9:F11)</f>
        <v>9</v>
      </c>
      <c r="G12">
        <f>SUM(G9:G11)</f>
        <v>12</v>
      </c>
      <c r="H12">
        <f>SUM(H9:H11)</f>
        <v>15</v>
      </c>
    </row>
    <row r="13" spans="4:8" hidden="1" outlineLevel="1">
      <c r="D13">
        <f>'3D-1'!$E$12</f>
        <v>2</v>
      </c>
      <c r="E13">
        <f>'3D-1'!$F$12</f>
        <v>3</v>
      </c>
      <c r="F13">
        <f>'3D-1'!$G$12</f>
        <v>4</v>
      </c>
      <c r="G13">
        <f>'3D-1'!$H$12</f>
        <v>5</v>
      </c>
      <c r="H13">
        <f>'3D-1'!$I$12</f>
        <v>6</v>
      </c>
    </row>
    <row r="14" spans="4:8" hidden="1" outlineLevel="1">
      <c r="D14">
        <f>'3D-2'!$B$6</f>
        <v>2</v>
      </c>
      <c r="E14">
        <f>'3D-2'!$C$6</f>
        <v>3</v>
      </c>
      <c r="F14">
        <f>'3D-2'!$D$6</f>
        <v>4</v>
      </c>
      <c r="G14">
        <f>'3D-2'!$E$6</f>
        <v>5</v>
      </c>
      <c r="H14">
        <f>'3D-2'!$F$6</f>
        <v>6</v>
      </c>
    </row>
    <row r="15" spans="4:8" hidden="1" outlineLevel="1">
      <c r="D15">
        <f>'3D-3'!$D$9</f>
        <v>2</v>
      </c>
      <c r="E15">
        <f>'3D-3'!$E$9</f>
        <v>3</v>
      </c>
      <c r="F15">
        <f>'3D-3'!$F$9</f>
        <v>4</v>
      </c>
      <c r="G15">
        <f>'3D-3'!$G$9</f>
        <v>5</v>
      </c>
      <c r="H15">
        <f>'3D-3'!$H$9</f>
        <v>6</v>
      </c>
    </row>
    <row r="16" spans="4:8" collapsed="1">
      <c r="D16">
        <f>SUM(D13:D15)</f>
        <v>6</v>
      </c>
      <c r="E16">
        <f>SUM(E13:E15)</f>
        <v>9</v>
      </c>
      <c r="F16">
        <f>SUM(F13:F15)</f>
        <v>12</v>
      </c>
      <c r="G16">
        <f>SUM(G13:G15)</f>
        <v>15</v>
      </c>
      <c r="H16">
        <f>SUM(H13:H15)</f>
        <v>18</v>
      </c>
    </row>
    <row r="17" spans="4:8" hidden="1" outlineLevel="1">
      <c r="D17">
        <f>'3D-1'!$E$13</f>
        <v>3</v>
      </c>
      <c r="E17">
        <f>'3D-1'!$F$13</f>
        <v>4</v>
      </c>
      <c r="F17">
        <f>'3D-1'!$G$13</f>
        <v>5</v>
      </c>
      <c r="G17">
        <f>'3D-1'!$H$13</f>
        <v>6</v>
      </c>
      <c r="H17">
        <f>'3D-1'!$I$13</f>
        <v>7</v>
      </c>
    </row>
    <row r="18" spans="4:8" hidden="1" outlineLevel="1">
      <c r="D18">
        <f>'3D-2'!$B$7</f>
        <v>3</v>
      </c>
      <c r="E18">
        <f>'3D-2'!$C$7</f>
        <v>4</v>
      </c>
      <c r="F18">
        <f>'3D-2'!$D$7</f>
        <v>5</v>
      </c>
      <c r="G18">
        <f>'3D-2'!$E$7</f>
        <v>6</v>
      </c>
      <c r="H18">
        <f>'3D-2'!$F$7</f>
        <v>7</v>
      </c>
    </row>
    <row r="19" spans="4:8" hidden="1" outlineLevel="1">
      <c r="D19">
        <f>'3D-3'!$D$10</f>
        <v>3</v>
      </c>
      <c r="E19">
        <f>'3D-3'!$E$10</f>
        <v>4</v>
      </c>
      <c r="F19">
        <f>'3D-3'!$F$10</f>
        <v>5</v>
      </c>
      <c r="G19">
        <f>'3D-3'!$G$10</f>
        <v>6</v>
      </c>
      <c r="H19">
        <f>'3D-3'!$H$10</f>
        <v>7</v>
      </c>
    </row>
    <row r="20" spans="4:8" collapsed="1">
      <c r="D20">
        <f>SUM(D17:D19)</f>
        <v>9</v>
      </c>
      <c r="E20">
        <f>SUM(E17:E19)</f>
        <v>12</v>
      </c>
      <c r="F20">
        <f>SUM(F17:F19)</f>
        <v>15</v>
      </c>
      <c r="G20">
        <f>SUM(G17:G19)</f>
        <v>18</v>
      </c>
      <c r="H20">
        <f>SUM(H17:H19)</f>
        <v>21</v>
      </c>
    </row>
    <row r="21" spans="4:8" hidden="1" outlineLevel="1">
      <c r="D21">
        <f>'3D-1'!$E$14</f>
        <v>4</v>
      </c>
      <c r="E21">
        <f>'3D-1'!$F$14</f>
        <v>5</v>
      </c>
      <c r="F21">
        <f>'3D-1'!$G$14</f>
        <v>6</v>
      </c>
      <c r="G21">
        <f>'3D-1'!$H$14</f>
        <v>7</v>
      </c>
      <c r="H21">
        <f>'3D-1'!$I$14</f>
        <v>8</v>
      </c>
    </row>
    <row r="22" spans="4:8" hidden="1" outlineLevel="1">
      <c r="D22">
        <f>'3D-2'!$B$8</f>
        <v>4</v>
      </c>
      <c r="E22">
        <f>'3D-2'!$C$8</f>
        <v>5</v>
      </c>
      <c r="F22">
        <f>'3D-2'!$D$8</f>
        <v>6</v>
      </c>
      <c r="G22">
        <f>'3D-2'!$E$8</f>
        <v>7</v>
      </c>
      <c r="H22">
        <f>'3D-2'!$F$8</f>
        <v>8</v>
      </c>
    </row>
    <row r="23" spans="4:8" hidden="1" outlineLevel="1">
      <c r="D23">
        <f>'3D-3'!$D$11</f>
        <v>4</v>
      </c>
      <c r="E23">
        <f>'3D-3'!$E$11</f>
        <v>5</v>
      </c>
      <c r="F23">
        <f>'3D-3'!$F$11</f>
        <v>6</v>
      </c>
      <c r="G23">
        <f>'3D-3'!$G$11</f>
        <v>7</v>
      </c>
      <c r="H23">
        <f>'3D-3'!$H$11</f>
        <v>8</v>
      </c>
    </row>
    <row r="24" spans="4:8" collapsed="1">
      <c r="D24">
        <f>SUM(D21:D23)</f>
        <v>12</v>
      </c>
      <c r="E24">
        <f>SUM(E21:E23)</f>
        <v>15</v>
      </c>
      <c r="F24">
        <f>SUM(F21:F23)</f>
        <v>18</v>
      </c>
      <c r="G24">
        <f>SUM(G21:G23)</f>
        <v>21</v>
      </c>
      <c r="H24">
        <f>SUM(H21:H23)</f>
        <v>24</v>
      </c>
    </row>
    <row r="25" spans="4:8" hidden="1" outlineLevel="1">
      <c r="D25">
        <f>'3D-1'!$E$15</f>
        <v>5</v>
      </c>
      <c r="E25">
        <f>'3D-1'!$F$15</f>
        <v>6</v>
      </c>
      <c r="F25">
        <f>'3D-1'!$G$15</f>
        <v>7</v>
      </c>
      <c r="G25">
        <f>'3D-1'!$H$15</f>
        <v>8</v>
      </c>
      <c r="H25">
        <f>'3D-1'!$I$15</f>
        <v>9</v>
      </c>
    </row>
    <row r="26" spans="4:8" hidden="1" outlineLevel="1">
      <c r="D26">
        <f>'3D-2'!$B$9</f>
        <v>5</v>
      </c>
      <c r="E26">
        <f>'3D-2'!$C$9</f>
        <v>6</v>
      </c>
      <c r="F26">
        <f>'3D-2'!$D$9</f>
        <v>7</v>
      </c>
      <c r="G26">
        <f>'3D-2'!$E$9</f>
        <v>8</v>
      </c>
      <c r="H26">
        <f>'3D-2'!$F$9</f>
        <v>9</v>
      </c>
    </row>
    <row r="27" spans="4:8" hidden="1" outlineLevel="1">
      <c r="D27">
        <f>'3D-3'!$D$12</f>
        <v>5</v>
      </c>
      <c r="E27">
        <f>'3D-3'!$E$12</f>
        <v>6</v>
      </c>
      <c r="F27">
        <f>'3D-3'!$F$12</f>
        <v>7</v>
      </c>
      <c r="G27">
        <f>'3D-3'!$G$12</f>
        <v>8</v>
      </c>
      <c r="H27">
        <f>'3D-3'!$H$12</f>
        <v>9</v>
      </c>
    </row>
    <row r="28" spans="4:8" collapsed="1">
      <c r="D28">
        <f>SUM(D25:D27)</f>
        <v>15</v>
      </c>
      <c r="E28">
        <f>SUM(E25:E27)</f>
        <v>18</v>
      </c>
      <c r="F28">
        <f>SUM(F25:F27)</f>
        <v>21</v>
      </c>
      <c r="G28">
        <f>SUM(G25:G27)</f>
        <v>24</v>
      </c>
      <c r="H28">
        <f>SUM(H25:H27)</f>
        <v>27</v>
      </c>
    </row>
  </sheetData>
  <dataConsolidate link="1">
    <dataRefs count="3">
      <dataRef ref="E11:I15" sheet="3D-1"/>
      <dataRef ref="B5:F9" sheet="3D-2"/>
      <dataRef ref="D8:H12" sheet="3D-3"/>
    </dataRefs>
  </dataConsolid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I18" sqref="I18"/>
    </sheetView>
  </sheetViews>
  <sheetFormatPr defaultRowHeight="15"/>
  <cols>
    <col min="1" max="1" width="13.140625" customWidth="1"/>
    <col min="2" max="2" width="12" customWidth="1"/>
    <col min="3" max="3" width="10.140625" bestFit="1" customWidth="1"/>
    <col min="4" max="4" width="6" customWidth="1"/>
    <col min="5" max="5" width="11.28515625" bestFit="1" customWidth="1"/>
  </cols>
  <sheetData>
    <row r="1" spans="1:2">
      <c r="A1" s="146" t="s">
        <v>209</v>
      </c>
      <c r="B1" t="s">
        <v>212</v>
      </c>
    </row>
    <row r="3" spans="1:2">
      <c r="A3" s="146" t="s">
        <v>221</v>
      </c>
      <c r="B3" t="s">
        <v>222</v>
      </c>
    </row>
    <row r="4" spans="1:2">
      <c r="A4" s="147" t="s">
        <v>215</v>
      </c>
      <c r="B4" s="148">
        <v>5422</v>
      </c>
    </row>
    <row r="5" spans="1:2">
      <c r="A5" s="147" t="s">
        <v>213</v>
      </c>
      <c r="B5" s="148">
        <v>7416</v>
      </c>
    </row>
    <row r="6" spans="1:2">
      <c r="A6" s="147" t="s">
        <v>214</v>
      </c>
      <c r="B6" s="148">
        <v>6269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3:E8"/>
  <sheetViews>
    <sheetView workbookViewId="0">
      <selection activeCell="B4" sqref="B4:E8"/>
    </sheetView>
  </sheetViews>
  <sheetFormatPr defaultRowHeight="15"/>
  <cols>
    <col min="1" max="1" width="13.140625" bestFit="1" customWidth="1"/>
    <col min="2" max="2" width="12" bestFit="1" customWidth="1"/>
    <col min="3" max="3" width="14.5703125" bestFit="1" customWidth="1"/>
    <col min="4" max="4" width="16.5703125" bestFit="1" customWidth="1"/>
    <col min="5" max="5" width="15.5703125" bestFit="1" customWidth="1"/>
  </cols>
  <sheetData>
    <row r="3" spans="1:5">
      <c r="B3" s="146" t="s">
        <v>72</v>
      </c>
    </row>
    <row r="4" spans="1:5">
      <c r="A4" s="146" t="s">
        <v>221</v>
      </c>
      <c r="B4" t="s">
        <v>222</v>
      </c>
      <c r="C4" t="s">
        <v>223</v>
      </c>
      <c r="D4" t="s">
        <v>224</v>
      </c>
      <c r="E4" t="s">
        <v>225</v>
      </c>
    </row>
    <row r="5" spans="1:5">
      <c r="A5" s="147" t="s">
        <v>218</v>
      </c>
      <c r="B5" s="148">
        <v>6829</v>
      </c>
      <c r="C5" s="148">
        <v>1</v>
      </c>
      <c r="D5" s="148">
        <v>6829</v>
      </c>
      <c r="E5" s="148" t="e">
        <v>#DIV/0!</v>
      </c>
    </row>
    <row r="6" spans="1:5">
      <c r="A6" s="147" t="s">
        <v>216</v>
      </c>
      <c r="B6" s="148">
        <v>8887</v>
      </c>
      <c r="C6" s="148">
        <v>2</v>
      </c>
      <c r="D6" s="148">
        <v>4443.5</v>
      </c>
      <c r="E6" s="148">
        <v>2591.5463530486968</v>
      </c>
    </row>
    <row r="7" spans="1:5">
      <c r="A7" s="147" t="s">
        <v>212</v>
      </c>
      <c r="B7" s="148">
        <v>19107</v>
      </c>
      <c r="C7" s="148">
        <v>3</v>
      </c>
      <c r="D7" s="148">
        <v>6369</v>
      </c>
      <c r="E7" s="148">
        <v>1000.7542155794299</v>
      </c>
    </row>
    <row r="8" spans="1:5">
      <c r="A8" s="147" t="s">
        <v>192</v>
      </c>
      <c r="B8" s="148">
        <v>34823</v>
      </c>
      <c r="C8" s="148">
        <v>6</v>
      </c>
      <c r="D8" s="148">
        <v>5803.833333333333</v>
      </c>
      <c r="E8" s="148">
        <v>1698.7849088883115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3:B6"/>
  <sheetViews>
    <sheetView workbookViewId="0">
      <selection activeCell="C8" sqref="C8"/>
    </sheetView>
  </sheetViews>
  <sheetFormatPr defaultRowHeight="15"/>
  <cols>
    <col min="1" max="1" width="13.140625" bestFit="1" customWidth="1"/>
    <col min="2" max="2" width="12" bestFit="1" customWidth="1"/>
    <col min="3" max="3" width="14.5703125" bestFit="1" customWidth="1"/>
  </cols>
  <sheetData>
    <row r="3" spans="1:2">
      <c r="A3" s="146" t="s">
        <v>221</v>
      </c>
      <c r="B3" t="s">
        <v>222</v>
      </c>
    </row>
    <row r="4" spans="1:2">
      <c r="A4" s="147" t="s">
        <v>218</v>
      </c>
      <c r="B4" s="148">
        <v>6829</v>
      </c>
    </row>
    <row r="5" spans="1:2">
      <c r="A5" s="147" t="s">
        <v>216</v>
      </c>
      <c r="B5" s="148">
        <v>8887</v>
      </c>
    </row>
    <row r="6" spans="1:2">
      <c r="A6" s="147" t="s">
        <v>212</v>
      </c>
      <c r="B6" s="148">
        <v>19107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15"/>
  <sheetViews>
    <sheetView tabSelected="1" topLeftCell="A4" workbookViewId="0">
      <selection activeCell="A9" sqref="A9:E15"/>
    </sheetView>
  </sheetViews>
  <sheetFormatPr defaultRowHeight="15"/>
  <cols>
    <col min="1" max="1" width="17.42578125" customWidth="1"/>
    <col min="2" max="2" width="14.7109375" customWidth="1"/>
    <col min="3" max="3" width="15.85546875" customWidth="1"/>
    <col min="4" max="4" width="19.85546875" customWidth="1"/>
    <col min="5" max="5" width="15.28515625" customWidth="1"/>
    <col min="8" max="8" width="12.85546875" customWidth="1"/>
    <col min="9" max="9" width="11.140625" customWidth="1"/>
    <col min="10" max="10" width="15.7109375" customWidth="1"/>
    <col min="11" max="11" width="14" customWidth="1"/>
    <col min="12" max="12" width="13.5703125" customWidth="1"/>
    <col min="13" max="13" width="15.42578125" customWidth="1"/>
    <col min="14" max="14" width="14.5703125" customWidth="1"/>
  </cols>
  <sheetData>
    <row r="1" spans="1:5">
      <c r="A1" s="138" t="s">
        <v>208</v>
      </c>
      <c r="B1" s="138" t="s">
        <v>209</v>
      </c>
      <c r="C1" s="138" t="s">
        <v>210</v>
      </c>
      <c r="D1" s="138" t="s">
        <v>175</v>
      </c>
      <c r="E1" s="138" t="s">
        <v>211</v>
      </c>
    </row>
    <row r="2" spans="1:5">
      <c r="A2" s="139">
        <v>42563</v>
      </c>
      <c r="B2" s="140" t="s">
        <v>212</v>
      </c>
      <c r="C2" s="141" t="s">
        <v>213</v>
      </c>
      <c r="D2" s="142">
        <v>3652</v>
      </c>
      <c r="E2" s="142">
        <v>7416</v>
      </c>
    </row>
    <row r="3" spans="1:5">
      <c r="A3" s="143">
        <v>42568</v>
      </c>
      <c r="B3" s="140" t="s">
        <v>212</v>
      </c>
      <c r="C3" s="141" t="s">
        <v>214</v>
      </c>
      <c r="D3" s="142">
        <v>1523</v>
      </c>
      <c r="E3" s="142">
        <v>6269</v>
      </c>
    </row>
    <row r="4" spans="1:5">
      <c r="A4" s="139">
        <v>42565</v>
      </c>
      <c r="B4" s="140" t="s">
        <v>212</v>
      </c>
      <c r="C4" s="141" t="s">
        <v>215</v>
      </c>
      <c r="D4" s="142">
        <v>5289</v>
      </c>
      <c r="E4" s="142">
        <v>5422</v>
      </c>
    </row>
    <row r="9" spans="1:5">
      <c r="A9" t="s">
        <v>208</v>
      </c>
      <c r="B9" t="s">
        <v>209</v>
      </c>
      <c r="C9" t="s">
        <v>210</v>
      </c>
      <c r="D9" t="s">
        <v>175</v>
      </c>
      <c r="E9" t="s">
        <v>211</v>
      </c>
    </row>
    <row r="10" spans="1:5">
      <c r="A10" s="144">
        <v>42566</v>
      </c>
      <c r="B10" t="s">
        <v>216</v>
      </c>
      <c r="C10" t="s">
        <v>217</v>
      </c>
      <c r="D10" s="145">
        <v>2595</v>
      </c>
      <c r="E10" s="145">
        <v>6276</v>
      </c>
    </row>
    <row r="11" spans="1:5">
      <c r="A11" s="144">
        <v>42563</v>
      </c>
      <c r="B11" t="s">
        <v>212</v>
      </c>
      <c r="C11" t="s">
        <v>213</v>
      </c>
      <c r="D11" s="145">
        <v>3652</v>
      </c>
      <c r="E11" s="145">
        <v>7416</v>
      </c>
    </row>
    <row r="12" spans="1:5">
      <c r="A12" s="144">
        <v>42568</v>
      </c>
      <c r="B12" t="s">
        <v>212</v>
      </c>
      <c r="C12" t="s">
        <v>214</v>
      </c>
      <c r="D12" s="145">
        <v>1523</v>
      </c>
      <c r="E12" s="145">
        <v>6269</v>
      </c>
    </row>
    <row r="13" spans="1:5">
      <c r="A13" s="144">
        <v>42565</v>
      </c>
      <c r="B13" t="s">
        <v>212</v>
      </c>
      <c r="C13" t="s">
        <v>215</v>
      </c>
      <c r="D13" s="145">
        <v>5289</v>
      </c>
      <c r="E13" s="145">
        <v>5422</v>
      </c>
    </row>
    <row r="14" spans="1:5">
      <c r="A14" s="144">
        <v>42567</v>
      </c>
      <c r="B14" t="s">
        <v>218</v>
      </c>
      <c r="C14" t="s">
        <v>219</v>
      </c>
      <c r="D14" s="145">
        <v>1248</v>
      </c>
      <c r="E14" s="145">
        <v>6829</v>
      </c>
    </row>
    <row r="15" spans="1:5">
      <c r="A15" s="144">
        <v>42564</v>
      </c>
      <c r="B15" t="s">
        <v>216</v>
      </c>
      <c r="C15" t="s">
        <v>220</v>
      </c>
      <c r="D15" s="145">
        <v>1265</v>
      </c>
      <c r="E15" s="145">
        <v>2611</v>
      </c>
    </row>
  </sheetData>
  <conditionalFormatting sqref="A1:E4">
    <cfRule type="expression" dxfId="2" priority="1">
      <formula>$B$3=C$9</formula>
    </cfRule>
    <cfRule type="expression" dxfId="1" priority="2">
      <formula>B2=$C$9</formula>
    </cfRule>
    <cfRule type="expression" dxfId="0" priority="3">
      <formula>C$3=H5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5"/>
  <sheetViews>
    <sheetView showFormulas="1" topLeftCell="A13" zoomScaleNormal="100" workbookViewId="0">
      <selection activeCell="A33" sqref="A33"/>
    </sheetView>
  </sheetViews>
  <sheetFormatPr defaultRowHeight="20.100000000000001" customHeight="1"/>
  <cols>
    <col min="1" max="6" width="24.5703125"/>
    <col min="7" max="7" width="18" customWidth="1"/>
    <col min="8" max="8" width="14.7109375" customWidth="1"/>
    <col min="9" max="9" width="13.140625" customWidth="1"/>
  </cols>
  <sheetData>
    <row r="1" spans="1:6" ht="20.100000000000001" customHeight="1">
      <c r="A1" s="15">
        <v>5</v>
      </c>
      <c r="B1" s="16" t="s">
        <v>72</v>
      </c>
      <c r="C1" s="16" t="s">
        <v>54</v>
      </c>
      <c r="D1" s="17" t="s">
        <v>56</v>
      </c>
    </row>
    <row r="2" spans="1:6" ht="20.100000000000001" customHeight="1">
      <c r="A2" s="18">
        <v>1</v>
      </c>
      <c r="B2" s="13">
        <v>10</v>
      </c>
      <c r="C2" s="13">
        <f>A2*B2</f>
        <v>10</v>
      </c>
      <c r="D2" s="19">
        <f>B2*$A$1</f>
        <v>50</v>
      </c>
    </row>
    <row r="3" spans="1:6" ht="20.100000000000001" customHeight="1">
      <c r="A3" s="18">
        <v>2</v>
      </c>
      <c r="B3" s="13">
        <v>20</v>
      </c>
      <c r="C3" s="13">
        <f t="shared" ref="C3:C6" si="0">A3*B3</f>
        <v>40</v>
      </c>
      <c r="D3" s="19">
        <f t="shared" ref="D3:D6" si="1">B3*$A$1</f>
        <v>100</v>
      </c>
    </row>
    <row r="4" spans="1:6" ht="20.100000000000001" customHeight="1">
      <c r="A4" s="18">
        <v>3</v>
      </c>
      <c r="B4" s="13">
        <v>30</v>
      </c>
      <c r="C4" s="13">
        <f t="shared" si="0"/>
        <v>90</v>
      </c>
      <c r="D4" s="19">
        <f t="shared" si="1"/>
        <v>150</v>
      </c>
    </row>
    <row r="5" spans="1:6" ht="20.100000000000001" customHeight="1">
      <c r="A5" s="18">
        <v>4</v>
      </c>
      <c r="B5" s="13">
        <v>40</v>
      </c>
      <c r="C5" s="13">
        <f t="shared" si="0"/>
        <v>160</v>
      </c>
      <c r="D5" s="19">
        <f t="shared" si="1"/>
        <v>200</v>
      </c>
    </row>
    <row r="6" spans="1:6" ht="20.100000000000001" customHeight="1" thickBot="1">
      <c r="A6" s="20">
        <v>5</v>
      </c>
      <c r="B6" s="21">
        <v>50</v>
      </c>
      <c r="C6" s="13">
        <f t="shared" si="0"/>
        <v>250</v>
      </c>
      <c r="D6" s="19">
        <f t="shared" si="1"/>
        <v>250</v>
      </c>
    </row>
    <row r="7" spans="1:6" ht="20.100000000000001" customHeight="1" thickBot="1">
      <c r="A7" s="8"/>
      <c r="B7" s="8"/>
      <c r="C7" s="8"/>
      <c r="D7" s="8"/>
    </row>
    <row r="8" spans="1:6" ht="20.100000000000001" customHeight="1">
      <c r="A8" s="116" t="s">
        <v>55</v>
      </c>
      <c r="B8" s="117"/>
      <c r="C8" s="117"/>
      <c r="D8" s="117"/>
      <c r="E8" s="117"/>
      <c r="F8" s="118"/>
    </row>
    <row r="9" spans="1:6" ht="20.100000000000001" customHeight="1">
      <c r="A9" s="18"/>
      <c r="B9" s="91">
        <v>1</v>
      </c>
      <c r="C9" s="91">
        <v>2</v>
      </c>
      <c r="D9" s="91">
        <v>3</v>
      </c>
      <c r="E9" s="91">
        <v>4</v>
      </c>
      <c r="F9" s="92">
        <v>5</v>
      </c>
    </row>
    <row r="10" spans="1:6" ht="20.100000000000001" customHeight="1">
      <c r="A10" s="89">
        <v>1</v>
      </c>
      <c r="B10" s="13">
        <f>$A10*B$9</f>
        <v>1</v>
      </c>
      <c r="C10" s="13">
        <f t="shared" ref="C10:F14" si="2">$A10*C$9</f>
        <v>2</v>
      </c>
      <c r="D10" s="13">
        <f t="shared" si="2"/>
        <v>3</v>
      </c>
      <c r="E10" s="13">
        <f t="shared" si="2"/>
        <v>4</v>
      </c>
      <c r="F10" s="13">
        <f t="shared" si="2"/>
        <v>5</v>
      </c>
    </row>
    <row r="11" spans="1:6" ht="20.100000000000001" customHeight="1">
      <c r="A11" s="89">
        <v>2</v>
      </c>
      <c r="B11" s="13">
        <f t="shared" ref="B11:B14" si="3">$A11*B$9</f>
        <v>2</v>
      </c>
      <c r="C11" s="13">
        <f t="shared" si="2"/>
        <v>4</v>
      </c>
      <c r="D11" s="13">
        <f t="shared" si="2"/>
        <v>6</v>
      </c>
      <c r="E11" s="13">
        <f t="shared" si="2"/>
        <v>8</v>
      </c>
      <c r="F11" s="13">
        <f t="shared" si="2"/>
        <v>10</v>
      </c>
    </row>
    <row r="12" spans="1:6" ht="20.100000000000001" customHeight="1">
      <c r="A12" s="89">
        <v>3</v>
      </c>
      <c r="B12" s="13">
        <f t="shared" si="3"/>
        <v>3</v>
      </c>
      <c r="C12" s="13">
        <f t="shared" si="2"/>
        <v>6</v>
      </c>
      <c r="D12" s="13">
        <f t="shared" si="2"/>
        <v>9</v>
      </c>
      <c r="E12" s="13">
        <f t="shared" si="2"/>
        <v>12</v>
      </c>
      <c r="F12" s="13">
        <f t="shared" si="2"/>
        <v>15</v>
      </c>
    </row>
    <row r="13" spans="1:6" ht="20.100000000000001" customHeight="1">
      <c r="A13" s="89">
        <v>4</v>
      </c>
      <c r="B13" s="13">
        <f t="shared" si="3"/>
        <v>4</v>
      </c>
      <c r="C13" s="13">
        <f t="shared" si="2"/>
        <v>8</v>
      </c>
      <c r="D13" s="13">
        <f t="shared" si="2"/>
        <v>12</v>
      </c>
      <c r="E13" s="13">
        <f t="shared" si="2"/>
        <v>16</v>
      </c>
      <c r="F13" s="13">
        <f t="shared" si="2"/>
        <v>20</v>
      </c>
    </row>
    <row r="14" spans="1:6" ht="20.100000000000001" customHeight="1" thickBot="1">
      <c r="A14" s="90">
        <v>5</v>
      </c>
      <c r="B14" s="13">
        <f t="shared" si="3"/>
        <v>5</v>
      </c>
      <c r="C14" s="13">
        <f t="shared" si="2"/>
        <v>10</v>
      </c>
      <c r="D14" s="13">
        <f t="shared" si="2"/>
        <v>15</v>
      </c>
      <c r="E14" s="13">
        <f t="shared" si="2"/>
        <v>20</v>
      </c>
      <c r="F14" s="13">
        <f t="shared" si="2"/>
        <v>25</v>
      </c>
    </row>
    <row r="16" spans="1:6" ht="20.100000000000001" customHeight="1" thickBot="1">
      <c r="A16" s="119" t="s">
        <v>60</v>
      </c>
      <c r="B16" s="119"/>
      <c r="C16" s="119"/>
      <c r="D16" s="119"/>
      <c r="E16" s="119"/>
    </row>
    <row r="17" spans="1:8" ht="20.100000000000001" customHeight="1">
      <c r="A17" s="30" t="s">
        <v>73</v>
      </c>
      <c r="B17" s="31" t="s">
        <v>77</v>
      </c>
      <c r="D17" s="24" t="s">
        <v>84</v>
      </c>
      <c r="E17" s="25" t="s">
        <v>85</v>
      </c>
      <c r="G17" s="30" t="s">
        <v>73</v>
      </c>
      <c r="H17" s="31" t="s">
        <v>77</v>
      </c>
    </row>
    <row r="18" spans="1:8" ht="20.100000000000001" customHeight="1" thickBot="1">
      <c r="A18" s="32" t="s">
        <v>194</v>
      </c>
      <c r="B18" s="33" t="s">
        <v>76</v>
      </c>
      <c r="D18" s="26" t="s">
        <v>73</v>
      </c>
      <c r="E18" s="27" t="s">
        <v>75</v>
      </c>
      <c r="G18" s="32" t="s">
        <v>194</v>
      </c>
      <c r="H18" s="33" t="s">
        <v>76</v>
      </c>
    </row>
    <row r="19" spans="1:8" ht="20.100000000000001" customHeight="1">
      <c r="A19" s="32" t="s">
        <v>74</v>
      </c>
      <c r="B19" s="33" t="s">
        <v>78</v>
      </c>
      <c r="G19" s="32" t="s">
        <v>74</v>
      </c>
      <c r="H19" s="33" t="s">
        <v>78</v>
      </c>
    </row>
    <row r="20" spans="1:8" ht="20.100000000000001" customHeight="1" thickBot="1">
      <c r="A20" s="32" t="s">
        <v>75</v>
      </c>
      <c r="B20" s="33" t="s">
        <v>79</v>
      </c>
      <c r="G20" s="32" t="s">
        <v>75</v>
      </c>
      <c r="H20" s="33" t="s">
        <v>79</v>
      </c>
    </row>
    <row r="21" spans="1:8" ht="20.100000000000001" customHeight="1">
      <c r="A21" s="32" t="s">
        <v>82</v>
      </c>
      <c r="B21" s="34" t="s">
        <v>80</v>
      </c>
      <c r="D21" s="24" t="s">
        <v>84</v>
      </c>
      <c r="E21" s="25" t="s">
        <v>85</v>
      </c>
      <c r="G21" s="32" t="s">
        <v>82</v>
      </c>
      <c r="H21" s="34" t="s">
        <v>80</v>
      </c>
    </row>
    <row r="22" spans="1:8" ht="20.100000000000001" customHeight="1" thickBot="1">
      <c r="A22" s="35" t="s">
        <v>83</v>
      </c>
      <c r="B22" s="36" t="s">
        <v>81</v>
      </c>
      <c r="D22" t="s">
        <v>73</v>
      </c>
      <c r="E22" t="s">
        <v>82</v>
      </c>
      <c r="G22" s="35" t="s">
        <v>83</v>
      </c>
      <c r="H22" s="36" t="s">
        <v>81</v>
      </c>
    </row>
    <row r="24" spans="1:8" ht="20.100000000000001" customHeight="1">
      <c r="A24" s="10" t="s">
        <v>57</v>
      </c>
      <c r="E24">
        <v>1</v>
      </c>
    </row>
    <row r="25" spans="1:8" ht="20.100000000000001" customHeight="1">
      <c r="A25" s="10" t="s">
        <v>65</v>
      </c>
      <c r="B25" s="93" t="s">
        <v>195</v>
      </c>
      <c r="C25" s="93" t="s">
        <v>196</v>
      </c>
      <c r="E25">
        <v>1</v>
      </c>
    </row>
    <row r="26" spans="1:8" ht="20.100000000000001" customHeight="1">
      <c r="A26" s="7" t="s">
        <v>17</v>
      </c>
      <c r="E26">
        <v>1</v>
      </c>
    </row>
    <row r="27" spans="1:8" ht="20.100000000000001" customHeight="1">
      <c r="A27" s="10" t="s">
        <v>62</v>
      </c>
      <c r="E27">
        <v>1</v>
      </c>
    </row>
    <row r="28" spans="1:8" ht="20.100000000000001" customHeight="1">
      <c r="A28" s="10" t="s">
        <v>10</v>
      </c>
      <c r="E28">
        <v>1</v>
      </c>
    </row>
    <row r="29" spans="1:8" ht="20.100000000000001" customHeight="1">
      <c r="A29" s="115" t="s">
        <v>19</v>
      </c>
      <c r="B29" s="115"/>
      <c r="E29">
        <v>1</v>
      </c>
    </row>
    <row r="30" spans="1:8" ht="20.100000000000001" customHeight="1">
      <c r="A30" s="115" t="s">
        <v>18</v>
      </c>
      <c r="B30" s="115"/>
      <c r="E30">
        <v>1</v>
      </c>
    </row>
    <row r="31" spans="1:8" ht="20.100000000000001" customHeight="1">
      <c r="A31" s="115" t="s">
        <v>20</v>
      </c>
      <c r="B31" s="115"/>
      <c r="E31">
        <v>1</v>
      </c>
    </row>
    <row r="32" spans="1:8" ht="20.100000000000001" customHeight="1">
      <c r="A32" s="115" t="s">
        <v>21</v>
      </c>
      <c r="B32" s="115"/>
    </row>
    <row r="33" spans="1:1" ht="20.100000000000001" customHeight="1">
      <c r="A33" s="10" t="s">
        <v>63</v>
      </c>
    </row>
    <row r="34" spans="1:1" ht="20.100000000000001" customHeight="1">
      <c r="A34" s="10" t="s">
        <v>64</v>
      </c>
    </row>
    <row r="35" spans="1:1" s="48" customFormat="1" ht="20.100000000000001" customHeight="1"/>
  </sheetData>
  <dataConsolidate function="count">
    <dataRefs count="1">
      <dataRef ref="A17:B17" sheet="Basic"/>
    </dataRefs>
  </dataConsolidate>
  <mergeCells count="6">
    <mergeCell ref="A32:B32"/>
    <mergeCell ref="A8:F8"/>
    <mergeCell ref="A16:E16"/>
    <mergeCell ref="A29:B29"/>
    <mergeCell ref="A30:B30"/>
    <mergeCell ref="A31:B31"/>
  </mergeCells>
  <dataValidations disablePrompts="1" count="4">
    <dataValidation type="list" allowBlank="1" showInputMessage="1" showErrorMessage="1" sqref="D18">
      <formula1>$A$17:$B$17</formula1>
    </dataValidation>
    <dataValidation type="list" allowBlank="1" showInputMessage="1" showErrorMessage="1" sqref="E18">
      <formula1>INDIRECT($D$18)</formula1>
    </dataValidation>
    <dataValidation type="list" allowBlank="1" showInputMessage="1" showErrorMessage="1" sqref="D22">
      <formula1>$G$17:$H$17</formula1>
    </dataValidation>
    <dataValidation type="list" allowBlank="1" showInputMessage="1" showErrorMessage="1" sqref="E22">
      <formula1>INDIRECT($D$22)</formula1>
    </dataValidation>
  </dataValidations>
  <hyperlinks>
    <hyperlink ref="C25" r:id="rId1"/>
    <hyperlink ref="B25" location="INTRO!A1" display="goto"/>
  </hyperlinks>
  <pageMargins left="0.7" right="0.7" top="0.75" bottom="0.75" header="0.3" footer="0.3"/>
  <pageSetup orientation="portrait" r:id="rId2"/>
  <headerFooter>
    <oddHeader>&amp;L&amp;P/&amp;N
&amp;C&amp;D</oddHeader>
  </headerFooter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1"/>
  <sheetViews>
    <sheetView topLeftCell="A15" workbookViewId="0">
      <selection activeCell="B19" sqref="B19"/>
    </sheetView>
  </sheetViews>
  <sheetFormatPr defaultColWidth="20.7109375" defaultRowHeight="15"/>
  <cols>
    <col min="1" max="1" width="25.28515625" customWidth="1"/>
    <col min="2" max="2" width="17.28515625" customWidth="1"/>
    <col min="4" max="4" width="27.7109375" customWidth="1"/>
  </cols>
  <sheetData>
    <row r="1" spans="1:7" ht="20.100000000000001" customHeight="1">
      <c r="A1" s="120" t="s">
        <v>51</v>
      </c>
      <c r="B1" s="121"/>
      <c r="C1" s="121"/>
      <c r="D1" s="121"/>
      <c r="E1" s="121"/>
      <c r="F1" s="121"/>
      <c r="G1" s="122"/>
    </row>
    <row r="2" spans="1:7" ht="20.100000000000001" customHeight="1">
      <c r="A2" s="59" t="s">
        <v>117</v>
      </c>
      <c r="B2" s="14" t="s">
        <v>118</v>
      </c>
      <c r="C2" s="14" t="s">
        <v>119</v>
      </c>
      <c r="D2" s="11" t="s">
        <v>53</v>
      </c>
      <c r="E2" s="14" t="s">
        <v>120</v>
      </c>
      <c r="F2" s="14" t="s">
        <v>121</v>
      </c>
      <c r="G2" s="62" t="s">
        <v>122</v>
      </c>
    </row>
    <row r="3" spans="1:7" ht="20.100000000000001" customHeight="1">
      <c r="A3" s="18" t="s">
        <v>123</v>
      </c>
      <c r="B3" s="13" t="str">
        <f>TRIM(A3)</f>
        <v>seetha rama</v>
      </c>
      <c r="C3" s="13" t="str">
        <f>PROPER(B3)</f>
        <v>Seetha Rama</v>
      </c>
      <c r="D3" s="13" t="str">
        <f>CONCATENATE(B3,C3)</f>
        <v>seetha ramaSeetha Rama</v>
      </c>
      <c r="E3" s="13" t="str">
        <f>UPPER(C3:C7)</f>
        <v>SEETHA RAMA</v>
      </c>
      <c r="F3" s="13" t="str">
        <f>LOWER(E3:E7)</f>
        <v>seetha rama</v>
      </c>
      <c r="G3" s="19">
        <f>LEN(F3:F7)</f>
        <v>11</v>
      </c>
    </row>
    <row r="4" spans="1:7" ht="20.100000000000001" customHeight="1">
      <c r="A4" s="18" t="s">
        <v>124</v>
      </c>
      <c r="B4" s="13" t="str">
        <f t="shared" ref="B4:B7" si="0">TRIM(A4)</f>
        <v>lakshmi dodda</v>
      </c>
      <c r="C4" s="13" t="str">
        <f>PROPER(B4:B7)</f>
        <v>Lakshmi Dodda</v>
      </c>
      <c r="D4" s="13" t="str">
        <f t="shared" ref="D4:D7" si="1">CONCATENATE(B4,C4)</f>
        <v>lakshmi doddaLakshmi Dodda</v>
      </c>
      <c r="E4" s="13" t="str">
        <f t="shared" ref="E4:E7" si="2">UPPER(C4:C8)</f>
        <v>LAKSHMI DODDA</v>
      </c>
      <c r="F4" s="13" t="str">
        <f t="shared" ref="F4:F7" si="3">LOWER(E4:E8)</f>
        <v>lakshmi dodda</v>
      </c>
      <c r="G4" s="19">
        <f t="shared" ref="G4:G7" si="4">LEN(F4:F8)</f>
        <v>13</v>
      </c>
    </row>
    <row r="5" spans="1:7" ht="20.100000000000001" customHeight="1">
      <c r="A5" s="18" t="s">
        <v>125</v>
      </c>
      <c r="B5" s="13" t="str">
        <f t="shared" si="0"/>
        <v>vamsi dodda</v>
      </c>
      <c r="C5" s="13" t="str">
        <f>PROPER(B5:B7)</f>
        <v>Vamsi Dodda</v>
      </c>
      <c r="D5" s="13" t="str">
        <f t="shared" si="1"/>
        <v>vamsi doddaVamsi Dodda</v>
      </c>
      <c r="E5" s="13" t="str">
        <f t="shared" si="2"/>
        <v>VAMSI DODDA</v>
      </c>
      <c r="F5" s="13" t="str">
        <f t="shared" si="3"/>
        <v>vamsi dodda</v>
      </c>
      <c r="G5" s="19">
        <f t="shared" si="4"/>
        <v>11</v>
      </c>
    </row>
    <row r="6" spans="1:7" ht="20.100000000000001" customHeight="1">
      <c r="A6" s="18" t="s">
        <v>126</v>
      </c>
      <c r="B6" s="13" t="str">
        <f t="shared" si="0"/>
        <v>radha krishna</v>
      </c>
      <c r="C6" s="13" t="str">
        <f>PROPER(B6:B7)</f>
        <v>Radha Krishna</v>
      </c>
      <c r="D6" s="13" t="str">
        <f t="shared" si="1"/>
        <v>radha krishnaRadha Krishna</v>
      </c>
      <c r="E6" s="13" t="str">
        <f t="shared" si="2"/>
        <v>RADHA KRISHNA</v>
      </c>
      <c r="F6" s="13" t="str">
        <f t="shared" si="3"/>
        <v>radha krishna</v>
      </c>
      <c r="G6" s="19">
        <f t="shared" si="4"/>
        <v>13</v>
      </c>
    </row>
    <row r="7" spans="1:7" ht="20.100000000000001" customHeight="1" thickBot="1">
      <c r="A7" s="20" t="s">
        <v>127</v>
      </c>
      <c r="B7" s="13" t="str">
        <f t="shared" si="0"/>
        <v>johan rita</v>
      </c>
      <c r="C7" s="21" t="str">
        <f>PROPER(B7:B7)</f>
        <v>Johan Rita</v>
      </c>
      <c r="D7" s="13" t="str">
        <f t="shared" si="1"/>
        <v>johan ritaJohan Rita</v>
      </c>
      <c r="E7" s="13" t="str">
        <f t="shared" si="2"/>
        <v>JOHAN RITA</v>
      </c>
      <c r="F7" s="13" t="str">
        <f t="shared" si="3"/>
        <v>johan rita</v>
      </c>
      <c r="G7" s="19">
        <f t="shared" si="4"/>
        <v>10</v>
      </c>
    </row>
    <row r="8" spans="1:7" ht="20.100000000000001" customHeight="1" thickBot="1">
      <c r="A8" s="9"/>
    </row>
    <row r="9" spans="1:7" ht="20.100000000000001" customHeight="1">
      <c r="A9" s="123" t="s">
        <v>52</v>
      </c>
      <c r="B9" s="124"/>
      <c r="C9" s="125"/>
    </row>
    <row r="10" spans="1:7" ht="20.100000000000001" customHeight="1">
      <c r="A10" s="63" t="s">
        <v>128</v>
      </c>
      <c r="B10" s="13" t="s">
        <v>129</v>
      </c>
      <c r="C10" s="19" t="s">
        <v>130</v>
      </c>
      <c r="D10" s="63" t="s">
        <v>129</v>
      </c>
      <c r="E10" t="s">
        <v>130</v>
      </c>
    </row>
    <row r="11" spans="1:7" ht="20.100000000000001" customHeight="1">
      <c r="A11" s="63" t="s">
        <v>131</v>
      </c>
      <c r="B11" s="13" t="s">
        <v>132</v>
      </c>
      <c r="C11" s="19" t="s">
        <v>133</v>
      </c>
      <c r="D11" s="63" t="s">
        <v>132</v>
      </c>
      <c r="E11" t="s">
        <v>133</v>
      </c>
    </row>
    <row r="12" spans="1:7" ht="20.100000000000001" customHeight="1">
      <c r="A12" s="63" t="s">
        <v>134</v>
      </c>
      <c r="B12" s="13" t="s">
        <v>113</v>
      </c>
      <c r="C12" s="19" t="s">
        <v>133</v>
      </c>
      <c r="D12" s="63" t="s">
        <v>113</v>
      </c>
      <c r="E12" t="s">
        <v>133</v>
      </c>
    </row>
    <row r="13" spans="1:7" ht="20.100000000000001" customHeight="1">
      <c r="A13" s="63" t="s">
        <v>135</v>
      </c>
      <c r="B13" s="13" t="s">
        <v>136</v>
      </c>
      <c r="C13" s="19" t="s">
        <v>108</v>
      </c>
      <c r="D13" s="63" t="s">
        <v>136</v>
      </c>
      <c r="E13" t="s">
        <v>108</v>
      </c>
    </row>
    <row r="14" spans="1:7" ht="20.100000000000001" customHeight="1" thickBot="1">
      <c r="A14" s="64" t="s">
        <v>137</v>
      </c>
      <c r="B14" s="21" t="s">
        <v>138</v>
      </c>
      <c r="C14" s="22" t="s">
        <v>139</v>
      </c>
      <c r="D14" s="64" t="s">
        <v>138</v>
      </c>
      <c r="E14" t="s">
        <v>139</v>
      </c>
    </row>
    <row r="15" spans="1:7" ht="20.100000000000001" customHeight="1" thickBot="1">
      <c r="A15" s="65"/>
      <c r="B15" s="8"/>
      <c r="C15" s="8"/>
    </row>
    <row r="16" spans="1:7" ht="20.100000000000001" customHeight="1">
      <c r="A16" s="126" t="s">
        <v>66</v>
      </c>
      <c r="B16" s="127"/>
      <c r="C16" s="127"/>
      <c r="D16" s="128"/>
    </row>
    <row r="17" spans="1:6" ht="20.100000000000001" customHeight="1">
      <c r="A17" s="96" t="s">
        <v>140</v>
      </c>
      <c r="B17" s="97" t="s">
        <v>141</v>
      </c>
      <c r="C17" s="98" t="s">
        <v>142</v>
      </c>
      <c r="D17" s="99" t="s">
        <v>143</v>
      </c>
    </row>
    <row r="18" spans="1:6" ht="20.100000000000001" customHeight="1">
      <c r="A18" s="94" t="s">
        <v>148</v>
      </c>
      <c r="B18" s="13" t="s">
        <v>149</v>
      </c>
      <c r="C18" s="68">
        <v>35</v>
      </c>
      <c r="D18" s="95">
        <v>31.95</v>
      </c>
      <c r="F18" t="s">
        <v>197</v>
      </c>
    </row>
    <row r="19" spans="1:6" ht="20.100000000000001" customHeight="1">
      <c r="A19" s="94" t="s">
        <v>152</v>
      </c>
      <c r="B19" s="13" t="s">
        <v>153</v>
      </c>
      <c r="C19" s="68">
        <v>30</v>
      </c>
      <c r="D19" s="95">
        <v>18.95</v>
      </c>
      <c r="F19" t="s">
        <v>198</v>
      </c>
    </row>
    <row r="20" spans="1:6" ht="20.100000000000001" customHeight="1">
      <c r="A20" s="94" t="s">
        <v>156</v>
      </c>
      <c r="B20" s="13" t="s">
        <v>157</v>
      </c>
      <c r="C20" s="68">
        <v>1</v>
      </c>
      <c r="D20" s="95">
        <v>4.95</v>
      </c>
      <c r="F20" t="s">
        <v>199</v>
      </c>
    </row>
    <row r="21" spans="1:6" ht="20.100000000000001" customHeight="1">
      <c r="A21" s="94" t="s">
        <v>144</v>
      </c>
      <c r="B21" s="13" t="s">
        <v>145</v>
      </c>
      <c r="C21" s="68">
        <v>25</v>
      </c>
      <c r="D21" s="95">
        <v>26.95</v>
      </c>
      <c r="F21" t="s">
        <v>200</v>
      </c>
    </row>
    <row r="22" spans="1:6" ht="20.100000000000001" customHeight="1">
      <c r="A22" s="94" t="s">
        <v>154</v>
      </c>
      <c r="B22" s="13" t="s">
        <v>155</v>
      </c>
      <c r="C22" s="68">
        <v>40</v>
      </c>
      <c r="D22" s="95">
        <v>20.95</v>
      </c>
    </row>
    <row r="23" spans="1:6" ht="20.100000000000001" customHeight="1">
      <c r="A23" s="94" t="s">
        <v>150</v>
      </c>
      <c r="B23" s="13" t="s">
        <v>151</v>
      </c>
      <c r="C23" s="68">
        <v>20</v>
      </c>
      <c r="D23" s="95">
        <v>35.950000000000003</v>
      </c>
    </row>
    <row r="24" spans="1:6" ht="20.100000000000001" customHeight="1">
      <c r="A24" s="94" t="s">
        <v>158</v>
      </c>
      <c r="B24" s="13" t="s">
        <v>159</v>
      </c>
      <c r="C24" s="68">
        <v>5</v>
      </c>
      <c r="D24" s="95">
        <v>8.9499999999999993</v>
      </c>
    </row>
    <row r="25" spans="1:6" ht="20.100000000000001" customHeight="1">
      <c r="A25" s="100" t="s">
        <v>146</v>
      </c>
      <c r="B25" s="101" t="s">
        <v>147</v>
      </c>
      <c r="C25" s="102">
        <v>20</v>
      </c>
      <c r="D25" s="103">
        <v>28.95</v>
      </c>
    </row>
    <row r="26" spans="1:6" ht="20.100000000000001" customHeight="1" thickBot="1">
      <c r="A26" s="10"/>
      <c r="B26" s="8"/>
      <c r="C26" s="10"/>
      <c r="D26" s="8"/>
    </row>
    <row r="27" spans="1:6" ht="20.100000000000001" customHeight="1">
      <c r="A27" s="126" t="s">
        <v>59</v>
      </c>
      <c r="B27" s="127"/>
      <c r="C27" s="127"/>
      <c r="D27" s="128"/>
    </row>
    <row r="28" spans="1:6" ht="20.100000000000001" customHeight="1">
      <c r="A28" s="69" t="s">
        <v>140</v>
      </c>
      <c r="B28" s="60" t="s">
        <v>141</v>
      </c>
      <c r="C28" s="67" t="s">
        <v>142</v>
      </c>
      <c r="D28" s="61" t="s">
        <v>143</v>
      </c>
    </row>
    <row r="29" spans="1:6" ht="20.100000000000001" customHeight="1">
      <c r="A29" s="70" t="s">
        <v>144</v>
      </c>
      <c r="B29" s="13" t="s">
        <v>145</v>
      </c>
      <c r="C29" s="68">
        <v>25</v>
      </c>
      <c r="D29" s="19">
        <v>26.95</v>
      </c>
    </row>
    <row r="30" spans="1:6" ht="20.100000000000001" customHeight="1">
      <c r="A30" s="70" t="s">
        <v>146</v>
      </c>
      <c r="B30" s="13" t="s">
        <v>147</v>
      </c>
      <c r="C30" s="68">
        <v>20</v>
      </c>
      <c r="D30" s="19">
        <v>28.95</v>
      </c>
    </row>
    <row r="31" spans="1:6" ht="20.100000000000001" customHeight="1">
      <c r="A31" s="70" t="s">
        <v>148</v>
      </c>
      <c r="B31" s="13" t="s">
        <v>149</v>
      </c>
      <c r="C31" s="68">
        <v>35</v>
      </c>
      <c r="D31" s="19">
        <v>31.95</v>
      </c>
    </row>
    <row r="32" spans="1:6" ht="20.100000000000001" customHeight="1">
      <c r="A32" s="70" t="s">
        <v>150</v>
      </c>
      <c r="B32" s="13" t="s">
        <v>151</v>
      </c>
      <c r="C32" s="68">
        <v>20</v>
      </c>
      <c r="D32" s="19">
        <v>35.950000000000003</v>
      </c>
    </row>
    <row r="33" spans="1:4" ht="20.100000000000001" customHeight="1">
      <c r="A33" s="70" t="s">
        <v>152</v>
      </c>
      <c r="B33" s="13" t="s">
        <v>153</v>
      </c>
      <c r="C33" s="68">
        <v>30</v>
      </c>
      <c r="D33" s="19">
        <v>18.95</v>
      </c>
    </row>
    <row r="34" spans="1:4" ht="20.100000000000001" customHeight="1">
      <c r="A34" s="70" t="s">
        <v>154</v>
      </c>
      <c r="B34" s="13" t="s">
        <v>155</v>
      </c>
      <c r="C34" s="68">
        <v>40</v>
      </c>
      <c r="D34" s="19">
        <v>20.95</v>
      </c>
    </row>
    <row r="35" spans="1:4" ht="20.100000000000001" customHeight="1">
      <c r="A35" s="70" t="s">
        <v>156</v>
      </c>
      <c r="B35" s="13" t="s">
        <v>157</v>
      </c>
      <c r="C35" s="68">
        <v>1</v>
      </c>
      <c r="D35" s="19">
        <v>4.95</v>
      </c>
    </row>
    <row r="36" spans="1:4" ht="20.100000000000001" customHeight="1" thickBot="1">
      <c r="A36" s="71" t="s">
        <v>158</v>
      </c>
      <c r="B36" s="21" t="s">
        <v>159</v>
      </c>
      <c r="C36" s="72">
        <v>5</v>
      </c>
      <c r="D36" s="22">
        <v>8.9499999999999993</v>
      </c>
    </row>
    <row r="37" spans="1:4" ht="20.100000000000001" customHeight="1" thickBot="1">
      <c r="A37" s="10"/>
      <c r="B37" s="8"/>
      <c r="C37" s="10"/>
      <c r="D37" s="8"/>
    </row>
    <row r="38" spans="1:4" ht="20.100000000000001" customHeight="1">
      <c r="A38" s="123" t="s">
        <v>68</v>
      </c>
      <c r="B38" s="125"/>
      <c r="C38" s="10"/>
    </row>
    <row r="39" spans="1:4" ht="20.100000000000001" customHeight="1">
      <c r="A39" s="79" t="s">
        <v>160</v>
      </c>
      <c r="B39" s="80" t="s">
        <v>161</v>
      </c>
      <c r="C39" s="8"/>
    </row>
    <row r="40" spans="1:4" ht="20.100000000000001" customHeight="1">
      <c r="A40" s="73"/>
      <c r="B40" s="19"/>
      <c r="C40" s="10"/>
    </row>
    <row r="41" spans="1:4" ht="20.100000000000001" customHeight="1">
      <c r="A41" s="73"/>
      <c r="B41" s="19"/>
      <c r="C41" s="10"/>
    </row>
    <row r="42" spans="1:4" ht="20.100000000000001" customHeight="1">
      <c r="A42" s="73"/>
      <c r="B42" s="19"/>
      <c r="C42" s="10"/>
    </row>
    <row r="43" spans="1:4" ht="20.100000000000001" customHeight="1">
      <c r="A43" s="73"/>
      <c r="B43" s="19"/>
      <c r="C43" s="10"/>
    </row>
    <row r="44" spans="1:4" ht="20.100000000000001" customHeight="1">
      <c r="A44" s="73"/>
      <c r="B44" s="19"/>
      <c r="C44" s="10"/>
    </row>
    <row r="45" spans="1:4" ht="20.100000000000001" customHeight="1">
      <c r="A45" s="73">
        <v>12</v>
      </c>
      <c r="B45" s="19"/>
      <c r="C45" s="10"/>
    </row>
    <row r="46" spans="1:4" ht="20.100000000000001" customHeight="1" thickBot="1">
      <c r="A46" s="74"/>
      <c r="B46" s="22"/>
      <c r="C46" s="10"/>
    </row>
    <row r="47" spans="1:4" ht="20.100000000000001" customHeight="1">
      <c r="A47" s="12"/>
      <c r="C47" s="10"/>
    </row>
    <row r="48" spans="1:4" ht="18.75">
      <c r="A48" s="12" t="s">
        <v>69</v>
      </c>
      <c r="B48" t="s">
        <v>201</v>
      </c>
      <c r="C48" s="10"/>
    </row>
    <row r="49" spans="1:1" ht="18.75">
      <c r="A49" s="12" t="s">
        <v>70</v>
      </c>
    </row>
    <row r="50" spans="1:1" ht="18.75">
      <c r="A50" s="12" t="s">
        <v>71</v>
      </c>
    </row>
    <row r="51" spans="1:1" s="48" customFormat="1"/>
  </sheetData>
  <dataConsolidate/>
  <mergeCells count="5">
    <mergeCell ref="A1:G1"/>
    <mergeCell ref="A9:C9"/>
    <mergeCell ref="A16:D16"/>
    <mergeCell ref="A27:D27"/>
    <mergeCell ref="A38:B38"/>
  </mergeCells>
  <conditionalFormatting sqref="D29:D36">
    <cfRule type="dataBar" priority="4">
      <dataBar>
        <cfvo type="min" val="0"/>
        <cfvo type="max" val="0"/>
        <color rgb="FF638EC6"/>
      </dataBar>
    </cfRule>
    <cfRule type="top10" dxfId="16" priority="3" rank="5"/>
  </conditionalFormatting>
  <conditionalFormatting sqref="E34">
    <cfRule type="cellIs" dxfId="15" priority="2" operator="greaterThan">
      <formula>30</formula>
    </cfRule>
  </conditionalFormatting>
  <conditionalFormatting sqref="C29:C36">
    <cfRule type="cellIs" dxfId="14" priority="1" operator="greaterThan">
      <formula>20</formula>
    </cfRule>
  </conditionalFormatting>
  <dataValidations count="2">
    <dataValidation type="whole" errorStyle="information" allowBlank="1" showInputMessage="1" showErrorMessage="1" errorTitle="skip" error="pls enter 1 to 10" promptTitle="indication" prompt="pls enter 1 to 10 values_x000a__x000a_" sqref="A40:A46">
      <formula1>1</formula1>
      <formula2>10</formula2>
    </dataValidation>
    <dataValidation type="textLength" errorStyle="warning" allowBlank="1" showInputMessage="1" showErrorMessage="1" errorTitle="text" error="plas enter text_x000a_" sqref="B40:B46">
      <formula1>1</formula1>
      <formula2>5</formula2>
    </dataValidation>
  </dataValidations>
  <hyperlinks>
    <hyperlink ref="A10" r:id="rId1"/>
    <hyperlink ref="A11" r:id="rId2"/>
    <hyperlink ref="A12" r:id="rId3"/>
    <hyperlink ref="A13" r:id="rId4"/>
    <hyperlink ref="A14" r:id="rId5"/>
    <hyperlink ref="D10" r:id="rId6" display="seetha@rama"/>
    <hyperlink ref="D11" r:id="rId7" display="lakshmi@dodda"/>
    <hyperlink ref="D12" r:id="rId8" display="vamsi@dodda"/>
    <hyperlink ref="D13" r:id="rId9" display="radha@krishna"/>
    <hyperlink ref="D14" r:id="rId10" display="johan@rita"/>
  </hyperlinks>
  <pageMargins left="0.7" right="0.7" top="0.75" bottom="0.75" header="0.3" footer="0.3"/>
  <pageSetup orientation="portrait" r:id="rId11"/>
  <legacyDrawing r:id="rId12"/>
  <oleObjects>
    <oleObject progId="Package" dvAspect="DVASPECT_ICON" link="[1]!''''" oleUpdate="OLEUPDATE_ONCALL" shapeId="2049"/>
    <oleObject progId="Word.Document.12" dvAspect="DVASPECT_ICON" shapeId="2050" r:id="rId13"/>
  </oleObjects>
  <tableParts count="1">
    <tablePart r:id="rId1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H104"/>
  <sheetViews>
    <sheetView topLeftCell="A97" workbookViewId="0">
      <selection activeCell="B93" sqref="B93"/>
    </sheetView>
  </sheetViews>
  <sheetFormatPr defaultRowHeight="15"/>
  <cols>
    <col min="1" max="1" width="48.28515625" customWidth="1"/>
    <col min="2" max="2" width="27.85546875" customWidth="1"/>
    <col min="3" max="3" width="16.140625" customWidth="1"/>
    <col min="4" max="4" width="20" customWidth="1"/>
    <col min="5" max="5" width="66.7109375" customWidth="1"/>
  </cols>
  <sheetData>
    <row r="1" spans="1:8" ht="20.100000000000001" customHeight="1" thickBot="1">
      <c r="A1" s="130" t="s">
        <v>22</v>
      </c>
      <c r="B1" s="131"/>
      <c r="C1" s="131"/>
      <c r="D1" s="132"/>
    </row>
    <row r="2" spans="1:8" ht="20.100000000000001" customHeight="1">
      <c r="A2" s="37" t="s">
        <v>23</v>
      </c>
      <c r="B2" s="38">
        <v>12</v>
      </c>
      <c r="C2" s="38">
        <v>13</v>
      </c>
      <c r="D2" s="39">
        <f>B2+C2</f>
        <v>25</v>
      </c>
      <c r="E2">
        <f>B2+C2</f>
        <v>25</v>
      </c>
    </row>
    <row r="3" spans="1:8" ht="20.100000000000001" customHeight="1">
      <c r="A3" s="32" t="s">
        <v>24</v>
      </c>
      <c r="B3" s="13">
        <v>25</v>
      </c>
      <c r="C3" s="13">
        <v>12</v>
      </c>
      <c r="D3" s="19">
        <f>B3-C3</f>
        <v>13</v>
      </c>
      <c r="E3">
        <f>B3-C3</f>
        <v>13</v>
      </c>
    </row>
    <row r="4" spans="1:8" ht="20.100000000000001" customHeight="1">
      <c r="A4" s="32" t="s">
        <v>25</v>
      </c>
      <c r="B4" s="13">
        <v>25</v>
      </c>
      <c r="C4" s="13">
        <v>5</v>
      </c>
      <c r="D4" s="19">
        <f>B4/C4</f>
        <v>5</v>
      </c>
      <c r="E4">
        <f>B4/C4</f>
        <v>5</v>
      </c>
    </row>
    <row r="5" spans="1:8" ht="20.100000000000001" customHeight="1">
      <c r="A5" s="32" t="s">
        <v>26</v>
      </c>
      <c r="B5" s="13">
        <v>5</v>
      </c>
      <c r="C5" s="13">
        <v>5</v>
      </c>
      <c r="D5" s="19">
        <f>B5*C5</f>
        <v>25</v>
      </c>
      <c r="E5">
        <f>B5*C5</f>
        <v>25</v>
      </c>
    </row>
    <row r="6" spans="1:8" ht="20.100000000000001" customHeight="1" thickBot="1">
      <c r="A6" s="35" t="s">
        <v>27</v>
      </c>
      <c r="B6" s="21">
        <v>2</v>
      </c>
      <c r="C6" s="21">
        <v>2</v>
      </c>
      <c r="D6" s="22">
        <f>B6^C6</f>
        <v>4</v>
      </c>
      <c r="E6">
        <f>B6^C6</f>
        <v>4</v>
      </c>
    </row>
    <row r="7" spans="1:8" ht="20.100000000000001" customHeight="1"/>
    <row r="8" spans="1:8" ht="20.100000000000001" customHeight="1">
      <c r="A8" s="133" t="s">
        <v>28</v>
      </c>
      <c r="B8" s="133"/>
      <c r="C8" s="133"/>
      <c r="D8" s="133"/>
      <c r="E8" s="133"/>
    </row>
    <row r="9" spans="1:8" s="23" customFormat="1" ht="20.100000000000001" customHeight="1" thickBot="1">
      <c r="A9" s="45"/>
      <c r="B9" s="45"/>
      <c r="C9" s="45"/>
      <c r="D9" s="45"/>
      <c r="E9" s="45"/>
    </row>
    <row r="10" spans="1:8" ht="20.100000000000001" customHeight="1">
      <c r="A10" s="47" t="s">
        <v>29</v>
      </c>
      <c r="B10" s="109" t="s">
        <v>30</v>
      </c>
      <c r="C10" s="37" t="s">
        <v>86</v>
      </c>
      <c r="D10" s="104" t="s">
        <v>87</v>
      </c>
      <c r="E10" s="105">
        <v>15000</v>
      </c>
    </row>
    <row r="11" spans="1:8" ht="18.75">
      <c r="B11" s="109" t="s">
        <v>31</v>
      </c>
      <c r="C11" s="32" t="s">
        <v>88</v>
      </c>
      <c r="D11" s="106" t="s">
        <v>89</v>
      </c>
      <c r="E11" s="107">
        <v>25000</v>
      </c>
    </row>
    <row r="12" spans="1:8" ht="18.75">
      <c r="B12" s="109" t="s">
        <v>32</v>
      </c>
      <c r="C12" s="32" t="s">
        <v>90</v>
      </c>
      <c r="D12" s="106" t="s">
        <v>91</v>
      </c>
      <c r="E12" s="107">
        <v>45000</v>
      </c>
    </row>
    <row r="13" spans="1:8" ht="18.75">
      <c r="B13" s="109" t="s">
        <v>33</v>
      </c>
      <c r="C13" s="32" t="s">
        <v>92</v>
      </c>
      <c r="D13" s="29" t="s">
        <v>93</v>
      </c>
      <c r="E13" s="42">
        <v>45000</v>
      </c>
    </row>
    <row r="14" spans="1:8" ht="19.5" thickBot="1">
      <c r="B14" s="7"/>
      <c r="C14" s="35" t="s">
        <v>94</v>
      </c>
      <c r="D14" s="43" t="s">
        <v>95</v>
      </c>
      <c r="E14" s="108">
        <v>12000</v>
      </c>
    </row>
    <row r="15" spans="1:8" ht="18.75">
      <c r="B15" s="7"/>
      <c r="C15" s="9"/>
      <c r="D15" s="9"/>
      <c r="E15" s="9">
        <f>SUM(E10:E14)</f>
        <v>142000</v>
      </c>
      <c r="F15">
        <f>SUM(E10,E13)</f>
        <v>60000</v>
      </c>
      <c r="G15">
        <f>SUM(E10:E12,E14)</f>
        <v>97000</v>
      </c>
      <c r="H15">
        <f>SUM(Salary)</f>
        <v>142000</v>
      </c>
    </row>
    <row r="16" spans="1:8" ht="19.5" thickBot="1">
      <c r="B16" s="7"/>
      <c r="C16" s="9"/>
      <c r="D16" s="9"/>
      <c r="E16" s="9"/>
    </row>
    <row r="17" spans="1:8" ht="18.75">
      <c r="A17" s="47" t="s">
        <v>34</v>
      </c>
      <c r="B17" s="109" t="s">
        <v>35</v>
      </c>
      <c r="C17" s="37" t="s">
        <v>86</v>
      </c>
      <c r="D17" s="40" t="s">
        <v>87</v>
      </c>
      <c r="E17" s="41">
        <v>15000</v>
      </c>
    </row>
    <row r="18" spans="1:8" ht="19.5" thickBot="1">
      <c r="B18" s="109" t="s">
        <v>36</v>
      </c>
      <c r="C18" s="32" t="s">
        <v>88</v>
      </c>
      <c r="D18" s="29" t="s">
        <v>89</v>
      </c>
      <c r="E18" s="42">
        <v>25000</v>
      </c>
    </row>
    <row r="19" spans="1:8" ht="18.75">
      <c r="B19" s="109" t="s">
        <v>37</v>
      </c>
      <c r="C19" s="32" t="s">
        <v>90</v>
      </c>
      <c r="D19" s="29" t="s">
        <v>91</v>
      </c>
      <c r="E19" s="42">
        <v>45000</v>
      </c>
      <c r="H19" s="105">
        <v>15000</v>
      </c>
    </row>
    <row r="20" spans="1:8" ht="18.75">
      <c r="B20" s="109" t="s">
        <v>38</v>
      </c>
      <c r="C20" s="32" t="s">
        <v>92</v>
      </c>
      <c r="D20" s="29" t="s">
        <v>93</v>
      </c>
      <c r="E20" s="42">
        <v>45000</v>
      </c>
      <c r="H20" s="107">
        <v>25000</v>
      </c>
    </row>
    <row r="21" spans="1:8" ht="19.5" thickBot="1">
      <c r="C21" s="35" t="s">
        <v>94</v>
      </c>
      <c r="D21" s="43" t="s">
        <v>95</v>
      </c>
      <c r="E21" s="44">
        <v>12000</v>
      </c>
      <c r="H21" s="107">
        <v>45000</v>
      </c>
    </row>
    <row r="22" spans="1:8" ht="18.75">
      <c r="A22" s="7"/>
      <c r="C22" s="9"/>
      <c r="D22" s="9"/>
      <c r="E22" s="9">
        <f>AVERAGE(E17:E21)</f>
        <v>28400</v>
      </c>
      <c r="H22" s="42">
        <v>45000</v>
      </c>
    </row>
    <row r="23" spans="1:8" ht="19.5" thickBot="1">
      <c r="A23" s="47" t="s">
        <v>39</v>
      </c>
      <c r="C23" s="9">
        <f>MAX(E17:E21)</f>
        <v>45000</v>
      </c>
      <c r="D23" s="9"/>
      <c r="E23" s="9"/>
      <c r="H23" s="108">
        <v>12000</v>
      </c>
    </row>
    <row r="24" spans="1:8" ht="18.75">
      <c r="A24" s="47" t="s">
        <v>40</v>
      </c>
      <c r="C24">
        <f>MIN(E17:E21)</f>
        <v>12000</v>
      </c>
    </row>
    <row r="25" spans="1:8" ht="18.75">
      <c r="A25" s="47" t="s">
        <v>42</v>
      </c>
      <c r="B25" s="7">
        <v>15.6333</v>
      </c>
      <c r="C25">
        <f>INT(B25)</f>
        <v>15</v>
      </c>
    </row>
    <row r="26" spans="1:8" ht="18.75">
      <c r="A26" s="46"/>
      <c r="B26" s="7"/>
    </row>
    <row r="27" spans="1:8" ht="18.75">
      <c r="A27" s="47" t="s">
        <v>43</v>
      </c>
      <c r="B27" s="7" t="s">
        <v>44</v>
      </c>
      <c r="C27" s="7">
        <v>15.6333</v>
      </c>
      <c r="D27">
        <f>ROUND(C27,2)</f>
        <v>15.63</v>
      </c>
    </row>
    <row r="28" spans="1:8" ht="18.75">
      <c r="A28" s="7"/>
      <c r="B28" s="7" t="s">
        <v>45</v>
      </c>
      <c r="C28" s="7">
        <v>15.6333</v>
      </c>
      <c r="D28">
        <f>ROUND(C28,1)</f>
        <v>15.6</v>
      </c>
    </row>
    <row r="29" spans="1:8" ht="18.75">
      <c r="A29" s="7"/>
      <c r="B29" s="7" t="s">
        <v>46</v>
      </c>
      <c r="C29" s="7">
        <v>15.6333</v>
      </c>
      <c r="D29">
        <f>ROUND(C29,0)</f>
        <v>16</v>
      </c>
    </row>
    <row r="30" spans="1:8" ht="18.75">
      <c r="A30" s="7"/>
      <c r="B30" s="7" t="s">
        <v>47</v>
      </c>
      <c r="C30" s="7">
        <v>215.4333</v>
      </c>
      <c r="D30">
        <f>ROUND(C30,-1)</f>
        <v>220</v>
      </c>
    </row>
    <row r="31" spans="1:8" ht="18.75">
      <c r="A31" s="7"/>
      <c r="B31" s="7" t="s">
        <v>48</v>
      </c>
      <c r="C31" s="7">
        <v>1215.6333</v>
      </c>
      <c r="D31">
        <f>ROUND(C31,-2)</f>
        <v>1200</v>
      </c>
      <c r="E31">
        <f>ROUND(C31,-3)</f>
        <v>1000</v>
      </c>
    </row>
    <row r="32" spans="1:8" ht="18.75">
      <c r="A32" s="47" t="s">
        <v>41</v>
      </c>
    </row>
    <row r="34" spans="1:3" ht="15.75" thickBot="1"/>
    <row r="35" spans="1:3" ht="18.75">
      <c r="A35" s="49" t="s">
        <v>96</v>
      </c>
    </row>
    <row r="36" spans="1:3" ht="18.75">
      <c r="A36" s="50" t="s">
        <v>97</v>
      </c>
    </row>
    <row r="37" spans="1:3" ht="18.75">
      <c r="A37" s="50" t="s">
        <v>98</v>
      </c>
    </row>
    <row r="38" spans="1:3" ht="18.75">
      <c r="A38" s="50">
        <v>4</v>
      </c>
    </row>
    <row r="39" spans="1:3" ht="18.75">
      <c r="A39" s="50" t="s">
        <v>99</v>
      </c>
    </row>
    <row r="40" spans="1:3" ht="18.75">
      <c r="A40" s="50">
        <v>7</v>
      </c>
    </row>
    <row r="41" spans="1:3" ht="18.75">
      <c r="A41" s="50" t="s">
        <v>100</v>
      </c>
    </row>
    <row r="42" spans="1:3" ht="18.75">
      <c r="A42" s="50">
        <v>2</v>
      </c>
    </row>
    <row r="43" spans="1:3">
      <c r="A43" s="51"/>
    </row>
    <row r="44" spans="1:3" ht="18.75">
      <c r="A44" s="50" t="s">
        <v>101</v>
      </c>
    </row>
    <row r="45" spans="1:3" ht="18.75">
      <c r="A45" s="50">
        <v>12</v>
      </c>
    </row>
    <row r="46" spans="1:3" ht="18.75">
      <c r="A46" s="52">
        <f>COUNT(A36:A45)</f>
        <v>4</v>
      </c>
      <c r="B46" s="1">
        <f>COUNT(A36:A45)</f>
        <v>4</v>
      </c>
      <c r="C46" s="23"/>
    </row>
    <row r="47" spans="1:3" ht="19.5" thickBot="1">
      <c r="A47" s="53">
        <f>COUNTA(A36:A45)</f>
        <v>9</v>
      </c>
      <c r="B47" s="1">
        <f>COUNTA(A36:A45)</f>
        <v>9</v>
      </c>
      <c r="C47" s="1">
        <f>COUNTBLANK(A36:A45)</f>
        <v>1</v>
      </c>
    </row>
    <row r="48" spans="1:3" ht="19.5" thickBot="1">
      <c r="A48" s="12"/>
    </row>
    <row r="49" spans="1:4" ht="18.75">
      <c r="A49" s="56" t="s">
        <v>0</v>
      </c>
      <c r="B49" s="54"/>
    </row>
    <row r="50" spans="1:4" ht="18.75">
      <c r="A50" s="7" t="s">
        <v>102</v>
      </c>
      <c r="B50" s="55"/>
    </row>
    <row r="51" spans="1:4" ht="18.75">
      <c r="A51" s="7" t="s">
        <v>103</v>
      </c>
      <c r="B51" s="55"/>
    </row>
    <row r="52" spans="1:4" ht="18.75">
      <c r="A52" s="7" t="s">
        <v>104</v>
      </c>
      <c r="B52" s="55"/>
    </row>
    <row r="53" spans="1:4" ht="18.75">
      <c r="A53" s="7" t="s">
        <v>102</v>
      </c>
      <c r="B53" s="55"/>
    </row>
    <row r="54" spans="1:4" ht="19.5" thickBot="1">
      <c r="A54" s="7" t="s">
        <v>103</v>
      </c>
      <c r="B54" s="55"/>
    </row>
    <row r="55" spans="1:4" ht="18.75">
      <c r="A55" s="78" t="s">
        <v>105</v>
      </c>
      <c r="B55" s="57">
        <f>COUNTIF(A50:A54,"apples")</f>
        <v>2</v>
      </c>
    </row>
    <row r="56" spans="1:4" ht="19.5" thickBot="1">
      <c r="A56" s="58" t="s">
        <v>3</v>
      </c>
      <c r="B56" s="27">
        <f>COUNTIF(A50:A54,"&lt;&gt;apples")</f>
        <v>3</v>
      </c>
    </row>
    <row r="57" spans="1:4" ht="19.5" thickBot="1">
      <c r="A57" s="7"/>
    </row>
    <row r="58" spans="1:4" ht="18.75">
      <c r="A58" s="123" t="s">
        <v>1</v>
      </c>
      <c r="B58" s="125"/>
    </row>
    <row r="59" spans="1:4" ht="18.75">
      <c r="A59" s="7" t="s">
        <v>102</v>
      </c>
      <c r="B59" s="19">
        <v>32</v>
      </c>
    </row>
    <row r="60" spans="1:4" ht="18.75">
      <c r="A60" s="7" t="s">
        <v>103</v>
      </c>
      <c r="B60" s="19">
        <v>54</v>
      </c>
    </row>
    <row r="61" spans="1:4" ht="18.75">
      <c r="A61" s="7" t="s">
        <v>104</v>
      </c>
      <c r="B61" s="19">
        <v>75</v>
      </c>
    </row>
    <row r="62" spans="1:4" ht="18.75">
      <c r="A62" s="7" t="s">
        <v>102</v>
      </c>
      <c r="B62" s="19">
        <v>86</v>
      </c>
    </row>
    <row r="63" spans="1:4" ht="19.5" thickBot="1">
      <c r="A63" s="7" t="s">
        <v>103</v>
      </c>
      <c r="B63" s="19">
        <v>14</v>
      </c>
      <c r="D63">
        <v>32</v>
      </c>
    </row>
    <row r="64" spans="1:4" ht="18.75">
      <c r="A64" s="78" t="s">
        <v>106</v>
      </c>
      <c r="B64" s="19">
        <f>SUMIF(A59:A63,"apples",B59:B63)</f>
        <v>118</v>
      </c>
      <c r="D64">
        <v>86</v>
      </c>
    </row>
    <row r="65" spans="1:5" ht="19.5" thickBot="1">
      <c r="A65" s="58" t="s">
        <v>2</v>
      </c>
      <c r="B65" s="27">
        <f>SUMIF(A59:A63,"&lt;&gt;apples",B59:B63)</f>
        <v>143</v>
      </c>
      <c r="D65">
        <f>SUM(D63:D64)</f>
        <v>118</v>
      </c>
    </row>
    <row r="66" spans="1:5" ht="15.75" thickBot="1"/>
    <row r="67" spans="1:5" ht="18.75">
      <c r="A67" s="123" t="s">
        <v>4</v>
      </c>
      <c r="B67" s="124"/>
      <c r="C67" s="125"/>
    </row>
    <row r="68" spans="1:5" ht="18.75">
      <c r="A68" s="79" t="s">
        <v>107</v>
      </c>
      <c r="B68" s="28">
        <v>39</v>
      </c>
      <c r="C68" s="80" t="str">
        <f>IF(B68&gt;40,"pass","failed")</f>
        <v>failed</v>
      </c>
      <c r="E68" s="110" t="s">
        <v>202</v>
      </c>
    </row>
    <row r="69" spans="1:5" ht="18.75">
      <c r="A69" s="79" t="s">
        <v>108</v>
      </c>
      <c r="B69" s="28">
        <v>45</v>
      </c>
      <c r="C69" s="80" t="str">
        <f t="shared" ref="C69:C77" si="0">IF(B69&gt;40,"pass","failed")</f>
        <v>pass</v>
      </c>
    </row>
    <row r="70" spans="1:5" ht="18.75">
      <c r="A70" s="79" t="s">
        <v>109</v>
      </c>
      <c r="B70" s="28">
        <v>30</v>
      </c>
      <c r="C70" s="80" t="str">
        <f t="shared" si="0"/>
        <v>failed</v>
      </c>
    </row>
    <row r="71" spans="1:5" ht="18.75">
      <c r="A71" s="79" t="s">
        <v>110</v>
      </c>
      <c r="B71" s="28">
        <v>20</v>
      </c>
      <c r="C71" s="80" t="str">
        <f t="shared" si="0"/>
        <v>failed</v>
      </c>
    </row>
    <row r="72" spans="1:5" ht="18.75">
      <c r="A72" s="79" t="s">
        <v>111</v>
      </c>
      <c r="B72" s="28">
        <v>90</v>
      </c>
      <c r="C72" s="80" t="str">
        <f t="shared" si="0"/>
        <v>pass</v>
      </c>
    </row>
    <row r="73" spans="1:5" ht="18.75">
      <c r="A73" s="79" t="s">
        <v>112</v>
      </c>
      <c r="B73" s="28">
        <v>10</v>
      </c>
      <c r="C73" s="80" t="str">
        <f t="shared" si="0"/>
        <v>failed</v>
      </c>
    </row>
    <row r="74" spans="1:5" ht="18.75">
      <c r="A74" s="79" t="s">
        <v>113</v>
      </c>
      <c r="B74" s="28">
        <v>75</v>
      </c>
      <c r="C74" s="80" t="str">
        <f t="shared" si="0"/>
        <v>pass</v>
      </c>
    </row>
    <row r="75" spans="1:5" ht="18.75">
      <c r="A75" s="79" t="s">
        <v>114</v>
      </c>
      <c r="B75" s="28">
        <v>82</v>
      </c>
      <c r="C75" s="80" t="str">
        <f t="shared" si="0"/>
        <v>pass</v>
      </c>
    </row>
    <row r="76" spans="1:5" ht="18.75">
      <c r="A76" s="79" t="s">
        <v>115</v>
      </c>
      <c r="B76" s="28">
        <v>65</v>
      </c>
      <c r="C76" s="80" t="str">
        <f t="shared" si="0"/>
        <v>pass</v>
      </c>
    </row>
    <row r="77" spans="1:5" ht="19.5" thickBot="1">
      <c r="A77" s="81" t="s">
        <v>116</v>
      </c>
      <c r="B77" s="82">
        <v>40</v>
      </c>
      <c r="C77" s="83" t="str">
        <f t="shared" si="0"/>
        <v>failed</v>
      </c>
    </row>
    <row r="78" spans="1:5" ht="19.5" thickBot="1">
      <c r="A78" s="7"/>
    </row>
    <row r="79" spans="1:5" ht="18.75">
      <c r="A79" s="123" t="s">
        <v>5</v>
      </c>
      <c r="B79" s="124"/>
      <c r="C79" s="125"/>
    </row>
    <row r="80" spans="1:5" ht="18.75">
      <c r="A80" s="79" t="s">
        <v>107</v>
      </c>
      <c r="B80" s="28">
        <v>39</v>
      </c>
      <c r="C80" s="80" t="str">
        <f t="shared" ref="C80:C88" si="1">IF(B80&gt;70,"first class",IF(B80&gt;40,"pass","fail"))</f>
        <v>fail</v>
      </c>
      <c r="E80" s="110" t="s">
        <v>203</v>
      </c>
    </row>
    <row r="81" spans="1:3" ht="18.75">
      <c r="A81" s="79" t="s">
        <v>108</v>
      </c>
      <c r="B81" s="28">
        <v>45</v>
      </c>
      <c r="C81" s="80" t="str">
        <f t="shared" si="1"/>
        <v>pass</v>
      </c>
    </row>
    <row r="82" spans="1:3" ht="18.75">
      <c r="A82" s="79" t="s">
        <v>109</v>
      </c>
      <c r="B82" s="28">
        <v>30</v>
      </c>
      <c r="C82" s="80" t="str">
        <f t="shared" si="1"/>
        <v>fail</v>
      </c>
    </row>
    <row r="83" spans="1:3" ht="18.75">
      <c r="A83" s="79" t="s">
        <v>110</v>
      </c>
      <c r="B83" s="28">
        <v>20</v>
      </c>
      <c r="C83" s="80" t="str">
        <f t="shared" si="1"/>
        <v>fail</v>
      </c>
    </row>
    <row r="84" spans="1:3" ht="18.75">
      <c r="A84" s="79" t="s">
        <v>111</v>
      </c>
      <c r="B84" s="28">
        <v>90</v>
      </c>
      <c r="C84" s="80" t="str">
        <f t="shared" si="1"/>
        <v>first class</v>
      </c>
    </row>
    <row r="85" spans="1:3" ht="18.75">
      <c r="A85" s="79" t="s">
        <v>112</v>
      </c>
      <c r="B85" s="28">
        <v>10</v>
      </c>
      <c r="C85" s="80" t="str">
        <f t="shared" si="1"/>
        <v>fail</v>
      </c>
    </row>
    <row r="86" spans="1:3" ht="18.75">
      <c r="A86" s="79" t="s">
        <v>113</v>
      </c>
      <c r="B86" s="28">
        <v>75</v>
      </c>
      <c r="C86" s="80" t="str">
        <f t="shared" si="1"/>
        <v>first class</v>
      </c>
    </row>
    <row r="87" spans="1:3" ht="18.75">
      <c r="A87" s="79" t="s">
        <v>114</v>
      </c>
      <c r="B87" s="28">
        <v>82</v>
      </c>
      <c r="C87" s="80" t="str">
        <f t="shared" si="1"/>
        <v>first class</v>
      </c>
    </row>
    <row r="88" spans="1:3" ht="18.75">
      <c r="A88" s="79" t="s">
        <v>115</v>
      </c>
      <c r="B88" s="28">
        <v>65</v>
      </c>
      <c r="C88" s="80" t="str">
        <f t="shared" si="1"/>
        <v>pass</v>
      </c>
    </row>
    <row r="89" spans="1:3" ht="19.5" thickBot="1">
      <c r="A89" s="81" t="s">
        <v>116</v>
      </c>
      <c r="B89" s="82">
        <v>40</v>
      </c>
      <c r="C89" s="83" t="str">
        <f>IF(B89&gt;70,"first class",IF(B89&gt;=40,"pass","fail"))</f>
        <v>pass</v>
      </c>
    </row>
    <row r="90" spans="1:3" ht="19.5" thickBot="1">
      <c r="A90" s="7"/>
    </row>
    <row r="91" spans="1:3" ht="18.75">
      <c r="A91" s="123" t="s">
        <v>6</v>
      </c>
      <c r="B91" s="124"/>
      <c r="C91" s="125"/>
    </row>
    <row r="92" spans="1:3" ht="18.75">
      <c r="A92" s="79" t="s">
        <v>107</v>
      </c>
      <c r="B92" s="28">
        <v>115</v>
      </c>
      <c r="C92" s="80" t="str">
        <f t="shared" ref="C92:C101" si="2">IF(AND(B92&gt;=0,B92&lt;40),"fail",IF(AND(B92&gt;=40,B92&lt;60),"pass",IF(AND(B92&gt;=60,B92&lt;=100),"distinction","invalid")))</f>
        <v>invalid</v>
      </c>
    </row>
    <row r="93" spans="1:3" ht="18.75">
      <c r="A93" s="79" t="s">
        <v>108</v>
      </c>
      <c r="B93" s="28">
        <v>45</v>
      </c>
      <c r="C93" s="80" t="str">
        <f>IF(AND(B93&gt;=0,B93&lt;40),"fail",IF(AND(B93&gt;=40,B93&lt;60),"pass",IF(AND(B93&gt;=60,B93&lt;=100),"distinction","invalid")))</f>
        <v>pass</v>
      </c>
    </row>
    <row r="94" spans="1:3" ht="18.75">
      <c r="A94" s="79" t="s">
        <v>109</v>
      </c>
      <c r="B94" s="28">
        <v>30</v>
      </c>
      <c r="C94" s="80" t="str">
        <f t="shared" si="2"/>
        <v>fail</v>
      </c>
    </row>
    <row r="95" spans="1:3" ht="18.75">
      <c r="A95" s="79" t="s">
        <v>110</v>
      </c>
      <c r="B95" s="28">
        <v>20</v>
      </c>
      <c r="C95" s="80" t="str">
        <f t="shared" si="2"/>
        <v>fail</v>
      </c>
    </row>
    <row r="96" spans="1:3" ht="18.75">
      <c r="A96" s="79" t="s">
        <v>111</v>
      </c>
      <c r="B96" s="28">
        <v>90</v>
      </c>
      <c r="C96" s="80" t="str">
        <f t="shared" si="2"/>
        <v>distinction</v>
      </c>
    </row>
    <row r="97" spans="1:5" ht="18.75">
      <c r="A97" s="79" t="s">
        <v>112</v>
      </c>
      <c r="B97" s="28">
        <v>10</v>
      </c>
      <c r="C97" s="80" t="str">
        <f t="shared" si="2"/>
        <v>fail</v>
      </c>
    </row>
    <row r="98" spans="1:5" ht="18.75">
      <c r="A98" s="79" t="s">
        <v>113</v>
      </c>
      <c r="B98" s="28">
        <v>75</v>
      </c>
      <c r="C98" s="80" t="str">
        <f t="shared" si="2"/>
        <v>distinction</v>
      </c>
    </row>
    <row r="99" spans="1:5" ht="18.75">
      <c r="A99" s="79" t="s">
        <v>114</v>
      </c>
      <c r="B99" s="28">
        <v>82</v>
      </c>
      <c r="C99" s="80" t="str">
        <f t="shared" si="2"/>
        <v>distinction</v>
      </c>
    </row>
    <row r="100" spans="1:5" ht="18.75">
      <c r="A100" s="79" t="s">
        <v>115</v>
      </c>
      <c r="B100" s="28">
        <v>152</v>
      </c>
      <c r="C100" s="80" t="str">
        <f t="shared" si="2"/>
        <v>invalid</v>
      </c>
    </row>
    <row r="101" spans="1:5" ht="19.5" thickBot="1">
      <c r="A101" s="81" t="s">
        <v>116</v>
      </c>
      <c r="B101" s="82">
        <v>40</v>
      </c>
      <c r="C101" s="83" t="str">
        <f t="shared" si="2"/>
        <v>pass</v>
      </c>
    </row>
    <row r="103" spans="1:5" s="48" customFormat="1"/>
    <row r="104" spans="1:5" ht="18.75">
      <c r="A104" s="129" t="s">
        <v>204</v>
      </c>
      <c r="B104" s="129"/>
      <c r="C104" s="129"/>
      <c r="D104" s="129"/>
      <c r="E104" s="129"/>
    </row>
  </sheetData>
  <mergeCells count="7">
    <mergeCell ref="A104:E104"/>
    <mergeCell ref="A91:C91"/>
    <mergeCell ref="A1:D1"/>
    <mergeCell ref="A8:E8"/>
    <mergeCell ref="A58:B58"/>
    <mergeCell ref="A67:C67"/>
    <mergeCell ref="A79:C7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I2659"/>
  <sheetViews>
    <sheetView topLeftCell="A2" workbookViewId="0">
      <selection activeCell="C2666" sqref="C2666"/>
    </sheetView>
  </sheetViews>
  <sheetFormatPr defaultRowHeight="15" outlineLevelRow="2"/>
  <cols>
    <col min="1" max="6" width="11.5703125" customWidth="1"/>
    <col min="7" max="7" width="18" customWidth="1"/>
    <col min="8" max="8" width="14.7109375" customWidth="1"/>
    <col min="9" max="9" width="13.140625" customWidth="1"/>
  </cols>
  <sheetData>
    <row r="1" spans="1:9" s="7" customFormat="1" ht="20.100000000000001" customHeight="1">
      <c r="A1" s="7" t="s">
        <v>172</v>
      </c>
      <c r="B1" s="7" t="s">
        <v>85</v>
      </c>
      <c r="C1" s="7" t="s">
        <v>173</v>
      </c>
      <c r="D1" s="7" t="s">
        <v>171</v>
      </c>
      <c r="E1" s="7" t="s">
        <v>174</v>
      </c>
      <c r="F1" s="7" t="s">
        <v>175</v>
      </c>
      <c r="G1" s="7" t="s">
        <v>176</v>
      </c>
      <c r="H1" s="7" t="s">
        <v>177</v>
      </c>
      <c r="I1" s="7" t="s">
        <v>178</v>
      </c>
    </row>
    <row r="2" spans="1:9">
      <c r="A2" s="84" t="s">
        <v>192</v>
      </c>
      <c r="E2">
        <f>SUBTOTAL(9,E4:E2659)</f>
        <v>322966.74899999966</v>
      </c>
    </row>
    <row r="3" spans="1:9" outlineLevel="1" collapsed="1">
      <c r="A3" s="84" t="s">
        <v>191</v>
      </c>
      <c r="E3">
        <f>SUBTOTAL(9,E4:E88)</f>
        <v>26850.432000000004</v>
      </c>
    </row>
    <row r="4" spans="1:9" hidden="1" outlineLevel="2">
      <c r="A4" t="s">
        <v>187</v>
      </c>
      <c r="B4" t="s">
        <v>188</v>
      </c>
      <c r="C4" t="s">
        <v>181</v>
      </c>
      <c r="D4" t="s">
        <v>182</v>
      </c>
      <c r="E4">
        <v>172.74600000000001</v>
      </c>
      <c r="F4">
        <v>164.52</v>
      </c>
      <c r="G4">
        <v>4.7619047620000003</v>
      </c>
      <c r="H4">
        <v>8.2260000000000009</v>
      </c>
      <c r="I4">
        <v>5.9</v>
      </c>
    </row>
    <row r="5" spans="1:9" hidden="1" outlineLevel="2">
      <c r="A5" t="s">
        <v>187</v>
      </c>
      <c r="B5" t="s">
        <v>188</v>
      </c>
      <c r="C5" t="s">
        <v>181</v>
      </c>
      <c r="D5" t="s">
        <v>182</v>
      </c>
      <c r="E5">
        <v>60.816000000000003</v>
      </c>
      <c r="F5">
        <v>57.92</v>
      </c>
      <c r="G5">
        <v>4.7619047620000003</v>
      </c>
      <c r="H5">
        <v>2.8959999999999999</v>
      </c>
      <c r="I5">
        <v>4.5</v>
      </c>
    </row>
    <row r="6" spans="1:9" hidden="1" outlineLevel="2">
      <c r="A6" t="s">
        <v>187</v>
      </c>
      <c r="B6" t="s">
        <v>188</v>
      </c>
      <c r="C6" t="s">
        <v>181</v>
      </c>
      <c r="D6" t="s">
        <v>182</v>
      </c>
      <c r="E6">
        <v>590.43600000000004</v>
      </c>
      <c r="F6">
        <v>562.32000000000005</v>
      </c>
      <c r="G6">
        <v>4.7619047620000003</v>
      </c>
      <c r="H6">
        <v>28.116</v>
      </c>
      <c r="I6">
        <v>4.5</v>
      </c>
    </row>
    <row r="7" spans="1:9" hidden="1" outlineLevel="2">
      <c r="A7" t="s">
        <v>187</v>
      </c>
      <c r="B7" t="s">
        <v>188</v>
      </c>
      <c r="C7" t="s">
        <v>181</v>
      </c>
      <c r="D7" t="s">
        <v>182</v>
      </c>
      <c r="E7">
        <v>91.055999999999997</v>
      </c>
      <c r="F7">
        <v>86.72</v>
      </c>
      <c r="G7">
        <v>4.7619047620000003</v>
      </c>
      <c r="H7">
        <v>4.3360000000000003</v>
      </c>
      <c r="I7">
        <v>7.9</v>
      </c>
    </row>
    <row r="8" spans="1:9" hidden="1" outlineLevel="2">
      <c r="A8" t="s">
        <v>187</v>
      </c>
      <c r="B8" t="s">
        <v>188</v>
      </c>
      <c r="C8" t="s">
        <v>181</v>
      </c>
      <c r="D8" t="s">
        <v>182</v>
      </c>
      <c r="E8">
        <v>435.45600000000002</v>
      </c>
      <c r="F8">
        <v>414.72</v>
      </c>
      <c r="G8">
        <v>4.7619047620000003</v>
      </c>
      <c r="H8">
        <v>20.736000000000001</v>
      </c>
      <c r="I8">
        <v>5.6</v>
      </c>
    </row>
    <row r="9" spans="1:9" hidden="1" outlineLevel="2">
      <c r="A9" t="s">
        <v>187</v>
      </c>
      <c r="B9" t="s">
        <v>188</v>
      </c>
      <c r="C9" t="s">
        <v>181</v>
      </c>
      <c r="D9" t="s">
        <v>182</v>
      </c>
      <c r="E9">
        <v>394.63200000000001</v>
      </c>
      <c r="F9">
        <v>375.84</v>
      </c>
      <c r="G9">
        <v>4.7619047620000003</v>
      </c>
      <c r="H9">
        <v>18.792000000000002</v>
      </c>
      <c r="I9">
        <v>9.5</v>
      </c>
    </row>
    <row r="10" spans="1:9" hidden="1" outlineLevel="2">
      <c r="A10" t="s">
        <v>187</v>
      </c>
      <c r="B10" t="s">
        <v>188</v>
      </c>
      <c r="C10" t="s">
        <v>181</v>
      </c>
      <c r="D10" t="s">
        <v>182</v>
      </c>
      <c r="E10">
        <v>189.09450000000001</v>
      </c>
      <c r="F10">
        <v>180.09</v>
      </c>
      <c r="G10">
        <v>4.7619047620000003</v>
      </c>
      <c r="H10">
        <v>9.0045000000000002</v>
      </c>
      <c r="I10">
        <v>4.0999999999999996</v>
      </c>
    </row>
    <row r="11" spans="1:9" hidden="1" outlineLevel="2">
      <c r="A11" t="s">
        <v>187</v>
      </c>
      <c r="B11" t="s">
        <v>188</v>
      </c>
      <c r="C11" t="s">
        <v>181</v>
      </c>
      <c r="D11" t="s">
        <v>182</v>
      </c>
      <c r="E11">
        <v>75.054000000000002</v>
      </c>
      <c r="F11">
        <v>71.48</v>
      </c>
      <c r="G11">
        <v>4.7619047620000003</v>
      </c>
      <c r="H11">
        <v>3.5739999999999998</v>
      </c>
      <c r="I11">
        <v>6.5</v>
      </c>
    </row>
    <row r="12" spans="1:9" hidden="1" outlineLevel="2">
      <c r="A12" t="s">
        <v>187</v>
      </c>
      <c r="B12" t="s">
        <v>188</v>
      </c>
      <c r="C12" t="s">
        <v>181</v>
      </c>
      <c r="D12" t="s">
        <v>182</v>
      </c>
      <c r="E12">
        <v>520.41150000000005</v>
      </c>
      <c r="F12">
        <v>495.63</v>
      </c>
      <c r="G12">
        <v>4.7619047620000003</v>
      </c>
      <c r="H12">
        <v>24.781500000000001</v>
      </c>
      <c r="I12">
        <v>10</v>
      </c>
    </row>
    <row r="13" spans="1:9" hidden="1" outlineLevel="2">
      <c r="A13" t="s">
        <v>187</v>
      </c>
      <c r="B13" t="s">
        <v>188</v>
      </c>
      <c r="C13" t="s">
        <v>181</v>
      </c>
      <c r="D13" t="s">
        <v>182</v>
      </c>
      <c r="E13">
        <v>614.94299999999998</v>
      </c>
      <c r="F13">
        <v>585.66</v>
      </c>
      <c r="G13">
        <v>4.7619047620000003</v>
      </c>
      <c r="H13">
        <v>29.283000000000001</v>
      </c>
      <c r="I13">
        <v>9.9</v>
      </c>
    </row>
    <row r="14" spans="1:9" hidden="1" outlineLevel="2">
      <c r="A14" t="s">
        <v>187</v>
      </c>
      <c r="B14" t="s">
        <v>188</v>
      </c>
      <c r="C14" t="s">
        <v>181</v>
      </c>
      <c r="D14" t="s">
        <v>182</v>
      </c>
      <c r="E14">
        <v>152.83799999999999</v>
      </c>
      <c r="F14">
        <v>145.56</v>
      </c>
      <c r="G14">
        <v>4.7619047620000003</v>
      </c>
      <c r="H14">
        <v>7.2779999999999996</v>
      </c>
      <c r="I14">
        <v>4</v>
      </c>
    </row>
    <row r="15" spans="1:9" hidden="1" outlineLevel="2">
      <c r="A15" t="s">
        <v>187</v>
      </c>
      <c r="B15" t="s">
        <v>188</v>
      </c>
      <c r="C15" t="s">
        <v>181</v>
      </c>
      <c r="D15" t="s">
        <v>182</v>
      </c>
      <c r="E15">
        <v>34.628999999999998</v>
      </c>
      <c r="F15">
        <v>32.979999999999997</v>
      </c>
      <c r="G15">
        <v>4.7619047620000003</v>
      </c>
      <c r="H15">
        <v>1.649</v>
      </c>
      <c r="I15">
        <v>4.5999999999999996</v>
      </c>
    </row>
    <row r="16" spans="1:9" hidden="1" outlineLevel="2">
      <c r="A16" t="s">
        <v>187</v>
      </c>
      <c r="B16" t="s">
        <v>188</v>
      </c>
      <c r="C16" t="s">
        <v>181</v>
      </c>
      <c r="D16" t="s">
        <v>182</v>
      </c>
      <c r="E16">
        <v>474.34800000000001</v>
      </c>
      <c r="F16">
        <v>451.76</v>
      </c>
      <c r="G16">
        <v>4.7619047620000003</v>
      </c>
      <c r="H16">
        <v>22.588000000000001</v>
      </c>
      <c r="I16">
        <v>7.3</v>
      </c>
    </row>
    <row r="17" spans="1:9" hidden="1" outlineLevel="2">
      <c r="A17" t="s">
        <v>187</v>
      </c>
      <c r="B17" t="s">
        <v>188</v>
      </c>
      <c r="C17" t="s">
        <v>181</v>
      </c>
      <c r="D17" t="s">
        <v>182</v>
      </c>
      <c r="E17">
        <v>384.46800000000002</v>
      </c>
      <c r="F17">
        <v>366.16</v>
      </c>
      <c r="G17">
        <v>4.7619047620000003</v>
      </c>
      <c r="H17">
        <v>18.308</v>
      </c>
      <c r="I17">
        <v>4.8</v>
      </c>
    </row>
    <row r="18" spans="1:9" hidden="1" outlineLevel="2">
      <c r="A18" t="s">
        <v>187</v>
      </c>
      <c r="B18" t="s">
        <v>188</v>
      </c>
      <c r="C18" t="s">
        <v>181</v>
      </c>
      <c r="D18" t="s">
        <v>182</v>
      </c>
      <c r="E18">
        <v>793.71600000000001</v>
      </c>
      <c r="F18">
        <v>755.92</v>
      </c>
      <c r="G18">
        <v>4.7619047620000003</v>
      </c>
      <c r="H18">
        <v>37.795999999999999</v>
      </c>
      <c r="I18">
        <v>7.5</v>
      </c>
    </row>
    <row r="19" spans="1:9" hidden="1" outlineLevel="2">
      <c r="A19" t="s">
        <v>187</v>
      </c>
      <c r="B19" t="s">
        <v>188</v>
      </c>
      <c r="C19" t="s">
        <v>181</v>
      </c>
      <c r="D19" t="s">
        <v>182</v>
      </c>
      <c r="E19">
        <v>241.458</v>
      </c>
      <c r="F19">
        <v>229.96</v>
      </c>
      <c r="G19">
        <v>4.7619047620000003</v>
      </c>
      <c r="H19">
        <v>11.497999999999999</v>
      </c>
      <c r="I19">
        <v>6.6</v>
      </c>
    </row>
    <row r="20" spans="1:9" hidden="1" outlineLevel="2">
      <c r="A20" t="s">
        <v>187</v>
      </c>
      <c r="B20" t="s">
        <v>188</v>
      </c>
      <c r="C20" t="s">
        <v>181</v>
      </c>
      <c r="D20" t="s">
        <v>182</v>
      </c>
      <c r="E20">
        <v>217.6335</v>
      </c>
      <c r="F20">
        <v>207.27</v>
      </c>
      <c r="G20">
        <v>4.7619047620000003</v>
      </c>
      <c r="H20">
        <v>10.3635</v>
      </c>
      <c r="I20">
        <v>6.5</v>
      </c>
    </row>
    <row r="21" spans="1:9" hidden="1" outlineLevel="2">
      <c r="A21" t="s">
        <v>187</v>
      </c>
      <c r="B21" t="s">
        <v>188</v>
      </c>
      <c r="C21" t="s">
        <v>181</v>
      </c>
      <c r="D21" t="s">
        <v>182</v>
      </c>
      <c r="E21">
        <v>571.41</v>
      </c>
      <c r="F21">
        <v>544.20000000000005</v>
      </c>
      <c r="G21">
        <v>4.7619047620000003</v>
      </c>
      <c r="H21">
        <v>27.21</v>
      </c>
      <c r="I21">
        <v>5.3</v>
      </c>
    </row>
    <row r="22" spans="1:9" hidden="1" outlineLevel="2">
      <c r="A22" t="s">
        <v>187</v>
      </c>
      <c r="B22" t="s">
        <v>188</v>
      </c>
      <c r="C22" t="s">
        <v>181</v>
      </c>
      <c r="D22" t="s">
        <v>182</v>
      </c>
      <c r="E22">
        <v>33.358499999999999</v>
      </c>
      <c r="F22">
        <v>31.77</v>
      </c>
      <c r="G22">
        <v>4.7619047620000003</v>
      </c>
      <c r="H22">
        <v>1.5885</v>
      </c>
      <c r="I22">
        <v>8.6999999999999993</v>
      </c>
    </row>
    <row r="23" spans="1:9" hidden="1" outlineLevel="2">
      <c r="A23" t="s">
        <v>187</v>
      </c>
      <c r="B23" t="s">
        <v>188</v>
      </c>
      <c r="C23" t="s">
        <v>181</v>
      </c>
      <c r="D23" t="s">
        <v>182</v>
      </c>
      <c r="E23">
        <v>69.405000000000001</v>
      </c>
      <c r="F23">
        <v>66.099999999999994</v>
      </c>
      <c r="G23">
        <v>4.7619047620000003</v>
      </c>
      <c r="H23">
        <v>3.3050000000000002</v>
      </c>
      <c r="I23">
        <v>4.3</v>
      </c>
    </row>
    <row r="24" spans="1:9" hidden="1" outlineLevel="2">
      <c r="A24" t="s">
        <v>187</v>
      </c>
      <c r="B24" t="s">
        <v>188</v>
      </c>
      <c r="C24" t="s">
        <v>181</v>
      </c>
      <c r="D24" t="s">
        <v>182</v>
      </c>
      <c r="E24">
        <v>256.41000000000003</v>
      </c>
      <c r="F24">
        <v>244.2</v>
      </c>
      <c r="G24">
        <v>4.7619047620000003</v>
      </c>
      <c r="H24">
        <v>12.21</v>
      </c>
      <c r="I24">
        <v>4.8</v>
      </c>
    </row>
    <row r="25" spans="1:9" hidden="1" outlineLevel="2">
      <c r="A25" t="s">
        <v>187</v>
      </c>
      <c r="B25" t="s">
        <v>188</v>
      </c>
      <c r="C25" t="s">
        <v>181</v>
      </c>
      <c r="D25" t="s">
        <v>182</v>
      </c>
      <c r="E25">
        <v>160.86000000000001</v>
      </c>
      <c r="F25">
        <v>153.19999999999999</v>
      </c>
      <c r="G25">
        <v>4.7619047620000003</v>
      </c>
      <c r="H25">
        <v>7.66</v>
      </c>
      <c r="I25">
        <v>5.7</v>
      </c>
    </row>
    <row r="26" spans="1:9" hidden="1" outlineLevel="2">
      <c r="A26" t="s">
        <v>187</v>
      </c>
      <c r="B26" t="s">
        <v>188</v>
      </c>
      <c r="C26" t="s">
        <v>181</v>
      </c>
      <c r="D26" t="s">
        <v>182</v>
      </c>
      <c r="E26">
        <v>783.3</v>
      </c>
      <c r="F26">
        <v>746</v>
      </c>
      <c r="G26">
        <v>4.7619047620000003</v>
      </c>
      <c r="H26">
        <v>37.299999999999997</v>
      </c>
      <c r="I26">
        <v>9.5</v>
      </c>
    </row>
    <row r="27" spans="1:9" hidden="1" outlineLevel="2">
      <c r="A27" t="s">
        <v>187</v>
      </c>
      <c r="B27" t="s">
        <v>188</v>
      </c>
      <c r="C27" t="s">
        <v>181</v>
      </c>
      <c r="D27" t="s">
        <v>182</v>
      </c>
      <c r="E27">
        <v>404.649</v>
      </c>
      <c r="F27">
        <v>385.38</v>
      </c>
      <c r="G27">
        <v>4.7619047620000003</v>
      </c>
      <c r="H27">
        <v>19.268999999999998</v>
      </c>
      <c r="I27">
        <v>8.9</v>
      </c>
    </row>
    <row r="28" spans="1:9" hidden="1" outlineLevel="2">
      <c r="A28" t="s">
        <v>187</v>
      </c>
      <c r="B28" t="s">
        <v>188</v>
      </c>
      <c r="C28" t="s">
        <v>181</v>
      </c>
      <c r="D28" t="s">
        <v>182</v>
      </c>
      <c r="E28">
        <v>411.37950000000001</v>
      </c>
      <c r="F28">
        <v>391.79</v>
      </c>
      <c r="G28">
        <v>4.7619047620000003</v>
      </c>
      <c r="H28">
        <v>19.589500000000001</v>
      </c>
      <c r="I28">
        <v>8.9</v>
      </c>
    </row>
    <row r="29" spans="1:9" hidden="1" outlineLevel="2">
      <c r="A29" t="s">
        <v>187</v>
      </c>
      <c r="B29" t="s">
        <v>188</v>
      </c>
      <c r="C29" t="s">
        <v>181</v>
      </c>
      <c r="D29" t="s">
        <v>182</v>
      </c>
      <c r="E29">
        <v>565.21500000000003</v>
      </c>
      <c r="F29">
        <v>538.29999999999995</v>
      </c>
      <c r="G29">
        <v>4.7619047620000003</v>
      </c>
      <c r="H29">
        <v>26.914999999999999</v>
      </c>
      <c r="I29">
        <v>7.7</v>
      </c>
    </row>
    <row r="30" spans="1:9" hidden="1" outlineLevel="2">
      <c r="A30" t="s">
        <v>187</v>
      </c>
      <c r="B30" t="s">
        <v>188</v>
      </c>
      <c r="C30" t="s">
        <v>181</v>
      </c>
      <c r="D30" t="s">
        <v>182</v>
      </c>
      <c r="E30">
        <v>402.26549999999997</v>
      </c>
      <c r="F30">
        <v>383.11</v>
      </c>
      <c r="G30">
        <v>4.7619047620000003</v>
      </c>
      <c r="H30">
        <v>19.1555</v>
      </c>
      <c r="I30">
        <v>8.5</v>
      </c>
    </row>
    <row r="31" spans="1:9" hidden="1" outlineLevel="2">
      <c r="A31" t="s">
        <v>187</v>
      </c>
      <c r="B31" t="s">
        <v>188</v>
      </c>
      <c r="C31" t="s">
        <v>181</v>
      </c>
      <c r="D31" t="s">
        <v>182</v>
      </c>
      <c r="E31">
        <v>374.38799999999998</v>
      </c>
      <c r="F31">
        <v>356.56</v>
      </c>
      <c r="G31">
        <v>4.7619047620000003</v>
      </c>
      <c r="H31">
        <v>17.827999999999999</v>
      </c>
      <c r="I31">
        <v>7.8</v>
      </c>
    </row>
    <row r="32" spans="1:9" hidden="1" outlineLevel="2">
      <c r="A32" t="s">
        <v>187</v>
      </c>
      <c r="B32" t="s">
        <v>188</v>
      </c>
      <c r="C32" t="s">
        <v>181</v>
      </c>
      <c r="D32" t="s">
        <v>182</v>
      </c>
      <c r="E32">
        <v>193.011</v>
      </c>
      <c r="F32">
        <v>183.82</v>
      </c>
      <c r="G32">
        <v>4.7619047620000003</v>
      </c>
      <c r="H32">
        <v>9.1910000000000007</v>
      </c>
      <c r="I32">
        <v>9.9</v>
      </c>
    </row>
    <row r="33" spans="1:9" hidden="1" outlineLevel="2">
      <c r="A33" t="s">
        <v>187</v>
      </c>
      <c r="B33" t="s">
        <v>188</v>
      </c>
      <c r="C33" t="s">
        <v>181</v>
      </c>
      <c r="D33" t="s">
        <v>182</v>
      </c>
      <c r="E33">
        <v>334.34100000000001</v>
      </c>
      <c r="F33">
        <v>318.42</v>
      </c>
      <c r="G33">
        <v>4.7619047620000003</v>
      </c>
      <c r="H33">
        <v>15.920999999999999</v>
      </c>
      <c r="I33">
        <v>9.6</v>
      </c>
    </row>
    <row r="34" spans="1:9" hidden="1" outlineLevel="2">
      <c r="A34" t="s">
        <v>187</v>
      </c>
      <c r="B34" t="s">
        <v>188</v>
      </c>
      <c r="C34" t="s">
        <v>181</v>
      </c>
      <c r="D34" t="s">
        <v>182</v>
      </c>
      <c r="E34">
        <v>258.678</v>
      </c>
      <c r="F34">
        <v>246.36</v>
      </c>
      <c r="G34">
        <v>4.7619047620000003</v>
      </c>
      <c r="H34">
        <v>12.318</v>
      </c>
      <c r="I34">
        <v>8.3000000000000007</v>
      </c>
    </row>
    <row r="35" spans="1:9" hidden="1" outlineLevel="2">
      <c r="A35" t="s">
        <v>187</v>
      </c>
      <c r="B35" t="s">
        <v>188</v>
      </c>
      <c r="C35" t="s">
        <v>181</v>
      </c>
      <c r="D35" t="s">
        <v>182</v>
      </c>
      <c r="E35">
        <v>288.58199999999999</v>
      </c>
      <c r="F35">
        <v>274.83999999999997</v>
      </c>
      <c r="G35">
        <v>4.7619047620000003</v>
      </c>
      <c r="H35">
        <v>13.742000000000001</v>
      </c>
      <c r="I35">
        <v>4.0999999999999996</v>
      </c>
    </row>
    <row r="36" spans="1:9" hidden="1" outlineLevel="2">
      <c r="A36" t="s">
        <v>187</v>
      </c>
      <c r="B36" t="s">
        <v>188</v>
      </c>
      <c r="C36" t="s">
        <v>181</v>
      </c>
      <c r="D36" t="s">
        <v>182</v>
      </c>
      <c r="E36">
        <v>65.740499999999997</v>
      </c>
      <c r="F36">
        <v>62.61</v>
      </c>
      <c r="G36">
        <v>4.7619047620000003</v>
      </c>
      <c r="H36">
        <v>3.1305000000000001</v>
      </c>
      <c r="I36">
        <v>8</v>
      </c>
    </row>
    <row r="37" spans="1:9" hidden="1" outlineLevel="2">
      <c r="A37" t="s">
        <v>187</v>
      </c>
      <c r="B37" t="s">
        <v>188</v>
      </c>
      <c r="C37" t="s">
        <v>181</v>
      </c>
      <c r="D37" t="s">
        <v>182</v>
      </c>
      <c r="E37">
        <v>742.81200000000001</v>
      </c>
      <c r="F37">
        <v>707.44</v>
      </c>
      <c r="G37">
        <v>4.7619047620000003</v>
      </c>
      <c r="H37">
        <v>35.372</v>
      </c>
      <c r="I37">
        <v>4.3</v>
      </c>
    </row>
    <row r="38" spans="1:9" hidden="1" outlineLevel="2">
      <c r="A38" t="s">
        <v>187</v>
      </c>
      <c r="B38" t="s">
        <v>188</v>
      </c>
      <c r="C38" t="s">
        <v>181</v>
      </c>
      <c r="D38" t="s">
        <v>182</v>
      </c>
      <c r="E38">
        <v>20.107500000000002</v>
      </c>
      <c r="F38">
        <v>19.149999999999999</v>
      </c>
      <c r="G38">
        <v>4.7619047620000003</v>
      </c>
      <c r="H38">
        <v>0.95750000000000002</v>
      </c>
      <c r="I38">
        <v>9.5</v>
      </c>
    </row>
    <row r="39" spans="1:9" hidden="1" outlineLevel="2">
      <c r="A39" t="s">
        <v>187</v>
      </c>
      <c r="B39" t="s">
        <v>188</v>
      </c>
      <c r="C39" t="s">
        <v>181</v>
      </c>
      <c r="D39" t="s">
        <v>182</v>
      </c>
      <c r="E39">
        <v>28.423500000000001</v>
      </c>
      <c r="F39">
        <v>27.07</v>
      </c>
      <c r="G39">
        <v>4.7619047620000003</v>
      </c>
      <c r="H39">
        <v>1.3534999999999999</v>
      </c>
      <c r="I39">
        <v>5.3</v>
      </c>
    </row>
    <row r="40" spans="1:9" hidden="1" outlineLevel="2">
      <c r="A40" t="s">
        <v>187</v>
      </c>
      <c r="B40" t="s">
        <v>188</v>
      </c>
      <c r="C40" t="s">
        <v>181</v>
      </c>
      <c r="D40" t="s">
        <v>182</v>
      </c>
      <c r="E40">
        <v>41.076000000000001</v>
      </c>
      <c r="F40">
        <v>39.119999999999997</v>
      </c>
      <c r="G40">
        <v>4.7619047620000003</v>
      </c>
      <c r="H40">
        <v>1.956</v>
      </c>
      <c r="I40">
        <v>9.6</v>
      </c>
    </row>
    <row r="41" spans="1:9" hidden="1" outlineLevel="2">
      <c r="A41" t="s">
        <v>187</v>
      </c>
      <c r="B41" t="s">
        <v>188</v>
      </c>
      <c r="C41" t="s">
        <v>181</v>
      </c>
      <c r="D41" t="s">
        <v>182</v>
      </c>
      <c r="E41">
        <v>155.19</v>
      </c>
      <c r="F41">
        <v>147.80000000000001</v>
      </c>
      <c r="G41">
        <v>4.7619047620000003</v>
      </c>
      <c r="H41">
        <v>7.39</v>
      </c>
      <c r="I41">
        <v>6.9</v>
      </c>
    </row>
    <row r="42" spans="1:9" hidden="1" outlineLevel="2">
      <c r="A42" t="s">
        <v>187</v>
      </c>
      <c r="B42" t="s">
        <v>188</v>
      </c>
      <c r="C42" t="s">
        <v>181</v>
      </c>
      <c r="D42" t="s">
        <v>182</v>
      </c>
      <c r="E42">
        <v>731.43</v>
      </c>
      <c r="F42">
        <v>696.6</v>
      </c>
      <c r="G42">
        <v>4.7619047620000003</v>
      </c>
      <c r="H42">
        <v>34.83</v>
      </c>
      <c r="I42">
        <v>4.5</v>
      </c>
    </row>
    <row r="43" spans="1:9" hidden="1" outlineLevel="2">
      <c r="A43" t="s">
        <v>187</v>
      </c>
      <c r="B43" t="s">
        <v>188</v>
      </c>
      <c r="C43" t="s">
        <v>181</v>
      </c>
      <c r="D43" t="s">
        <v>182</v>
      </c>
      <c r="E43">
        <v>767.02499999999998</v>
      </c>
      <c r="F43">
        <v>730.5</v>
      </c>
      <c r="G43">
        <v>4.7619047620000003</v>
      </c>
      <c r="H43">
        <v>36.524999999999999</v>
      </c>
      <c r="I43">
        <v>8.6999999999999993</v>
      </c>
    </row>
    <row r="44" spans="1:9" hidden="1" outlineLevel="2">
      <c r="A44" t="s">
        <v>187</v>
      </c>
      <c r="B44" t="s">
        <v>188</v>
      </c>
      <c r="C44" t="s">
        <v>181</v>
      </c>
      <c r="D44" t="s">
        <v>182</v>
      </c>
      <c r="E44">
        <v>207.858</v>
      </c>
      <c r="F44">
        <v>197.96</v>
      </c>
      <c r="G44">
        <v>4.7619047620000003</v>
      </c>
      <c r="H44">
        <v>9.8979999999999997</v>
      </c>
      <c r="I44">
        <v>6.6</v>
      </c>
    </row>
    <row r="45" spans="1:9" hidden="1" outlineLevel="2">
      <c r="A45" t="s">
        <v>187</v>
      </c>
      <c r="B45" t="s">
        <v>188</v>
      </c>
      <c r="C45" t="s">
        <v>181</v>
      </c>
      <c r="D45" t="s">
        <v>182</v>
      </c>
      <c r="E45">
        <v>734.07600000000002</v>
      </c>
      <c r="F45">
        <v>699.12</v>
      </c>
      <c r="G45">
        <v>4.7619047620000003</v>
      </c>
      <c r="H45">
        <v>34.956000000000003</v>
      </c>
      <c r="I45">
        <v>9.8000000000000007</v>
      </c>
    </row>
    <row r="46" spans="1:9" hidden="1" outlineLevel="2">
      <c r="A46" t="s">
        <v>187</v>
      </c>
      <c r="B46" t="s">
        <v>188</v>
      </c>
      <c r="C46" t="s">
        <v>181</v>
      </c>
      <c r="D46" t="s">
        <v>182</v>
      </c>
      <c r="E46">
        <v>212.68799999999999</v>
      </c>
      <c r="F46">
        <v>202.56</v>
      </c>
      <c r="G46">
        <v>4.7619047620000003</v>
      </c>
      <c r="H46">
        <v>10.128</v>
      </c>
      <c r="I46">
        <v>8.6999999999999993</v>
      </c>
    </row>
    <row r="47" spans="1:9" hidden="1" outlineLevel="2">
      <c r="A47" t="s">
        <v>187</v>
      </c>
      <c r="B47" t="s">
        <v>188</v>
      </c>
      <c r="C47" t="s">
        <v>181</v>
      </c>
      <c r="D47" t="s">
        <v>182</v>
      </c>
      <c r="E47">
        <v>103.0365</v>
      </c>
      <c r="F47">
        <v>98.13</v>
      </c>
      <c r="G47">
        <v>4.7619047620000003</v>
      </c>
      <c r="H47">
        <v>4.9065000000000003</v>
      </c>
      <c r="I47">
        <v>8.9</v>
      </c>
    </row>
    <row r="48" spans="1:9" hidden="1" outlineLevel="2">
      <c r="A48" t="s">
        <v>187</v>
      </c>
      <c r="B48" t="s">
        <v>188</v>
      </c>
      <c r="C48" t="s">
        <v>181</v>
      </c>
      <c r="D48" t="s">
        <v>182</v>
      </c>
      <c r="E48">
        <v>152.77500000000001</v>
      </c>
      <c r="F48">
        <v>145.5</v>
      </c>
      <c r="G48">
        <v>4.7619047620000003</v>
      </c>
      <c r="H48">
        <v>7.2750000000000004</v>
      </c>
      <c r="I48">
        <v>6.7</v>
      </c>
    </row>
    <row r="49" spans="1:9" hidden="1" outlineLevel="2">
      <c r="A49" t="s">
        <v>187</v>
      </c>
      <c r="B49" t="s">
        <v>188</v>
      </c>
      <c r="C49" t="s">
        <v>181</v>
      </c>
      <c r="D49" t="s">
        <v>182</v>
      </c>
      <c r="E49">
        <v>666.93899999999996</v>
      </c>
      <c r="F49">
        <v>635.17999999999995</v>
      </c>
      <c r="G49">
        <v>4.7619047620000003</v>
      </c>
      <c r="H49">
        <v>31.759</v>
      </c>
      <c r="I49">
        <v>6.2</v>
      </c>
    </row>
    <row r="50" spans="1:9" hidden="1" outlineLevel="2">
      <c r="A50" t="s">
        <v>187</v>
      </c>
      <c r="B50" t="s">
        <v>188</v>
      </c>
      <c r="C50" t="s">
        <v>181</v>
      </c>
      <c r="D50" t="s">
        <v>182</v>
      </c>
      <c r="E50">
        <v>570.78</v>
      </c>
      <c r="F50">
        <v>543.6</v>
      </c>
      <c r="G50">
        <v>4.7619047620000003</v>
      </c>
      <c r="H50">
        <v>27.18</v>
      </c>
      <c r="I50">
        <v>6.1</v>
      </c>
    </row>
    <row r="51" spans="1:9" hidden="1" outlineLevel="2">
      <c r="A51" t="s">
        <v>187</v>
      </c>
      <c r="B51" t="s">
        <v>188</v>
      </c>
      <c r="C51" t="s">
        <v>181</v>
      </c>
      <c r="D51" t="s">
        <v>182</v>
      </c>
      <c r="E51">
        <v>77.658000000000001</v>
      </c>
      <c r="F51">
        <v>73.959999999999994</v>
      </c>
      <c r="G51">
        <v>4.7619047620000003</v>
      </c>
      <c r="H51">
        <v>3.698</v>
      </c>
      <c r="I51">
        <v>5</v>
      </c>
    </row>
    <row r="52" spans="1:9" hidden="1" outlineLevel="2">
      <c r="A52" t="s">
        <v>187</v>
      </c>
      <c r="B52" t="s">
        <v>188</v>
      </c>
      <c r="C52" t="s">
        <v>181</v>
      </c>
      <c r="D52" t="s">
        <v>182</v>
      </c>
      <c r="E52">
        <v>84.756</v>
      </c>
      <c r="F52">
        <v>80.72</v>
      </c>
      <c r="G52">
        <v>4.7619047620000003</v>
      </c>
      <c r="H52">
        <v>4.0359999999999996</v>
      </c>
      <c r="I52">
        <v>5</v>
      </c>
    </row>
    <row r="53" spans="1:9" hidden="1" outlineLevel="2">
      <c r="A53" t="s">
        <v>187</v>
      </c>
      <c r="B53" t="s">
        <v>188</v>
      </c>
      <c r="C53" t="s">
        <v>181</v>
      </c>
      <c r="D53" t="s">
        <v>182</v>
      </c>
      <c r="E53">
        <v>151.28399999999999</v>
      </c>
      <c r="F53">
        <v>144.08000000000001</v>
      </c>
      <c r="G53">
        <v>4.7619047620000003</v>
      </c>
      <c r="H53">
        <v>7.2039999999999997</v>
      </c>
      <c r="I53">
        <v>9.5</v>
      </c>
    </row>
    <row r="54" spans="1:9" hidden="1" outlineLevel="2">
      <c r="A54" t="s">
        <v>187</v>
      </c>
      <c r="B54" t="s">
        <v>188</v>
      </c>
      <c r="C54" t="s">
        <v>181</v>
      </c>
      <c r="D54" t="s">
        <v>182</v>
      </c>
      <c r="E54">
        <v>430.71</v>
      </c>
      <c r="F54">
        <v>410.2</v>
      </c>
      <c r="G54">
        <v>4.7619047620000003</v>
      </c>
      <c r="H54">
        <v>20.51</v>
      </c>
      <c r="I54">
        <v>7.6</v>
      </c>
    </row>
    <row r="55" spans="1:9" hidden="1" outlineLevel="2">
      <c r="A55" t="s">
        <v>187</v>
      </c>
      <c r="B55" t="s">
        <v>188</v>
      </c>
      <c r="C55" t="s">
        <v>181</v>
      </c>
      <c r="D55" t="s">
        <v>182</v>
      </c>
      <c r="E55">
        <v>75.936000000000007</v>
      </c>
      <c r="F55">
        <v>72.319999999999993</v>
      </c>
      <c r="G55">
        <v>4.7619047620000003</v>
      </c>
      <c r="H55">
        <v>3.6160000000000001</v>
      </c>
      <c r="I55">
        <v>9.5</v>
      </c>
    </row>
    <row r="56" spans="1:9" hidden="1" outlineLevel="2">
      <c r="A56" t="s">
        <v>187</v>
      </c>
      <c r="B56" t="s">
        <v>188</v>
      </c>
      <c r="C56" t="s">
        <v>181</v>
      </c>
      <c r="D56" t="s">
        <v>182</v>
      </c>
      <c r="E56">
        <v>695.23649999999998</v>
      </c>
      <c r="F56">
        <v>662.13</v>
      </c>
      <c r="G56">
        <v>4.7619047620000003</v>
      </c>
      <c r="H56">
        <v>33.106499999999997</v>
      </c>
      <c r="I56">
        <v>4.9000000000000004</v>
      </c>
    </row>
    <row r="57" spans="1:9" hidden="1" outlineLevel="2">
      <c r="A57" t="s">
        <v>187</v>
      </c>
      <c r="B57" t="s">
        <v>188</v>
      </c>
      <c r="C57" t="s">
        <v>181</v>
      </c>
      <c r="D57" t="s">
        <v>182</v>
      </c>
      <c r="E57">
        <v>165.648</v>
      </c>
      <c r="F57">
        <v>157.76</v>
      </c>
      <c r="G57">
        <v>4.7619047620000003</v>
      </c>
      <c r="H57">
        <v>7.8879999999999999</v>
      </c>
      <c r="I57">
        <v>9.1</v>
      </c>
    </row>
    <row r="58" spans="1:9" hidden="1" outlineLevel="2">
      <c r="A58" t="s">
        <v>187</v>
      </c>
      <c r="B58" t="s">
        <v>188</v>
      </c>
      <c r="C58" t="s">
        <v>181</v>
      </c>
      <c r="D58" t="s">
        <v>182</v>
      </c>
      <c r="E58">
        <v>92.557500000000005</v>
      </c>
      <c r="F58">
        <v>88.15</v>
      </c>
      <c r="G58">
        <v>4.7619047620000003</v>
      </c>
      <c r="H58">
        <v>4.4074999999999998</v>
      </c>
      <c r="I58">
        <v>8.5</v>
      </c>
    </row>
    <row r="59" spans="1:9" hidden="1" outlineLevel="2">
      <c r="A59" t="s">
        <v>187</v>
      </c>
      <c r="B59" t="s">
        <v>188</v>
      </c>
      <c r="C59" t="s">
        <v>181</v>
      </c>
      <c r="D59" t="s">
        <v>182</v>
      </c>
      <c r="E59">
        <v>311.18849999999998</v>
      </c>
      <c r="F59">
        <v>296.37</v>
      </c>
      <c r="G59">
        <v>4.7619047620000003</v>
      </c>
      <c r="H59">
        <v>14.8185</v>
      </c>
      <c r="I59">
        <v>6.4</v>
      </c>
    </row>
    <row r="60" spans="1:9" hidden="1" outlineLevel="2">
      <c r="A60" t="s">
        <v>187</v>
      </c>
      <c r="B60" t="s">
        <v>188</v>
      </c>
      <c r="C60" t="s">
        <v>181</v>
      </c>
      <c r="D60" t="s">
        <v>182</v>
      </c>
      <c r="E60">
        <v>370.125</v>
      </c>
      <c r="F60">
        <v>352.5</v>
      </c>
      <c r="G60">
        <v>4.7619047620000003</v>
      </c>
      <c r="H60">
        <v>17.625</v>
      </c>
      <c r="I60">
        <v>5.9</v>
      </c>
    </row>
    <row r="61" spans="1:9" hidden="1" outlineLevel="2">
      <c r="A61" t="s">
        <v>187</v>
      </c>
      <c r="B61" t="s">
        <v>188</v>
      </c>
      <c r="C61" t="s">
        <v>181</v>
      </c>
      <c r="D61" t="s">
        <v>182</v>
      </c>
      <c r="E61">
        <v>470.988</v>
      </c>
      <c r="F61">
        <v>448.56</v>
      </c>
      <c r="G61">
        <v>4.7619047620000003</v>
      </c>
      <c r="H61">
        <v>22.428000000000001</v>
      </c>
      <c r="I61">
        <v>7.3</v>
      </c>
    </row>
    <row r="62" spans="1:9" hidden="1" outlineLevel="2">
      <c r="A62" t="s">
        <v>187</v>
      </c>
      <c r="B62" t="s">
        <v>188</v>
      </c>
      <c r="C62" t="s">
        <v>181</v>
      </c>
      <c r="D62" t="s">
        <v>182</v>
      </c>
      <c r="E62">
        <v>41.454000000000001</v>
      </c>
      <c r="F62">
        <v>39.479999999999997</v>
      </c>
      <c r="G62">
        <v>4.7619047620000003</v>
      </c>
      <c r="H62">
        <v>1.974</v>
      </c>
      <c r="I62">
        <v>6.5</v>
      </c>
    </row>
    <row r="63" spans="1:9" hidden="1" outlineLevel="2">
      <c r="A63" t="s">
        <v>187</v>
      </c>
      <c r="B63" t="s">
        <v>188</v>
      </c>
      <c r="C63" t="s">
        <v>181</v>
      </c>
      <c r="D63" t="s">
        <v>182</v>
      </c>
      <c r="E63">
        <v>145.404</v>
      </c>
      <c r="F63">
        <v>138.47999999999999</v>
      </c>
      <c r="G63">
        <v>4.7619047620000003</v>
      </c>
      <c r="H63">
        <v>6.9240000000000004</v>
      </c>
      <c r="I63">
        <v>4.9000000000000004</v>
      </c>
    </row>
    <row r="64" spans="1:9" hidden="1" outlineLevel="2">
      <c r="A64" t="s">
        <v>187</v>
      </c>
      <c r="B64" t="s">
        <v>188</v>
      </c>
      <c r="C64" t="s">
        <v>181</v>
      </c>
      <c r="D64" t="s">
        <v>182</v>
      </c>
      <c r="E64">
        <v>103.11</v>
      </c>
      <c r="F64">
        <v>98.2</v>
      </c>
      <c r="G64">
        <v>4.7619047620000003</v>
      </c>
      <c r="H64">
        <v>4.91</v>
      </c>
      <c r="I64">
        <v>6.4</v>
      </c>
    </row>
    <row r="65" spans="1:9" hidden="1" outlineLevel="2">
      <c r="A65" t="s">
        <v>187</v>
      </c>
      <c r="B65" t="s">
        <v>188</v>
      </c>
      <c r="C65" t="s">
        <v>181</v>
      </c>
      <c r="D65" t="s">
        <v>182</v>
      </c>
      <c r="E65">
        <v>136.143</v>
      </c>
      <c r="F65">
        <v>129.66</v>
      </c>
      <c r="G65">
        <v>4.7619047620000003</v>
      </c>
      <c r="H65">
        <v>6.4829999999999997</v>
      </c>
      <c r="I65">
        <v>8</v>
      </c>
    </row>
    <row r="66" spans="1:9" hidden="1" outlineLevel="2">
      <c r="A66" t="s">
        <v>187</v>
      </c>
      <c r="B66" t="s">
        <v>188</v>
      </c>
      <c r="C66" t="s">
        <v>181</v>
      </c>
      <c r="D66" t="s">
        <v>182</v>
      </c>
      <c r="E66">
        <v>207.58500000000001</v>
      </c>
      <c r="F66">
        <v>197.7</v>
      </c>
      <c r="G66">
        <v>4.7619047620000003</v>
      </c>
      <c r="H66">
        <v>9.8849999999999998</v>
      </c>
      <c r="I66">
        <v>5</v>
      </c>
    </row>
    <row r="67" spans="1:9" hidden="1" outlineLevel="2">
      <c r="A67" t="s">
        <v>187</v>
      </c>
      <c r="B67" t="s">
        <v>188</v>
      </c>
      <c r="C67" t="s">
        <v>181</v>
      </c>
      <c r="D67" t="s">
        <v>182</v>
      </c>
      <c r="E67">
        <v>835.28549999999996</v>
      </c>
      <c r="F67">
        <v>795.51</v>
      </c>
      <c r="G67">
        <v>4.7619047620000003</v>
      </c>
      <c r="H67">
        <v>39.775500000000001</v>
      </c>
      <c r="I67">
        <v>6.3</v>
      </c>
    </row>
    <row r="68" spans="1:9" hidden="1" outlineLevel="2">
      <c r="A68" t="s">
        <v>187</v>
      </c>
      <c r="B68" t="s">
        <v>188</v>
      </c>
      <c r="C68" t="s">
        <v>181</v>
      </c>
      <c r="D68" t="s">
        <v>182</v>
      </c>
      <c r="E68">
        <v>110.124</v>
      </c>
      <c r="F68">
        <v>104.88</v>
      </c>
      <c r="G68">
        <v>4.7619047620000003</v>
      </c>
      <c r="H68">
        <v>5.2439999999999998</v>
      </c>
      <c r="I68">
        <v>6.1</v>
      </c>
    </row>
    <row r="69" spans="1:9" hidden="1" outlineLevel="2">
      <c r="A69" t="s">
        <v>187</v>
      </c>
      <c r="B69" t="s">
        <v>188</v>
      </c>
      <c r="C69" t="s">
        <v>181</v>
      </c>
      <c r="D69" t="s">
        <v>182</v>
      </c>
      <c r="E69">
        <v>383.52300000000002</v>
      </c>
      <c r="F69">
        <v>365.26</v>
      </c>
      <c r="G69">
        <v>4.7619047620000003</v>
      </c>
      <c r="H69">
        <v>18.263000000000002</v>
      </c>
      <c r="I69">
        <v>9.3000000000000007</v>
      </c>
    </row>
    <row r="70" spans="1:9" hidden="1" outlineLevel="2">
      <c r="A70" t="s">
        <v>187</v>
      </c>
      <c r="B70" t="s">
        <v>188</v>
      </c>
      <c r="C70" t="s">
        <v>181</v>
      </c>
      <c r="D70" t="s">
        <v>182</v>
      </c>
      <c r="E70">
        <v>116.1405</v>
      </c>
      <c r="F70">
        <v>110.61</v>
      </c>
      <c r="G70">
        <v>4.7619047620000003</v>
      </c>
      <c r="H70">
        <v>5.5305</v>
      </c>
      <c r="I70">
        <v>8</v>
      </c>
    </row>
    <row r="71" spans="1:9" hidden="1" outlineLevel="2">
      <c r="A71" t="s">
        <v>187</v>
      </c>
      <c r="B71" t="s">
        <v>188</v>
      </c>
      <c r="C71" t="s">
        <v>181</v>
      </c>
      <c r="D71" t="s">
        <v>182</v>
      </c>
      <c r="E71">
        <v>93.744</v>
      </c>
      <c r="F71">
        <v>89.28</v>
      </c>
      <c r="G71">
        <v>4.7619047620000003</v>
      </c>
      <c r="H71">
        <v>4.4640000000000004</v>
      </c>
      <c r="I71">
        <v>4.0999999999999996</v>
      </c>
    </row>
    <row r="72" spans="1:9" hidden="1" outlineLevel="2">
      <c r="A72" t="s">
        <v>187</v>
      </c>
      <c r="B72" t="s">
        <v>188</v>
      </c>
      <c r="C72" t="s">
        <v>181</v>
      </c>
      <c r="D72" t="s">
        <v>182</v>
      </c>
      <c r="E72">
        <v>300.21600000000001</v>
      </c>
      <c r="F72">
        <v>285.92</v>
      </c>
      <c r="G72">
        <v>4.7619047620000003</v>
      </c>
      <c r="H72">
        <v>14.295999999999999</v>
      </c>
      <c r="I72">
        <v>4.9000000000000004</v>
      </c>
    </row>
    <row r="73" spans="1:9" hidden="1" outlineLevel="2">
      <c r="A73" t="s">
        <v>187</v>
      </c>
      <c r="B73" t="s">
        <v>188</v>
      </c>
      <c r="C73" t="s">
        <v>181</v>
      </c>
      <c r="D73" t="s">
        <v>182</v>
      </c>
      <c r="E73">
        <v>810.6</v>
      </c>
      <c r="F73">
        <v>772</v>
      </c>
      <c r="G73">
        <v>4.7619047620000003</v>
      </c>
      <c r="H73">
        <v>38.6</v>
      </c>
      <c r="I73">
        <v>5.6</v>
      </c>
    </row>
    <row r="74" spans="1:9" hidden="1" outlineLevel="2">
      <c r="A74" t="s">
        <v>187</v>
      </c>
      <c r="B74" t="s">
        <v>188</v>
      </c>
      <c r="C74" t="s">
        <v>181</v>
      </c>
      <c r="D74" t="s">
        <v>182</v>
      </c>
      <c r="E74">
        <v>401.26799999999997</v>
      </c>
      <c r="F74">
        <v>382.16</v>
      </c>
      <c r="G74">
        <v>4.7619047620000003</v>
      </c>
      <c r="H74">
        <v>19.108000000000001</v>
      </c>
      <c r="I74">
        <v>4.5</v>
      </c>
    </row>
    <row r="75" spans="1:9" hidden="1" outlineLevel="2">
      <c r="A75" t="s">
        <v>187</v>
      </c>
      <c r="B75" t="s">
        <v>188</v>
      </c>
      <c r="C75" t="s">
        <v>181</v>
      </c>
      <c r="D75" t="s">
        <v>182</v>
      </c>
      <c r="E75">
        <v>714.32550000000003</v>
      </c>
      <c r="F75">
        <v>680.31</v>
      </c>
      <c r="G75">
        <v>4.7619047620000003</v>
      </c>
      <c r="H75">
        <v>34.015500000000003</v>
      </c>
      <c r="I75">
        <v>8</v>
      </c>
    </row>
    <row r="76" spans="1:9" hidden="1" outlineLevel="2">
      <c r="A76" t="s">
        <v>187</v>
      </c>
      <c r="B76" t="s">
        <v>188</v>
      </c>
      <c r="C76" t="s">
        <v>181</v>
      </c>
      <c r="D76" t="s">
        <v>182</v>
      </c>
      <c r="E76">
        <v>441.58800000000002</v>
      </c>
      <c r="F76">
        <v>420.56</v>
      </c>
      <c r="G76">
        <v>4.7619047620000003</v>
      </c>
      <c r="H76">
        <v>21.027999999999999</v>
      </c>
      <c r="I76">
        <v>4.5</v>
      </c>
    </row>
    <row r="77" spans="1:9" hidden="1" outlineLevel="2">
      <c r="A77" t="s">
        <v>187</v>
      </c>
      <c r="B77" t="s">
        <v>188</v>
      </c>
      <c r="C77" t="s">
        <v>181</v>
      </c>
      <c r="D77" t="s">
        <v>182</v>
      </c>
      <c r="E77">
        <v>681.43949999999995</v>
      </c>
      <c r="F77">
        <v>648.99</v>
      </c>
      <c r="G77">
        <v>4.7619047620000003</v>
      </c>
      <c r="H77">
        <v>32.4495</v>
      </c>
      <c r="I77">
        <v>7.7</v>
      </c>
    </row>
    <row r="78" spans="1:9" hidden="1" outlineLevel="2">
      <c r="A78" t="s">
        <v>187</v>
      </c>
      <c r="B78" t="s">
        <v>188</v>
      </c>
      <c r="C78" t="s">
        <v>181</v>
      </c>
      <c r="D78" t="s">
        <v>182</v>
      </c>
      <c r="E78">
        <v>99.54</v>
      </c>
      <c r="F78">
        <v>94.8</v>
      </c>
      <c r="G78">
        <v>4.7619047620000003</v>
      </c>
      <c r="H78">
        <v>4.74</v>
      </c>
      <c r="I78">
        <v>4.0999999999999996</v>
      </c>
    </row>
    <row r="79" spans="1:9" hidden="1" outlineLevel="2">
      <c r="A79" t="s">
        <v>187</v>
      </c>
      <c r="B79" t="s">
        <v>188</v>
      </c>
      <c r="C79" t="s">
        <v>181</v>
      </c>
      <c r="D79" t="s">
        <v>182</v>
      </c>
      <c r="E79">
        <v>299.3655</v>
      </c>
      <c r="F79">
        <v>285.11</v>
      </c>
      <c r="G79">
        <v>4.7619047620000003</v>
      </c>
      <c r="H79">
        <v>14.2555</v>
      </c>
      <c r="I79">
        <v>5.4</v>
      </c>
    </row>
    <row r="80" spans="1:9" hidden="1" outlineLevel="2">
      <c r="A80" t="s">
        <v>187</v>
      </c>
      <c r="B80" t="s">
        <v>188</v>
      </c>
      <c r="C80" t="s">
        <v>181</v>
      </c>
      <c r="D80" t="s">
        <v>182</v>
      </c>
      <c r="E80">
        <v>225.01499999999999</v>
      </c>
      <c r="F80">
        <v>214.3</v>
      </c>
      <c r="G80">
        <v>4.7619047620000003</v>
      </c>
      <c r="H80">
        <v>10.715</v>
      </c>
      <c r="I80">
        <v>6.2</v>
      </c>
    </row>
    <row r="81" spans="1:9" hidden="1" outlineLevel="2">
      <c r="A81" t="s">
        <v>187</v>
      </c>
      <c r="B81" t="s">
        <v>188</v>
      </c>
      <c r="C81" t="s">
        <v>181</v>
      </c>
      <c r="D81" t="s">
        <v>182</v>
      </c>
      <c r="E81">
        <v>101.64</v>
      </c>
      <c r="F81">
        <v>96.8</v>
      </c>
      <c r="G81">
        <v>4.7619047620000003</v>
      </c>
      <c r="H81">
        <v>4.84</v>
      </c>
      <c r="I81">
        <v>8.6</v>
      </c>
    </row>
    <row r="82" spans="1:9" hidden="1" outlineLevel="2">
      <c r="A82" t="s">
        <v>187</v>
      </c>
      <c r="B82" t="s">
        <v>188</v>
      </c>
      <c r="C82" t="s">
        <v>181</v>
      </c>
      <c r="D82" t="s">
        <v>182</v>
      </c>
      <c r="E82">
        <v>348.70499999999998</v>
      </c>
      <c r="F82">
        <v>332.1</v>
      </c>
      <c r="G82">
        <v>4.7619047620000003</v>
      </c>
      <c r="H82">
        <v>16.605</v>
      </c>
      <c r="I82">
        <v>6</v>
      </c>
    </row>
    <row r="83" spans="1:9" hidden="1" outlineLevel="2">
      <c r="A83" t="s">
        <v>187</v>
      </c>
      <c r="B83" t="s">
        <v>188</v>
      </c>
      <c r="C83" t="s">
        <v>181</v>
      </c>
      <c r="D83" t="s">
        <v>182</v>
      </c>
      <c r="E83">
        <v>91.822500000000005</v>
      </c>
      <c r="F83">
        <v>87.45</v>
      </c>
      <c r="G83">
        <v>4.7619047620000003</v>
      </c>
      <c r="H83">
        <v>4.3724999999999996</v>
      </c>
      <c r="I83">
        <v>7.3</v>
      </c>
    </row>
    <row r="84" spans="1:9" hidden="1" outlineLevel="2">
      <c r="A84" t="s">
        <v>187</v>
      </c>
      <c r="B84" t="s">
        <v>188</v>
      </c>
      <c r="C84" t="s">
        <v>181</v>
      </c>
      <c r="D84" t="s">
        <v>182</v>
      </c>
      <c r="E84">
        <v>82.718999999999994</v>
      </c>
      <c r="F84">
        <v>78.78</v>
      </c>
      <c r="G84">
        <v>4.7619047620000003</v>
      </c>
      <c r="H84">
        <v>3.9390000000000001</v>
      </c>
      <c r="I84">
        <v>6.3</v>
      </c>
    </row>
    <row r="85" spans="1:9" hidden="1" outlineLevel="2">
      <c r="A85" t="s">
        <v>187</v>
      </c>
      <c r="B85" t="s">
        <v>188</v>
      </c>
      <c r="C85" t="s">
        <v>181</v>
      </c>
      <c r="D85" t="s">
        <v>182</v>
      </c>
      <c r="E85">
        <v>68.984999999999999</v>
      </c>
      <c r="F85">
        <v>65.7</v>
      </c>
      <c r="G85">
        <v>4.7619047620000003</v>
      </c>
      <c r="H85">
        <v>3.2850000000000001</v>
      </c>
      <c r="I85">
        <v>4.7</v>
      </c>
    </row>
    <row r="86" spans="1:9" hidden="1" outlineLevel="2">
      <c r="A86" t="s">
        <v>187</v>
      </c>
      <c r="B86" t="s">
        <v>188</v>
      </c>
      <c r="C86" t="s">
        <v>181</v>
      </c>
      <c r="D86" t="s">
        <v>182</v>
      </c>
      <c r="E86">
        <v>263.97000000000003</v>
      </c>
      <c r="F86">
        <v>251.4</v>
      </c>
      <c r="G86">
        <v>4.7619047620000003</v>
      </c>
      <c r="H86">
        <v>12.57</v>
      </c>
      <c r="I86">
        <v>8.6999999999999993</v>
      </c>
    </row>
    <row r="87" spans="1:9" hidden="1" outlineLevel="2">
      <c r="A87" t="s">
        <v>187</v>
      </c>
      <c r="B87" t="s">
        <v>188</v>
      </c>
      <c r="C87" t="s">
        <v>181</v>
      </c>
      <c r="D87" t="s">
        <v>182</v>
      </c>
      <c r="E87">
        <v>181.07249999999999</v>
      </c>
      <c r="F87">
        <v>172.45</v>
      </c>
      <c r="G87">
        <v>4.7619047620000003</v>
      </c>
      <c r="H87">
        <v>8.6225000000000005</v>
      </c>
      <c r="I87">
        <v>9</v>
      </c>
    </row>
    <row r="88" spans="1:9" hidden="1" outlineLevel="2">
      <c r="A88" t="s">
        <v>187</v>
      </c>
      <c r="B88" t="s">
        <v>188</v>
      </c>
      <c r="C88" t="s">
        <v>181</v>
      </c>
      <c r="D88" t="s">
        <v>182</v>
      </c>
      <c r="E88">
        <v>888.61500000000001</v>
      </c>
      <c r="F88">
        <v>846.3</v>
      </c>
      <c r="G88">
        <v>4.7619047620000003</v>
      </c>
      <c r="H88">
        <v>42.314999999999998</v>
      </c>
      <c r="I88">
        <v>9</v>
      </c>
    </row>
    <row r="89" spans="1:9" outlineLevel="1" collapsed="1">
      <c r="A89" s="84" t="s">
        <v>190</v>
      </c>
      <c r="E89">
        <f>SUBTOTAL(9,E90:E185)</f>
        <v>34653.443999999996</v>
      </c>
    </row>
    <row r="90" spans="1:9" hidden="1" outlineLevel="2">
      <c r="A90" t="s">
        <v>183</v>
      </c>
      <c r="B90" t="s">
        <v>184</v>
      </c>
      <c r="C90" t="s">
        <v>181</v>
      </c>
      <c r="D90" t="s">
        <v>182</v>
      </c>
      <c r="E90">
        <v>417.56400000000002</v>
      </c>
      <c r="F90">
        <v>397.68</v>
      </c>
      <c r="G90">
        <v>4.7619047620000003</v>
      </c>
      <c r="H90">
        <v>19.884</v>
      </c>
      <c r="I90">
        <v>7.5</v>
      </c>
    </row>
    <row r="91" spans="1:9" hidden="1" outlineLevel="2">
      <c r="A91" t="s">
        <v>183</v>
      </c>
      <c r="B91" t="s">
        <v>184</v>
      </c>
      <c r="C91" t="s">
        <v>181</v>
      </c>
      <c r="D91" t="s">
        <v>182</v>
      </c>
      <c r="E91">
        <v>71.525999999999996</v>
      </c>
      <c r="F91">
        <v>68.12</v>
      </c>
      <c r="G91">
        <v>4.7619047620000003</v>
      </c>
      <c r="H91">
        <v>3.4060000000000001</v>
      </c>
      <c r="I91">
        <v>6.8</v>
      </c>
    </row>
    <row r="92" spans="1:9" hidden="1" outlineLevel="2">
      <c r="A92" t="s">
        <v>183</v>
      </c>
      <c r="B92" t="s">
        <v>184</v>
      </c>
      <c r="C92" t="s">
        <v>181</v>
      </c>
      <c r="D92" t="s">
        <v>182</v>
      </c>
      <c r="E92">
        <v>829.08</v>
      </c>
      <c r="F92">
        <v>789.6</v>
      </c>
      <c r="G92">
        <v>4.7619047620000003</v>
      </c>
      <c r="H92">
        <v>39.479999999999997</v>
      </c>
      <c r="I92">
        <v>7.6</v>
      </c>
    </row>
    <row r="93" spans="1:9" hidden="1" outlineLevel="2">
      <c r="A93" t="s">
        <v>183</v>
      </c>
      <c r="B93" t="s">
        <v>184</v>
      </c>
      <c r="C93" t="s">
        <v>181</v>
      </c>
      <c r="D93" t="s">
        <v>182</v>
      </c>
      <c r="E93">
        <v>867.61500000000001</v>
      </c>
      <c r="F93">
        <v>826.3</v>
      </c>
      <c r="G93">
        <v>4.7619047620000003</v>
      </c>
      <c r="H93">
        <v>41.314999999999998</v>
      </c>
      <c r="I93">
        <v>7.9</v>
      </c>
    </row>
    <row r="94" spans="1:9" hidden="1" outlineLevel="2">
      <c r="A94" t="s">
        <v>183</v>
      </c>
      <c r="B94" t="s">
        <v>184</v>
      </c>
      <c r="C94" t="s">
        <v>181</v>
      </c>
      <c r="D94" t="s">
        <v>182</v>
      </c>
      <c r="E94">
        <v>77.930999999999997</v>
      </c>
      <c r="F94">
        <v>74.22</v>
      </c>
      <c r="G94">
        <v>4.7619047620000003</v>
      </c>
      <c r="H94">
        <v>3.7109999999999999</v>
      </c>
      <c r="I94">
        <v>10</v>
      </c>
    </row>
    <row r="95" spans="1:9" hidden="1" outlineLevel="2">
      <c r="A95" t="s">
        <v>183</v>
      </c>
      <c r="B95" t="s">
        <v>184</v>
      </c>
      <c r="C95" t="s">
        <v>181</v>
      </c>
      <c r="D95" t="s">
        <v>182</v>
      </c>
      <c r="E95">
        <v>822.255</v>
      </c>
      <c r="F95">
        <v>783.1</v>
      </c>
      <c r="G95">
        <v>4.7619047620000003</v>
      </c>
      <c r="H95">
        <v>39.155000000000001</v>
      </c>
      <c r="I95">
        <v>6.6</v>
      </c>
    </row>
    <row r="96" spans="1:9" hidden="1" outlineLevel="2">
      <c r="A96" t="s">
        <v>183</v>
      </c>
      <c r="B96" t="s">
        <v>184</v>
      </c>
      <c r="C96" t="s">
        <v>181</v>
      </c>
      <c r="D96" t="s">
        <v>182</v>
      </c>
      <c r="E96">
        <v>337.512</v>
      </c>
      <c r="F96">
        <v>321.44</v>
      </c>
      <c r="G96">
        <v>4.7619047620000003</v>
      </c>
      <c r="H96">
        <v>16.071999999999999</v>
      </c>
      <c r="I96">
        <v>8.3000000000000007</v>
      </c>
    </row>
    <row r="97" spans="1:9" hidden="1" outlineLevel="2">
      <c r="A97" t="s">
        <v>183</v>
      </c>
      <c r="B97" t="s">
        <v>184</v>
      </c>
      <c r="C97" t="s">
        <v>181</v>
      </c>
      <c r="D97" t="s">
        <v>182</v>
      </c>
      <c r="E97">
        <v>198.99600000000001</v>
      </c>
      <c r="F97">
        <v>189.52</v>
      </c>
      <c r="G97">
        <v>4.7619047620000003</v>
      </c>
      <c r="H97">
        <v>9.4760000000000009</v>
      </c>
      <c r="I97">
        <v>7.1</v>
      </c>
    </row>
    <row r="98" spans="1:9" hidden="1" outlineLevel="2">
      <c r="A98" t="s">
        <v>183</v>
      </c>
      <c r="B98" t="s">
        <v>184</v>
      </c>
      <c r="C98" t="s">
        <v>181</v>
      </c>
      <c r="D98" t="s">
        <v>182</v>
      </c>
      <c r="E98">
        <v>309.36149999999998</v>
      </c>
      <c r="F98">
        <v>294.63</v>
      </c>
      <c r="G98">
        <v>4.7619047620000003</v>
      </c>
      <c r="H98">
        <v>14.7315</v>
      </c>
      <c r="I98">
        <v>7.8</v>
      </c>
    </row>
    <row r="99" spans="1:9" hidden="1" outlineLevel="2">
      <c r="A99" t="s">
        <v>183</v>
      </c>
      <c r="B99" t="s">
        <v>184</v>
      </c>
      <c r="C99" t="s">
        <v>181</v>
      </c>
      <c r="D99" t="s">
        <v>182</v>
      </c>
      <c r="E99">
        <v>763.46550000000002</v>
      </c>
      <c r="F99">
        <v>727.11</v>
      </c>
      <c r="G99">
        <v>4.7619047620000003</v>
      </c>
      <c r="H99">
        <v>36.355499999999999</v>
      </c>
      <c r="I99">
        <v>9.5</v>
      </c>
    </row>
    <row r="100" spans="1:9" hidden="1" outlineLevel="2">
      <c r="A100" t="s">
        <v>183</v>
      </c>
      <c r="B100" t="s">
        <v>184</v>
      </c>
      <c r="C100" t="s">
        <v>181</v>
      </c>
      <c r="D100" t="s">
        <v>182</v>
      </c>
      <c r="E100">
        <v>575.73599999999999</v>
      </c>
      <c r="F100">
        <v>548.32000000000005</v>
      </c>
      <c r="G100">
        <v>4.7619047620000003</v>
      </c>
      <c r="H100">
        <v>27.416</v>
      </c>
      <c r="I100">
        <v>8.5</v>
      </c>
    </row>
    <row r="101" spans="1:9" hidden="1" outlineLevel="2">
      <c r="A101" t="s">
        <v>183</v>
      </c>
      <c r="B101" t="s">
        <v>184</v>
      </c>
      <c r="C101" t="s">
        <v>181</v>
      </c>
      <c r="D101" t="s">
        <v>182</v>
      </c>
      <c r="E101">
        <v>942.9</v>
      </c>
      <c r="F101">
        <v>898</v>
      </c>
      <c r="G101">
        <v>4.7619047620000003</v>
      </c>
      <c r="H101">
        <v>44.9</v>
      </c>
      <c r="I101">
        <v>5.4</v>
      </c>
    </row>
    <row r="102" spans="1:9" hidden="1" outlineLevel="2">
      <c r="A102" t="s">
        <v>183</v>
      </c>
      <c r="B102" t="s">
        <v>184</v>
      </c>
      <c r="C102" t="s">
        <v>181</v>
      </c>
      <c r="D102" t="s">
        <v>182</v>
      </c>
      <c r="E102">
        <v>720.3</v>
      </c>
      <c r="F102">
        <v>686</v>
      </c>
      <c r="G102">
        <v>4.7619047620000003</v>
      </c>
      <c r="H102">
        <v>34.299999999999997</v>
      </c>
      <c r="I102">
        <v>9.1</v>
      </c>
    </row>
    <row r="103" spans="1:9" hidden="1" outlineLevel="2">
      <c r="A103" t="s">
        <v>183</v>
      </c>
      <c r="B103" t="s">
        <v>184</v>
      </c>
      <c r="C103" t="s">
        <v>181</v>
      </c>
      <c r="D103" t="s">
        <v>182</v>
      </c>
      <c r="E103">
        <v>31.930499999999999</v>
      </c>
      <c r="F103">
        <v>30.41</v>
      </c>
      <c r="G103">
        <v>4.7619047620000003</v>
      </c>
      <c r="H103">
        <v>1.5205</v>
      </c>
      <c r="I103">
        <v>8.4</v>
      </c>
    </row>
    <row r="104" spans="1:9" hidden="1" outlineLevel="2">
      <c r="A104" t="s">
        <v>183</v>
      </c>
      <c r="B104" t="s">
        <v>184</v>
      </c>
      <c r="C104" t="s">
        <v>181</v>
      </c>
      <c r="D104" t="s">
        <v>182</v>
      </c>
      <c r="E104">
        <v>78.004499999999993</v>
      </c>
      <c r="F104">
        <v>74.290000000000006</v>
      </c>
      <c r="G104">
        <v>4.7619047620000003</v>
      </c>
      <c r="H104">
        <v>3.7145000000000001</v>
      </c>
      <c r="I104">
        <v>5</v>
      </c>
    </row>
    <row r="105" spans="1:9" hidden="1" outlineLevel="2">
      <c r="A105" t="s">
        <v>183</v>
      </c>
      <c r="B105" t="s">
        <v>184</v>
      </c>
      <c r="C105" t="s">
        <v>181</v>
      </c>
      <c r="D105" t="s">
        <v>182</v>
      </c>
      <c r="E105">
        <v>374.79750000000001</v>
      </c>
      <c r="F105">
        <v>356.95</v>
      </c>
      <c r="G105">
        <v>4.7619047620000003</v>
      </c>
      <c r="H105">
        <v>17.8475</v>
      </c>
      <c r="I105">
        <v>5.5</v>
      </c>
    </row>
    <row r="106" spans="1:9" hidden="1" outlineLevel="2">
      <c r="A106" t="s">
        <v>183</v>
      </c>
      <c r="B106" t="s">
        <v>184</v>
      </c>
      <c r="C106" t="s">
        <v>181</v>
      </c>
      <c r="D106" t="s">
        <v>182</v>
      </c>
      <c r="E106">
        <v>120.645</v>
      </c>
      <c r="F106">
        <v>114.9</v>
      </c>
      <c r="G106">
        <v>4.7619047620000003</v>
      </c>
      <c r="H106">
        <v>5.7450000000000001</v>
      </c>
      <c r="I106">
        <v>6.8</v>
      </c>
    </row>
    <row r="107" spans="1:9" hidden="1" outlineLevel="2">
      <c r="A107" t="s">
        <v>183</v>
      </c>
      <c r="B107" t="s">
        <v>184</v>
      </c>
      <c r="C107" t="s">
        <v>181</v>
      </c>
      <c r="D107" t="s">
        <v>182</v>
      </c>
      <c r="E107">
        <v>629.84249999999997</v>
      </c>
      <c r="F107">
        <v>599.85</v>
      </c>
      <c r="G107">
        <v>4.7619047620000003</v>
      </c>
      <c r="H107">
        <v>29.9925</v>
      </c>
      <c r="I107">
        <v>9.6999999999999993</v>
      </c>
    </row>
    <row r="108" spans="1:9" hidden="1" outlineLevel="2">
      <c r="A108" t="s">
        <v>183</v>
      </c>
      <c r="B108" t="s">
        <v>184</v>
      </c>
      <c r="C108" t="s">
        <v>181</v>
      </c>
      <c r="D108" t="s">
        <v>182</v>
      </c>
      <c r="E108">
        <v>299.565</v>
      </c>
      <c r="F108">
        <v>285.3</v>
      </c>
      <c r="G108">
        <v>4.7619047620000003</v>
      </c>
      <c r="H108">
        <v>14.265000000000001</v>
      </c>
      <c r="I108">
        <v>7.8</v>
      </c>
    </row>
    <row r="109" spans="1:9" hidden="1" outlineLevel="2">
      <c r="A109" t="s">
        <v>183</v>
      </c>
      <c r="B109" t="s">
        <v>184</v>
      </c>
      <c r="C109" t="s">
        <v>181</v>
      </c>
      <c r="D109" t="s">
        <v>182</v>
      </c>
      <c r="E109">
        <v>13.167</v>
      </c>
      <c r="F109">
        <v>12.54</v>
      </c>
      <c r="G109">
        <v>4.7619047620000003</v>
      </c>
      <c r="H109">
        <v>0.627</v>
      </c>
      <c r="I109">
        <v>8.1999999999999993</v>
      </c>
    </row>
    <row r="110" spans="1:9" hidden="1" outlineLevel="2">
      <c r="A110" t="s">
        <v>183</v>
      </c>
      <c r="B110" t="s">
        <v>184</v>
      </c>
      <c r="C110" t="s">
        <v>181</v>
      </c>
      <c r="D110" t="s">
        <v>182</v>
      </c>
      <c r="E110">
        <v>183.036</v>
      </c>
      <c r="F110">
        <v>174.32</v>
      </c>
      <c r="G110">
        <v>4.7619047620000003</v>
      </c>
      <c r="H110">
        <v>8.7159999999999993</v>
      </c>
      <c r="I110">
        <v>9.6999999999999993</v>
      </c>
    </row>
    <row r="111" spans="1:9" hidden="1" outlineLevel="2">
      <c r="A111" t="s">
        <v>183</v>
      </c>
      <c r="B111" t="s">
        <v>184</v>
      </c>
      <c r="C111" t="s">
        <v>181</v>
      </c>
      <c r="D111" t="s">
        <v>182</v>
      </c>
      <c r="E111">
        <v>232.155</v>
      </c>
      <c r="F111">
        <v>221.1</v>
      </c>
      <c r="G111">
        <v>4.7619047620000003</v>
      </c>
      <c r="H111">
        <v>11.055</v>
      </c>
      <c r="I111">
        <v>8.6</v>
      </c>
    </row>
    <row r="112" spans="1:9" hidden="1" outlineLevel="2">
      <c r="A112" t="s">
        <v>183</v>
      </c>
      <c r="B112" t="s">
        <v>184</v>
      </c>
      <c r="C112" t="s">
        <v>181</v>
      </c>
      <c r="D112" t="s">
        <v>182</v>
      </c>
      <c r="E112">
        <v>44.351999999999997</v>
      </c>
      <c r="F112">
        <v>42.24</v>
      </c>
      <c r="G112">
        <v>4.7619047620000003</v>
      </c>
      <c r="H112">
        <v>2.1120000000000001</v>
      </c>
      <c r="I112">
        <v>9.6999999999999993</v>
      </c>
    </row>
    <row r="113" spans="1:9" hidden="1" outlineLevel="2">
      <c r="A113" t="s">
        <v>183</v>
      </c>
      <c r="B113" t="s">
        <v>184</v>
      </c>
      <c r="C113" t="s">
        <v>181</v>
      </c>
      <c r="D113" t="s">
        <v>182</v>
      </c>
      <c r="E113">
        <v>229.11</v>
      </c>
      <c r="F113">
        <v>218.2</v>
      </c>
      <c r="G113">
        <v>4.7619047620000003</v>
      </c>
      <c r="H113">
        <v>10.91</v>
      </c>
      <c r="I113">
        <v>7.1</v>
      </c>
    </row>
    <row r="114" spans="1:9" hidden="1" outlineLevel="2">
      <c r="A114" t="s">
        <v>183</v>
      </c>
      <c r="B114" t="s">
        <v>184</v>
      </c>
      <c r="C114" t="s">
        <v>181</v>
      </c>
      <c r="D114" t="s">
        <v>182</v>
      </c>
      <c r="E114">
        <v>272.58</v>
      </c>
      <c r="F114">
        <v>259.60000000000002</v>
      </c>
      <c r="G114">
        <v>4.7619047620000003</v>
      </c>
      <c r="H114">
        <v>12.98</v>
      </c>
      <c r="I114">
        <v>7.5</v>
      </c>
    </row>
    <row r="115" spans="1:9" hidden="1" outlineLevel="2">
      <c r="A115" t="s">
        <v>183</v>
      </c>
      <c r="B115" t="s">
        <v>184</v>
      </c>
      <c r="C115" t="s">
        <v>181</v>
      </c>
      <c r="D115" t="s">
        <v>182</v>
      </c>
      <c r="E115">
        <v>93.040499999999994</v>
      </c>
      <c r="F115">
        <v>88.61</v>
      </c>
      <c r="G115">
        <v>4.7619047620000003</v>
      </c>
      <c r="H115">
        <v>4.4305000000000003</v>
      </c>
      <c r="I115">
        <v>7.7</v>
      </c>
    </row>
    <row r="116" spans="1:9" hidden="1" outlineLevel="2">
      <c r="A116" t="s">
        <v>183</v>
      </c>
      <c r="B116" t="s">
        <v>184</v>
      </c>
      <c r="C116" t="s">
        <v>181</v>
      </c>
      <c r="D116" t="s">
        <v>182</v>
      </c>
      <c r="E116">
        <v>820.36500000000001</v>
      </c>
      <c r="F116">
        <v>781.3</v>
      </c>
      <c r="G116">
        <v>4.7619047620000003</v>
      </c>
      <c r="H116">
        <v>39.064999999999998</v>
      </c>
      <c r="I116">
        <v>4.4000000000000004</v>
      </c>
    </row>
    <row r="117" spans="1:9" hidden="1" outlineLevel="2">
      <c r="A117" t="s">
        <v>183</v>
      </c>
      <c r="B117" t="s">
        <v>184</v>
      </c>
      <c r="C117" t="s">
        <v>181</v>
      </c>
      <c r="D117" t="s">
        <v>182</v>
      </c>
      <c r="E117">
        <v>66.402000000000001</v>
      </c>
      <c r="F117">
        <v>63.24</v>
      </c>
      <c r="G117">
        <v>4.7619047620000003</v>
      </c>
      <c r="H117">
        <v>3.1619999999999999</v>
      </c>
      <c r="I117">
        <v>7.3</v>
      </c>
    </row>
    <row r="118" spans="1:9" hidden="1" outlineLevel="2">
      <c r="A118" t="s">
        <v>183</v>
      </c>
      <c r="B118" t="s">
        <v>184</v>
      </c>
      <c r="C118" t="s">
        <v>181</v>
      </c>
      <c r="D118" t="s">
        <v>182</v>
      </c>
      <c r="E118">
        <v>218.0745</v>
      </c>
      <c r="F118">
        <v>207.69</v>
      </c>
      <c r="G118">
        <v>4.7619047620000003</v>
      </c>
      <c r="H118">
        <v>10.384499999999999</v>
      </c>
      <c r="I118">
        <v>8.1</v>
      </c>
    </row>
    <row r="119" spans="1:9" hidden="1" outlineLevel="2">
      <c r="A119" t="s">
        <v>183</v>
      </c>
      <c r="B119" t="s">
        <v>184</v>
      </c>
      <c r="C119" t="s">
        <v>181</v>
      </c>
      <c r="D119" t="s">
        <v>182</v>
      </c>
      <c r="E119">
        <v>749.7</v>
      </c>
      <c r="F119">
        <v>714</v>
      </c>
      <c r="G119">
        <v>4.7619047620000003</v>
      </c>
      <c r="H119">
        <v>35.700000000000003</v>
      </c>
      <c r="I119">
        <v>4.7</v>
      </c>
    </row>
    <row r="120" spans="1:9" hidden="1" outlineLevel="2">
      <c r="A120" t="s">
        <v>183</v>
      </c>
      <c r="B120" t="s">
        <v>184</v>
      </c>
      <c r="C120" t="s">
        <v>181</v>
      </c>
      <c r="D120" t="s">
        <v>182</v>
      </c>
      <c r="E120">
        <v>1042.6500000000001</v>
      </c>
      <c r="F120">
        <v>993</v>
      </c>
      <c r="G120">
        <v>4.7619047620000003</v>
      </c>
      <c r="H120">
        <v>49.65</v>
      </c>
      <c r="I120">
        <v>6.6</v>
      </c>
    </row>
    <row r="121" spans="1:9" hidden="1" outlineLevel="2">
      <c r="A121" t="s">
        <v>183</v>
      </c>
      <c r="B121" t="s">
        <v>184</v>
      </c>
      <c r="C121" t="s">
        <v>181</v>
      </c>
      <c r="D121" t="s">
        <v>182</v>
      </c>
      <c r="E121">
        <v>314.53800000000001</v>
      </c>
      <c r="F121">
        <v>299.56</v>
      </c>
      <c r="G121">
        <v>4.7619047620000003</v>
      </c>
      <c r="H121">
        <v>14.978</v>
      </c>
      <c r="I121">
        <v>4.2</v>
      </c>
    </row>
    <row r="122" spans="1:9" hidden="1" outlineLevel="2">
      <c r="A122" t="s">
        <v>183</v>
      </c>
      <c r="B122" t="s">
        <v>184</v>
      </c>
      <c r="C122" t="s">
        <v>181</v>
      </c>
      <c r="D122" t="s">
        <v>182</v>
      </c>
      <c r="E122">
        <v>510.9615</v>
      </c>
      <c r="F122">
        <v>486.63</v>
      </c>
      <c r="G122">
        <v>4.7619047620000003</v>
      </c>
      <c r="H122">
        <v>24.331499999999998</v>
      </c>
      <c r="I122">
        <v>9.5</v>
      </c>
    </row>
    <row r="123" spans="1:9" hidden="1" outlineLevel="2">
      <c r="A123" t="s">
        <v>183</v>
      </c>
      <c r="B123" t="s">
        <v>184</v>
      </c>
      <c r="C123" t="s">
        <v>181</v>
      </c>
      <c r="D123" t="s">
        <v>182</v>
      </c>
      <c r="E123">
        <v>253.512</v>
      </c>
      <c r="F123">
        <v>241.44</v>
      </c>
      <c r="G123">
        <v>4.7619047620000003</v>
      </c>
      <c r="H123">
        <v>12.071999999999999</v>
      </c>
      <c r="I123">
        <v>8.1</v>
      </c>
    </row>
    <row r="124" spans="1:9" hidden="1" outlineLevel="2">
      <c r="A124" t="s">
        <v>183</v>
      </c>
      <c r="B124" t="s">
        <v>184</v>
      </c>
      <c r="C124" t="s">
        <v>181</v>
      </c>
      <c r="D124" t="s">
        <v>182</v>
      </c>
      <c r="E124">
        <v>718.75649999999996</v>
      </c>
      <c r="F124">
        <v>684.53</v>
      </c>
      <c r="G124">
        <v>4.7619047620000003</v>
      </c>
      <c r="H124">
        <v>34.226500000000001</v>
      </c>
      <c r="I124">
        <v>4.9000000000000004</v>
      </c>
    </row>
    <row r="125" spans="1:9" hidden="1" outlineLevel="2">
      <c r="A125" t="s">
        <v>183</v>
      </c>
      <c r="B125" t="s">
        <v>184</v>
      </c>
      <c r="C125" t="s">
        <v>181</v>
      </c>
      <c r="D125" t="s">
        <v>182</v>
      </c>
      <c r="E125">
        <v>85.585499999999996</v>
      </c>
      <c r="F125">
        <v>81.510000000000005</v>
      </c>
      <c r="G125">
        <v>4.7619047620000003</v>
      </c>
      <c r="H125">
        <v>4.0754999999999999</v>
      </c>
      <c r="I125">
        <v>9.1999999999999993</v>
      </c>
    </row>
    <row r="126" spans="1:9" hidden="1" outlineLevel="2">
      <c r="A126" t="s">
        <v>183</v>
      </c>
      <c r="B126" t="s">
        <v>184</v>
      </c>
      <c r="C126" t="s">
        <v>181</v>
      </c>
      <c r="D126" t="s">
        <v>182</v>
      </c>
      <c r="E126">
        <v>121.59</v>
      </c>
      <c r="F126">
        <v>115.8</v>
      </c>
      <c r="G126">
        <v>4.7619047620000003</v>
      </c>
      <c r="H126">
        <v>5.79</v>
      </c>
      <c r="I126">
        <v>7.5</v>
      </c>
    </row>
    <row r="127" spans="1:9" hidden="1" outlineLevel="2">
      <c r="A127" t="s">
        <v>183</v>
      </c>
      <c r="B127" t="s">
        <v>184</v>
      </c>
      <c r="C127" t="s">
        <v>181</v>
      </c>
      <c r="D127" t="s">
        <v>182</v>
      </c>
      <c r="E127">
        <v>1020.705</v>
      </c>
      <c r="F127">
        <v>972.1</v>
      </c>
      <c r="G127">
        <v>4.7619047620000003</v>
      </c>
      <c r="H127">
        <v>48.604999999999997</v>
      </c>
      <c r="I127">
        <v>8.6999999999999993</v>
      </c>
    </row>
    <row r="128" spans="1:9" hidden="1" outlineLevel="2">
      <c r="A128" t="s">
        <v>183</v>
      </c>
      <c r="B128" t="s">
        <v>184</v>
      </c>
      <c r="C128" t="s">
        <v>181</v>
      </c>
      <c r="D128" t="s">
        <v>182</v>
      </c>
      <c r="E128">
        <v>488.98500000000001</v>
      </c>
      <c r="F128">
        <v>465.7</v>
      </c>
      <c r="G128">
        <v>4.7619047620000003</v>
      </c>
      <c r="H128">
        <v>23.285</v>
      </c>
      <c r="I128">
        <v>7.6</v>
      </c>
    </row>
    <row r="129" spans="1:9" hidden="1" outlineLevel="2">
      <c r="A129" t="s">
        <v>183</v>
      </c>
      <c r="B129" t="s">
        <v>184</v>
      </c>
      <c r="C129" t="s">
        <v>181</v>
      </c>
      <c r="D129" t="s">
        <v>182</v>
      </c>
      <c r="E129">
        <v>23.751000000000001</v>
      </c>
      <c r="F129">
        <v>22.62</v>
      </c>
      <c r="G129">
        <v>4.7619047620000003</v>
      </c>
      <c r="H129">
        <v>1.131</v>
      </c>
      <c r="I129">
        <v>6.4</v>
      </c>
    </row>
    <row r="130" spans="1:9" hidden="1" outlineLevel="2">
      <c r="A130" t="s">
        <v>183</v>
      </c>
      <c r="B130" t="s">
        <v>184</v>
      </c>
      <c r="C130" t="s">
        <v>181</v>
      </c>
      <c r="D130" t="s">
        <v>182</v>
      </c>
      <c r="E130">
        <v>572.77499999999998</v>
      </c>
      <c r="F130">
        <v>545.5</v>
      </c>
      <c r="G130">
        <v>4.7619047620000003</v>
      </c>
      <c r="H130">
        <v>27.274999999999999</v>
      </c>
      <c r="I130">
        <v>7.1</v>
      </c>
    </row>
    <row r="131" spans="1:9" hidden="1" outlineLevel="2">
      <c r="A131" t="s">
        <v>183</v>
      </c>
      <c r="B131" t="s">
        <v>184</v>
      </c>
      <c r="C131" t="s">
        <v>181</v>
      </c>
      <c r="D131" t="s">
        <v>182</v>
      </c>
      <c r="E131">
        <v>273.05250000000001</v>
      </c>
      <c r="F131">
        <v>260.05</v>
      </c>
      <c r="G131">
        <v>4.7619047620000003</v>
      </c>
      <c r="H131">
        <v>13.0025</v>
      </c>
      <c r="I131">
        <v>7.7</v>
      </c>
    </row>
    <row r="132" spans="1:9" hidden="1" outlineLevel="2">
      <c r="A132" t="s">
        <v>183</v>
      </c>
      <c r="B132" t="s">
        <v>184</v>
      </c>
      <c r="C132" t="s">
        <v>181</v>
      </c>
      <c r="D132" t="s">
        <v>182</v>
      </c>
      <c r="E132">
        <v>103.782</v>
      </c>
      <c r="F132">
        <v>98.84</v>
      </c>
      <c r="G132">
        <v>4.7619047620000003</v>
      </c>
      <c r="H132">
        <v>4.9420000000000002</v>
      </c>
      <c r="I132">
        <v>8.4</v>
      </c>
    </row>
    <row r="133" spans="1:9" hidden="1" outlineLevel="2">
      <c r="A133" t="s">
        <v>183</v>
      </c>
      <c r="B133" t="s">
        <v>184</v>
      </c>
      <c r="C133" t="s">
        <v>181</v>
      </c>
      <c r="D133" t="s">
        <v>182</v>
      </c>
      <c r="E133">
        <v>527.75099999999998</v>
      </c>
      <c r="F133">
        <v>502.62</v>
      </c>
      <c r="G133">
        <v>4.7619047620000003</v>
      </c>
      <c r="H133">
        <v>25.131</v>
      </c>
      <c r="I133">
        <v>5.4</v>
      </c>
    </row>
    <row r="134" spans="1:9" hidden="1" outlineLevel="2">
      <c r="A134" t="s">
        <v>183</v>
      </c>
      <c r="B134" t="s">
        <v>184</v>
      </c>
      <c r="C134" t="s">
        <v>181</v>
      </c>
      <c r="D134" t="s">
        <v>182</v>
      </c>
      <c r="E134">
        <v>388.29</v>
      </c>
      <c r="F134">
        <v>369.8</v>
      </c>
      <c r="G134">
        <v>4.7619047620000003</v>
      </c>
      <c r="H134">
        <v>18.489999999999998</v>
      </c>
      <c r="I134">
        <v>7</v>
      </c>
    </row>
    <row r="135" spans="1:9" hidden="1" outlineLevel="2">
      <c r="A135" t="s">
        <v>183</v>
      </c>
      <c r="B135" t="s">
        <v>184</v>
      </c>
      <c r="C135" t="s">
        <v>181</v>
      </c>
      <c r="D135" t="s">
        <v>182</v>
      </c>
      <c r="E135">
        <v>127.26</v>
      </c>
      <c r="F135">
        <v>121.2</v>
      </c>
      <c r="G135">
        <v>4.7619047620000003</v>
      </c>
      <c r="H135">
        <v>6.06</v>
      </c>
      <c r="I135">
        <v>8.4</v>
      </c>
    </row>
    <row r="136" spans="1:9" hidden="1" outlineLevel="2">
      <c r="A136" t="s">
        <v>183</v>
      </c>
      <c r="B136" t="s">
        <v>184</v>
      </c>
      <c r="C136" t="s">
        <v>181</v>
      </c>
      <c r="D136" t="s">
        <v>182</v>
      </c>
      <c r="E136">
        <v>33.494999999999997</v>
      </c>
      <c r="F136">
        <v>31.9</v>
      </c>
      <c r="G136">
        <v>4.7619047620000003</v>
      </c>
      <c r="H136">
        <v>1.595</v>
      </c>
      <c r="I136">
        <v>9.1</v>
      </c>
    </row>
    <row r="137" spans="1:9" hidden="1" outlineLevel="2">
      <c r="A137" t="s">
        <v>183</v>
      </c>
      <c r="B137" t="s">
        <v>184</v>
      </c>
      <c r="C137" t="s">
        <v>181</v>
      </c>
      <c r="D137" t="s">
        <v>182</v>
      </c>
      <c r="E137">
        <v>100.485</v>
      </c>
      <c r="F137">
        <v>95.7</v>
      </c>
      <c r="G137">
        <v>4.7619047620000003</v>
      </c>
      <c r="H137">
        <v>4.7850000000000001</v>
      </c>
      <c r="I137">
        <v>5.0999999999999996</v>
      </c>
    </row>
    <row r="138" spans="1:9" hidden="1" outlineLevel="2">
      <c r="A138" t="s">
        <v>183</v>
      </c>
      <c r="B138" t="s">
        <v>184</v>
      </c>
      <c r="C138" t="s">
        <v>181</v>
      </c>
      <c r="D138" t="s">
        <v>182</v>
      </c>
      <c r="E138">
        <v>54.043500000000002</v>
      </c>
      <c r="F138">
        <v>51.47</v>
      </c>
      <c r="G138">
        <v>4.7619047620000003</v>
      </c>
      <c r="H138">
        <v>2.5735000000000001</v>
      </c>
      <c r="I138">
        <v>8.5</v>
      </c>
    </row>
    <row r="139" spans="1:9" hidden="1" outlineLevel="2">
      <c r="A139" t="s">
        <v>183</v>
      </c>
      <c r="B139" t="s">
        <v>184</v>
      </c>
      <c r="C139" t="s">
        <v>181</v>
      </c>
      <c r="D139" t="s">
        <v>182</v>
      </c>
      <c r="E139">
        <v>523.971</v>
      </c>
      <c r="F139">
        <v>499.02</v>
      </c>
      <c r="G139">
        <v>4.7619047620000003</v>
      </c>
      <c r="H139">
        <v>24.951000000000001</v>
      </c>
      <c r="I139">
        <v>7.3</v>
      </c>
    </row>
    <row r="140" spans="1:9" hidden="1" outlineLevel="2">
      <c r="A140" t="s">
        <v>183</v>
      </c>
      <c r="B140" t="s">
        <v>184</v>
      </c>
      <c r="C140" t="s">
        <v>181</v>
      </c>
      <c r="D140" t="s">
        <v>182</v>
      </c>
      <c r="E140">
        <v>551.12400000000002</v>
      </c>
      <c r="F140">
        <v>524.88</v>
      </c>
      <c r="G140">
        <v>4.7619047620000003</v>
      </c>
      <c r="H140">
        <v>26.244</v>
      </c>
      <c r="I140">
        <v>5.0999999999999996</v>
      </c>
    </row>
    <row r="141" spans="1:9" hidden="1" outlineLevel="2">
      <c r="A141" t="s">
        <v>183</v>
      </c>
      <c r="B141" t="s">
        <v>184</v>
      </c>
      <c r="C141" t="s">
        <v>181</v>
      </c>
      <c r="D141" t="s">
        <v>182</v>
      </c>
      <c r="E141">
        <v>1034.46</v>
      </c>
      <c r="F141">
        <v>985.2</v>
      </c>
      <c r="G141">
        <v>4.7619047620000003</v>
      </c>
      <c r="H141">
        <v>49.26</v>
      </c>
      <c r="I141">
        <v>4.5</v>
      </c>
    </row>
    <row r="142" spans="1:9" hidden="1" outlineLevel="2">
      <c r="A142" t="s">
        <v>183</v>
      </c>
      <c r="B142" t="s">
        <v>184</v>
      </c>
      <c r="C142" t="s">
        <v>181</v>
      </c>
      <c r="D142" t="s">
        <v>182</v>
      </c>
      <c r="E142">
        <v>195.25800000000001</v>
      </c>
      <c r="F142">
        <v>185.96</v>
      </c>
      <c r="G142">
        <v>4.7619047620000003</v>
      </c>
      <c r="H142">
        <v>9.298</v>
      </c>
      <c r="I142">
        <v>8</v>
      </c>
    </row>
    <row r="143" spans="1:9" hidden="1" outlineLevel="2">
      <c r="A143" t="s">
        <v>183</v>
      </c>
      <c r="B143" t="s">
        <v>184</v>
      </c>
      <c r="C143" t="s">
        <v>181</v>
      </c>
      <c r="D143" t="s">
        <v>182</v>
      </c>
      <c r="E143">
        <v>178.16399999999999</v>
      </c>
      <c r="F143">
        <v>169.68</v>
      </c>
      <c r="G143">
        <v>4.7619047620000003</v>
      </c>
      <c r="H143">
        <v>8.484</v>
      </c>
      <c r="I143">
        <v>9.4</v>
      </c>
    </row>
    <row r="144" spans="1:9" hidden="1" outlineLevel="2">
      <c r="A144" t="s">
        <v>183</v>
      </c>
      <c r="B144" t="s">
        <v>184</v>
      </c>
      <c r="C144" t="s">
        <v>181</v>
      </c>
      <c r="D144" t="s">
        <v>182</v>
      </c>
      <c r="E144">
        <v>381.39150000000001</v>
      </c>
      <c r="F144">
        <v>363.23</v>
      </c>
      <c r="G144">
        <v>4.7619047620000003</v>
      </c>
      <c r="H144">
        <v>18.1615</v>
      </c>
      <c r="I144">
        <v>4.5</v>
      </c>
    </row>
    <row r="145" spans="1:9" hidden="1" outlineLevel="2">
      <c r="A145" t="s">
        <v>183</v>
      </c>
      <c r="B145" t="s">
        <v>184</v>
      </c>
      <c r="C145" t="s">
        <v>181</v>
      </c>
      <c r="D145" t="s">
        <v>182</v>
      </c>
      <c r="E145">
        <v>209.11799999999999</v>
      </c>
      <c r="F145">
        <v>199.16</v>
      </c>
      <c r="G145">
        <v>4.7619047620000003</v>
      </c>
      <c r="H145">
        <v>9.9580000000000002</v>
      </c>
      <c r="I145">
        <v>6.4</v>
      </c>
    </row>
    <row r="146" spans="1:9" hidden="1" outlineLevel="2">
      <c r="A146" t="s">
        <v>183</v>
      </c>
      <c r="B146" t="s">
        <v>184</v>
      </c>
      <c r="C146" t="s">
        <v>181</v>
      </c>
      <c r="D146" t="s">
        <v>182</v>
      </c>
      <c r="E146">
        <v>935.26649999999995</v>
      </c>
      <c r="F146">
        <v>890.73</v>
      </c>
      <c r="G146">
        <v>4.7619047620000003</v>
      </c>
      <c r="H146">
        <v>44.536499999999997</v>
      </c>
      <c r="I146">
        <v>6.7</v>
      </c>
    </row>
    <row r="147" spans="1:9" hidden="1" outlineLevel="2">
      <c r="A147" t="s">
        <v>183</v>
      </c>
      <c r="B147" t="s">
        <v>184</v>
      </c>
      <c r="C147" t="s">
        <v>181</v>
      </c>
      <c r="D147" t="s">
        <v>182</v>
      </c>
      <c r="E147">
        <v>273.798</v>
      </c>
      <c r="F147">
        <v>260.76</v>
      </c>
      <c r="G147">
        <v>4.7619047620000003</v>
      </c>
      <c r="H147">
        <v>13.038</v>
      </c>
      <c r="I147">
        <v>8.5</v>
      </c>
    </row>
    <row r="148" spans="1:9" hidden="1" outlineLevel="2">
      <c r="A148" t="s">
        <v>183</v>
      </c>
      <c r="B148" t="s">
        <v>184</v>
      </c>
      <c r="C148" t="s">
        <v>181</v>
      </c>
      <c r="D148" t="s">
        <v>182</v>
      </c>
      <c r="E148">
        <v>743.82</v>
      </c>
      <c r="F148">
        <v>708.4</v>
      </c>
      <c r="G148">
        <v>4.7619047620000003</v>
      </c>
      <c r="H148">
        <v>35.42</v>
      </c>
      <c r="I148">
        <v>4.7</v>
      </c>
    </row>
    <row r="149" spans="1:9" hidden="1" outlineLevel="2">
      <c r="A149" t="s">
        <v>183</v>
      </c>
      <c r="B149" t="s">
        <v>184</v>
      </c>
      <c r="C149" t="s">
        <v>181</v>
      </c>
      <c r="D149" t="s">
        <v>182</v>
      </c>
      <c r="E149">
        <v>609.16800000000001</v>
      </c>
      <c r="F149">
        <v>580.16</v>
      </c>
      <c r="G149">
        <v>4.7619047620000003</v>
      </c>
      <c r="H149">
        <v>29.007999999999999</v>
      </c>
      <c r="I149">
        <v>4</v>
      </c>
    </row>
    <row r="150" spans="1:9" hidden="1" outlineLevel="2">
      <c r="A150" t="s">
        <v>183</v>
      </c>
      <c r="B150" t="s">
        <v>184</v>
      </c>
      <c r="C150" t="s">
        <v>181</v>
      </c>
      <c r="D150" t="s">
        <v>182</v>
      </c>
      <c r="E150">
        <v>32.529000000000003</v>
      </c>
      <c r="F150">
        <v>30.98</v>
      </c>
      <c r="G150">
        <v>4.7619047620000003</v>
      </c>
      <c r="H150">
        <v>1.5489999999999999</v>
      </c>
      <c r="I150">
        <v>6.3</v>
      </c>
    </row>
    <row r="151" spans="1:9" hidden="1" outlineLevel="2">
      <c r="A151" t="s">
        <v>183</v>
      </c>
      <c r="B151" t="s">
        <v>184</v>
      </c>
      <c r="C151" t="s">
        <v>181</v>
      </c>
      <c r="D151" t="s">
        <v>182</v>
      </c>
      <c r="E151">
        <v>914.55</v>
      </c>
      <c r="F151">
        <v>871</v>
      </c>
      <c r="G151">
        <v>4.7619047620000003</v>
      </c>
      <c r="H151">
        <v>43.55</v>
      </c>
      <c r="I151">
        <v>9.9</v>
      </c>
    </row>
    <row r="152" spans="1:9" hidden="1" outlineLevel="2">
      <c r="A152" t="s">
        <v>183</v>
      </c>
      <c r="B152" t="s">
        <v>184</v>
      </c>
      <c r="C152" t="s">
        <v>181</v>
      </c>
      <c r="D152" t="s">
        <v>182</v>
      </c>
      <c r="E152">
        <v>300.57299999999998</v>
      </c>
      <c r="F152">
        <v>286.26</v>
      </c>
      <c r="G152">
        <v>4.7619047620000003</v>
      </c>
      <c r="H152">
        <v>14.313000000000001</v>
      </c>
      <c r="I152">
        <v>4.4000000000000004</v>
      </c>
    </row>
    <row r="153" spans="1:9" hidden="1" outlineLevel="2">
      <c r="A153" t="s">
        <v>183</v>
      </c>
      <c r="B153" t="s">
        <v>184</v>
      </c>
      <c r="C153" t="s">
        <v>181</v>
      </c>
      <c r="D153" t="s">
        <v>182</v>
      </c>
      <c r="E153">
        <v>663.29549999999995</v>
      </c>
      <c r="F153">
        <v>631.71</v>
      </c>
      <c r="G153">
        <v>4.7619047620000003</v>
      </c>
      <c r="H153">
        <v>31.5855</v>
      </c>
      <c r="I153">
        <v>6.7</v>
      </c>
    </row>
    <row r="154" spans="1:9" hidden="1" outlineLevel="2">
      <c r="A154" t="s">
        <v>183</v>
      </c>
      <c r="B154" t="s">
        <v>184</v>
      </c>
      <c r="C154" t="s">
        <v>181</v>
      </c>
      <c r="D154" t="s">
        <v>182</v>
      </c>
      <c r="E154">
        <v>539.34299999999996</v>
      </c>
      <c r="F154">
        <v>513.66</v>
      </c>
      <c r="G154">
        <v>4.7619047620000003</v>
      </c>
      <c r="H154">
        <v>25.683</v>
      </c>
      <c r="I154">
        <v>9.5</v>
      </c>
    </row>
    <row r="155" spans="1:9" hidden="1" outlineLevel="2">
      <c r="A155" t="s">
        <v>183</v>
      </c>
      <c r="B155" t="s">
        <v>184</v>
      </c>
      <c r="C155" t="s">
        <v>181</v>
      </c>
      <c r="D155" t="s">
        <v>182</v>
      </c>
      <c r="E155">
        <v>317.226</v>
      </c>
      <c r="F155">
        <v>302.12</v>
      </c>
      <c r="G155">
        <v>4.7619047620000003</v>
      </c>
      <c r="H155">
        <v>15.106</v>
      </c>
      <c r="I155">
        <v>8.3000000000000007</v>
      </c>
    </row>
    <row r="156" spans="1:9" hidden="1" outlineLevel="2">
      <c r="A156" t="s">
        <v>183</v>
      </c>
      <c r="B156" t="s">
        <v>184</v>
      </c>
      <c r="C156" t="s">
        <v>181</v>
      </c>
      <c r="D156" t="s">
        <v>182</v>
      </c>
      <c r="E156">
        <v>856.45349999999996</v>
      </c>
      <c r="F156">
        <v>815.67</v>
      </c>
      <c r="G156">
        <v>4.7619047620000003</v>
      </c>
      <c r="H156">
        <v>40.783499999999997</v>
      </c>
      <c r="I156">
        <v>5.0999999999999996</v>
      </c>
    </row>
    <row r="157" spans="1:9" hidden="1" outlineLevel="2">
      <c r="A157" t="s">
        <v>183</v>
      </c>
      <c r="B157" t="s">
        <v>184</v>
      </c>
      <c r="C157" t="s">
        <v>181</v>
      </c>
      <c r="D157" t="s">
        <v>182</v>
      </c>
      <c r="E157">
        <v>270.2595</v>
      </c>
      <c r="F157">
        <v>257.39</v>
      </c>
      <c r="G157">
        <v>4.7619047620000003</v>
      </c>
      <c r="H157">
        <v>12.8695</v>
      </c>
      <c r="I157">
        <v>7.4</v>
      </c>
    </row>
    <row r="158" spans="1:9" hidden="1" outlineLevel="2">
      <c r="A158" t="s">
        <v>183</v>
      </c>
      <c r="B158" t="s">
        <v>184</v>
      </c>
      <c r="C158" t="s">
        <v>181</v>
      </c>
      <c r="D158" t="s">
        <v>182</v>
      </c>
      <c r="E158">
        <v>239.4</v>
      </c>
      <c r="F158">
        <v>228</v>
      </c>
      <c r="G158">
        <v>4.7619047620000003</v>
      </c>
      <c r="H158">
        <v>11.4</v>
      </c>
      <c r="I158">
        <v>6.6</v>
      </c>
    </row>
    <row r="159" spans="1:9" hidden="1" outlineLevel="2">
      <c r="A159" t="s">
        <v>183</v>
      </c>
      <c r="B159" t="s">
        <v>184</v>
      </c>
      <c r="C159" t="s">
        <v>181</v>
      </c>
      <c r="D159" t="s">
        <v>182</v>
      </c>
      <c r="E159">
        <v>596.82000000000005</v>
      </c>
      <c r="F159">
        <v>568.4</v>
      </c>
      <c r="G159">
        <v>4.7619047620000003</v>
      </c>
      <c r="H159">
        <v>28.42</v>
      </c>
      <c r="I159">
        <v>8.1</v>
      </c>
    </row>
    <row r="160" spans="1:9" hidden="1" outlineLevel="2">
      <c r="A160" t="s">
        <v>183</v>
      </c>
      <c r="B160" t="s">
        <v>184</v>
      </c>
      <c r="C160" t="s">
        <v>181</v>
      </c>
      <c r="D160" t="s">
        <v>182</v>
      </c>
      <c r="E160">
        <v>266.02800000000002</v>
      </c>
      <c r="F160">
        <v>253.36</v>
      </c>
      <c r="G160">
        <v>4.7619047620000003</v>
      </c>
      <c r="H160">
        <v>12.667999999999999</v>
      </c>
      <c r="I160">
        <v>5.6</v>
      </c>
    </row>
    <row r="161" spans="1:9" hidden="1" outlineLevel="2">
      <c r="A161" t="s">
        <v>183</v>
      </c>
      <c r="B161" t="s">
        <v>184</v>
      </c>
      <c r="C161" t="s">
        <v>181</v>
      </c>
      <c r="D161" t="s">
        <v>182</v>
      </c>
      <c r="E161">
        <v>40.341000000000001</v>
      </c>
      <c r="F161">
        <v>38.42</v>
      </c>
      <c r="G161">
        <v>4.7619047620000003</v>
      </c>
      <c r="H161">
        <v>1.921</v>
      </c>
      <c r="I161">
        <v>8.6</v>
      </c>
    </row>
    <row r="162" spans="1:9" hidden="1" outlineLevel="2">
      <c r="A162" t="s">
        <v>183</v>
      </c>
      <c r="B162" t="s">
        <v>184</v>
      </c>
      <c r="C162" t="s">
        <v>181</v>
      </c>
      <c r="D162" t="s">
        <v>182</v>
      </c>
      <c r="E162">
        <v>55.282499999999999</v>
      </c>
      <c r="F162">
        <v>52.65</v>
      </c>
      <c r="G162">
        <v>4.7619047620000003</v>
      </c>
      <c r="H162">
        <v>2.6324999999999998</v>
      </c>
      <c r="I162">
        <v>5.8</v>
      </c>
    </row>
    <row r="163" spans="1:9" hidden="1" outlineLevel="2">
      <c r="A163" t="s">
        <v>183</v>
      </c>
      <c r="B163" t="s">
        <v>184</v>
      </c>
      <c r="C163" t="s">
        <v>181</v>
      </c>
      <c r="D163" t="s">
        <v>182</v>
      </c>
      <c r="E163">
        <v>267.34050000000002</v>
      </c>
      <c r="F163">
        <v>254.61</v>
      </c>
      <c r="G163">
        <v>4.7619047620000003</v>
      </c>
      <c r="H163">
        <v>12.730499999999999</v>
      </c>
      <c r="I163">
        <v>7.4</v>
      </c>
    </row>
    <row r="164" spans="1:9" hidden="1" outlineLevel="2">
      <c r="A164" t="s">
        <v>183</v>
      </c>
      <c r="B164" t="s">
        <v>184</v>
      </c>
      <c r="C164" t="s">
        <v>181</v>
      </c>
      <c r="D164" t="s">
        <v>182</v>
      </c>
      <c r="E164">
        <v>631.14449999999999</v>
      </c>
      <c r="F164">
        <v>601.09</v>
      </c>
      <c r="G164">
        <v>4.7619047620000003</v>
      </c>
      <c r="H164">
        <v>30.054500000000001</v>
      </c>
      <c r="I164">
        <v>8</v>
      </c>
    </row>
    <row r="165" spans="1:9" hidden="1" outlineLevel="2">
      <c r="A165" t="s">
        <v>183</v>
      </c>
      <c r="B165" t="s">
        <v>184</v>
      </c>
      <c r="C165" t="s">
        <v>181</v>
      </c>
      <c r="D165" t="s">
        <v>182</v>
      </c>
      <c r="E165">
        <v>499.72649999999999</v>
      </c>
      <c r="F165">
        <v>475.93</v>
      </c>
      <c r="G165">
        <v>4.7619047620000003</v>
      </c>
      <c r="H165">
        <v>23.796500000000002</v>
      </c>
      <c r="I165">
        <v>5.7</v>
      </c>
    </row>
    <row r="166" spans="1:9" hidden="1" outlineLevel="2">
      <c r="A166" t="s">
        <v>183</v>
      </c>
      <c r="B166" t="s">
        <v>184</v>
      </c>
      <c r="C166" t="s">
        <v>181</v>
      </c>
      <c r="D166" t="s">
        <v>182</v>
      </c>
      <c r="E166">
        <v>53.34</v>
      </c>
      <c r="F166">
        <v>50.8</v>
      </c>
      <c r="G166">
        <v>4.7619047620000003</v>
      </c>
      <c r="H166">
        <v>2.54</v>
      </c>
      <c r="I166">
        <v>4.0999999999999996</v>
      </c>
    </row>
    <row r="167" spans="1:9" hidden="1" outlineLevel="2">
      <c r="A167" t="s">
        <v>183</v>
      </c>
      <c r="B167" t="s">
        <v>184</v>
      </c>
      <c r="C167" t="s">
        <v>181</v>
      </c>
      <c r="D167" t="s">
        <v>182</v>
      </c>
      <c r="E167">
        <v>63.913499999999999</v>
      </c>
      <c r="F167">
        <v>60.87</v>
      </c>
      <c r="G167">
        <v>4.7619047620000003</v>
      </c>
      <c r="H167">
        <v>3.0434999999999999</v>
      </c>
      <c r="I167">
        <v>5.5</v>
      </c>
    </row>
    <row r="168" spans="1:9" hidden="1" outlineLevel="2">
      <c r="A168" t="s">
        <v>183</v>
      </c>
      <c r="B168" t="s">
        <v>184</v>
      </c>
      <c r="C168" t="s">
        <v>181</v>
      </c>
      <c r="D168" t="s">
        <v>182</v>
      </c>
      <c r="E168">
        <v>253.68</v>
      </c>
      <c r="F168">
        <v>241.6</v>
      </c>
      <c r="G168">
        <v>4.7619047620000003</v>
      </c>
      <c r="H168">
        <v>12.08</v>
      </c>
      <c r="I168">
        <v>5.0999999999999996</v>
      </c>
    </row>
    <row r="169" spans="1:9" hidden="1" outlineLevel="2">
      <c r="A169" t="s">
        <v>183</v>
      </c>
      <c r="B169" t="s">
        <v>184</v>
      </c>
      <c r="C169" t="s">
        <v>181</v>
      </c>
      <c r="D169" t="s">
        <v>182</v>
      </c>
      <c r="E169">
        <v>341.09249999999997</v>
      </c>
      <c r="F169">
        <v>324.85000000000002</v>
      </c>
      <c r="G169">
        <v>4.7619047620000003</v>
      </c>
      <c r="H169">
        <v>16.2425</v>
      </c>
      <c r="I169">
        <v>6.5</v>
      </c>
    </row>
    <row r="170" spans="1:9" hidden="1" outlineLevel="2">
      <c r="A170" t="s">
        <v>183</v>
      </c>
      <c r="B170" t="s">
        <v>184</v>
      </c>
      <c r="C170" t="s">
        <v>181</v>
      </c>
      <c r="D170" t="s">
        <v>182</v>
      </c>
      <c r="E170">
        <v>184.08600000000001</v>
      </c>
      <c r="F170">
        <v>175.32</v>
      </c>
      <c r="G170">
        <v>4.7619047620000003</v>
      </c>
      <c r="H170">
        <v>8.766</v>
      </c>
      <c r="I170">
        <v>5</v>
      </c>
    </row>
    <row r="171" spans="1:9" hidden="1" outlineLevel="2">
      <c r="A171" t="s">
        <v>183</v>
      </c>
      <c r="B171" t="s">
        <v>184</v>
      </c>
      <c r="C171" t="s">
        <v>181</v>
      </c>
      <c r="D171" t="s">
        <v>182</v>
      </c>
      <c r="E171">
        <v>31.227</v>
      </c>
      <c r="F171">
        <v>29.74</v>
      </c>
      <c r="G171">
        <v>4.7619047620000003</v>
      </c>
      <c r="H171">
        <v>1.4870000000000001</v>
      </c>
      <c r="I171">
        <v>8.9</v>
      </c>
    </row>
    <row r="172" spans="1:9" hidden="1" outlineLevel="2">
      <c r="A172" t="s">
        <v>183</v>
      </c>
      <c r="B172" t="s">
        <v>184</v>
      </c>
      <c r="C172" t="s">
        <v>181</v>
      </c>
      <c r="D172" t="s">
        <v>182</v>
      </c>
      <c r="E172">
        <v>688.71600000000001</v>
      </c>
      <c r="F172">
        <v>655.92</v>
      </c>
      <c r="G172">
        <v>4.7619047620000003</v>
      </c>
      <c r="H172">
        <v>32.795999999999999</v>
      </c>
      <c r="I172">
        <v>4</v>
      </c>
    </row>
    <row r="173" spans="1:9" hidden="1" outlineLevel="2">
      <c r="A173" t="s">
        <v>183</v>
      </c>
      <c r="B173" t="s">
        <v>184</v>
      </c>
      <c r="C173" t="s">
        <v>181</v>
      </c>
      <c r="D173" t="s">
        <v>182</v>
      </c>
      <c r="E173">
        <v>90.583500000000001</v>
      </c>
      <c r="F173">
        <v>86.27</v>
      </c>
      <c r="G173">
        <v>4.7619047620000003</v>
      </c>
      <c r="H173">
        <v>4.3135000000000003</v>
      </c>
      <c r="I173">
        <v>7</v>
      </c>
    </row>
    <row r="174" spans="1:9" hidden="1" outlineLevel="2">
      <c r="A174" t="s">
        <v>183</v>
      </c>
      <c r="B174" t="s">
        <v>184</v>
      </c>
      <c r="C174" t="s">
        <v>181</v>
      </c>
      <c r="D174" t="s">
        <v>182</v>
      </c>
      <c r="E174">
        <v>131.922</v>
      </c>
      <c r="F174">
        <v>125.64</v>
      </c>
      <c r="G174">
        <v>4.7619047620000003</v>
      </c>
      <c r="H174">
        <v>6.282</v>
      </c>
      <c r="I174">
        <v>4.9000000000000004</v>
      </c>
    </row>
    <row r="175" spans="1:9" hidden="1" outlineLevel="2">
      <c r="A175" t="s">
        <v>183</v>
      </c>
      <c r="B175" t="s">
        <v>184</v>
      </c>
      <c r="C175" t="s">
        <v>181</v>
      </c>
      <c r="D175" t="s">
        <v>182</v>
      </c>
      <c r="E175">
        <v>85.512</v>
      </c>
      <c r="F175">
        <v>81.44</v>
      </c>
      <c r="G175">
        <v>4.7619047620000003</v>
      </c>
      <c r="H175">
        <v>4.0720000000000001</v>
      </c>
      <c r="I175">
        <v>9.5</v>
      </c>
    </row>
    <row r="176" spans="1:9" hidden="1" outlineLevel="2">
      <c r="A176" t="s">
        <v>183</v>
      </c>
      <c r="B176" t="s">
        <v>184</v>
      </c>
      <c r="C176" t="s">
        <v>181</v>
      </c>
      <c r="D176" t="s">
        <v>182</v>
      </c>
      <c r="E176">
        <v>485.57249999999999</v>
      </c>
      <c r="F176">
        <v>462.45</v>
      </c>
      <c r="G176">
        <v>4.7619047620000003</v>
      </c>
      <c r="H176">
        <v>23.122499999999999</v>
      </c>
      <c r="I176">
        <v>8.6</v>
      </c>
    </row>
    <row r="177" spans="1:9" hidden="1" outlineLevel="2">
      <c r="A177" t="s">
        <v>183</v>
      </c>
      <c r="B177" t="s">
        <v>184</v>
      </c>
      <c r="C177" t="s">
        <v>181</v>
      </c>
      <c r="D177" t="s">
        <v>182</v>
      </c>
      <c r="E177">
        <v>297.80099999999999</v>
      </c>
      <c r="F177">
        <v>283.62</v>
      </c>
      <c r="G177">
        <v>4.7619047620000003</v>
      </c>
      <c r="H177">
        <v>14.180999999999999</v>
      </c>
      <c r="I177">
        <v>8.8000000000000007</v>
      </c>
    </row>
    <row r="178" spans="1:9" hidden="1" outlineLevel="2">
      <c r="A178" t="s">
        <v>183</v>
      </c>
      <c r="B178" t="s">
        <v>184</v>
      </c>
      <c r="C178" t="s">
        <v>181</v>
      </c>
      <c r="D178" t="s">
        <v>182</v>
      </c>
      <c r="E178">
        <v>423.738</v>
      </c>
      <c r="F178">
        <v>403.56</v>
      </c>
      <c r="G178">
        <v>4.7619047620000003</v>
      </c>
      <c r="H178">
        <v>20.178000000000001</v>
      </c>
      <c r="I178">
        <v>7.5</v>
      </c>
    </row>
    <row r="179" spans="1:9" hidden="1" outlineLevel="2">
      <c r="A179" t="s">
        <v>183</v>
      </c>
      <c r="B179" t="s">
        <v>184</v>
      </c>
      <c r="C179" t="s">
        <v>181</v>
      </c>
      <c r="D179" t="s">
        <v>182</v>
      </c>
      <c r="E179">
        <v>329.19600000000003</v>
      </c>
      <c r="F179">
        <v>313.52</v>
      </c>
      <c r="G179">
        <v>4.7619047620000003</v>
      </c>
      <c r="H179">
        <v>15.676</v>
      </c>
      <c r="I179">
        <v>7.9</v>
      </c>
    </row>
    <row r="180" spans="1:9" hidden="1" outlineLevel="2">
      <c r="A180" t="s">
        <v>183</v>
      </c>
      <c r="B180" t="s">
        <v>184</v>
      </c>
      <c r="C180" t="s">
        <v>181</v>
      </c>
      <c r="D180" t="s">
        <v>182</v>
      </c>
      <c r="E180">
        <v>338.21550000000002</v>
      </c>
      <c r="F180">
        <v>322.11</v>
      </c>
      <c r="G180">
        <v>4.7619047620000003</v>
      </c>
      <c r="H180">
        <v>16.105499999999999</v>
      </c>
      <c r="I180">
        <v>5.0999999999999996</v>
      </c>
    </row>
    <row r="181" spans="1:9" hidden="1" outlineLevel="2">
      <c r="A181" t="s">
        <v>183</v>
      </c>
      <c r="B181" t="s">
        <v>184</v>
      </c>
      <c r="C181" t="s">
        <v>181</v>
      </c>
      <c r="D181" t="s">
        <v>182</v>
      </c>
      <c r="E181">
        <v>26.733000000000001</v>
      </c>
      <c r="F181">
        <v>25.46</v>
      </c>
      <c r="G181">
        <v>4.7619047620000003</v>
      </c>
      <c r="H181">
        <v>1.2729999999999999</v>
      </c>
      <c r="I181">
        <v>5.2</v>
      </c>
    </row>
    <row r="182" spans="1:9" hidden="1" outlineLevel="2">
      <c r="A182" t="s">
        <v>183</v>
      </c>
      <c r="B182" t="s">
        <v>184</v>
      </c>
      <c r="C182" t="s">
        <v>181</v>
      </c>
      <c r="D182" t="s">
        <v>182</v>
      </c>
      <c r="E182">
        <v>221.886</v>
      </c>
      <c r="F182">
        <v>211.32</v>
      </c>
      <c r="G182">
        <v>4.7619047620000003</v>
      </c>
      <c r="H182">
        <v>10.566000000000001</v>
      </c>
      <c r="I182">
        <v>6.5</v>
      </c>
    </row>
    <row r="183" spans="1:9" hidden="1" outlineLevel="2">
      <c r="A183" t="s">
        <v>183</v>
      </c>
      <c r="B183" t="s">
        <v>184</v>
      </c>
      <c r="C183" t="s">
        <v>181</v>
      </c>
      <c r="D183" t="s">
        <v>182</v>
      </c>
      <c r="E183">
        <v>175.035</v>
      </c>
      <c r="F183">
        <v>166.7</v>
      </c>
      <c r="G183">
        <v>4.7619047620000003</v>
      </c>
      <c r="H183">
        <v>8.3350000000000009</v>
      </c>
      <c r="I183">
        <v>9.5</v>
      </c>
    </row>
    <row r="184" spans="1:9" hidden="1" outlineLevel="2">
      <c r="A184" t="s">
        <v>183</v>
      </c>
      <c r="B184" t="s">
        <v>184</v>
      </c>
      <c r="C184" t="s">
        <v>181</v>
      </c>
      <c r="D184" t="s">
        <v>182</v>
      </c>
      <c r="E184">
        <v>88.367999999999995</v>
      </c>
      <c r="F184">
        <v>84.16</v>
      </c>
      <c r="G184">
        <v>4.7619047620000003</v>
      </c>
      <c r="H184">
        <v>4.2080000000000002</v>
      </c>
      <c r="I184">
        <v>7.6</v>
      </c>
    </row>
    <row r="185" spans="1:9" hidden="1" outlineLevel="2">
      <c r="A185" t="s">
        <v>183</v>
      </c>
      <c r="B185" t="s">
        <v>184</v>
      </c>
      <c r="C185" t="s">
        <v>181</v>
      </c>
      <c r="D185" t="s">
        <v>182</v>
      </c>
      <c r="E185">
        <v>63.997500000000002</v>
      </c>
      <c r="F185">
        <v>60.95</v>
      </c>
      <c r="G185">
        <v>4.7619047620000003</v>
      </c>
      <c r="H185">
        <v>3.0474999999999999</v>
      </c>
      <c r="I185">
        <v>5.9</v>
      </c>
    </row>
    <row r="186" spans="1:9" outlineLevel="1" collapsed="1">
      <c r="A186" s="84" t="s">
        <v>189</v>
      </c>
      <c r="E186">
        <f>SUBTOTAL(9,E187:E266)</f>
        <v>26643.067500000001</v>
      </c>
    </row>
    <row r="187" spans="1:9" hidden="1" outlineLevel="2">
      <c r="A187" t="s">
        <v>179</v>
      </c>
      <c r="B187" t="s">
        <v>180</v>
      </c>
      <c r="C187" t="s">
        <v>181</v>
      </c>
      <c r="D187" t="s">
        <v>182</v>
      </c>
      <c r="E187">
        <v>548.97149999999999</v>
      </c>
      <c r="F187">
        <v>522.83000000000004</v>
      </c>
      <c r="G187">
        <v>4.7619047620000003</v>
      </c>
      <c r="H187">
        <v>26.141500000000001</v>
      </c>
      <c r="I187">
        <v>9.1</v>
      </c>
    </row>
    <row r="188" spans="1:9" hidden="1" outlineLevel="2">
      <c r="A188" t="s">
        <v>179</v>
      </c>
      <c r="B188" t="s">
        <v>180</v>
      </c>
      <c r="C188" t="s">
        <v>181</v>
      </c>
      <c r="D188" t="s">
        <v>182</v>
      </c>
      <c r="E188">
        <v>433.69200000000001</v>
      </c>
      <c r="F188">
        <v>413.04</v>
      </c>
      <c r="G188">
        <v>4.7619047620000003</v>
      </c>
      <c r="H188">
        <v>20.652000000000001</v>
      </c>
      <c r="I188">
        <v>5.8</v>
      </c>
    </row>
    <row r="189" spans="1:9" hidden="1" outlineLevel="2">
      <c r="A189" t="s">
        <v>179</v>
      </c>
      <c r="B189" t="s">
        <v>180</v>
      </c>
      <c r="C189" t="s">
        <v>181</v>
      </c>
      <c r="D189" t="s">
        <v>182</v>
      </c>
      <c r="E189">
        <v>76.146000000000001</v>
      </c>
      <c r="F189">
        <v>72.52</v>
      </c>
      <c r="G189">
        <v>4.7619047620000003</v>
      </c>
      <c r="H189">
        <v>3.6259999999999999</v>
      </c>
      <c r="I189">
        <v>7.2</v>
      </c>
    </row>
    <row r="190" spans="1:9" hidden="1" outlineLevel="2">
      <c r="A190" t="s">
        <v>179</v>
      </c>
      <c r="B190" t="s">
        <v>180</v>
      </c>
      <c r="C190" t="s">
        <v>181</v>
      </c>
      <c r="D190" t="s">
        <v>182</v>
      </c>
      <c r="E190">
        <v>506.63549999999998</v>
      </c>
      <c r="F190">
        <v>482.51</v>
      </c>
      <c r="G190">
        <v>4.7619047620000003</v>
      </c>
      <c r="H190">
        <v>24.125499999999999</v>
      </c>
      <c r="I190">
        <v>4.5999999999999996</v>
      </c>
    </row>
    <row r="191" spans="1:9" hidden="1" outlineLevel="2">
      <c r="A191" t="s">
        <v>179</v>
      </c>
      <c r="B191" t="s">
        <v>180</v>
      </c>
      <c r="C191" t="s">
        <v>181</v>
      </c>
      <c r="D191" t="s">
        <v>182</v>
      </c>
      <c r="E191">
        <v>441.75599999999997</v>
      </c>
      <c r="F191">
        <v>420.72</v>
      </c>
      <c r="G191">
        <v>4.7619047620000003</v>
      </c>
      <c r="H191">
        <v>21.036000000000001</v>
      </c>
      <c r="I191">
        <v>8.5</v>
      </c>
    </row>
    <row r="192" spans="1:9" hidden="1" outlineLevel="2">
      <c r="A192" t="s">
        <v>179</v>
      </c>
      <c r="B192" t="s">
        <v>180</v>
      </c>
      <c r="C192" t="s">
        <v>181</v>
      </c>
      <c r="D192" t="s">
        <v>182</v>
      </c>
      <c r="E192">
        <v>234.0975</v>
      </c>
      <c r="F192">
        <v>222.95</v>
      </c>
      <c r="G192">
        <v>4.7619047620000003</v>
      </c>
      <c r="H192">
        <v>11.147500000000001</v>
      </c>
      <c r="I192">
        <v>8.5</v>
      </c>
    </row>
    <row r="193" spans="1:9" hidden="1" outlineLevel="2">
      <c r="A193" t="s">
        <v>179</v>
      </c>
      <c r="B193" t="s">
        <v>180</v>
      </c>
      <c r="C193" t="s">
        <v>181</v>
      </c>
      <c r="D193" t="s">
        <v>182</v>
      </c>
      <c r="E193">
        <v>759.67499999999995</v>
      </c>
      <c r="F193">
        <v>723.5</v>
      </c>
      <c r="G193">
        <v>4.7619047620000003</v>
      </c>
      <c r="H193">
        <v>36.174999999999997</v>
      </c>
      <c r="I193">
        <v>5.4</v>
      </c>
    </row>
    <row r="194" spans="1:9" hidden="1" outlineLevel="2">
      <c r="A194" t="s">
        <v>179</v>
      </c>
      <c r="B194" t="s">
        <v>180</v>
      </c>
      <c r="C194" t="s">
        <v>181</v>
      </c>
      <c r="D194" t="s">
        <v>182</v>
      </c>
      <c r="E194">
        <v>19.246500000000001</v>
      </c>
      <c r="F194">
        <v>18.329999999999998</v>
      </c>
      <c r="G194">
        <v>4.7619047620000003</v>
      </c>
      <c r="H194">
        <v>0.91649999999999998</v>
      </c>
      <c r="I194">
        <v>4.3</v>
      </c>
    </row>
    <row r="195" spans="1:9" hidden="1" outlineLevel="2">
      <c r="A195" t="s">
        <v>179</v>
      </c>
      <c r="B195" t="s">
        <v>180</v>
      </c>
      <c r="C195" t="s">
        <v>181</v>
      </c>
      <c r="D195" t="s">
        <v>182</v>
      </c>
      <c r="E195">
        <v>189.09450000000001</v>
      </c>
      <c r="F195">
        <v>180.09</v>
      </c>
      <c r="G195">
        <v>4.7619047620000003</v>
      </c>
      <c r="H195">
        <v>9.0045000000000002</v>
      </c>
      <c r="I195">
        <v>5.7</v>
      </c>
    </row>
    <row r="196" spans="1:9" hidden="1" outlineLevel="2">
      <c r="A196" t="s">
        <v>179</v>
      </c>
      <c r="B196" t="s">
        <v>180</v>
      </c>
      <c r="C196" t="s">
        <v>181</v>
      </c>
      <c r="D196" t="s">
        <v>182</v>
      </c>
      <c r="E196">
        <v>161.553</v>
      </c>
      <c r="F196">
        <v>153.86000000000001</v>
      </c>
      <c r="G196">
        <v>4.7619047620000003</v>
      </c>
      <c r="H196">
        <v>7.6929999999999996</v>
      </c>
      <c r="I196">
        <v>5.0999999999999996</v>
      </c>
    </row>
    <row r="197" spans="1:9" hidden="1" outlineLevel="2">
      <c r="A197" t="s">
        <v>179</v>
      </c>
      <c r="B197" t="s">
        <v>180</v>
      </c>
      <c r="C197" t="s">
        <v>181</v>
      </c>
      <c r="D197" t="s">
        <v>182</v>
      </c>
      <c r="E197">
        <v>580.41899999999998</v>
      </c>
      <c r="F197">
        <v>552.78</v>
      </c>
      <c r="G197">
        <v>4.7619047620000003</v>
      </c>
      <c r="H197">
        <v>27.638999999999999</v>
      </c>
      <c r="I197">
        <v>8.3000000000000007</v>
      </c>
    </row>
    <row r="198" spans="1:9" hidden="1" outlineLevel="2">
      <c r="A198" t="s">
        <v>179</v>
      </c>
      <c r="B198" t="s">
        <v>180</v>
      </c>
      <c r="C198" t="s">
        <v>181</v>
      </c>
      <c r="D198" t="s">
        <v>182</v>
      </c>
      <c r="E198">
        <v>216.846</v>
      </c>
      <c r="F198">
        <v>206.52</v>
      </c>
      <c r="G198">
        <v>4.7619047620000003</v>
      </c>
      <c r="H198">
        <v>10.326000000000001</v>
      </c>
      <c r="I198">
        <v>9.8000000000000007</v>
      </c>
    </row>
    <row r="199" spans="1:9" hidden="1" outlineLevel="2">
      <c r="A199" t="s">
        <v>179</v>
      </c>
      <c r="B199" t="s">
        <v>180</v>
      </c>
      <c r="C199" t="s">
        <v>181</v>
      </c>
      <c r="D199" t="s">
        <v>182</v>
      </c>
      <c r="E199">
        <v>316.47000000000003</v>
      </c>
      <c r="F199">
        <v>301.39999999999998</v>
      </c>
      <c r="G199">
        <v>4.7619047620000003</v>
      </c>
      <c r="H199">
        <v>15.07</v>
      </c>
      <c r="I199">
        <v>9.1999999999999993</v>
      </c>
    </row>
    <row r="200" spans="1:9" hidden="1" outlineLevel="2">
      <c r="A200" t="s">
        <v>179</v>
      </c>
      <c r="B200" t="s">
        <v>180</v>
      </c>
      <c r="C200" t="s">
        <v>181</v>
      </c>
      <c r="D200" t="s">
        <v>182</v>
      </c>
      <c r="E200">
        <v>298.11599999999999</v>
      </c>
      <c r="F200">
        <v>283.92</v>
      </c>
      <c r="G200">
        <v>4.7619047620000003</v>
      </c>
      <c r="H200">
        <v>14.196</v>
      </c>
      <c r="I200">
        <v>5.5</v>
      </c>
    </row>
    <row r="201" spans="1:9" hidden="1" outlineLevel="2">
      <c r="A201" t="s">
        <v>179</v>
      </c>
      <c r="B201" t="s">
        <v>180</v>
      </c>
      <c r="C201" t="s">
        <v>181</v>
      </c>
      <c r="D201" t="s">
        <v>182</v>
      </c>
      <c r="E201">
        <v>233.52</v>
      </c>
      <c r="F201">
        <v>222.4</v>
      </c>
      <c r="G201">
        <v>4.7619047620000003</v>
      </c>
      <c r="H201">
        <v>11.12</v>
      </c>
      <c r="I201">
        <v>4.2</v>
      </c>
    </row>
    <row r="202" spans="1:9" hidden="1" outlineLevel="2">
      <c r="A202" t="s">
        <v>179</v>
      </c>
      <c r="B202" t="s">
        <v>180</v>
      </c>
      <c r="C202" t="s">
        <v>181</v>
      </c>
      <c r="D202" t="s">
        <v>182</v>
      </c>
      <c r="E202">
        <v>723.24</v>
      </c>
      <c r="F202">
        <v>688.8</v>
      </c>
      <c r="G202">
        <v>4.7619047620000003</v>
      </c>
      <c r="H202">
        <v>34.44</v>
      </c>
      <c r="I202">
        <v>8.6999999999999993</v>
      </c>
    </row>
    <row r="203" spans="1:9" hidden="1" outlineLevel="2">
      <c r="A203" t="s">
        <v>179</v>
      </c>
      <c r="B203" t="s">
        <v>180</v>
      </c>
      <c r="C203" t="s">
        <v>181</v>
      </c>
      <c r="D203" t="s">
        <v>182</v>
      </c>
      <c r="E203">
        <v>373.17</v>
      </c>
      <c r="F203">
        <v>355.4</v>
      </c>
      <c r="G203">
        <v>4.7619047620000003</v>
      </c>
      <c r="H203">
        <v>17.77</v>
      </c>
      <c r="I203">
        <v>7</v>
      </c>
    </row>
    <row r="204" spans="1:9" hidden="1" outlineLevel="2">
      <c r="A204" t="s">
        <v>179</v>
      </c>
      <c r="B204" t="s">
        <v>180</v>
      </c>
      <c r="C204" t="s">
        <v>181</v>
      </c>
      <c r="D204" t="s">
        <v>182</v>
      </c>
      <c r="E204">
        <v>203.553</v>
      </c>
      <c r="F204">
        <v>193.86</v>
      </c>
      <c r="G204">
        <v>4.7619047620000003</v>
      </c>
      <c r="H204">
        <v>9.6929999999999996</v>
      </c>
      <c r="I204">
        <v>8.8000000000000007</v>
      </c>
    </row>
    <row r="205" spans="1:9" hidden="1" outlineLevel="2">
      <c r="A205" t="s">
        <v>179</v>
      </c>
      <c r="B205" t="s">
        <v>180</v>
      </c>
      <c r="C205" t="s">
        <v>181</v>
      </c>
      <c r="D205" t="s">
        <v>182</v>
      </c>
      <c r="E205">
        <v>200.214</v>
      </c>
      <c r="F205">
        <v>190.68</v>
      </c>
      <c r="G205">
        <v>4.7619047620000003</v>
      </c>
      <c r="H205">
        <v>9.5340000000000007</v>
      </c>
      <c r="I205">
        <v>9.1</v>
      </c>
    </row>
    <row r="206" spans="1:9" hidden="1" outlineLevel="2">
      <c r="A206" t="s">
        <v>179</v>
      </c>
      <c r="B206" t="s">
        <v>180</v>
      </c>
      <c r="C206" t="s">
        <v>181</v>
      </c>
      <c r="D206" t="s">
        <v>182</v>
      </c>
      <c r="E206">
        <v>697.36800000000005</v>
      </c>
      <c r="F206">
        <v>664.16</v>
      </c>
      <c r="G206">
        <v>4.7619047620000003</v>
      </c>
      <c r="H206">
        <v>33.207999999999998</v>
      </c>
      <c r="I206">
        <v>4.2</v>
      </c>
    </row>
    <row r="207" spans="1:9" hidden="1" outlineLevel="2">
      <c r="A207" t="s">
        <v>179</v>
      </c>
      <c r="B207" t="s">
        <v>180</v>
      </c>
      <c r="C207" t="s">
        <v>181</v>
      </c>
      <c r="D207" t="s">
        <v>182</v>
      </c>
      <c r="E207">
        <v>65.603999999999999</v>
      </c>
      <c r="F207">
        <v>62.48</v>
      </c>
      <c r="G207">
        <v>4.7619047620000003</v>
      </c>
      <c r="H207">
        <v>3.1240000000000001</v>
      </c>
      <c r="I207">
        <v>4.7</v>
      </c>
    </row>
    <row r="208" spans="1:9" hidden="1" outlineLevel="2">
      <c r="A208" t="s">
        <v>179</v>
      </c>
      <c r="B208" t="s">
        <v>180</v>
      </c>
      <c r="C208" t="s">
        <v>181</v>
      </c>
      <c r="D208" t="s">
        <v>182</v>
      </c>
      <c r="E208">
        <v>76.355999999999995</v>
      </c>
      <c r="F208">
        <v>72.72</v>
      </c>
      <c r="G208">
        <v>4.7619047620000003</v>
      </c>
      <c r="H208">
        <v>3.6360000000000001</v>
      </c>
      <c r="I208">
        <v>7.1</v>
      </c>
    </row>
    <row r="209" spans="1:9" hidden="1" outlineLevel="2">
      <c r="A209" t="s">
        <v>179</v>
      </c>
      <c r="B209" t="s">
        <v>180</v>
      </c>
      <c r="C209" t="s">
        <v>181</v>
      </c>
      <c r="D209" t="s">
        <v>182</v>
      </c>
      <c r="E209">
        <v>745.83600000000001</v>
      </c>
      <c r="F209">
        <v>710.32</v>
      </c>
      <c r="G209">
        <v>4.7619047620000003</v>
      </c>
      <c r="H209">
        <v>35.515999999999998</v>
      </c>
      <c r="I209">
        <v>4.0999999999999996</v>
      </c>
    </row>
    <row r="210" spans="1:9" hidden="1" outlineLevel="2">
      <c r="A210" t="s">
        <v>179</v>
      </c>
      <c r="B210" t="s">
        <v>180</v>
      </c>
      <c r="C210" t="s">
        <v>181</v>
      </c>
      <c r="D210" t="s">
        <v>182</v>
      </c>
      <c r="E210">
        <v>83.412000000000006</v>
      </c>
      <c r="F210">
        <v>79.44</v>
      </c>
      <c r="G210">
        <v>4.7619047620000003</v>
      </c>
      <c r="H210">
        <v>3.972</v>
      </c>
      <c r="I210">
        <v>4.7</v>
      </c>
    </row>
    <row r="211" spans="1:9" hidden="1" outlineLevel="2">
      <c r="A211" t="s">
        <v>179</v>
      </c>
      <c r="B211" t="s">
        <v>180</v>
      </c>
      <c r="C211" t="s">
        <v>181</v>
      </c>
      <c r="D211" t="s">
        <v>182</v>
      </c>
      <c r="E211">
        <v>74.707499999999996</v>
      </c>
      <c r="F211">
        <v>71.150000000000006</v>
      </c>
      <c r="G211">
        <v>4.7619047620000003</v>
      </c>
      <c r="H211">
        <v>3.5575000000000001</v>
      </c>
      <c r="I211">
        <v>4.4000000000000004</v>
      </c>
    </row>
    <row r="212" spans="1:9" hidden="1" outlineLevel="2">
      <c r="A212" t="s">
        <v>179</v>
      </c>
      <c r="B212" t="s">
        <v>180</v>
      </c>
      <c r="C212" t="s">
        <v>181</v>
      </c>
      <c r="D212" t="s">
        <v>182</v>
      </c>
      <c r="E212">
        <v>146.94749999999999</v>
      </c>
      <c r="F212">
        <v>139.94999999999999</v>
      </c>
      <c r="G212">
        <v>4.7619047620000003</v>
      </c>
      <c r="H212">
        <v>6.9974999999999996</v>
      </c>
      <c r="I212">
        <v>5</v>
      </c>
    </row>
    <row r="213" spans="1:9" hidden="1" outlineLevel="2">
      <c r="A213" t="s">
        <v>179</v>
      </c>
      <c r="B213" t="s">
        <v>180</v>
      </c>
      <c r="C213" t="s">
        <v>181</v>
      </c>
      <c r="D213" t="s">
        <v>182</v>
      </c>
      <c r="E213">
        <v>149.36250000000001</v>
      </c>
      <c r="F213">
        <v>142.25</v>
      </c>
      <c r="G213">
        <v>4.7619047620000003</v>
      </c>
      <c r="H213">
        <v>7.1124999999999998</v>
      </c>
      <c r="I213">
        <v>9.1</v>
      </c>
    </row>
    <row r="214" spans="1:9" hidden="1" outlineLevel="2">
      <c r="A214" t="s">
        <v>179</v>
      </c>
      <c r="B214" t="s">
        <v>180</v>
      </c>
      <c r="C214" t="s">
        <v>181</v>
      </c>
      <c r="D214" t="s">
        <v>182</v>
      </c>
      <c r="E214">
        <v>507.67500000000001</v>
      </c>
      <c r="F214">
        <v>483.5</v>
      </c>
      <c r="G214">
        <v>4.7619047620000003</v>
      </c>
      <c r="H214">
        <v>24.175000000000001</v>
      </c>
      <c r="I214">
        <v>7</v>
      </c>
    </row>
    <row r="215" spans="1:9" hidden="1" outlineLevel="2">
      <c r="A215" t="s">
        <v>179</v>
      </c>
      <c r="B215" t="s">
        <v>180</v>
      </c>
      <c r="C215" t="s">
        <v>181</v>
      </c>
      <c r="D215" t="s">
        <v>182</v>
      </c>
      <c r="E215">
        <v>548.73</v>
      </c>
      <c r="F215">
        <v>522.6</v>
      </c>
      <c r="G215">
        <v>4.7619047620000003</v>
      </c>
      <c r="H215">
        <v>26.13</v>
      </c>
      <c r="I215">
        <v>6.2</v>
      </c>
    </row>
    <row r="216" spans="1:9" hidden="1" outlineLevel="2">
      <c r="A216" t="s">
        <v>179</v>
      </c>
      <c r="B216" t="s">
        <v>180</v>
      </c>
      <c r="C216" t="s">
        <v>181</v>
      </c>
      <c r="D216" t="s">
        <v>182</v>
      </c>
      <c r="E216">
        <v>185.36699999999999</v>
      </c>
      <c r="F216">
        <v>176.54</v>
      </c>
      <c r="G216">
        <v>4.7619047620000003</v>
      </c>
      <c r="H216">
        <v>8.827</v>
      </c>
      <c r="I216">
        <v>8.1999999999999993</v>
      </c>
    </row>
    <row r="217" spans="1:9" hidden="1" outlineLevel="2">
      <c r="A217" t="s">
        <v>179</v>
      </c>
      <c r="B217" t="s">
        <v>180</v>
      </c>
      <c r="C217" t="s">
        <v>181</v>
      </c>
      <c r="D217" t="s">
        <v>182</v>
      </c>
      <c r="E217">
        <v>951.82500000000005</v>
      </c>
      <c r="F217">
        <v>906.5</v>
      </c>
      <c r="G217">
        <v>4.7619047620000003</v>
      </c>
      <c r="H217">
        <v>45.325000000000003</v>
      </c>
      <c r="I217">
        <v>7.3</v>
      </c>
    </row>
    <row r="218" spans="1:9" hidden="1" outlineLevel="2">
      <c r="A218" t="s">
        <v>179</v>
      </c>
      <c r="B218" t="s">
        <v>180</v>
      </c>
      <c r="C218" t="s">
        <v>181</v>
      </c>
      <c r="D218" t="s">
        <v>182</v>
      </c>
      <c r="E218">
        <v>843.03449999999998</v>
      </c>
      <c r="F218">
        <v>802.89</v>
      </c>
      <c r="G218">
        <v>4.7619047620000003</v>
      </c>
      <c r="H218">
        <v>40.144500000000001</v>
      </c>
      <c r="I218">
        <v>6.5</v>
      </c>
    </row>
    <row r="219" spans="1:9" hidden="1" outlineLevel="2">
      <c r="A219" t="s">
        <v>179</v>
      </c>
      <c r="B219" t="s">
        <v>180</v>
      </c>
      <c r="C219" t="s">
        <v>181</v>
      </c>
      <c r="D219" t="s">
        <v>182</v>
      </c>
      <c r="E219">
        <v>168.21</v>
      </c>
      <c r="F219">
        <v>160.19999999999999</v>
      </c>
      <c r="G219">
        <v>4.7619047620000003</v>
      </c>
      <c r="H219">
        <v>8.01</v>
      </c>
      <c r="I219">
        <v>9.6999999999999993</v>
      </c>
    </row>
    <row r="220" spans="1:9" hidden="1" outlineLevel="2">
      <c r="A220" t="s">
        <v>179</v>
      </c>
      <c r="B220" t="s">
        <v>180</v>
      </c>
      <c r="C220" t="s">
        <v>181</v>
      </c>
      <c r="D220" t="s">
        <v>182</v>
      </c>
      <c r="E220">
        <v>338.31</v>
      </c>
      <c r="F220">
        <v>322.2</v>
      </c>
      <c r="G220">
        <v>4.7619047620000003</v>
      </c>
      <c r="H220">
        <v>16.11</v>
      </c>
      <c r="I220">
        <v>6.6</v>
      </c>
    </row>
    <row r="221" spans="1:9" hidden="1" outlineLevel="2">
      <c r="A221" t="s">
        <v>179</v>
      </c>
      <c r="B221" t="s">
        <v>180</v>
      </c>
      <c r="C221" t="s">
        <v>181</v>
      </c>
      <c r="D221" t="s">
        <v>182</v>
      </c>
      <c r="E221">
        <v>206.43</v>
      </c>
      <c r="F221">
        <v>196.6</v>
      </c>
      <c r="G221">
        <v>4.7619047620000003</v>
      </c>
      <c r="H221">
        <v>9.83</v>
      </c>
      <c r="I221">
        <v>7.2</v>
      </c>
    </row>
    <row r="222" spans="1:9" hidden="1" outlineLevel="2">
      <c r="A222" t="s">
        <v>179</v>
      </c>
      <c r="B222" t="s">
        <v>180</v>
      </c>
      <c r="C222" t="s">
        <v>181</v>
      </c>
      <c r="D222" t="s">
        <v>182</v>
      </c>
      <c r="E222">
        <v>432.76799999999997</v>
      </c>
      <c r="F222">
        <v>412.16</v>
      </c>
      <c r="G222">
        <v>4.7619047620000003</v>
      </c>
      <c r="H222">
        <v>20.608000000000001</v>
      </c>
      <c r="I222">
        <v>9.6</v>
      </c>
    </row>
    <row r="223" spans="1:9" hidden="1" outlineLevel="2">
      <c r="A223" t="s">
        <v>179</v>
      </c>
      <c r="B223" t="s">
        <v>180</v>
      </c>
      <c r="C223" t="s">
        <v>181</v>
      </c>
      <c r="D223" t="s">
        <v>182</v>
      </c>
      <c r="E223">
        <v>235.87200000000001</v>
      </c>
      <c r="F223">
        <v>224.64</v>
      </c>
      <c r="G223">
        <v>4.7619047620000003</v>
      </c>
      <c r="H223">
        <v>11.231999999999999</v>
      </c>
      <c r="I223">
        <v>5.9</v>
      </c>
    </row>
    <row r="224" spans="1:9" hidden="1" outlineLevel="2">
      <c r="A224" t="s">
        <v>179</v>
      </c>
      <c r="B224" t="s">
        <v>180</v>
      </c>
      <c r="C224" t="s">
        <v>181</v>
      </c>
      <c r="D224" t="s">
        <v>182</v>
      </c>
      <c r="E224">
        <v>479.90249999999997</v>
      </c>
      <c r="F224">
        <v>457.05</v>
      </c>
      <c r="G224">
        <v>4.7619047620000003</v>
      </c>
      <c r="H224">
        <v>22.852499999999999</v>
      </c>
      <c r="I224">
        <v>7.1</v>
      </c>
    </row>
    <row r="225" spans="1:9" hidden="1" outlineLevel="2">
      <c r="A225" t="s">
        <v>179</v>
      </c>
      <c r="B225" t="s">
        <v>180</v>
      </c>
      <c r="C225" t="s">
        <v>181</v>
      </c>
      <c r="D225" t="s">
        <v>182</v>
      </c>
      <c r="E225">
        <v>228.12299999999999</v>
      </c>
      <c r="F225">
        <v>217.26</v>
      </c>
      <c r="G225">
        <v>4.7619047620000003</v>
      </c>
      <c r="H225">
        <v>10.863</v>
      </c>
      <c r="I225">
        <v>8.1999999999999993</v>
      </c>
    </row>
    <row r="226" spans="1:9" hidden="1" outlineLevel="2">
      <c r="A226" t="s">
        <v>179</v>
      </c>
      <c r="B226" t="s">
        <v>180</v>
      </c>
      <c r="C226" t="s">
        <v>181</v>
      </c>
      <c r="D226" t="s">
        <v>182</v>
      </c>
      <c r="E226">
        <v>326.25599999999997</v>
      </c>
      <c r="F226">
        <v>310.72000000000003</v>
      </c>
      <c r="G226">
        <v>4.7619047620000003</v>
      </c>
      <c r="H226">
        <v>15.536</v>
      </c>
      <c r="I226">
        <v>8.4</v>
      </c>
    </row>
    <row r="227" spans="1:9" hidden="1" outlineLevel="2">
      <c r="A227" t="s">
        <v>179</v>
      </c>
      <c r="B227" t="s">
        <v>180</v>
      </c>
      <c r="C227" t="s">
        <v>181</v>
      </c>
      <c r="D227" t="s">
        <v>182</v>
      </c>
      <c r="E227">
        <v>47.859000000000002</v>
      </c>
      <c r="F227">
        <v>45.58</v>
      </c>
      <c r="G227">
        <v>4.7619047620000003</v>
      </c>
      <c r="H227">
        <v>2.2789999999999999</v>
      </c>
      <c r="I227">
        <v>9.8000000000000007</v>
      </c>
    </row>
    <row r="228" spans="1:9" hidden="1" outlineLevel="2">
      <c r="A228" t="s">
        <v>179</v>
      </c>
      <c r="B228" t="s">
        <v>180</v>
      </c>
      <c r="C228" t="s">
        <v>181</v>
      </c>
      <c r="D228" t="s">
        <v>182</v>
      </c>
      <c r="E228">
        <v>236.88</v>
      </c>
      <c r="F228">
        <v>225.6</v>
      </c>
      <c r="G228">
        <v>4.7619047620000003</v>
      </c>
      <c r="H228">
        <v>11.28</v>
      </c>
      <c r="I228">
        <v>4.8</v>
      </c>
    </row>
    <row r="229" spans="1:9" hidden="1" outlineLevel="2">
      <c r="A229" t="s">
        <v>179</v>
      </c>
      <c r="B229" t="s">
        <v>180</v>
      </c>
      <c r="C229" t="s">
        <v>181</v>
      </c>
      <c r="D229" t="s">
        <v>182</v>
      </c>
      <c r="E229">
        <v>147.672</v>
      </c>
      <c r="F229">
        <v>140.63999999999999</v>
      </c>
      <c r="G229">
        <v>4.7619047620000003</v>
      </c>
      <c r="H229">
        <v>7.032</v>
      </c>
      <c r="I229">
        <v>9.6</v>
      </c>
    </row>
    <row r="230" spans="1:9" hidden="1" outlineLevel="2">
      <c r="A230" t="s">
        <v>179</v>
      </c>
      <c r="B230" t="s">
        <v>180</v>
      </c>
      <c r="C230" t="s">
        <v>181</v>
      </c>
      <c r="D230" t="s">
        <v>182</v>
      </c>
      <c r="E230">
        <v>394.32749999999999</v>
      </c>
      <c r="F230">
        <v>375.55</v>
      </c>
      <c r="G230">
        <v>4.7619047620000003</v>
      </c>
      <c r="H230">
        <v>18.7775</v>
      </c>
      <c r="I230">
        <v>5.2</v>
      </c>
    </row>
    <row r="231" spans="1:9" hidden="1" outlineLevel="2">
      <c r="A231" t="s">
        <v>179</v>
      </c>
      <c r="B231" t="s">
        <v>180</v>
      </c>
      <c r="C231" t="s">
        <v>181</v>
      </c>
      <c r="D231" t="s">
        <v>182</v>
      </c>
      <c r="E231">
        <v>365.904</v>
      </c>
      <c r="F231">
        <v>348.48</v>
      </c>
      <c r="G231">
        <v>4.7619047620000003</v>
      </c>
      <c r="H231">
        <v>17.423999999999999</v>
      </c>
      <c r="I231">
        <v>4.2</v>
      </c>
    </row>
    <row r="232" spans="1:9" hidden="1" outlineLevel="2">
      <c r="A232" t="s">
        <v>179</v>
      </c>
      <c r="B232" t="s">
        <v>180</v>
      </c>
      <c r="C232" t="s">
        <v>181</v>
      </c>
      <c r="D232" t="s">
        <v>182</v>
      </c>
      <c r="E232">
        <v>96.1905</v>
      </c>
      <c r="F232">
        <v>91.61</v>
      </c>
      <c r="G232">
        <v>4.7619047620000003</v>
      </c>
      <c r="H232">
        <v>4.5804999999999998</v>
      </c>
      <c r="I232">
        <v>9.8000000000000007</v>
      </c>
    </row>
    <row r="233" spans="1:9" hidden="1" outlineLevel="2">
      <c r="A233" t="s">
        <v>179</v>
      </c>
      <c r="B233" t="s">
        <v>180</v>
      </c>
      <c r="C233" t="s">
        <v>181</v>
      </c>
      <c r="D233" t="s">
        <v>182</v>
      </c>
      <c r="E233">
        <v>277.67250000000001</v>
      </c>
      <c r="F233">
        <v>264.45</v>
      </c>
      <c r="G233">
        <v>4.7619047620000003</v>
      </c>
      <c r="H233">
        <v>13.2225</v>
      </c>
      <c r="I233">
        <v>7.9</v>
      </c>
    </row>
    <row r="234" spans="1:9" hidden="1" outlineLevel="2">
      <c r="A234" t="s">
        <v>179</v>
      </c>
      <c r="B234" t="s">
        <v>180</v>
      </c>
      <c r="C234" t="s">
        <v>181</v>
      </c>
      <c r="D234" t="s">
        <v>182</v>
      </c>
      <c r="E234">
        <v>146.63249999999999</v>
      </c>
      <c r="F234">
        <v>139.65</v>
      </c>
      <c r="G234">
        <v>4.7619047620000003</v>
      </c>
      <c r="H234">
        <v>6.9824999999999999</v>
      </c>
      <c r="I234">
        <v>5.9</v>
      </c>
    </row>
    <row r="235" spans="1:9" hidden="1" outlineLevel="2">
      <c r="A235" t="s">
        <v>179</v>
      </c>
      <c r="B235" t="s">
        <v>180</v>
      </c>
      <c r="C235" t="s">
        <v>181</v>
      </c>
      <c r="D235" t="s">
        <v>182</v>
      </c>
      <c r="E235">
        <v>308.57400000000001</v>
      </c>
      <c r="F235">
        <v>293.88</v>
      </c>
      <c r="G235">
        <v>4.7619047620000003</v>
      </c>
      <c r="H235">
        <v>14.694000000000001</v>
      </c>
      <c r="I235">
        <v>6</v>
      </c>
    </row>
    <row r="236" spans="1:9" hidden="1" outlineLevel="2">
      <c r="A236" t="s">
        <v>179</v>
      </c>
      <c r="B236" t="s">
        <v>180</v>
      </c>
      <c r="C236" t="s">
        <v>181</v>
      </c>
      <c r="D236" t="s">
        <v>182</v>
      </c>
      <c r="E236">
        <v>458.6925</v>
      </c>
      <c r="F236">
        <v>436.85</v>
      </c>
      <c r="G236">
        <v>4.7619047620000003</v>
      </c>
      <c r="H236">
        <v>21.842500000000001</v>
      </c>
      <c r="I236">
        <v>6.6</v>
      </c>
    </row>
    <row r="237" spans="1:9" hidden="1" outlineLevel="2">
      <c r="A237" t="s">
        <v>179</v>
      </c>
      <c r="B237" t="s">
        <v>180</v>
      </c>
      <c r="C237" t="s">
        <v>181</v>
      </c>
      <c r="D237" t="s">
        <v>182</v>
      </c>
      <c r="E237">
        <v>113.568</v>
      </c>
      <c r="F237">
        <v>108.16</v>
      </c>
      <c r="G237">
        <v>4.7619047620000003</v>
      </c>
      <c r="H237">
        <v>5.4080000000000004</v>
      </c>
      <c r="I237">
        <v>6.9</v>
      </c>
    </row>
    <row r="238" spans="1:9" hidden="1" outlineLevel="2">
      <c r="A238" t="s">
        <v>179</v>
      </c>
      <c r="B238" t="s">
        <v>180</v>
      </c>
      <c r="C238" t="s">
        <v>181</v>
      </c>
      <c r="D238" t="s">
        <v>182</v>
      </c>
      <c r="E238">
        <v>525.23099999999999</v>
      </c>
      <c r="F238">
        <v>500.22</v>
      </c>
      <c r="G238">
        <v>4.7619047620000003</v>
      </c>
      <c r="H238">
        <v>25.010999999999999</v>
      </c>
      <c r="I238">
        <v>4.5</v>
      </c>
    </row>
    <row r="239" spans="1:9" hidden="1" outlineLevel="2">
      <c r="A239" t="s">
        <v>179</v>
      </c>
      <c r="B239" t="s">
        <v>180</v>
      </c>
      <c r="C239" t="s">
        <v>181</v>
      </c>
      <c r="D239" t="s">
        <v>182</v>
      </c>
      <c r="E239">
        <v>93.744</v>
      </c>
      <c r="F239">
        <v>89.28</v>
      </c>
      <c r="G239">
        <v>4.7619047620000003</v>
      </c>
      <c r="H239">
        <v>4.4640000000000004</v>
      </c>
      <c r="I239">
        <v>4.4000000000000004</v>
      </c>
    </row>
    <row r="240" spans="1:9" hidden="1" outlineLevel="2">
      <c r="A240" t="s">
        <v>179</v>
      </c>
      <c r="B240" t="s">
        <v>180</v>
      </c>
      <c r="C240" t="s">
        <v>181</v>
      </c>
      <c r="D240" t="s">
        <v>182</v>
      </c>
      <c r="E240">
        <v>150.423</v>
      </c>
      <c r="F240">
        <v>143.26</v>
      </c>
      <c r="G240">
        <v>4.7619047620000003</v>
      </c>
      <c r="H240">
        <v>7.1630000000000003</v>
      </c>
      <c r="I240">
        <v>8.8000000000000007</v>
      </c>
    </row>
    <row r="241" spans="1:9" hidden="1" outlineLevel="2">
      <c r="A241" t="s">
        <v>179</v>
      </c>
      <c r="B241" t="s">
        <v>180</v>
      </c>
      <c r="C241" t="s">
        <v>181</v>
      </c>
      <c r="D241" t="s">
        <v>182</v>
      </c>
      <c r="E241">
        <v>182.91</v>
      </c>
      <c r="F241">
        <v>174.2</v>
      </c>
      <c r="G241">
        <v>4.7619047620000003</v>
      </c>
      <c r="H241">
        <v>8.7100000000000009</v>
      </c>
      <c r="I241">
        <v>7</v>
      </c>
    </row>
    <row r="242" spans="1:9" hidden="1" outlineLevel="2">
      <c r="A242" t="s">
        <v>179</v>
      </c>
      <c r="B242" t="s">
        <v>180</v>
      </c>
      <c r="C242" t="s">
        <v>181</v>
      </c>
      <c r="D242" t="s">
        <v>182</v>
      </c>
      <c r="E242">
        <v>536.59199999999998</v>
      </c>
      <c r="F242">
        <v>511.04</v>
      </c>
      <c r="G242">
        <v>4.7619047620000003</v>
      </c>
      <c r="H242">
        <v>25.552</v>
      </c>
      <c r="I242">
        <v>9.9</v>
      </c>
    </row>
    <row r="243" spans="1:9" hidden="1" outlineLevel="2">
      <c r="A243" t="s">
        <v>179</v>
      </c>
      <c r="B243" t="s">
        <v>180</v>
      </c>
      <c r="C243" t="s">
        <v>181</v>
      </c>
      <c r="D243" t="s">
        <v>182</v>
      </c>
      <c r="E243">
        <v>56.122500000000002</v>
      </c>
      <c r="F243">
        <v>53.45</v>
      </c>
      <c r="G243">
        <v>4.7619047620000003</v>
      </c>
      <c r="H243">
        <v>2.6724999999999999</v>
      </c>
      <c r="I243">
        <v>7.6</v>
      </c>
    </row>
    <row r="244" spans="1:9" hidden="1" outlineLevel="2">
      <c r="A244" t="s">
        <v>179</v>
      </c>
      <c r="B244" t="s">
        <v>180</v>
      </c>
      <c r="C244" t="s">
        <v>181</v>
      </c>
      <c r="D244" t="s">
        <v>182</v>
      </c>
      <c r="E244">
        <v>32.151000000000003</v>
      </c>
      <c r="F244">
        <v>30.62</v>
      </c>
      <c r="G244">
        <v>4.7619047620000003</v>
      </c>
      <c r="H244">
        <v>1.5309999999999999</v>
      </c>
      <c r="I244">
        <v>4.0999999999999996</v>
      </c>
    </row>
    <row r="245" spans="1:9" hidden="1" outlineLevel="2">
      <c r="A245" t="s">
        <v>179</v>
      </c>
      <c r="B245" t="s">
        <v>180</v>
      </c>
      <c r="C245" t="s">
        <v>181</v>
      </c>
      <c r="D245" t="s">
        <v>182</v>
      </c>
      <c r="E245">
        <v>257.14499999999998</v>
      </c>
      <c r="F245">
        <v>244.9</v>
      </c>
      <c r="G245">
        <v>4.7619047620000003</v>
      </c>
      <c r="H245">
        <v>12.244999999999999</v>
      </c>
      <c r="I245">
        <v>8.1</v>
      </c>
    </row>
    <row r="246" spans="1:9" hidden="1" outlineLevel="2">
      <c r="A246" t="s">
        <v>179</v>
      </c>
      <c r="B246" t="s">
        <v>180</v>
      </c>
      <c r="C246" t="s">
        <v>181</v>
      </c>
      <c r="D246" t="s">
        <v>182</v>
      </c>
      <c r="E246">
        <v>462.67200000000003</v>
      </c>
      <c r="F246">
        <v>440.64</v>
      </c>
      <c r="G246">
        <v>4.7619047620000003</v>
      </c>
      <c r="H246">
        <v>22.032</v>
      </c>
      <c r="I246">
        <v>8</v>
      </c>
    </row>
    <row r="247" spans="1:9" hidden="1" outlineLevel="2">
      <c r="A247" t="s">
        <v>179</v>
      </c>
      <c r="B247" t="s">
        <v>180</v>
      </c>
      <c r="C247" t="s">
        <v>181</v>
      </c>
      <c r="D247" t="s">
        <v>182</v>
      </c>
      <c r="E247">
        <v>408.40800000000002</v>
      </c>
      <c r="F247">
        <v>388.96</v>
      </c>
      <c r="G247">
        <v>4.7619047620000003</v>
      </c>
      <c r="H247">
        <v>19.448</v>
      </c>
      <c r="I247">
        <v>5</v>
      </c>
    </row>
    <row r="248" spans="1:9" hidden="1" outlineLevel="2">
      <c r="A248" t="s">
        <v>179</v>
      </c>
      <c r="B248" t="s">
        <v>180</v>
      </c>
      <c r="C248" t="s">
        <v>181</v>
      </c>
      <c r="D248" t="s">
        <v>182</v>
      </c>
      <c r="E248">
        <v>100.128</v>
      </c>
      <c r="F248">
        <v>95.36</v>
      </c>
      <c r="G248">
        <v>4.7619047620000003</v>
      </c>
      <c r="H248">
        <v>4.7679999999999998</v>
      </c>
      <c r="I248">
        <v>4.0999999999999996</v>
      </c>
    </row>
    <row r="249" spans="1:9" hidden="1" outlineLevel="2">
      <c r="A249" t="s">
        <v>179</v>
      </c>
      <c r="B249" t="s">
        <v>180</v>
      </c>
      <c r="C249" t="s">
        <v>181</v>
      </c>
      <c r="D249" t="s">
        <v>182</v>
      </c>
      <c r="E249">
        <v>92.441999999999993</v>
      </c>
      <c r="F249">
        <v>88.04</v>
      </c>
      <c r="G249">
        <v>4.7619047620000003</v>
      </c>
      <c r="H249">
        <v>4.4020000000000001</v>
      </c>
      <c r="I249">
        <v>6.6</v>
      </c>
    </row>
    <row r="250" spans="1:9" hidden="1" outlineLevel="2">
      <c r="A250" t="s">
        <v>179</v>
      </c>
      <c r="B250" t="s">
        <v>180</v>
      </c>
      <c r="C250" t="s">
        <v>181</v>
      </c>
      <c r="D250" t="s">
        <v>182</v>
      </c>
      <c r="E250">
        <v>779.31</v>
      </c>
      <c r="F250">
        <v>742.2</v>
      </c>
      <c r="G250">
        <v>4.7619047620000003</v>
      </c>
      <c r="H250">
        <v>37.11</v>
      </c>
      <c r="I250">
        <v>4.3</v>
      </c>
    </row>
    <row r="251" spans="1:9" hidden="1" outlineLevel="2">
      <c r="A251" t="s">
        <v>179</v>
      </c>
      <c r="B251" t="s">
        <v>180</v>
      </c>
      <c r="C251" t="s">
        <v>181</v>
      </c>
      <c r="D251" t="s">
        <v>182</v>
      </c>
      <c r="E251">
        <v>82.887</v>
      </c>
      <c r="F251">
        <v>78.94</v>
      </c>
      <c r="G251">
        <v>4.7619047620000003</v>
      </c>
      <c r="H251">
        <v>3.9470000000000001</v>
      </c>
      <c r="I251">
        <v>5</v>
      </c>
    </row>
    <row r="252" spans="1:9" hidden="1" outlineLevel="2">
      <c r="A252" t="s">
        <v>179</v>
      </c>
      <c r="B252" t="s">
        <v>180</v>
      </c>
      <c r="C252" t="s">
        <v>181</v>
      </c>
      <c r="D252" t="s">
        <v>182</v>
      </c>
      <c r="E252">
        <v>503.73750000000001</v>
      </c>
      <c r="F252">
        <v>479.75</v>
      </c>
      <c r="G252">
        <v>4.7619047620000003</v>
      </c>
      <c r="H252">
        <v>23.987500000000001</v>
      </c>
      <c r="I252">
        <v>8.8000000000000007</v>
      </c>
    </row>
    <row r="253" spans="1:9" hidden="1" outlineLevel="2">
      <c r="A253" t="s">
        <v>179</v>
      </c>
      <c r="B253" t="s">
        <v>180</v>
      </c>
      <c r="C253" t="s">
        <v>181</v>
      </c>
      <c r="D253" t="s">
        <v>182</v>
      </c>
      <c r="E253">
        <v>118.902</v>
      </c>
      <c r="F253">
        <v>113.24</v>
      </c>
      <c r="G253">
        <v>4.7619047620000003</v>
      </c>
      <c r="H253">
        <v>5.6619999999999999</v>
      </c>
      <c r="I253">
        <v>8.1999999999999993</v>
      </c>
    </row>
    <row r="254" spans="1:9" hidden="1" outlineLevel="2">
      <c r="A254" t="s">
        <v>179</v>
      </c>
      <c r="B254" t="s">
        <v>180</v>
      </c>
      <c r="C254" t="s">
        <v>181</v>
      </c>
      <c r="D254" t="s">
        <v>182</v>
      </c>
      <c r="E254">
        <v>450.1035</v>
      </c>
      <c r="F254">
        <v>428.67</v>
      </c>
      <c r="G254">
        <v>4.7619047620000003</v>
      </c>
      <c r="H254">
        <v>21.433499999999999</v>
      </c>
      <c r="I254">
        <v>5</v>
      </c>
    </row>
    <row r="255" spans="1:9" hidden="1" outlineLevel="2">
      <c r="A255" t="s">
        <v>179</v>
      </c>
      <c r="B255" t="s">
        <v>180</v>
      </c>
      <c r="C255" t="s">
        <v>181</v>
      </c>
      <c r="D255" t="s">
        <v>182</v>
      </c>
      <c r="E255">
        <v>250.70849999999999</v>
      </c>
      <c r="F255">
        <v>238.77</v>
      </c>
      <c r="G255">
        <v>4.7619047620000003</v>
      </c>
      <c r="H255">
        <v>11.938499999999999</v>
      </c>
      <c r="I255">
        <v>6.6</v>
      </c>
    </row>
    <row r="256" spans="1:9" hidden="1" outlineLevel="2">
      <c r="A256" t="s">
        <v>179</v>
      </c>
      <c r="B256" t="s">
        <v>180</v>
      </c>
      <c r="C256" t="s">
        <v>181</v>
      </c>
      <c r="D256" t="s">
        <v>182</v>
      </c>
      <c r="E256">
        <v>216.846</v>
      </c>
      <c r="F256">
        <v>206.52</v>
      </c>
      <c r="G256">
        <v>4.7619047620000003</v>
      </c>
      <c r="H256">
        <v>10.326000000000001</v>
      </c>
      <c r="I256">
        <v>7.5</v>
      </c>
    </row>
    <row r="257" spans="1:9" hidden="1" outlineLevel="2">
      <c r="A257" t="s">
        <v>179</v>
      </c>
      <c r="B257" t="s">
        <v>180</v>
      </c>
      <c r="C257" t="s">
        <v>181</v>
      </c>
      <c r="D257" t="s">
        <v>182</v>
      </c>
      <c r="E257">
        <v>175.01400000000001</v>
      </c>
      <c r="F257">
        <v>166.68</v>
      </c>
      <c r="G257">
        <v>4.7619047620000003</v>
      </c>
      <c r="H257">
        <v>8.3339999999999996</v>
      </c>
      <c r="I257">
        <v>7.6</v>
      </c>
    </row>
    <row r="258" spans="1:9" hidden="1" outlineLevel="2">
      <c r="A258" t="s">
        <v>179</v>
      </c>
      <c r="B258" t="s">
        <v>180</v>
      </c>
      <c r="C258" t="s">
        <v>181</v>
      </c>
      <c r="D258" t="s">
        <v>182</v>
      </c>
      <c r="E258">
        <v>771.43499999999995</v>
      </c>
      <c r="F258">
        <v>734.7</v>
      </c>
      <c r="G258">
        <v>4.7619047620000003</v>
      </c>
      <c r="H258">
        <v>36.734999999999999</v>
      </c>
      <c r="I258">
        <v>9.5</v>
      </c>
    </row>
    <row r="259" spans="1:9" hidden="1" outlineLevel="2">
      <c r="A259" t="s">
        <v>179</v>
      </c>
      <c r="B259" t="s">
        <v>180</v>
      </c>
      <c r="C259" t="s">
        <v>181</v>
      </c>
      <c r="D259" t="s">
        <v>182</v>
      </c>
      <c r="E259">
        <v>145.58250000000001</v>
      </c>
      <c r="F259">
        <v>138.65</v>
      </c>
      <c r="G259">
        <v>4.7619047620000003</v>
      </c>
      <c r="H259">
        <v>6.9325000000000001</v>
      </c>
      <c r="I259">
        <v>4.2</v>
      </c>
    </row>
    <row r="260" spans="1:9" hidden="1" outlineLevel="2">
      <c r="A260" t="s">
        <v>179</v>
      </c>
      <c r="B260" t="s">
        <v>180</v>
      </c>
      <c r="C260" t="s">
        <v>181</v>
      </c>
      <c r="D260" t="s">
        <v>182</v>
      </c>
      <c r="E260">
        <v>167.03399999999999</v>
      </c>
      <c r="F260">
        <v>159.08000000000001</v>
      </c>
      <c r="G260">
        <v>4.7619047620000003</v>
      </c>
      <c r="H260">
        <v>7.9539999999999997</v>
      </c>
      <c r="I260">
        <v>6.2</v>
      </c>
    </row>
    <row r="261" spans="1:9" hidden="1" outlineLevel="2">
      <c r="A261" t="s">
        <v>179</v>
      </c>
      <c r="B261" t="s">
        <v>180</v>
      </c>
      <c r="C261" t="s">
        <v>181</v>
      </c>
      <c r="D261" t="s">
        <v>182</v>
      </c>
      <c r="E261">
        <v>313.74</v>
      </c>
      <c r="F261">
        <v>298.8</v>
      </c>
      <c r="G261">
        <v>4.7619047620000003</v>
      </c>
      <c r="H261">
        <v>14.94</v>
      </c>
      <c r="I261">
        <v>5.8</v>
      </c>
    </row>
    <row r="262" spans="1:9" hidden="1" outlineLevel="2">
      <c r="A262" t="s">
        <v>179</v>
      </c>
      <c r="B262" t="s">
        <v>180</v>
      </c>
      <c r="C262" t="s">
        <v>181</v>
      </c>
      <c r="D262" t="s">
        <v>182</v>
      </c>
      <c r="E262">
        <v>374.40899999999999</v>
      </c>
      <c r="F262">
        <v>356.58</v>
      </c>
      <c r="G262">
        <v>4.7619047620000003</v>
      </c>
      <c r="H262">
        <v>17.829000000000001</v>
      </c>
      <c r="I262">
        <v>6.8</v>
      </c>
    </row>
    <row r="263" spans="1:9" hidden="1" outlineLevel="2">
      <c r="A263" t="s">
        <v>179</v>
      </c>
      <c r="B263" t="s">
        <v>180</v>
      </c>
      <c r="C263" t="s">
        <v>181</v>
      </c>
      <c r="D263" t="s">
        <v>182</v>
      </c>
      <c r="E263">
        <v>290.08350000000002</v>
      </c>
      <c r="F263">
        <v>276.27</v>
      </c>
      <c r="G263">
        <v>4.7619047620000003</v>
      </c>
      <c r="H263">
        <v>13.813499999999999</v>
      </c>
      <c r="I263">
        <v>4.2</v>
      </c>
    </row>
    <row r="264" spans="1:9" hidden="1" outlineLevel="2">
      <c r="A264" t="s">
        <v>179</v>
      </c>
      <c r="B264" t="s">
        <v>180</v>
      </c>
      <c r="C264" t="s">
        <v>181</v>
      </c>
      <c r="D264" t="s">
        <v>182</v>
      </c>
      <c r="E264">
        <v>932.33699999999999</v>
      </c>
      <c r="F264">
        <v>887.94</v>
      </c>
      <c r="G264">
        <v>4.7619047620000003</v>
      </c>
      <c r="H264">
        <v>44.396999999999998</v>
      </c>
      <c r="I264">
        <v>8.4</v>
      </c>
    </row>
    <row r="265" spans="1:9" hidden="1" outlineLevel="2">
      <c r="A265" t="s">
        <v>179</v>
      </c>
      <c r="B265" t="s">
        <v>180</v>
      </c>
      <c r="C265" t="s">
        <v>181</v>
      </c>
      <c r="D265" t="s">
        <v>182</v>
      </c>
      <c r="E265">
        <v>921.18600000000004</v>
      </c>
      <c r="F265">
        <v>877.32</v>
      </c>
      <c r="G265">
        <v>4.7619047620000003</v>
      </c>
      <c r="H265">
        <v>43.866</v>
      </c>
      <c r="I265">
        <v>7.4</v>
      </c>
    </row>
    <row r="266" spans="1:9" hidden="1" outlineLevel="2">
      <c r="A266" t="s">
        <v>179</v>
      </c>
      <c r="B266" t="s">
        <v>180</v>
      </c>
      <c r="C266" t="s">
        <v>181</v>
      </c>
      <c r="D266" t="s">
        <v>182</v>
      </c>
      <c r="E266">
        <v>649.29899999999998</v>
      </c>
      <c r="F266">
        <v>618.38</v>
      </c>
      <c r="G266">
        <v>4.7619047620000003</v>
      </c>
      <c r="H266">
        <v>30.919</v>
      </c>
      <c r="I266">
        <v>6.6</v>
      </c>
    </row>
    <row r="267" spans="1:9" outlineLevel="1" collapsed="1">
      <c r="A267" s="84" t="s">
        <v>191</v>
      </c>
      <c r="E267">
        <f>SUBTOTAL(9,E268:E344)</f>
        <v>26077.862999999994</v>
      </c>
    </row>
    <row r="268" spans="1:9" hidden="1" outlineLevel="2">
      <c r="A268" t="s">
        <v>187</v>
      </c>
      <c r="B268" t="s">
        <v>188</v>
      </c>
      <c r="C268" t="s">
        <v>185</v>
      </c>
      <c r="D268" t="s">
        <v>182</v>
      </c>
      <c r="E268">
        <v>84.63</v>
      </c>
      <c r="F268">
        <v>80.599999999999994</v>
      </c>
      <c r="G268">
        <v>4.7619047620000003</v>
      </c>
      <c r="H268">
        <v>4.03</v>
      </c>
      <c r="I268">
        <v>4.4000000000000004</v>
      </c>
    </row>
    <row r="269" spans="1:9" hidden="1" outlineLevel="2">
      <c r="A269" t="s">
        <v>187</v>
      </c>
      <c r="B269" t="s">
        <v>188</v>
      </c>
      <c r="C269" t="s">
        <v>185</v>
      </c>
      <c r="D269" t="s">
        <v>182</v>
      </c>
      <c r="E269">
        <v>463.89</v>
      </c>
      <c r="F269">
        <v>441.8</v>
      </c>
      <c r="G269">
        <v>4.7619047620000003</v>
      </c>
      <c r="H269">
        <v>22.09</v>
      </c>
      <c r="I269">
        <v>9.6</v>
      </c>
    </row>
    <row r="270" spans="1:9" hidden="1" outlineLevel="2">
      <c r="A270" t="s">
        <v>187</v>
      </c>
      <c r="B270" t="s">
        <v>188</v>
      </c>
      <c r="C270" t="s">
        <v>185</v>
      </c>
      <c r="D270" t="s">
        <v>182</v>
      </c>
      <c r="E270">
        <v>304.54199999999997</v>
      </c>
      <c r="F270">
        <v>290.04000000000002</v>
      </c>
      <c r="G270">
        <v>4.7619047620000003</v>
      </c>
      <c r="H270">
        <v>14.502000000000001</v>
      </c>
      <c r="I270">
        <v>6.4</v>
      </c>
    </row>
    <row r="271" spans="1:9" hidden="1" outlineLevel="2">
      <c r="A271" t="s">
        <v>187</v>
      </c>
      <c r="B271" t="s">
        <v>188</v>
      </c>
      <c r="C271" t="s">
        <v>185</v>
      </c>
      <c r="D271" t="s">
        <v>182</v>
      </c>
      <c r="E271">
        <v>485.03699999999998</v>
      </c>
      <c r="F271">
        <v>461.94</v>
      </c>
      <c r="G271">
        <v>4.7619047620000003</v>
      </c>
      <c r="H271">
        <v>23.097000000000001</v>
      </c>
      <c r="I271">
        <v>6.1</v>
      </c>
    </row>
    <row r="272" spans="1:9" hidden="1" outlineLevel="2">
      <c r="A272" t="s">
        <v>187</v>
      </c>
      <c r="B272" t="s">
        <v>188</v>
      </c>
      <c r="C272" t="s">
        <v>185</v>
      </c>
      <c r="D272" t="s">
        <v>182</v>
      </c>
      <c r="E272">
        <v>535.37400000000002</v>
      </c>
      <c r="F272">
        <v>509.88</v>
      </c>
      <c r="G272">
        <v>4.7619047620000003</v>
      </c>
      <c r="H272">
        <v>25.494</v>
      </c>
      <c r="I272">
        <v>8.4</v>
      </c>
    </row>
    <row r="273" spans="1:9" hidden="1" outlineLevel="2">
      <c r="A273" t="s">
        <v>187</v>
      </c>
      <c r="B273" t="s">
        <v>188</v>
      </c>
      <c r="C273" t="s">
        <v>185</v>
      </c>
      <c r="D273" t="s">
        <v>182</v>
      </c>
      <c r="E273">
        <v>853.14599999999996</v>
      </c>
      <c r="F273">
        <v>812.52</v>
      </c>
      <c r="G273">
        <v>4.7619047620000003</v>
      </c>
      <c r="H273">
        <v>40.625999999999998</v>
      </c>
      <c r="I273">
        <v>7.2</v>
      </c>
    </row>
    <row r="274" spans="1:9" hidden="1" outlineLevel="2">
      <c r="A274" t="s">
        <v>187</v>
      </c>
      <c r="B274" t="s">
        <v>188</v>
      </c>
      <c r="C274" t="s">
        <v>185</v>
      </c>
      <c r="D274" t="s">
        <v>182</v>
      </c>
      <c r="E274">
        <v>291.20699999999999</v>
      </c>
      <c r="F274">
        <v>277.33999999999997</v>
      </c>
      <c r="G274">
        <v>4.7619047620000003</v>
      </c>
      <c r="H274">
        <v>13.867000000000001</v>
      </c>
      <c r="I274">
        <v>7.5</v>
      </c>
    </row>
    <row r="275" spans="1:9" hidden="1" outlineLevel="2">
      <c r="A275" t="s">
        <v>187</v>
      </c>
      <c r="B275" t="s">
        <v>188</v>
      </c>
      <c r="C275" t="s">
        <v>185</v>
      </c>
      <c r="D275" t="s">
        <v>182</v>
      </c>
      <c r="E275">
        <v>146.328</v>
      </c>
      <c r="F275">
        <v>139.36000000000001</v>
      </c>
      <c r="G275">
        <v>4.7619047620000003</v>
      </c>
      <c r="H275">
        <v>6.968</v>
      </c>
      <c r="I275">
        <v>7.4</v>
      </c>
    </row>
    <row r="276" spans="1:9" hidden="1" outlineLevel="2">
      <c r="A276" t="s">
        <v>187</v>
      </c>
      <c r="B276" t="s">
        <v>188</v>
      </c>
      <c r="C276" t="s">
        <v>185</v>
      </c>
      <c r="D276" t="s">
        <v>182</v>
      </c>
      <c r="E276">
        <v>242.67599999999999</v>
      </c>
      <c r="F276">
        <v>231.12</v>
      </c>
      <c r="G276">
        <v>4.7619047620000003</v>
      </c>
      <c r="H276">
        <v>11.555999999999999</v>
      </c>
      <c r="I276">
        <v>7.2</v>
      </c>
    </row>
    <row r="277" spans="1:9" hidden="1" outlineLevel="2">
      <c r="A277" t="s">
        <v>187</v>
      </c>
      <c r="B277" t="s">
        <v>188</v>
      </c>
      <c r="C277" t="s">
        <v>185</v>
      </c>
      <c r="D277" t="s">
        <v>182</v>
      </c>
      <c r="E277">
        <v>154.392</v>
      </c>
      <c r="F277">
        <v>147.04</v>
      </c>
      <c r="G277">
        <v>4.7619047620000003</v>
      </c>
      <c r="H277">
        <v>7.3520000000000003</v>
      </c>
      <c r="I277">
        <v>4.5999999999999996</v>
      </c>
    </row>
    <row r="278" spans="1:9" hidden="1" outlineLevel="2">
      <c r="A278" t="s">
        <v>187</v>
      </c>
      <c r="B278" t="s">
        <v>188</v>
      </c>
      <c r="C278" t="s">
        <v>185</v>
      </c>
      <c r="D278" t="s">
        <v>182</v>
      </c>
      <c r="E278">
        <v>95.665499999999994</v>
      </c>
      <c r="F278">
        <v>91.11</v>
      </c>
      <c r="G278">
        <v>4.7619047620000003</v>
      </c>
      <c r="H278">
        <v>4.5555000000000003</v>
      </c>
      <c r="I278">
        <v>5.0999999999999996</v>
      </c>
    </row>
    <row r="279" spans="1:9" hidden="1" outlineLevel="2">
      <c r="A279" t="s">
        <v>187</v>
      </c>
      <c r="B279" t="s">
        <v>188</v>
      </c>
      <c r="C279" t="s">
        <v>185</v>
      </c>
      <c r="D279" t="s">
        <v>182</v>
      </c>
      <c r="E279">
        <v>942.44849999999997</v>
      </c>
      <c r="F279">
        <v>897.57</v>
      </c>
      <c r="G279">
        <v>4.7619047620000003</v>
      </c>
      <c r="H279">
        <v>44.878500000000003</v>
      </c>
      <c r="I279">
        <v>6.5</v>
      </c>
    </row>
    <row r="280" spans="1:9" hidden="1" outlineLevel="2">
      <c r="A280" t="s">
        <v>187</v>
      </c>
      <c r="B280" t="s">
        <v>188</v>
      </c>
      <c r="C280" t="s">
        <v>185</v>
      </c>
      <c r="D280" t="s">
        <v>182</v>
      </c>
      <c r="E280">
        <v>130.04249999999999</v>
      </c>
      <c r="F280">
        <v>123.85</v>
      </c>
      <c r="G280">
        <v>4.7619047620000003</v>
      </c>
      <c r="H280">
        <v>6.1924999999999999</v>
      </c>
      <c r="I280">
        <v>8.5</v>
      </c>
    </row>
    <row r="281" spans="1:9" hidden="1" outlineLevel="2">
      <c r="A281" t="s">
        <v>187</v>
      </c>
      <c r="B281" t="s">
        <v>188</v>
      </c>
      <c r="C281" t="s">
        <v>185</v>
      </c>
      <c r="D281" t="s">
        <v>182</v>
      </c>
      <c r="E281">
        <v>180.62100000000001</v>
      </c>
      <c r="F281">
        <v>172.02</v>
      </c>
      <c r="G281">
        <v>4.7619047620000003</v>
      </c>
      <c r="H281">
        <v>8.6010000000000009</v>
      </c>
      <c r="I281">
        <v>7.9</v>
      </c>
    </row>
    <row r="282" spans="1:9" hidden="1" outlineLevel="2">
      <c r="A282" t="s">
        <v>187</v>
      </c>
      <c r="B282" t="s">
        <v>188</v>
      </c>
      <c r="C282" t="s">
        <v>185</v>
      </c>
      <c r="D282" t="s">
        <v>182</v>
      </c>
      <c r="E282">
        <v>170.87700000000001</v>
      </c>
      <c r="F282">
        <v>162.74</v>
      </c>
      <c r="G282">
        <v>4.7619047620000003</v>
      </c>
      <c r="H282">
        <v>8.1370000000000005</v>
      </c>
      <c r="I282">
        <v>6.5</v>
      </c>
    </row>
    <row r="283" spans="1:9" hidden="1" outlineLevel="2">
      <c r="A283" t="s">
        <v>187</v>
      </c>
      <c r="B283" t="s">
        <v>188</v>
      </c>
      <c r="C283" t="s">
        <v>185</v>
      </c>
      <c r="D283" t="s">
        <v>182</v>
      </c>
      <c r="E283">
        <v>794.65049999999997</v>
      </c>
      <c r="F283">
        <v>756.81</v>
      </c>
      <c r="G283">
        <v>4.7619047620000003</v>
      </c>
      <c r="H283">
        <v>37.840499999999999</v>
      </c>
      <c r="I283">
        <v>8</v>
      </c>
    </row>
    <row r="284" spans="1:9" hidden="1" outlineLevel="2">
      <c r="A284" t="s">
        <v>187</v>
      </c>
      <c r="B284" t="s">
        <v>188</v>
      </c>
      <c r="C284" t="s">
        <v>185</v>
      </c>
      <c r="D284" t="s">
        <v>182</v>
      </c>
      <c r="E284">
        <v>354.00749999999999</v>
      </c>
      <c r="F284">
        <v>337.15</v>
      </c>
      <c r="G284">
        <v>4.7619047620000003</v>
      </c>
      <c r="H284">
        <v>16.857500000000002</v>
      </c>
      <c r="I284">
        <v>6.3</v>
      </c>
    </row>
    <row r="285" spans="1:9" hidden="1" outlineLevel="2">
      <c r="A285" t="s">
        <v>187</v>
      </c>
      <c r="B285" t="s">
        <v>188</v>
      </c>
      <c r="C285" t="s">
        <v>185</v>
      </c>
      <c r="D285" t="s">
        <v>182</v>
      </c>
      <c r="E285">
        <v>628.173</v>
      </c>
      <c r="F285">
        <v>598.26</v>
      </c>
      <c r="G285">
        <v>4.7619047620000003</v>
      </c>
      <c r="H285">
        <v>29.913</v>
      </c>
      <c r="I285">
        <v>7.9</v>
      </c>
    </row>
    <row r="286" spans="1:9" hidden="1" outlineLevel="2">
      <c r="A286" t="s">
        <v>187</v>
      </c>
      <c r="B286" t="s">
        <v>188</v>
      </c>
      <c r="C286" t="s">
        <v>185</v>
      </c>
      <c r="D286" t="s">
        <v>182</v>
      </c>
      <c r="E286">
        <v>356.54849999999999</v>
      </c>
      <c r="F286">
        <v>339.57</v>
      </c>
      <c r="G286">
        <v>4.7619047620000003</v>
      </c>
      <c r="H286">
        <v>16.9785</v>
      </c>
      <c r="I286">
        <v>5.2</v>
      </c>
    </row>
    <row r="287" spans="1:9" hidden="1" outlineLevel="2">
      <c r="A287" t="s">
        <v>187</v>
      </c>
      <c r="B287" t="s">
        <v>188</v>
      </c>
      <c r="C287" t="s">
        <v>185</v>
      </c>
      <c r="D287" t="s">
        <v>182</v>
      </c>
      <c r="E287">
        <v>125.664</v>
      </c>
      <c r="F287">
        <v>119.68</v>
      </c>
      <c r="G287">
        <v>4.7619047620000003</v>
      </c>
      <c r="H287">
        <v>5.984</v>
      </c>
      <c r="I287">
        <v>8.6</v>
      </c>
    </row>
    <row r="288" spans="1:9" hidden="1" outlineLevel="2">
      <c r="A288" t="s">
        <v>187</v>
      </c>
      <c r="B288" t="s">
        <v>188</v>
      </c>
      <c r="C288" t="s">
        <v>185</v>
      </c>
      <c r="D288" t="s">
        <v>182</v>
      </c>
      <c r="E288">
        <v>365.08499999999998</v>
      </c>
      <c r="F288">
        <v>347.7</v>
      </c>
      <c r="G288">
        <v>4.7619047620000003</v>
      </c>
      <c r="H288">
        <v>17.385000000000002</v>
      </c>
      <c r="I288">
        <v>5.2</v>
      </c>
    </row>
    <row r="289" spans="1:9" hidden="1" outlineLevel="2">
      <c r="A289" t="s">
        <v>187</v>
      </c>
      <c r="B289" t="s">
        <v>188</v>
      </c>
      <c r="C289" t="s">
        <v>185</v>
      </c>
      <c r="D289" t="s">
        <v>182</v>
      </c>
      <c r="E289">
        <v>141.75</v>
      </c>
      <c r="F289">
        <v>135</v>
      </c>
      <c r="G289">
        <v>4.7619047620000003</v>
      </c>
      <c r="H289">
        <v>6.75</v>
      </c>
      <c r="I289">
        <v>4.8</v>
      </c>
    </row>
    <row r="290" spans="1:9" hidden="1" outlineLevel="2">
      <c r="A290" t="s">
        <v>187</v>
      </c>
      <c r="B290" t="s">
        <v>188</v>
      </c>
      <c r="C290" t="s">
        <v>185</v>
      </c>
      <c r="D290" t="s">
        <v>182</v>
      </c>
      <c r="E290">
        <v>128.01599999999999</v>
      </c>
      <c r="F290">
        <v>121.92</v>
      </c>
      <c r="G290">
        <v>4.7619047620000003</v>
      </c>
      <c r="H290">
        <v>6.0960000000000001</v>
      </c>
      <c r="I290">
        <v>4.9000000000000004</v>
      </c>
    </row>
    <row r="291" spans="1:9" hidden="1" outlineLevel="2">
      <c r="A291" t="s">
        <v>187</v>
      </c>
      <c r="B291" t="s">
        <v>188</v>
      </c>
      <c r="C291" t="s">
        <v>185</v>
      </c>
      <c r="D291" t="s">
        <v>182</v>
      </c>
      <c r="E291">
        <v>99.33</v>
      </c>
      <c r="F291">
        <v>94.6</v>
      </c>
      <c r="G291">
        <v>4.7619047620000003</v>
      </c>
      <c r="H291">
        <v>4.7300000000000004</v>
      </c>
      <c r="I291">
        <v>4</v>
      </c>
    </row>
    <row r="292" spans="1:9" hidden="1" outlineLevel="2">
      <c r="A292" t="s">
        <v>187</v>
      </c>
      <c r="B292" t="s">
        <v>188</v>
      </c>
      <c r="C292" t="s">
        <v>185</v>
      </c>
      <c r="D292" t="s">
        <v>182</v>
      </c>
      <c r="E292">
        <v>523.37249999999995</v>
      </c>
      <c r="F292">
        <v>498.45</v>
      </c>
      <c r="G292">
        <v>4.7619047620000003</v>
      </c>
      <c r="H292">
        <v>24.922499999999999</v>
      </c>
      <c r="I292">
        <v>9.9</v>
      </c>
    </row>
    <row r="293" spans="1:9" hidden="1" outlineLevel="2">
      <c r="A293" t="s">
        <v>187</v>
      </c>
      <c r="B293" t="s">
        <v>188</v>
      </c>
      <c r="C293" t="s">
        <v>185</v>
      </c>
      <c r="D293" t="s">
        <v>182</v>
      </c>
      <c r="E293">
        <v>398.47500000000002</v>
      </c>
      <c r="F293">
        <v>379.5</v>
      </c>
      <c r="G293">
        <v>4.7619047620000003</v>
      </c>
      <c r="H293">
        <v>18.975000000000001</v>
      </c>
      <c r="I293">
        <v>9.6999999999999993</v>
      </c>
    </row>
    <row r="294" spans="1:9" hidden="1" outlineLevel="2">
      <c r="A294" t="s">
        <v>187</v>
      </c>
      <c r="B294" t="s">
        <v>188</v>
      </c>
      <c r="C294" t="s">
        <v>185</v>
      </c>
      <c r="D294" t="s">
        <v>182</v>
      </c>
      <c r="E294">
        <v>208.6875</v>
      </c>
      <c r="F294">
        <v>198.75</v>
      </c>
      <c r="G294">
        <v>4.7619047620000003</v>
      </c>
      <c r="H294">
        <v>9.9375</v>
      </c>
      <c r="I294">
        <v>9.6</v>
      </c>
    </row>
    <row r="295" spans="1:9" hidden="1" outlineLevel="2">
      <c r="A295" t="s">
        <v>187</v>
      </c>
      <c r="B295" t="s">
        <v>188</v>
      </c>
      <c r="C295" t="s">
        <v>185</v>
      </c>
      <c r="D295" t="s">
        <v>182</v>
      </c>
      <c r="E295">
        <v>359.20499999999998</v>
      </c>
      <c r="F295">
        <v>342.1</v>
      </c>
      <c r="G295">
        <v>4.7619047620000003</v>
      </c>
      <c r="H295">
        <v>17.105</v>
      </c>
      <c r="I295">
        <v>5.0999999999999996</v>
      </c>
    </row>
    <row r="296" spans="1:9" hidden="1" outlineLevel="2">
      <c r="A296" t="s">
        <v>187</v>
      </c>
      <c r="B296" t="s">
        <v>188</v>
      </c>
      <c r="C296" t="s">
        <v>185</v>
      </c>
      <c r="D296" t="s">
        <v>182</v>
      </c>
      <c r="E296">
        <v>120.16200000000001</v>
      </c>
      <c r="F296">
        <v>114.44</v>
      </c>
      <c r="G296">
        <v>4.7619047620000003</v>
      </c>
      <c r="H296">
        <v>5.7220000000000004</v>
      </c>
      <c r="I296">
        <v>8.3000000000000007</v>
      </c>
    </row>
    <row r="297" spans="1:9" hidden="1" outlineLevel="2">
      <c r="A297" t="s">
        <v>187</v>
      </c>
      <c r="B297" t="s">
        <v>188</v>
      </c>
      <c r="C297" t="s">
        <v>185</v>
      </c>
      <c r="D297" t="s">
        <v>182</v>
      </c>
      <c r="E297">
        <v>49.811999999999998</v>
      </c>
      <c r="F297">
        <v>47.44</v>
      </c>
      <c r="G297">
        <v>4.7619047620000003</v>
      </c>
      <c r="H297">
        <v>2.3719999999999999</v>
      </c>
      <c r="I297">
        <v>6.8</v>
      </c>
    </row>
    <row r="298" spans="1:9" hidden="1" outlineLevel="2">
      <c r="A298" t="s">
        <v>187</v>
      </c>
      <c r="B298" t="s">
        <v>188</v>
      </c>
      <c r="C298" t="s">
        <v>185</v>
      </c>
      <c r="D298" t="s">
        <v>182</v>
      </c>
      <c r="E298">
        <v>470.673</v>
      </c>
      <c r="F298">
        <v>448.26</v>
      </c>
      <c r="G298">
        <v>4.7619047620000003</v>
      </c>
      <c r="H298">
        <v>22.413</v>
      </c>
      <c r="I298">
        <v>6.7</v>
      </c>
    </row>
    <row r="299" spans="1:9" hidden="1" outlineLevel="2">
      <c r="A299" t="s">
        <v>187</v>
      </c>
      <c r="B299" t="s">
        <v>188</v>
      </c>
      <c r="C299" t="s">
        <v>185</v>
      </c>
      <c r="D299" t="s">
        <v>182</v>
      </c>
      <c r="E299">
        <v>431.44499999999999</v>
      </c>
      <c r="F299">
        <v>410.9</v>
      </c>
      <c r="G299">
        <v>4.7619047620000003</v>
      </c>
      <c r="H299">
        <v>20.545000000000002</v>
      </c>
      <c r="I299">
        <v>7.3</v>
      </c>
    </row>
    <row r="300" spans="1:9" hidden="1" outlineLevel="2">
      <c r="A300" t="s">
        <v>187</v>
      </c>
      <c r="B300" t="s">
        <v>188</v>
      </c>
      <c r="C300" t="s">
        <v>185</v>
      </c>
      <c r="D300" t="s">
        <v>182</v>
      </c>
      <c r="E300">
        <v>72.87</v>
      </c>
      <c r="F300">
        <v>69.400000000000006</v>
      </c>
      <c r="G300">
        <v>4.7619047620000003</v>
      </c>
      <c r="H300">
        <v>3.47</v>
      </c>
      <c r="I300">
        <v>8.1999999999999993</v>
      </c>
    </row>
    <row r="301" spans="1:9" hidden="1" outlineLevel="2">
      <c r="A301" t="s">
        <v>187</v>
      </c>
      <c r="B301" t="s">
        <v>188</v>
      </c>
      <c r="C301" t="s">
        <v>185</v>
      </c>
      <c r="D301" t="s">
        <v>182</v>
      </c>
      <c r="E301">
        <v>195.95099999999999</v>
      </c>
      <c r="F301">
        <v>186.62</v>
      </c>
      <c r="G301">
        <v>4.7619047620000003</v>
      </c>
      <c r="H301">
        <v>9.3309999999999995</v>
      </c>
      <c r="I301">
        <v>6.3</v>
      </c>
    </row>
    <row r="302" spans="1:9" hidden="1" outlineLevel="2">
      <c r="A302" t="s">
        <v>187</v>
      </c>
      <c r="B302" t="s">
        <v>188</v>
      </c>
      <c r="C302" t="s">
        <v>185</v>
      </c>
      <c r="D302" t="s">
        <v>182</v>
      </c>
      <c r="E302">
        <v>529.51499999999999</v>
      </c>
      <c r="F302">
        <v>504.3</v>
      </c>
      <c r="G302">
        <v>4.7619047620000003</v>
      </c>
      <c r="H302">
        <v>25.215</v>
      </c>
      <c r="I302">
        <v>7.7</v>
      </c>
    </row>
    <row r="303" spans="1:9" hidden="1" outlineLevel="2">
      <c r="A303" t="s">
        <v>187</v>
      </c>
      <c r="B303" t="s">
        <v>188</v>
      </c>
      <c r="C303" t="s">
        <v>185</v>
      </c>
      <c r="D303" t="s">
        <v>182</v>
      </c>
      <c r="E303">
        <v>143.98650000000001</v>
      </c>
      <c r="F303">
        <v>137.13</v>
      </c>
      <c r="G303">
        <v>4.7619047620000003</v>
      </c>
      <c r="H303">
        <v>6.8564999999999996</v>
      </c>
      <c r="I303">
        <v>7.7</v>
      </c>
    </row>
    <row r="304" spans="1:9" hidden="1" outlineLevel="2">
      <c r="A304" t="s">
        <v>187</v>
      </c>
      <c r="B304" t="s">
        <v>188</v>
      </c>
      <c r="C304" t="s">
        <v>185</v>
      </c>
      <c r="D304" t="s">
        <v>182</v>
      </c>
      <c r="E304">
        <v>74.760000000000005</v>
      </c>
      <c r="F304">
        <v>71.2</v>
      </c>
      <c r="G304">
        <v>4.7619047620000003</v>
      </c>
      <c r="H304">
        <v>3.56</v>
      </c>
      <c r="I304">
        <v>9.1999999999999993</v>
      </c>
    </row>
    <row r="305" spans="1:9" hidden="1" outlineLevel="2">
      <c r="A305" t="s">
        <v>187</v>
      </c>
      <c r="B305" t="s">
        <v>188</v>
      </c>
      <c r="C305" t="s">
        <v>185</v>
      </c>
      <c r="D305" t="s">
        <v>182</v>
      </c>
      <c r="E305">
        <v>270.58499999999998</v>
      </c>
      <c r="F305">
        <v>257.7</v>
      </c>
      <c r="G305">
        <v>4.7619047620000003</v>
      </c>
      <c r="H305">
        <v>12.885</v>
      </c>
      <c r="I305">
        <v>4.2</v>
      </c>
    </row>
    <row r="306" spans="1:9" hidden="1" outlineLevel="2">
      <c r="A306" t="s">
        <v>187</v>
      </c>
      <c r="B306" t="s">
        <v>188</v>
      </c>
      <c r="C306" t="s">
        <v>185</v>
      </c>
      <c r="D306" t="s">
        <v>182</v>
      </c>
      <c r="E306">
        <v>513.22950000000003</v>
      </c>
      <c r="F306">
        <v>488.79</v>
      </c>
      <c r="G306">
        <v>4.7619047620000003</v>
      </c>
      <c r="H306">
        <v>24.439499999999999</v>
      </c>
      <c r="I306">
        <v>8.9</v>
      </c>
    </row>
    <row r="307" spans="1:9" hidden="1" outlineLevel="2">
      <c r="A307" t="s">
        <v>187</v>
      </c>
      <c r="B307" t="s">
        <v>188</v>
      </c>
      <c r="C307" t="s">
        <v>185</v>
      </c>
      <c r="D307" t="s">
        <v>182</v>
      </c>
      <c r="E307">
        <v>550.36800000000005</v>
      </c>
      <c r="F307">
        <v>524.16</v>
      </c>
      <c r="G307">
        <v>4.7619047620000003</v>
      </c>
      <c r="H307">
        <v>26.207999999999998</v>
      </c>
      <c r="I307">
        <v>9.6999999999999993</v>
      </c>
    </row>
    <row r="308" spans="1:9" hidden="1" outlineLevel="2">
      <c r="A308" t="s">
        <v>187</v>
      </c>
      <c r="B308" t="s">
        <v>188</v>
      </c>
      <c r="C308" t="s">
        <v>185</v>
      </c>
      <c r="D308" t="s">
        <v>182</v>
      </c>
      <c r="E308">
        <v>356.32799999999997</v>
      </c>
      <c r="F308">
        <v>339.36</v>
      </c>
      <c r="G308">
        <v>4.7619047620000003</v>
      </c>
      <c r="H308">
        <v>16.968</v>
      </c>
      <c r="I308">
        <v>5.7</v>
      </c>
    </row>
    <row r="309" spans="1:9" hidden="1" outlineLevel="2">
      <c r="A309" t="s">
        <v>187</v>
      </c>
      <c r="B309" t="s">
        <v>188</v>
      </c>
      <c r="C309" t="s">
        <v>185</v>
      </c>
      <c r="D309" t="s">
        <v>182</v>
      </c>
      <c r="E309">
        <v>586.971</v>
      </c>
      <c r="F309">
        <v>559.02</v>
      </c>
      <c r="G309">
        <v>4.7619047620000003</v>
      </c>
      <c r="H309">
        <v>27.951000000000001</v>
      </c>
      <c r="I309">
        <v>5.5</v>
      </c>
    </row>
    <row r="310" spans="1:9" hidden="1" outlineLevel="2">
      <c r="A310" t="s">
        <v>187</v>
      </c>
      <c r="B310" t="s">
        <v>188</v>
      </c>
      <c r="C310" t="s">
        <v>185</v>
      </c>
      <c r="D310" t="s">
        <v>182</v>
      </c>
      <c r="E310">
        <v>343.41300000000001</v>
      </c>
      <c r="F310">
        <v>327.06</v>
      </c>
      <c r="G310">
        <v>4.7619047620000003</v>
      </c>
      <c r="H310">
        <v>16.353000000000002</v>
      </c>
      <c r="I310">
        <v>7.8</v>
      </c>
    </row>
    <row r="311" spans="1:9" hidden="1" outlineLevel="2">
      <c r="A311" t="s">
        <v>187</v>
      </c>
      <c r="B311" t="s">
        <v>188</v>
      </c>
      <c r="C311" t="s">
        <v>185</v>
      </c>
      <c r="D311" t="s">
        <v>182</v>
      </c>
      <c r="E311">
        <v>874.125</v>
      </c>
      <c r="F311">
        <v>832.5</v>
      </c>
      <c r="G311">
        <v>4.7619047620000003</v>
      </c>
      <c r="H311">
        <v>41.625</v>
      </c>
      <c r="I311">
        <v>4.4000000000000004</v>
      </c>
    </row>
    <row r="312" spans="1:9" hidden="1" outlineLevel="2">
      <c r="A312" t="s">
        <v>187</v>
      </c>
      <c r="B312" t="s">
        <v>188</v>
      </c>
      <c r="C312" t="s">
        <v>185</v>
      </c>
      <c r="D312" t="s">
        <v>182</v>
      </c>
      <c r="E312">
        <v>351.60300000000001</v>
      </c>
      <c r="F312">
        <v>334.86</v>
      </c>
      <c r="G312">
        <v>4.7619047620000003</v>
      </c>
      <c r="H312">
        <v>16.742999999999999</v>
      </c>
      <c r="I312">
        <v>9.9</v>
      </c>
    </row>
    <row r="313" spans="1:9" hidden="1" outlineLevel="2">
      <c r="A313" t="s">
        <v>187</v>
      </c>
      <c r="B313" t="s">
        <v>188</v>
      </c>
      <c r="C313" t="s">
        <v>185</v>
      </c>
      <c r="D313" t="s">
        <v>182</v>
      </c>
      <c r="E313">
        <v>135.35550000000001</v>
      </c>
      <c r="F313">
        <v>128.91</v>
      </c>
      <c r="G313">
        <v>4.7619047620000003</v>
      </c>
      <c r="H313">
        <v>6.4455</v>
      </c>
      <c r="I313">
        <v>9.3000000000000007</v>
      </c>
    </row>
    <row r="314" spans="1:9" hidden="1" outlineLevel="2">
      <c r="A314" t="s">
        <v>187</v>
      </c>
      <c r="B314" t="s">
        <v>188</v>
      </c>
      <c r="C314" t="s">
        <v>185</v>
      </c>
      <c r="D314" t="s">
        <v>182</v>
      </c>
      <c r="E314">
        <v>75.474000000000004</v>
      </c>
      <c r="F314">
        <v>71.88</v>
      </c>
      <c r="G314">
        <v>4.7619047620000003</v>
      </c>
      <c r="H314">
        <v>3.5939999999999999</v>
      </c>
      <c r="I314">
        <v>6.4</v>
      </c>
    </row>
    <row r="315" spans="1:9" hidden="1" outlineLevel="2">
      <c r="A315" t="s">
        <v>187</v>
      </c>
      <c r="B315" t="s">
        <v>188</v>
      </c>
      <c r="C315" t="s">
        <v>185</v>
      </c>
      <c r="D315" t="s">
        <v>182</v>
      </c>
      <c r="E315">
        <v>85.302000000000007</v>
      </c>
      <c r="F315">
        <v>81.239999999999995</v>
      </c>
      <c r="G315">
        <v>4.7619047620000003</v>
      </c>
      <c r="H315">
        <v>4.0620000000000003</v>
      </c>
      <c r="I315">
        <v>4.0999999999999996</v>
      </c>
    </row>
    <row r="316" spans="1:9" hidden="1" outlineLevel="2">
      <c r="A316" t="s">
        <v>187</v>
      </c>
      <c r="B316" t="s">
        <v>188</v>
      </c>
      <c r="C316" t="s">
        <v>185</v>
      </c>
      <c r="D316" t="s">
        <v>182</v>
      </c>
      <c r="E316">
        <v>231.2415</v>
      </c>
      <c r="F316">
        <v>220.23</v>
      </c>
      <c r="G316">
        <v>4.7619047620000003</v>
      </c>
      <c r="H316">
        <v>11.0115</v>
      </c>
      <c r="I316">
        <v>4</v>
      </c>
    </row>
    <row r="317" spans="1:9" hidden="1" outlineLevel="2">
      <c r="A317" t="s">
        <v>187</v>
      </c>
      <c r="B317" t="s">
        <v>188</v>
      </c>
      <c r="C317" t="s">
        <v>185</v>
      </c>
      <c r="D317" t="s">
        <v>182</v>
      </c>
      <c r="E317">
        <v>36.5505</v>
      </c>
      <c r="F317">
        <v>34.81</v>
      </c>
      <c r="G317">
        <v>4.7619047620000003</v>
      </c>
      <c r="H317">
        <v>1.7404999999999999</v>
      </c>
      <c r="I317">
        <v>7</v>
      </c>
    </row>
    <row r="318" spans="1:9" hidden="1" outlineLevel="2">
      <c r="A318" t="s">
        <v>187</v>
      </c>
      <c r="B318" t="s">
        <v>188</v>
      </c>
      <c r="C318" t="s">
        <v>185</v>
      </c>
      <c r="D318" t="s">
        <v>182</v>
      </c>
      <c r="E318">
        <v>180.6</v>
      </c>
      <c r="F318">
        <v>172</v>
      </c>
      <c r="G318">
        <v>4.7619047620000003</v>
      </c>
      <c r="H318">
        <v>8.6</v>
      </c>
      <c r="I318">
        <v>7.6</v>
      </c>
    </row>
    <row r="319" spans="1:9" hidden="1" outlineLevel="2">
      <c r="A319" t="s">
        <v>187</v>
      </c>
      <c r="B319" t="s">
        <v>188</v>
      </c>
      <c r="C319" t="s">
        <v>185</v>
      </c>
      <c r="D319" t="s">
        <v>182</v>
      </c>
      <c r="E319">
        <v>187.86600000000001</v>
      </c>
      <c r="F319">
        <v>178.92</v>
      </c>
      <c r="G319">
        <v>4.7619047620000003</v>
      </c>
      <c r="H319">
        <v>8.9459999999999997</v>
      </c>
      <c r="I319">
        <v>7.1</v>
      </c>
    </row>
    <row r="320" spans="1:9" hidden="1" outlineLevel="2">
      <c r="A320" t="s">
        <v>187</v>
      </c>
      <c r="B320" t="s">
        <v>188</v>
      </c>
      <c r="C320" t="s">
        <v>185</v>
      </c>
      <c r="D320" t="s">
        <v>182</v>
      </c>
      <c r="E320">
        <v>801.86400000000003</v>
      </c>
      <c r="F320">
        <v>763.68</v>
      </c>
      <c r="G320">
        <v>4.7619047620000003</v>
      </c>
      <c r="H320">
        <v>38.183999999999997</v>
      </c>
      <c r="I320">
        <v>4.7</v>
      </c>
    </row>
    <row r="321" spans="1:9" hidden="1" outlineLevel="2">
      <c r="A321" t="s">
        <v>187</v>
      </c>
      <c r="B321" t="s">
        <v>188</v>
      </c>
      <c r="C321" t="s">
        <v>185</v>
      </c>
      <c r="D321" t="s">
        <v>182</v>
      </c>
      <c r="E321">
        <v>401.68799999999999</v>
      </c>
      <c r="F321">
        <v>382.56</v>
      </c>
      <c r="G321">
        <v>4.7619047620000003</v>
      </c>
      <c r="H321">
        <v>19.128</v>
      </c>
      <c r="I321">
        <v>7.9</v>
      </c>
    </row>
    <row r="322" spans="1:9" hidden="1" outlineLevel="2">
      <c r="A322" t="s">
        <v>187</v>
      </c>
      <c r="B322" t="s">
        <v>188</v>
      </c>
      <c r="C322" t="s">
        <v>185</v>
      </c>
      <c r="D322" t="s">
        <v>182</v>
      </c>
      <c r="E322">
        <v>151.51499999999999</v>
      </c>
      <c r="F322">
        <v>144.30000000000001</v>
      </c>
      <c r="G322">
        <v>4.7619047620000003</v>
      </c>
      <c r="H322">
        <v>7.2149999999999999</v>
      </c>
      <c r="I322">
        <v>8</v>
      </c>
    </row>
    <row r="323" spans="1:9" hidden="1" outlineLevel="2">
      <c r="A323" t="s">
        <v>187</v>
      </c>
      <c r="B323" t="s">
        <v>188</v>
      </c>
      <c r="C323" t="s">
        <v>185</v>
      </c>
      <c r="D323" t="s">
        <v>182</v>
      </c>
      <c r="E323">
        <v>1022.385</v>
      </c>
      <c r="F323">
        <v>973.7</v>
      </c>
      <c r="G323">
        <v>4.7619047620000003</v>
      </c>
      <c r="H323">
        <v>48.685000000000002</v>
      </c>
      <c r="I323">
        <v>4.9000000000000004</v>
      </c>
    </row>
    <row r="324" spans="1:9" hidden="1" outlineLevel="2">
      <c r="A324" t="s">
        <v>187</v>
      </c>
      <c r="B324" t="s">
        <v>188</v>
      </c>
      <c r="C324" t="s">
        <v>185</v>
      </c>
      <c r="D324" t="s">
        <v>182</v>
      </c>
      <c r="E324">
        <v>18.637499999999999</v>
      </c>
      <c r="F324">
        <v>17.75</v>
      </c>
      <c r="G324">
        <v>4.7619047620000003</v>
      </c>
      <c r="H324">
        <v>0.88749999999999996</v>
      </c>
      <c r="I324">
        <v>8.6</v>
      </c>
    </row>
    <row r="325" spans="1:9" hidden="1" outlineLevel="2">
      <c r="A325" t="s">
        <v>187</v>
      </c>
      <c r="B325" t="s">
        <v>188</v>
      </c>
      <c r="C325" t="s">
        <v>185</v>
      </c>
      <c r="D325" t="s">
        <v>182</v>
      </c>
      <c r="E325">
        <v>446.964</v>
      </c>
      <c r="F325">
        <v>425.68</v>
      </c>
      <c r="G325">
        <v>4.7619047620000003</v>
      </c>
      <c r="H325">
        <v>21.283999999999999</v>
      </c>
      <c r="I325">
        <v>5</v>
      </c>
    </row>
    <row r="326" spans="1:9" hidden="1" outlineLevel="2">
      <c r="A326" t="s">
        <v>187</v>
      </c>
      <c r="B326" t="s">
        <v>188</v>
      </c>
      <c r="C326" t="s">
        <v>185</v>
      </c>
      <c r="D326" t="s">
        <v>182</v>
      </c>
      <c r="E326">
        <v>554.29499999999996</v>
      </c>
      <c r="F326">
        <v>527.9</v>
      </c>
      <c r="G326">
        <v>4.7619047620000003</v>
      </c>
      <c r="H326">
        <v>26.395</v>
      </c>
      <c r="I326">
        <v>10</v>
      </c>
    </row>
    <row r="327" spans="1:9" hidden="1" outlineLevel="2">
      <c r="A327" t="s">
        <v>187</v>
      </c>
      <c r="B327" t="s">
        <v>188</v>
      </c>
      <c r="C327" t="s">
        <v>185</v>
      </c>
      <c r="D327" t="s">
        <v>182</v>
      </c>
      <c r="E327">
        <v>345.01949999999999</v>
      </c>
      <c r="F327">
        <v>328.59</v>
      </c>
      <c r="G327">
        <v>4.7619047620000003</v>
      </c>
      <c r="H327">
        <v>16.429500000000001</v>
      </c>
      <c r="I327">
        <v>4.2</v>
      </c>
    </row>
    <row r="328" spans="1:9" hidden="1" outlineLevel="2">
      <c r="A328" t="s">
        <v>187</v>
      </c>
      <c r="B328" t="s">
        <v>188</v>
      </c>
      <c r="C328" t="s">
        <v>185</v>
      </c>
      <c r="D328" t="s">
        <v>182</v>
      </c>
      <c r="E328">
        <v>106.596</v>
      </c>
      <c r="F328">
        <v>101.52</v>
      </c>
      <c r="G328">
        <v>4.7619047620000003</v>
      </c>
      <c r="H328">
        <v>5.0759999999999996</v>
      </c>
      <c r="I328">
        <v>4.3</v>
      </c>
    </row>
    <row r="329" spans="1:9" hidden="1" outlineLevel="2">
      <c r="A329" t="s">
        <v>187</v>
      </c>
      <c r="B329" t="s">
        <v>188</v>
      </c>
      <c r="C329" t="s">
        <v>185</v>
      </c>
      <c r="D329" t="s">
        <v>182</v>
      </c>
      <c r="E329">
        <v>375.36450000000002</v>
      </c>
      <c r="F329">
        <v>357.49</v>
      </c>
      <c r="G329">
        <v>4.7619047620000003</v>
      </c>
      <c r="H329">
        <v>17.874500000000001</v>
      </c>
      <c r="I329">
        <v>7</v>
      </c>
    </row>
    <row r="330" spans="1:9" hidden="1" outlineLevel="2">
      <c r="A330" t="s">
        <v>187</v>
      </c>
      <c r="B330" t="s">
        <v>188</v>
      </c>
      <c r="C330" t="s">
        <v>185</v>
      </c>
      <c r="D330" t="s">
        <v>182</v>
      </c>
      <c r="E330">
        <v>486.44400000000002</v>
      </c>
      <c r="F330">
        <v>463.28</v>
      </c>
      <c r="G330">
        <v>4.7619047620000003</v>
      </c>
      <c r="H330">
        <v>23.164000000000001</v>
      </c>
      <c r="I330">
        <v>8.1</v>
      </c>
    </row>
    <row r="331" spans="1:9" hidden="1" outlineLevel="2">
      <c r="A331" t="s">
        <v>187</v>
      </c>
      <c r="B331" t="s">
        <v>188</v>
      </c>
      <c r="C331" t="s">
        <v>185</v>
      </c>
      <c r="D331" t="s">
        <v>182</v>
      </c>
      <c r="E331">
        <v>435.12</v>
      </c>
      <c r="F331">
        <v>414.4</v>
      </c>
      <c r="G331">
        <v>4.7619047620000003</v>
      </c>
      <c r="H331">
        <v>20.72</v>
      </c>
      <c r="I331">
        <v>6.6</v>
      </c>
    </row>
    <row r="332" spans="1:9" hidden="1" outlineLevel="2">
      <c r="A332" t="s">
        <v>187</v>
      </c>
      <c r="B332" t="s">
        <v>188</v>
      </c>
      <c r="C332" t="s">
        <v>185</v>
      </c>
      <c r="D332" t="s">
        <v>182</v>
      </c>
      <c r="E332">
        <v>514.60500000000002</v>
      </c>
      <c r="F332">
        <v>490.1</v>
      </c>
      <c r="G332">
        <v>4.7619047620000003</v>
      </c>
      <c r="H332">
        <v>24.504999999999999</v>
      </c>
      <c r="I332">
        <v>4.2</v>
      </c>
    </row>
    <row r="333" spans="1:9" hidden="1" outlineLevel="2">
      <c r="A333" t="s">
        <v>187</v>
      </c>
      <c r="B333" t="s">
        <v>188</v>
      </c>
      <c r="C333" t="s">
        <v>185</v>
      </c>
      <c r="D333" t="s">
        <v>182</v>
      </c>
      <c r="E333">
        <v>103.131</v>
      </c>
      <c r="F333">
        <v>98.22</v>
      </c>
      <c r="G333">
        <v>4.7619047620000003</v>
      </c>
      <c r="H333">
        <v>4.9109999999999996</v>
      </c>
      <c r="I333">
        <v>7</v>
      </c>
    </row>
    <row r="334" spans="1:9" hidden="1" outlineLevel="2">
      <c r="A334" t="s">
        <v>187</v>
      </c>
      <c r="B334" t="s">
        <v>188</v>
      </c>
      <c r="C334" t="s">
        <v>185</v>
      </c>
      <c r="D334" t="s">
        <v>182</v>
      </c>
      <c r="E334">
        <v>57.875999999999998</v>
      </c>
      <c r="F334">
        <v>55.12</v>
      </c>
      <c r="G334">
        <v>4.7619047620000003</v>
      </c>
      <c r="H334">
        <v>2.7559999999999998</v>
      </c>
      <c r="I334">
        <v>9</v>
      </c>
    </row>
    <row r="335" spans="1:9" hidden="1" outlineLevel="2">
      <c r="A335" t="s">
        <v>187</v>
      </c>
      <c r="B335" t="s">
        <v>188</v>
      </c>
      <c r="C335" t="s">
        <v>185</v>
      </c>
      <c r="D335" t="s">
        <v>182</v>
      </c>
      <c r="E335">
        <v>833.96249999999998</v>
      </c>
      <c r="F335">
        <v>794.25</v>
      </c>
      <c r="G335">
        <v>4.7619047620000003</v>
      </c>
      <c r="H335">
        <v>39.712499999999999</v>
      </c>
      <c r="I335">
        <v>7.6</v>
      </c>
    </row>
    <row r="336" spans="1:9" hidden="1" outlineLevel="2">
      <c r="A336" t="s">
        <v>187</v>
      </c>
      <c r="B336" t="s">
        <v>188</v>
      </c>
      <c r="C336" t="s">
        <v>185</v>
      </c>
      <c r="D336" t="s">
        <v>182</v>
      </c>
      <c r="E336">
        <v>397.84500000000003</v>
      </c>
      <c r="F336">
        <v>378.9</v>
      </c>
      <c r="G336">
        <v>4.7619047620000003</v>
      </c>
      <c r="H336">
        <v>18.945</v>
      </c>
      <c r="I336">
        <v>9.8000000000000007</v>
      </c>
    </row>
    <row r="337" spans="1:9" hidden="1" outlineLevel="2">
      <c r="A337" t="s">
        <v>187</v>
      </c>
      <c r="B337" t="s">
        <v>188</v>
      </c>
      <c r="C337" t="s">
        <v>185</v>
      </c>
      <c r="D337" t="s">
        <v>182</v>
      </c>
      <c r="E337">
        <v>222.012</v>
      </c>
      <c r="F337">
        <v>211.44</v>
      </c>
      <c r="G337">
        <v>4.7619047620000003</v>
      </c>
      <c r="H337">
        <v>10.571999999999999</v>
      </c>
      <c r="I337">
        <v>8.9</v>
      </c>
    </row>
    <row r="338" spans="1:9" hidden="1" outlineLevel="2">
      <c r="A338" t="s">
        <v>187</v>
      </c>
      <c r="B338" t="s">
        <v>188</v>
      </c>
      <c r="C338" t="s">
        <v>185</v>
      </c>
      <c r="D338" t="s">
        <v>182</v>
      </c>
      <c r="E338">
        <v>80.367000000000004</v>
      </c>
      <c r="F338">
        <v>76.540000000000006</v>
      </c>
      <c r="G338">
        <v>4.7619047620000003</v>
      </c>
      <c r="H338">
        <v>3.827</v>
      </c>
      <c r="I338">
        <v>5.8</v>
      </c>
    </row>
    <row r="339" spans="1:9" hidden="1" outlineLevel="2">
      <c r="A339" t="s">
        <v>187</v>
      </c>
      <c r="B339" t="s">
        <v>188</v>
      </c>
      <c r="C339" t="s">
        <v>185</v>
      </c>
      <c r="D339" t="s">
        <v>182</v>
      </c>
      <c r="E339">
        <v>26.7225</v>
      </c>
      <c r="F339">
        <v>25.45</v>
      </c>
      <c r="G339">
        <v>4.7619047620000003</v>
      </c>
      <c r="H339">
        <v>1.2725</v>
      </c>
      <c r="I339">
        <v>5.0999999999999996</v>
      </c>
    </row>
    <row r="340" spans="1:9" hidden="1" outlineLevel="2">
      <c r="A340" t="s">
        <v>187</v>
      </c>
      <c r="B340" t="s">
        <v>188</v>
      </c>
      <c r="C340" t="s">
        <v>185</v>
      </c>
      <c r="D340" t="s">
        <v>182</v>
      </c>
      <c r="E340">
        <v>71.158500000000004</v>
      </c>
      <c r="F340">
        <v>67.77</v>
      </c>
      <c r="G340">
        <v>4.7619047620000003</v>
      </c>
      <c r="H340">
        <v>3.3885000000000001</v>
      </c>
      <c r="I340">
        <v>6.5</v>
      </c>
    </row>
    <row r="341" spans="1:9" hidden="1" outlineLevel="2">
      <c r="A341" t="s">
        <v>187</v>
      </c>
      <c r="B341" t="s">
        <v>188</v>
      </c>
      <c r="C341" t="s">
        <v>185</v>
      </c>
      <c r="D341" t="s">
        <v>182</v>
      </c>
      <c r="E341">
        <v>334.47750000000002</v>
      </c>
      <c r="F341">
        <v>318.55</v>
      </c>
      <c r="G341">
        <v>4.7619047620000003</v>
      </c>
      <c r="H341">
        <v>15.9275</v>
      </c>
      <c r="I341">
        <v>8.5</v>
      </c>
    </row>
    <row r="342" spans="1:9" hidden="1" outlineLevel="2">
      <c r="A342" t="s">
        <v>187</v>
      </c>
      <c r="B342" t="s">
        <v>188</v>
      </c>
      <c r="C342" t="s">
        <v>185</v>
      </c>
      <c r="D342" t="s">
        <v>182</v>
      </c>
      <c r="E342">
        <v>30.995999999999999</v>
      </c>
      <c r="F342">
        <v>29.52</v>
      </c>
      <c r="G342">
        <v>4.7619047620000003</v>
      </c>
      <c r="H342">
        <v>1.476</v>
      </c>
      <c r="I342">
        <v>4.3</v>
      </c>
    </row>
    <row r="343" spans="1:9" hidden="1" outlineLevel="2">
      <c r="A343" t="s">
        <v>187</v>
      </c>
      <c r="B343" t="s">
        <v>188</v>
      </c>
      <c r="C343" t="s">
        <v>185</v>
      </c>
      <c r="D343" t="s">
        <v>182</v>
      </c>
      <c r="E343">
        <v>804.3</v>
      </c>
      <c r="F343">
        <v>766</v>
      </c>
      <c r="G343">
        <v>4.7619047620000003</v>
      </c>
      <c r="H343">
        <v>38.299999999999997</v>
      </c>
      <c r="I343">
        <v>6</v>
      </c>
    </row>
    <row r="344" spans="1:9" hidden="1" outlineLevel="2">
      <c r="A344" t="s">
        <v>187</v>
      </c>
      <c r="B344" t="s">
        <v>188</v>
      </c>
      <c r="C344" t="s">
        <v>185</v>
      </c>
      <c r="D344" t="s">
        <v>182</v>
      </c>
      <c r="E344">
        <v>1022.49</v>
      </c>
      <c r="F344">
        <v>973.8</v>
      </c>
      <c r="G344">
        <v>4.7619047620000003</v>
      </c>
      <c r="H344">
        <v>48.69</v>
      </c>
      <c r="I344">
        <v>4.4000000000000004</v>
      </c>
    </row>
    <row r="345" spans="1:9" outlineLevel="1" collapsed="1">
      <c r="A345" s="84" t="s">
        <v>190</v>
      </c>
      <c r="E345">
        <f>SUBTOTAL(9,E346:E427)</f>
        <v>27032.019</v>
      </c>
    </row>
    <row r="346" spans="1:9" hidden="1" outlineLevel="2">
      <c r="A346" t="s">
        <v>183</v>
      </c>
      <c r="B346" t="s">
        <v>184</v>
      </c>
      <c r="C346" t="s">
        <v>185</v>
      </c>
      <c r="D346" t="s">
        <v>182</v>
      </c>
      <c r="E346">
        <v>80.22</v>
      </c>
      <c r="F346">
        <v>76.400000000000006</v>
      </c>
      <c r="G346">
        <v>4.7619047620000003</v>
      </c>
      <c r="H346">
        <v>3.82</v>
      </c>
      <c r="I346">
        <v>9.6</v>
      </c>
    </row>
    <row r="347" spans="1:9" hidden="1" outlineLevel="2">
      <c r="A347" t="s">
        <v>183</v>
      </c>
      <c r="B347" t="s">
        <v>184</v>
      </c>
      <c r="C347" t="s">
        <v>185</v>
      </c>
      <c r="D347" t="s">
        <v>182</v>
      </c>
      <c r="E347">
        <v>772.38</v>
      </c>
      <c r="F347">
        <v>735.6</v>
      </c>
      <c r="G347">
        <v>4.7619047620000003</v>
      </c>
      <c r="H347">
        <v>36.78</v>
      </c>
      <c r="I347">
        <v>8</v>
      </c>
    </row>
    <row r="348" spans="1:9" hidden="1" outlineLevel="2">
      <c r="A348" t="s">
        <v>183</v>
      </c>
      <c r="B348" t="s">
        <v>184</v>
      </c>
      <c r="C348" t="s">
        <v>185</v>
      </c>
      <c r="D348" t="s">
        <v>182</v>
      </c>
      <c r="E348">
        <v>461.32799999999997</v>
      </c>
      <c r="F348">
        <v>439.36</v>
      </c>
      <c r="G348">
        <v>4.7619047620000003</v>
      </c>
      <c r="H348">
        <v>21.968</v>
      </c>
      <c r="I348">
        <v>7.6</v>
      </c>
    </row>
    <row r="349" spans="1:9" hidden="1" outlineLevel="2">
      <c r="A349" t="s">
        <v>183</v>
      </c>
      <c r="B349" t="s">
        <v>184</v>
      </c>
      <c r="C349" t="s">
        <v>185</v>
      </c>
      <c r="D349" t="s">
        <v>182</v>
      </c>
      <c r="E349">
        <v>722.23199999999997</v>
      </c>
      <c r="F349">
        <v>687.84</v>
      </c>
      <c r="G349">
        <v>4.7619047620000003</v>
      </c>
      <c r="H349">
        <v>34.392000000000003</v>
      </c>
      <c r="I349">
        <v>8.1999999999999993</v>
      </c>
    </row>
    <row r="350" spans="1:9" hidden="1" outlineLevel="2">
      <c r="A350" t="s">
        <v>183</v>
      </c>
      <c r="B350" t="s">
        <v>184</v>
      </c>
      <c r="C350" t="s">
        <v>185</v>
      </c>
      <c r="D350" t="s">
        <v>182</v>
      </c>
      <c r="E350">
        <v>70.287000000000006</v>
      </c>
      <c r="F350">
        <v>66.94</v>
      </c>
      <c r="G350">
        <v>4.7619047620000003</v>
      </c>
      <c r="H350">
        <v>3.347</v>
      </c>
      <c r="I350">
        <v>6.7</v>
      </c>
    </row>
    <row r="351" spans="1:9" hidden="1" outlineLevel="2">
      <c r="A351" t="s">
        <v>183</v>
      </c>
      <c r="B351" t="s">
        <v>184</v>
      </c>
      <c r="C351" t="s">
        <v>185</v>
      </c>
      <c r="D351" t="s">
        <v>182</v>
      </c>
      <c r="E351">
        <v>478.233</v>
      </c>
      <c r="F351">
        <v>455.46</v>
      </c>
      <c r="G351">
        <v>4.7619047620000003</v>
      </c>
      <c r="H351">
        <v>22.773</v>
      </c>
      <c r="I351">
        <v>8.6999999999999993</v>
      </c>
    </row>
    <row r="352" spans="1:9" hidden="1" outlineLevel="2">
      <c r="A352" t="s">
        <v>183</v>
      </c>
      <c r="B352" t="s">
        <v>184</v>
      </c>
      <c r="C352" t="s">
        <v>185</v>
      </c>
      <c r="D352" t="s">
        <v>182</v>
      </c>
      <c r="E352">
        <v>437.32499999999999</v>
      </c>
      <c r="F352">
        <v>416.5</v>
      </c>
      <c r="G352">
        <v>4.7619047620000003</v>
      </c>
      <c r="H352">
        <v>20.824999999999999</v>
      </c>
      <c r="I352">
        <v>5.4</v>
      </c>
    </row>
    <row r="353" spans="1:9" hidden="1" outlineLevel="2">
      <c r="A353" t="s">
        <v>183</v>
      </c>
      <c r="B353" t="s">
        <v>184</v>
      </c>
      <c r="C353" t="s">
        <v>185</v>
      </c>
      <c r="D353" t="s">
        <v>182</v>
      </c>
      <c r="E353">
        <v>106.995</v>
      </c>
      <c r="F353">
        <v>101.9</v>
      </c>
      <c r="G353">
        <v>4.7619047620000003</v>
      </c>
      <c r="H353">
        <v>5.0949999999999998</v>
      </c>
      <c r="I353">
        <v>6</v>
      </c>
    </row>
    <row r="354" spans="1:9" hidden="1" outlineLevel="2">
      <c r="A354" t="s">
        <v>183</v>
      </c>
      <c r="B354" t="s">
        <v>184</v>
      </c>
      <c r="C354" t="s">
        <v>185</v>
      </c>
      <c r="D354" t="s">
        <v>182</v>
      </c>
      <c r="E354">
        <v>624.89700000000005</v>
      </c>
      <c r="F354">
        <v>595.14</v>
      </c>
      <c r="G354">
        <v>4.7619047620000003</v>
      </c>
      <c r="H354">
        <v>29.757000000000001</v>
      </c>
      <c r="I354">
        <v>5.5</v>
      </c>
    </row>
    <row r="355" spans="1:9" hidden="1" outlineLevel="2">
      <c r="A355" t="s">
        <v>183</v>
      </c>
      <c r="B355" t="s">
        <v>184</v>
      </c>
      <c r="C355" t="s">
        <v>185</v>
      </c>
      <c r="D355" t="s">
        <v>182</v>
      </c>
      <c r="E355">
        <v>610.49099999999999</v>
      </c>
      <c r="F355">
        <v>581.41999999999996</v>
      </c>
      <c r="G355">
        <v>4.7619047620000003</v>
      </c>
      <c r="H355">
        <v>29.071000000000002</v>
      </c>
      <c r="I355">
        <v>4</v>
      </c>
    </row>
    <row r="356" spans="1:9" hidden="1" outlineLevel="2">
      <c r="A356" t="s">
        <v>183</v>
      </c>
      <c r="B356" t="s">
        <v>184</v>
      </c>
      <c r="C356" t="s">
        <v>185</v>
      </c>
      <c r="D356" t="s">
        <v>182</v>
      </c>
      <c r="E356">
        <v>471.03</v>
      </c>
      <c r="F356">
        <v>448.6</v>
      </c>
      <c r="G356">
        <v>4.7619047620000003</v>
      </c>
      <c r="H356">
        <v>22.43</v>
      </c>
      <c r="I356">
        <v>8.1999999999999993</v>
      </c>
    </row>
    <row r="357" spans="1:9" hidden="1" outlineLevel="2">
      <c r="A357" t="s">
        <v>183</v>
      </c>
      <c r="B357" t="s">
        <v>184</v>
      </c>
      <c r="C357" t="s">
        <v>185</v>
      </c>
      <c r="D357" t="s">
        <v>182</v>
      </c>
      <c r="E357">
        <v>78.435000000000002</v>
      </c>
      <c r="F357">
        <v>74.7</v>
      </c>
      <c r="G357">
        <v>4.7619047620000003</v>
      </c>
      <c r="H357">
        <v>3.7349999999999999</v>
      </c>
      <c r="I357">
        <v>4.0999999999999996</v>
      </c>
    </row>
    <row r="358" spans="1:9" hidden="1" outlineLevel="2">
      <c r="A358" t="s">
        <v>183</v>
      </c>
      <c r="B358" t="s">
        <v>184</v>
      </c>
      <c r="C358" t="s">
        <v>185</v>
      </c>
      <c r="D358" t="s">
        <v>182</v>
      </c>
      <c r="E358">
        <v>218.01150000000001</v>
      </c>
      <c r="F358">
        <v>207.63</v>
      </c>
      <c r="G358">
        <v>4.7619047620000003</v>
      </c>
      <c r="H358">
        <v>10.381500000000001</v>
      </c>
      <c r="I358">
        <v>4.9000000000000004</v>
      </c>
    </row>
    <row r="359" spans="1:9" hidden="1" outlineLevel="2">
      <c r="A359" t="s">
        <v>183</v>
      </c>
      <c r="B359" t="s">
        <v>184</v>
      </c>
      <c r="C359" t="s">
        <v>185</v>
      </c>
      <c r="D359" t="s">
        <v>182</v>
      </c>
      <c r="E359">
        <v>321.11099999999999</v>
      </c>
      <c r="F359">
        <v>305.82</v>
      </c>
      <c r="G359">
        <v>4.7619047620000003</v>
      </c>
      <c r="H359">
        <v>15.291</v>
      </c>
      <c r="I359">
        <v>4.2</v>
      </c>
    </row>
    <row r="360" spans="1:9" hidden="1" outlineLevel="2">
      <c r="A360" t="s">
        <v>183</v>
      </c>
      <c r="B360" t="s">
        <v>184</v>
      </c>
      <c r="C360" t="s">
        <v>185</v>
      </c>
      <c r="D360" t="s">
        <v>182</v>
      </c>
      <c r="E360">
        <v>85.113</v>
      </c>
      <c r="F360">
        <v>81.06</v>
      </c>
      <c r="G360">
        <v>4.7619047620000003</v>
      </c>
      <c r="H360">
        <v>4.0529999999999999</v>
      </c>
      <c r="I360">
        <v>7.1</v>
      </c>
    </row>
    <row r="361" spans="1:9" hidden="1" outlineLevel="2">
      <c r="A361" t="s">
        <v>183</v>
      </c>
      <c r="B361" t="s">
        <v>184</v>
      </c>
      <c r="C361" t="s">
        <v>185</v>
      </c>
      <c r="D361" t="s">
        <v>182</v>
      </c>
      <c r="E361">
        <v>299.8485</v>
      </c>
      <c r="F361">
        <v>285.57</v>
      </c>
      <c r="G361">
        <v>4.7619047620000003</v>
      </c>
      <c r="H361">
        <v>14.278499999999999</v>
      </c>
      <c r="I361">
        <v>5.9</v>
      </c>
    </row>
    <row r="362" spans="1:9" hidden="1" outlineLevel="2">
      <c r="A362" t="s">
        <v>183</v>
      </c>
      <c r="B362" t="s">
        <v>184</v>
      </c>
      <c r="C362" t="s">
        <v>185</v>
      </c>
      <c r="D362" t="s">
        <v>182</v>
      </c>
      <c r="E362">
        <v>512.19000000000005</v>
      </c>
      <c r="F362">
        <v>487.8</v>
      </c>
      <c r="G362">
        <v>4.7619047620000003</v>
      </c>
      <c r="H362">
        <v>24.39</v>
      </c>
      <c r="I362">
        <v>5.3</v>
      </c>
    </row>
    <row r="363" spans="1:9" hidden="1" outlineLevel="2">
      <c r="A363" t="s">
        <v>183</v>
      </c>
      <c r="B363" t="s">
        <v>184</v>
      </c>
      <c r="C363" t="s">
        <v>185</v>
      </c>
      <c r="D363" t="s">
        <v>182</v>
      </c>
      <c r="E363">
        <v>291.43799999999999</v>
      </c>
      <c r="F363">
        <v>277.56</v>
      </c>
      <c r="G363">
        <v>4.7619047620000003</v>
      </c>
      <c r="H363">
        <v>13.878</v>
      </c>
      <c r="I363">
        <v>9.5</v>
      </c>
    </row>
    <row r="364" spans="1:9" hidden="1" outlineLevel="2">
      <c r="A364" t="s">
        <v>183</v>
      </c>
      <c r="B364" t="s">
        <v>184</v>
      </c>
      <c r="C364" t="s">
        <v>185</v>
      </c>
      <c r="D364" t="s">
        <v>182</v>
      </c>
      <c r="E364">
        <v>103.824</v>
      </c>
      <c r="F364">
        <v>98.88</v>
      </c>
      <c r="G364">
        <v>4.7619047620000003</v>
      </c>
      <c r="H364">
        <v>4.944</v>
      </c>
      <c r="I364">
        <v>9.9</v>
      </c>
    </row>
    <row r="365" spans="1:9" hidden="1" outlineLevel="2">
      <c r="A365" t="s">
        <v>183</v>
      </c>
      <c r="B365" t="s">
        <v>184</v>
      </c>
      <c r="C365" t="s">
        <v>185</v>
      </c>
      <c r="D365" t="s">
        <v>182</v>
      </c>
      <c r="E365">
        <v>680.14800000000002</v>
      </c>
      <c r="F365">
        <v>647.76</v>
      </c>
      <c r="G365">
        <v>4.7619047620000003</v>
      </c>
      <c r="H365">
        <v>32.387999999999998</v>
      </c>
      <c r="I365">
        <v>9.3000000000000007</v>
      </c>
    </row>
    <row r="366" spans="1:9" hidden="1" outlineLevel="2">
      <c r="A366" t="s">
        <v>183</v>
      </c>
      <c r="B366" t="s">
        <v>184</v>
      </c>
      <c r="C366" t="s">
        <v>185</v>
      </c>
      <c r="D366" t="s">
        <v>182</v>
      </c>
      <c r="E366">
        <v>362.71199999999999</v>
      </c>
      <c r="F366">
        <v>345.44</v>
      </c>
      <c r="G366">
        <v>4.7619047620000003</v>
      </c>
      <c r="H366">
        <v>17.271999999999998</v>
      </c>
      <c r="I366">
        <v>8.3000000000000007</v>
      </c>
    </row>
    <row r="367" spans="1:9" hidden="1" outlineLevel="2">
      <c r="A367" t="s">
        <v>183</v>
      </c>
      <c r="B367" t="s">
        <v>184</v>
      </c>
      <c r="C367" t="s">
        <v>185</v>
      </c>
      <c r="D367" t="s">
        <v>182</v>
      </c>
      <c r="E367">
        <v>165.4485</v>
      </c>
      <c r="F367">
        <v>157.57</v>
      </c>
      <c r="G367">
        <v>4.7619047620000003</v>
      </c>
      <c r="H367">
        <v>7.8784999999999998</v>
      </c>
      <c r="I367">
        <v>4.8</v>
      </c>
    </row>
    <row r="368" spans="1:9" hidden="1" outlineLevel="2">
      <c r="A368" t="s">
        <v>183</v>
      </c>
      <c r="B368" t="s">
        <v>184</v>
      </c>
      <c r="C368" t="s">
        <v>185</v>
      </c>
      <c r="D368" t="s">
        <v>182</v>
      </c>
      <c r="E368">
        <v>293.202</v>
      </c>
      <c r="F368">
        <v>279.24</v>
      </c>
      <c r="G368">
        <v>4.7619047620000003</v>
      </c>
      <c r="H368">
        <v>13.962</v>
      </c>
      <c r="I368">
        <v>5.9</v>
      </c>
    </row>
    <row r="369" spans="1:9" hidden="1" outlineLevel="2">
      <c r="A369" t="s">
        <v>183</v>
      </c>
      <c r="B369" t="s">
        <v>184</v>
      </c>
      <c r="C369" t="s">
        <v>185</v>
      </c>
      <c r="D369" t="s">
        <v>182</v>
      </c>
      <c r="E369">
        <v>829.71</v>
      </c>
      <c r="F369">
        <v>790.2</v>
      </c>
      <c r="G369">
        <v>4.7619047620000003</v>
      </c>
      <c r="H369">
        <v>39.51</v>
      </c>
      <c r="I369">
        <v>9.1999999999999993</v>
      </c>
    </row>
    <row r="370" spans="1:9" hidden="1" outlineLevel="2">
      <c r="A370" t="s">
        <v>183</v>
      </c>
      <c r="B370" t="s">
        <v>184</v>
      </c>
      <c r="C370" t="s">
        <v>185</v>
      </c>
      <c r="D370" t="s">
        <v>182</v>
      </c>
      <c r="E370">
        <v>881.30700000000002</v>
      </c>
      <c r="F370">
        <v>839.34</v>
      </c>
      <c r="G370">
        <v>4.7619047620000003</v>
      </c>
      <c r="H370">
        <v>41.966999999999999</v>
      </c>
      <c r="I370">
        <v>8.8000000000000007</v>
      </c>
    </row>
    <row r="371" spans="1:9" hidden="1" outlineLevel="2">
      <c r="A371" t="s">
        <v>183</v>
      </c>
      <c r="B371" t="s">
        <v>184</v>
      </c>
      <c r="C371" t="s">
        <v>185</v>
      </c>
      <c r="D371" t="s">
        <v>182</v>
      </c>
      <c r="E371">
        <v>30.219000000000001</v>
      </c>
      <c r="F371">
        <v>28.78</v>
      </c>
      <c r="G371">
        <v>4.7619047620000003</v>
      </c>
      <c r="H371">
        <v>1.4390000000000001</v>
      </c>
      <c r="I371">
        <v>7.2</v>
      </c>
    </row>
    <row r="372" spans="1:9" hidden="1" outlineLevel="2">
      <c r="A372" t="s">
        <v>183</v>
      </c>
      <c r="B372" t="s">
        <v>184</v>
      </c>
      <c r="C372" t="s">
        <v>185</v>
      </c>
      <c r="D372" t="s">
        <v>182</v>
      </c>
      <c r="E372">
        <v>69.09</v>
      </c>
      <c r="F372">
        <v>65.8</v>
      </c>
      <c r="G372">
        <v>4.7619047620000003</v>
      </c>
      <c r="H372">
        <v>3.29</v>
      </c>
      <c r="I372">
        <v>5.6</v>
      </c>
    </row>
    <row r="373" spans="1:9" hidden="1" outlineLevel="2">
      <c r="A373" t="s">
        <v>183</v>
      </c>
      <c r="B373" t="s">
        <v>184</v>
      </c>
      <c r="C373" t="s">
        <v>185</v>
      </c>
      <c r="D373" t="s">
        <v>182</v>
      </c>
      <c r="E373">
        <v>400.76400000000001</v>
      </c>
      <c r="F373">
        <v>381.68</v>
      </c>
      <c r="G373">
        <v>4.7619047620000003</v>
      </c>
      <c r="H373">
        <v>19.084</v>
      </c>
      <c r="I373">
        <v>6.4</v>
      </c>
    </row>
    <row r="374" spans="1:9" hidden="1" outlineLevel="2">
      <c r="A374" t="s">
        <v>183</v>
      </c>
      <c r="B374" t="s">
        <v>184</v>
      </c>
      <c r="C374" t="s">
        <v>185</v>
      </c>
      <c r="D374" t="s">
        <v>182</v>
      </c>
      <c r="E374">
        <v>224.4375</v>
      </c>
      <c r="F374">
        <v>213.75</v>
      </c>
      <c r="G374">
        <v>4.7619047620000003</v>
      </c>
      <c r="H374">
        <v>10.6875</v>
      </c>
      <c r="I374">
        <v>9.5</v>
      </c>
    </row>
    <row r="375" spans="1:9" hidden="1" outlineLevel="2">
      <c r="A375" t="s">
        <v>183</v>
      </c>
      <c r="B375" t="s">
        <v>184</v>
      </c>
      <c r="C375" t="s">
        <v>185</v>
      </c>
      <c r="D375" t="s">
        <v>182</v>
      </c>
      <c r="E375">
        <v>216.6885</v>
      </c>
      <c r="F375">
        <v>206.37</v>
      </c>
      <c r="G375">
        <v>4.7619047620000003</v>
      </c>
      <c r="H375">
        <v>10.3185</v>
      </c>
      <c r="I375">
        <v>5.5</v>
      </c>
    </row>
    <row r="376" spans="1:9" hidden="1" outlineLevel="2">
      <c r="A376" t="s">
        <v>183</v>
      </c>
      <c r="B376" t="s">
        <v>184</v>
      </c>
      <c r="C376" t="s">
        <v>185</v>
      </c>
      <c r="D376" t="s">
        <v>182</v>
      </c>
      <c r="E376">
        <v>41.390999999999998</v>
      </c>
      <c r="F376">
        <v>39.42</v>
      </c>
      <c r="G376">
        <v>4.7619047620000003</v>
      </c>
      <c r="H376">
        <v>1.9710000000000001</v>
      </c>
      <c r="I376">
        <v>8.4</v>
      </c>
    </row>
    <row r="377" spans="1:9" hidden="1" outlineLevel="2">
      <c r="A377" t="s">
        <v>183</v>
      </c>
      <c r="B377" t="s">
        <v>184</v>
      </c>
      <c r="C377" t="s">
        <v>185</v>
      </c>
      <c r="D377" t="s">
        <v>182</v>
      </c>
      <c r="E377">
        <v>150.0975</v>
      </c>
      <c r="F377">
        <v>142.94999999999999</v>
      </c>
      <c r="G377">
        <v>4.7619047620000003</v>
      </c>
      <c r="H377">
        <v>7.1475</v>
      </c>
      <c r="I377">
        <v>9.5</v>
      </c>
    </row>
    <row r="378" spans="1:9" hidden="1" outlineLevel="2">
      <c r="A378" t="s">
        <v>183</v>
      </c>
      <c r="B378" t="s">
        <v>184</v>
      </c>
      <c r="C378" t="s">
        <v>185</v>
      </c>
      <c r="D378" t="s">
        <v>182</v>
      </c>
      <c r="E378">
        <v>509.40750000000003</v>
      </c>
      <c r="F378">
        <v>485.15</v>
      </c>
      <c r="G378">
        <v>4.7619047620000003</v>
      </c>
      <c r="H378">
        <v>24.2575</v>
      </c>
      <c r="I378">
        <v>9.3000000000000007</v>
      </c>
    </row>
    <row r="379" spans="1:9" hidden="1" outlineLevel="2">
      <c r="A379" t="s">
        <v>183</v>
      </c>
      <c r="B379" t="s">
        <v>184</v>
      </c>
      <c r="C379" t="s">
        <v>185</v>
      </c>
      <c r="D379" t="s">
        <v>182</v>
      </c>
      <c r="E379">
        <v>31.751999999999999</v>
      </c>
      <c r="F379">
        <v>30.24</v>
      </c>
      <c r="G379">
        <v>4.7619047620000003</v>
      </c>
      <c r="H379">
        <v>1.512</v>
      </c>
      <c r="I379">
        <v>8.4</v>
      </c>
    </row>
    <row r="380" spans="1:9" hidden="1" outlineLevel="2">
      <c r="A380" t="s">
        <v>183</v>
      </c>
      <c r="B380" t="s">
        <v>184</v>
      </c>
      <c r="C380" t="s">
        <v>185</v>
      </c>
      <c r="D380" t="s">
        <v>182</v>
      </c>
      <c r="E380">
        <v>394.27499999999998</v>
      </c>
      <c r="F380">
        <v>375.5</v>
      </c>
      <c r="G380">
        <v>4.7619047620000003</v>
      </c>
      <c r="H380">
        <v>18.774999999999999</v>
      </c>
      <c r="I380">
        <v>9.3000000000000007</v>
      </c>
    </row>
    <row r="381" spans="1:9" hidden="1" outlineLevel="2">
      <c r="A381" t="s">
        <v>183</v>
      </c>
      <c r="B381" t="s">
        <v>184</v>
      </c>
      <c r="C381" t="s">
        <v>185</v>
      </c>
      <c r="D381" t="s">
        <v>182</v>
      </c>
      <c r="E381">
        <v>1002.12</v>
      </c>
      <c r="F381">
        <v>954.4</v>
      </c>
      <c r="G381">
        <v>4.7619047620000003</v>
      </c>
      <c r="H381">
        <v>47.72</v>
      </c>
      <c r="I381">
        <v>5.2</v>
      </c>
    </row>
    <row r="382" spans="1:9" hidden="1" outlineLevel="2">
      <c r="A382" t="s">
        <v>183</v>
      </c>
      <c r="B382" t="s">
        <v>184</v>
      </c>
      <c r="C382" t="s">
        <v>185</v>
      </c>
      <c r="D382" t="s">
        <v>182</v>
      </c>
      <c r="E382">
        <v>793.548</v>
      </c>
      <c r="F382">
        <v>755.76</v>
      </c>
      <c r="G382">
        <v>4.7619047620000003</v>
      </c>
      <c r="H382">
        <v>37.787999999999997</v>
      </c>
      <c r="I382">
        <v>9.1</v>
      </c>
    </row>
    <row r="383" spans="1:9" hidden="1" outlineLevel="2">
      <c r="A383" t="s">
        <v>183</v>
      </c>
      <c r="B383" t="s">
        <v>184</v>
      </c>
      <c r="C383" t="s">
        <v>185</v>
      </c>
      <c r="D383" t="s">
        <v>182</v>
      </c>
      <c r="E383">
        <v>173.208</v>
      </c>
      <c r="F383">
        <v>164.96</v>
      </c>
      <c r="G383">
        <v>4.7619047620000003</v>
      </c>
      <c r="H383">
        <v>8.2479999999999993</v>
      </c>
      <c r="I383">
        <v>7.1</v>
      </c>
    </row>
    <row r="384" spans="1:9" hidden="1" outlineLevel="2">
      <c r="A384" t="s">
        <v>183</v>
      </c>
      <c r="B384" t="s">
        <v>184</v>
      </c>
      <c r="C384" t="s">
        <v>185</v>
      </c>
      <c r="D384" t="s">
        <v>182</v>
      </c>
      <c r="E384">
        <v>343.05599999999998</v>
      </c>
      <c r="F384">
        <v>326.72000000000003</v>
      </c>
      <c r="G384">
        <v>4.7619047620000003</v>
      </c>
      <c r="H384">
        <v>16.335999999999999</v>
      </c>
      <c r="I384">
        <v>9.1</v>
      </c>
    </row>
    <row r="385" spans="1:9" hidden="1" outlineLevel="2">
      <c r="A385" t="s">
        <v>183</v>
      </c>
      <c r="B385" t="s">
        <v>184</v>
      </c>
      <c r="C385" t="s">
        <v>185</v>
      </c>
      <c r="D385" t="s">
        <v>182</v>
      </c>
      <c r="E385">
        <v>484.97399999999999</v>
      </c>
      <c r="F385">
        <v>461.88</v>
      </c>
      <c r="G385">
        <v>4.7619047620000003</v>
      </c>
      <c r="H385">
        <v>23.094000000000001</v>
      </c>
      <c r="I385">
        <v>5.6</v>
      </c>
    </row>
    <row r="386" spans="1:9" hidden="1" outlineLevel="2">
      <c r="A386" t="s">
        <v>183</v>
      </c>
      <c r="B386" t="s">
        <v>184</v>
      </c>
      <c r="C386" t="s">
        <v>185</v>
      </c>
      <c r="D386" t="s">
        <v>182</v>
      </c>
      <c r="E386">
        <v>150.78</v>
      </c>
      <c r="F386">
        <v>143.6</v>
      </c>
      <c r="G386">
        <v>4.7619047620000003</v>
      </c>
      <c r="H386">
        <v>7.18</v>
      </c>
      <c r="I386">
        <v>5.4</v>
      </c>
    </row>
    <row r="387" spans="1:9" hidden="1" outlineLevel="2">
      <c r="A387" t="s">
        <v>183</v>
      </c>
      <c r="B387" t="s">
        <v>184</v>
      </c>
      <c r="C387" t="s">
        <v>185</v>
      </c>
      <c r="D387" t="s">
        <v>182</v>
      </c>
      <c r="E387">
        <v>441.69299999999998</v>
      </c>
      <c r="F387">
        <v>420.66</v>
      </c>
      <c r="G387">
        <v>4.7619047620000003</v>
      </c>
      <c r="H387">
        <v>21.033000000000001</v>
      </c>
      <c r="I387">
        <v>5.2</v>
      </c>
    </row>
    <row r="388" spans="1:9" hidden="1" outlineLevel="2">
      <c r="A388" t="s">
        <v>183</v>
      </c>
      <c r="B388" t="s">
        <v>184</v>
      </c>
      <c r="C388" t="s">
        <v>185</v>
      </c>
      <c r="D388" t="s">
        <v>182</v>
      </c>
      <c r="E388">
        <v>55.881</v>
      </c>
      <c r="F388">
        <v>53.22</v>
      </c>
      <c r="G388">
        <v>4.7619047620000003</v>
      </c>
      <c r="H388">
        <v>2.661</v>
      </c>
      <c r="I388">
        <v>4.2</v>
      </c>
    </row>
    <row r="389" spans="1:9" hidden="1" outlineLevel="2">
      <c r="A389" t="s">
        <v>183</v>
      </c>
      <c r="B389" t="s">
        <v>184</v>
      </c>
      <c r="C389" t="s">
        <v>185</v>
      </c>
      <c r="D389" t="s">
        <v>182</v>
      </c>
      <c r="E389">
        <v>248.40899999999999</v>
      </c>
      <c r="F389">
        <v>236.58</v>
      </c>
      <c r="G389">
        <v>4.7619047620000003</v>
      </c>
      <c r="H389">
        <v>11.829000000000001</v>
      </c>
      <c r="I389">
        <v>9.4</v>
      </c>
    </row>
    <row r="390" spans="1:9" hidden="1" outlineLevel="2">
      <c r="A390" t="s">
        <v>183</v>
      </c>
      <c r="B390" t="s">
        <v>184</v>
      </c>
      <c r="C390" t="s">
        <v>185</v>
      </c>
      <c r="D390" t="s">
        <v>182</v>
      </c>
      <c r="E390">
        <v>125.05500000000001</v>
      </c>
      <c r="F390">
        <v>119.1</v>
      </c>
      <c r="G390">
        <v>4.7619047620000003</v>
      </c>
      <c r="H390">
        <v>5.9550000000000001</v>
      </c>
      <c r="I390">
        <v>5.4</v>
      </c>
    </row>
    <row r="391" spans="1:9" hidden="1" outlineLevel="2">
      <c r="A391" t="s">
        <v>183</v>
      </c>
      <c r="B391" t="s">
        <v>184</v>
      </c>
      <c r="C391" t="s">
        <v>185</v>
      </c>
      <c r="D391" t="s">
        <v>182</v>
      </c>
      <c r="E391">
        <v>190.596</v>
      </c>
      <c r="F391">
        <v>181.52</v>
      </c>
      <c r="G391">
        <v>4.7619047620000003</v>
      </c>
      <c r="H391">
        <v>9.0760000000000005</v>
      </c>
      <c r="I391">
        <v>8.6999999999999993</v>
      </c>
    </row>
    <row r="392" spans="1:9" hidden="1" outlineLevel="2">
      <c r="A392" t="s">
        <v>183</v>
      </c>
      <c r="B392" t="s">
        <v>184</v>
      </c>
      <c r="C392" t="s">
        <v>185</v>
      </c>
      <c r="D392" t="s">
        <v>182</v>
      </c>
      <c r="E392">
        <v>264.75749999999999</v>
      </c>
      <c r="F392">
        <v>252.15</v>
      </c>
      <c r="G392">
        <v>4.7619047620000003</v>
      </c>
      <c r="H392">
        <v>12.6075</v>
      </c>
      <c r="I392">
        <v>9.8000000000000007</v>
      </c>
    </row>
    <row r="393" spans="1:9" hidden="1" outlineLevel="2">
      <c r="A393" t="s">
        <v>183</v>
      </c>
      <c r="B393" t="s">
        <v>184</v>
      </c>
      <c r="C393" t="s">
        <v>185</v>
      </c>
      <c r="D393" t="s">
        <v>182</v>
      </c>
      <c r="E393">
        <v>343.22399999999999</v>
      </c>
      <c r="F393">
        <v>326.88</v>
      </c>
      <c r="G393">
        <v>4.7619047620000003</v>
      </c>
      <c r="H393">
        <v>16.344000000000001</v>
      </c>
      <c r="I393">
        <v>6.5</v>
      </c>
    </row>
    <row r="394" spans="1:9" hidden="1" outlineLevel="2">
      <c r="A394" t="s">
        <v>183</v>
      </c>
      <c r="B394" t="s">
        <v>184</v>
      </c>
      <c r="C394" t="s">
        <v>185</v>
      </c>
      <c r="D394" t="s">
        <v>182</v>
      </c>
      <c r="E394">
        <v>310.58999999999997</v>
      </c>
      <c r="F394">
        <v>295.8</v>
      </c>
      <c r="G394">
        <v>4.7619047620000003</v>
      </c>
      <c r="H394">
        <v>14.79</v>
      </c>
      <c r="I394">
        <v>6.1</v>
      </c>
    </row>
    <row r="395" spans="1:9" hidden="1" outlineLevel="2">
      <c r="A395" t="s">
        <v>183</v>
      </c>
      <c r="B395" t="s">
        <v>184</v>
      </c>
      <c r="C395" t="s">
        <v>185</v>
      </c>
      <c r="D395" t="s">
        <v>182</v>
      </c>
      <c r="E395">
        <v>344.4</v>
      </c>
      <c r="F395">
        <v>328</v>
      </c>
      <c r="G395">
        <v>4.7619047620000003</v>
      </c>
      <c r="H395">
        <v>16.399999999999999</v>
      </c>
      <c r="I395">
        <v>6.2</v>
      </c>
    </row>
    <row r="396" spans="1:9" hidden="1" outlineLevel="2">
      <c r="A396" t="s">
        <v>183</v>
      </c>
      <c r="B396" t="s">
        <v>184</v>
      </c>
      <c r="C396" t="s">
        <v>185</v>
      </c>
      <c r="D396" t="s">
        <v>182</v>
      </c>
      <c r="E396">
        <v>132.762</v>
      </c>
      <c r="F396">
        <v>126.44</v>
      </c>
      <c r="G396">
        <v>4.7619047620000003</v>
      </c>
      <c r="H396">
        <v>6.3220000000000001</v>
      </c>
      <c r="I396">
        <v>8.5</v>
      </c>
    </row>
    <row r="397" spans="1:9" hidden="1" outlineLevel="2">
      <c r="A397" t="s">
        <v>183</v>
      </c>
      <c r="B397" t="s">
        <v>184</v>
      </c>
      <c r="C397" t="s">
        <v>185</v>
      </c>
      <c r="D397" t="s">
        <v>182</v>
      </c>
      <c r="E397">
        <v>568.51199999999994</v>
      </c>
      <c r="F397">
        <v>541.44000000000005</v>
      </c>
      <c r="G397">
        <v>4.7619047620000003</v>
      </c>
      <c r="H397">
        <v>27.071999999999999</v>
      </c>
      <c r="I397">
        <v>6.2</v>
      </c>
    </row>
    <row r="398" spans="1:9" hidden="1" outlineLevel="2">
      <c r="A398" t="s">
        <v>183</v>
      </c>
      <c r="B398" t="s">
        <v>184</v>
      </c>
      <c r="C398" t="s">
        <v>185</v>
      </c>
      <c r="D398" t="s">
        <v>182</v>
      </c>
      <c r="E398">
        <v>154.12950000000001</v>
      </c>
      <c r="F398">
        <v>146.79</v>
      </c>
      <c r="G398">
        <v>4.7619047620000003</v>
      </c>
      <c r="H398">
        <v>7.3395000000000001</v>
      </c>
      <c r="I398">
        <v>8.4</v>
      </c>
    </row>
    <row r="399" spans="1:9" hidden="1" outlineLevel="2">
      <c r="A399" t="s">
        <v>183</v>
      </c>
      <c r="B399" t="s">
        <v>184</v>
      </c>
      <c r="C399" t="s">
        <v>185</v>
      </c>
      <c r="D399" t="s">
        <v>182</v>
      </c>
      <c r="E399">
        <v>517.96500000000003</v>
      </c>
      <c r="F399">
        <v>493.3</v>
      </c>
      <c r="G399">
        <v>4.7619047620000003</v>
      </c>
      <c r="H399">
        <v>24.664999999999999</v>
      </c>
      <c r="I399">
        <v>9.4</v>
      </c>
    </row>
    <row r="400" spans="1:9" hidden="1" outlineLevel="2">
      <c r="A400" t="s">
        <v>183</v>
      </c>
      <c r="B400" t="s">
        <v>184</v>
      </c>
      <c r="C400" t="s">
        <v>185</v>
      </c>
      <c r="D400" t="s">
        <v>182</v>
      </c>
      <c r="E400">
        <v>543.75300000000004</v>
      </c>
      <c r="F400">
        <v>517.86</v>
      </c>
      <c r="G400">
        <v>4.7619047620000003</v>
      </c>
      <c r="H400">
        <v>25.893000000000001</v>
      </c>
      <c r="I400">
        <v>4.0999999999999996</v>
      </c>
    </row>
    <row r="401" spans="1:9" hidden="1" outlineLevel="2">
      <c r="A401" t="s">
        <v>183</v>
      </c>
      <c r="B401" t="s">
        <v>184</v>
      </c>
      <c r="C401" t="s">
        <v>185</v>
      </c>
      <c r="D401" t="s">
        <v>182</v>
      </c>
      <c r="E401">
        <v>440.93700000000001</v>
      </c>
      <c r="F401">
        <v>419.94</v>
      </c>
      <c r="G401">
        <v>4.7619047620000003</v>
      </c>
      <c r="H401">
        <v>20.997</v>
      </c>
      <c r="I401">
        <v>5.3</v>
      </c>
    </row>
    <row r="402" spans="1:9" hidden="1" outlineLevel="2">
      <c r="A402" t="s">
        <v>183</v>
      </c>
      <c r="B402" t="s">
        <v>184</v>
      </c>
      <c r="C402" t="s">
        <v>185</v>
      </c>
      <c r="D402" t="s">
        <v>182</v>
      </c>
      <c r="E402">
        <v>193.46250000000001</v>
      </c>
      <c r="F402">
        <v>184.25</v>
      </c>
      <c r="G402">
        <v>4.7619047620000003</v>
      </c>
      <c r="H402">
        <v>9.2125000000000004</v>
      </c>
      <c r="I402">
        <v>9.1999999999999993</v>
      </c>
    </row>
    <row r="403" spans="1:9" hidden="1" outlineLevel="2">
      <c r="A403" t="s">
        <v>183</v>
      </c>
      <c r="B403" t="s">
        <v>184</v>
      </c>
      <c r="C403" t="s">
        <v>185</v>
      </c>
      <c r="D403" t="s">
        <v>182</v>
      </c>
      <c r="E403">
        <v>68.239500000000007</v>
      </c>
      <c r="F403">
        <v>64.989999999999995</v>
      </c>
      <c r="G403">
        <v>4.7619047620000003</v>
      </c>
      <c r="H403">
        <v>3.2494999999999998</v>
      </c>
      <c r="I403">
        <v>4.5</v>
      </c>
    </row>
    <row r="404" spans="1:9" hidden="1" outlineLevel="2">
      <c r="A404" t="s">
        <v>183</v>
      </c>
      <c r="B404" t="s">
        <v>184</v>
      </c>
      <c r="C404" t="s">
        <v>185</v>
      </c>
      <c r="D404" t="s">
        <v>182</v>
      </c>
      <c r="E404">
        <v>48.51</v>
      </c>
      <c r="F404">
        <v>46.2</v>
      </c>
      <c r="G404">
        <v>4.7619047620000003</v>
      </c>
      <c r="H404">
        <v>2.31</v>
      </c>
      <c r="I404">
        <v>6.3</v>
      </c>
    </row>
    <row r="405" spans="1:9" hidden="1" outlineLevel="2">
      <c r="A405" t="s">
        <v>183</v>
      </c>
      <c r="B405" t="s">
        <v>184</v>
      </c>
      <c r="C405" t="s">
        <v>185</v>
      </c>
      <c r="D405" t="s">
        <v>182</v>
      </c>
      <c r="E405">
        <v>104.67449999999999</v>
      </c>
      <c r="F405">
        <v>99.69</v>
      </c>
      <c r="G405">
        <v>4.7619047620000003</v>
      </c>
      <c r="H405">
        <v>4.9844999999999997</v>
      </c>
      <c r="I405">
        <v>8</v>
      </c>
    </row>
    <row r="406" spans="1:9" hidden="1" outlineLevel="2">
      <c r="A406" t="s">
        <v>183</v>
      </c>
      <c r="B406" t="s">
        <v>184</v>
      </c>
      <c r="C406" t="s">
        <v>185</v>
      </c>
      <c r="D406" t="s">
        <v>182</v>
      </c>
      <c r="E406">
        <v>207.48</v>
      </c>
      <c r="F406">
        <v>197.6</v>
      </c>
      <c r="G406">
        <v>4.7619047620000003</v>
      </c>
      <c r="H406">
        <v>9.8800000000000008</v>
      </c>
      <c r="I406">
        <v>7.7</v>
      </c>
    </row>
    <row r="407" spans="1:9" hidden="1" outlineLevel="2">
      <c r="A407" t="s">
        <v>183</v>
      </c>
      <c r="B407" t="s">
        <v>184</v>
      </c>
      <c r="C407" t="s">
        <v>185</v>
      </c>
      <c r="D407" t="s">
        <v>182</v>
      </c>
      <c r="E407">
        <v>310.71600000000001</v>
      </c>
      <c r="F407">
        <v>295.92</v>
      </c>
      <c r="G407">
        <v>4.7619047620000003</v>
      </c>
      <c r="H407">
        <v>14.795999999999999</v>
      </c>
      <c r="I407">
        <v>7.1</v>
      </c>
    </row>
    <row r="408" spans="1:9" hidden="1" outlineLevel="2">
      <c r="A408" t="s">
        <v>183</v>
      </c>
      <c r="B408" t="s">
        <v>184</v>
      </c>
      <c r="C408" t="s">
        <v>185</v>
      </c>
      <c r="D408" t="s">
        <v>182</v>
      </c>
      <c r="E408">
        <v>497.07</v>
      </c>
      <c r="F408">
        <v>473.4</v>
      </c>
      <c r="G408">
        <v>4.7619047620000003</v>
      </c>
      <c r="H408">
        <v>23.67</v>
      </c>
      <c r="I408">
        <v>7.6</v>
      </c>
    </row>
    <row r="409" spans="1:9" hidden="1" outlineLevel="2">
      <c r="A409" t="s">
        <v>183</v>
      </c>
      <c r="B409" t="s">
        <v>184</v>
      </c>
      <c r="C409" t="s">
        <v>185</v>
      </c>
      <c r="D409" t="s">
        <v>182</v>
      </c>
      <c r="E409">
        <v>507.44400000000002</v>
      </c>
      <c r="F409">
        <v>483.28</v>
      </c>
      <c r="G409">
        <v>4.7619047620000003</v>
      </c>
      <c r="H409">
        <v>24.164000000000001</v>
      </c>
      <c r="I409">
        <v>9.6</v>
      </c>
    </row>
    <row r="410" spans="1:9" hidden="1" outlineLevel="2">
      <c r="A410" t="s">
        <v>183</v>
      </c>
      <c r="B410" t="s">
        <v>184</v>
      </c>
      <c r="C410" t="s">
        <v>185</v>
      </c>
      <c r="D410" t="s">
        <v>182</v>
      </c>
      <c r="E410">
        <v>733.60350000000005</v>
      </c>
      <c r="F410">
        <v>698.67</v>
      </c>
      <c r="G410">
        <v>4.7619047620000003</v>
      </c>
      <c r="H410">
        <v>34.933500000000002</v>
      </c>
      <c r="I410">
        <v>7.2</v>
      </c>
    </row>
    <row r="411" spans="1:9" hidden="1" outlineLevel="2">
      <c r="A411" t="s">
        <v>183</v>
      </c>
      <c r="B411" t="s">
        <v>184</v>
      </c>
      <c r="C411" t="s">
        <v>185</v>
      </c>
      <c r="D411" t="s">
        <v>182</v>
      </c>
      <c r="E411">
        <v>130.88249999999999</v>
      </c>
      <c r="F411">
        <v>124.65</v>
      </c>
      <c r="G411">
        <v>4.7619047620000003</v>
      </c>
      <c r="H411">
        <v>6.2324999999999999</v>
      </c>
      <c r="I411">
        <v>6</v>
      </c>
    </row>
    <row r="412" spans="1:9" hidden="1" outlineLevel="2">
      <c r="A412" t="s">
        <v>183</v>
      </c>
      <c r="B412" t="s">
        <v>184</v>
      </c>
      <c r="C412" t="s">
        <v>185</v>
      </c>
      <c r="D412" t="s">
        <v>182</v>
      </c>
      <c r="E412">
        <v>239.589</v>
      </c>
      <c r="F412">
        <v>228.18</v>
      </c>
      <c r="G412">
        <v>4.7619047620000003</v>
      </c>
      <c r="H412">
        <v>11.409000000000001</v>
      </c>
      <c r="I412">
        <v>9.8000000000000007</v>
      </c>
    </row>
    <row r="413" spans="1:9" hidden="1" outlineLevel="2">
      <c r="A413" t="s">
        <v>183</v>
      </c>
      <c r="B413" t="s">
        <v>184</v>
      </c>
      <c r="C413" t="s">
        <v>185</v>
      </c>
      <c r="D413" t="s">
        <v>182</v>
      </c>
      <c r="E413">
        <v>55.040999999999997</v>
      </c>
      <c r="F413">
        <v>52.42</v>
      </c>
      <c r="G413">
        <v>4.7619047620000003</v>
      </c>
      <c r="H413">
        <v>2.621</v>
      </c>
      <c r="I413">
        <v>6.3</v>
      </c>
    </row>
    <row r="414" spans="1:9" hidden="1" outlineLevel="2">
      <c r="A414" t="s">
        <v>183</v>
      </c>
      <c r="B414" t="s">
        <v>184</v>
      </c>
      <c r="C414" t="s">
        <v>185</v>
      </c>
      <c r="D414" t="s">
        <v>182</v>
      </c>
      <c r="E414">
        <v>369.68400000000003</v>
      </c>
      <c r="F414">
        <v>352.08</v>
      </c>
      <c r="G414">
        <v>4.7619047620000003</v>
      </c>
      <c r="H414">
        <v>17.603999999999999</v>
      </c>
      <c r="I414">
        <v>8.8000000000000007</v>
      </c>
    </row>
    <row r="415" spans="1:9" hidden="1" outlineLevel="2">
      <c r="A415" t="s">
        <v>183</v>
      </c>
      <c r="B415" t="s">
        <v>184</v>
      </c>
      <c r="C415" t="s">
        <v>185</v>
      </c>
      <c r="D415" t="s">
        <v>182</v>
      </c>
      <c r="E415">
        <v>57.697499999999998</v>
      </c>
      <c r="F415">
        <v>54.95</v>
      </c>
      <c r="G415">
        <v>4.7619047620000003</v>
      </c>
      <c r="H415">
        <v>2.7475000000000001</v>
      </c>
      <c r="I415">
        <v>9.3000000000000007</v>
      </c>
    </row>
    <row r="416" spans="1:9" hidden="1" outlineLevel="2">
      <c r="A416" t="s">
        <v>183</v>
      </c>
      <c r="B416" t="s">
        <v>184</v>
      </c>
      <c r="C416" t="s">
        <v>185</v>
      </c>
      <c r="D416" t="s">
        <v>182</v>
      </c>
      <c r="E416">
        <v>652.89</v>
      </c>
      <c r="F416">
        <v>621.79999999999995</v>
      </c>
      <c r="G416">
        <v>4.7619047620000003</v>
      </c>
      <c r="H416">
        <v>31.09</v>
      </c>
      <c r="I416">
        <v>6</v>
      </c>
    </row>
    <row r="417" spans="1:9" hidden="1" outlineLevel="2">
      <c r="A417" t="s">
        <v>183</v>
      </c>
      <c r="B417" t="s">
        <v>184</v>
      </c>
      <c r="C417" t="s">
        <v>185</v>
      </c>
      <c r="D417" t="s">
        <v>182</v>
      </c>
      <c r="E417">
        <v>333.98399999999998</v>
      </c>
      <c r="F417">
        <v>318.08</v>
      </c>
      <c r="G417">
        <v>4.7619047620000003</v>
      </c>
      <c r="H417">
        <v>15.904</v>
      </c>
      <c r="I417">
        <v>9.1999999999999993</v>
      </c>
    </row>
    <row r="418" spans="1:9" hidden="1" outlineLevel="2">
      <c r="A418" t="s">
        <v>183</v>
      </c>
      <c r="B418" t="s">
        <v>184</v>
      </c>
      <c r="C418" t="s">
        <v>185</v>
      </c>
      <c r="D418" t="s">
        <v>182</v>
      </c>
      <c r="E418">
        <v>23.498999999999999</v>
      </c>
      <c r="F418">
        <v>22.38</v>
      </c>
      <c r="G418">
        <v>4.7619047620000003</v>
      </c>
      <c r="H418">
        <v>1.119</v>
      </c>
      <c r="I418">
        <v>8.6</v>
      </c>
    </row>
    <row r="419" spans="1:9" hidden="1" outlineLevel="2">
      <c r="A419" t="s">
        <v>183</v>
      </c>
      <c r="B419" t="s">
        <v>184</v>
      </c>
      <c r="C419" t="s">
        <v>185</v>
      </c>
      <c r="D419" t="s">
        <v>182</v>
      </c>
      <c r="E419">
        <v>102.396</v>
      </c>
      <c r="F419">
        <v>97.52</v>
      </c>
      <c r="G419">
        <v>4.7619047620000003</v>
      </c>
      <c r="H419">
        <v>4.8760000000000003</v>
      </c>
      <c r="I419">
        <v>6.8</v>
      </c>
    </row>
    <row r="420" spans="1:9" hidden="1" outlineLevel="2">
      <c r="A420" t="s">
        <v>183</v>
      </c>
      <c r="B420" t="s">
        <v>184</v>
      </c>
      <c r="C420" t="s">
        <v>185</v>
      </c>
      <c r="D420" t="s">
        <v>182</v>
      </c>
      <c r="E420">
        <v>439.21499999999997</v>
      </c>
      <c r="F420">
        <v>418.3</v>
      </c>
      <c r="G420">
        <v>4.7619047620000003</v>
      </c>
      <c r="H420">
        <v>20.914999999999999</v>
      </c>
      <c r="I420">
        <v>7.2</v>
      </c>
    </row>
    <row r="421" spans="1:9" hidden="1" outlineLevel="2">
      <c r="A421" t="s">
        <v>183</v>
      </c>
      <c r="B421" t="s">
        <v>184</v>
      </c>
      <c r="C421" t="s">
        <v>185</v>
      </c>
      <c r="D421" t="s">
        <v>182</v>
      </c>
      <c r="E421">
        <v>122.47199999999999</v>
      </c>
      <c r="F421">
        <v>116.64</v>
      </c>
      <c r="G421">
        <v>4.7619047620000003</v>
      </c>
      <c r="H421">
        <v>5.8319999999999999</v>
      </c>
      <c r="I421">
        <v>6</v>
      </c>
    </row>
    <row r="422" spans="1:9" hidden="1" outlineLevel="2">
      <c r="A422" t="s">
        <v>183</v>
      </c>
      <c r="B422" t="s">
        <v>184</v>
      </c>
      <c r="C422" t="s">
        <v>185</v>
      </c>
      <c r="D422" t="s">
        <v>182</v>
      </c>
      <c r="E422">
        <v>235.74600000000001</v>
      </c>
      <c r="F422">
        <v>224.52</v>
      </c>
      <c r="G422">
        <v>4.7619047620000003</v>
      </c>
      <c r="H422">
        <v>11.226000000000001</v>
      </c>
      <c r="I422">
        <v>8.6</v>
      </c>
    </row>
    <row r="423" spans="1:9" hidden="1" outlineLevel="2">
      <c r="A423" t="s">
        <v>183</v>
      </c>
      <c r="B423" t="s">
        <v>184</v>
      </c>
      <c r="C423" t="s">
        <v>185</v>
      </c>
      <c r="D423" t="s">
        <v>182</v>
      </c>
      <c r="E423">
        <v>223.58699999999999</v>
      </c>
      <c r="F423">
        <v>212.94</v>
      </c>
      <c r="G423">
        <v>4.7619047620000003</v>
      </c>
      <c r="H423">
        <v>10.647</v>
      </c>
      <c r="I423">
        <v>4.0999999999999996</v>
      </c>
    </row>
    <row r="424" spans="1:9" hidden="1" outlineLevel="2">
      <c r="A424" t="s">
        <v>183</v>
      </c>
      <c r="B424" t="s">
        <v>184</v>
      </c>
      <c r="C424" t="s">
        <v>185</v>
      </c>
      <c r="D424" t="s">
        <v>182</v>
      </c>
      <c r="E424">
        <v>611.07899999999995</v>
      </c>
      <c r="F424">
        <v>581.98</v>
      </c>
      <c r="G424">
        <v>4.7619047620000003</v>
      </c>
      <c r="H424">
        <v>29.099</v>
      </c>
      <c r="I424">
        <v>6.6</v>
      </c>
    </row>
    <row r="425" spans="1:9" hidden="1" outlineLevel="2">
      <c r="A425" t="s">
        <v>183</v>
      </c>
      <c r="B425" t="s">
        <v>184</v>
      </c>
      <c r="C425" t="s">
        <v>185</v>
      </c>
      <c r="D425" t="s">
        <v>182</v>
      </c>
      <c r="E425">
        <v>579.8415</v>
      </c>
      <c r="F425">
        <v>552.23</v>
      </c>
      <c r="G425">
        <v>4.7619047620000003</v>
      </c>
      <c r="H425">
        <v>27.611499999999999</v>
      </c>
      <c r="I425">
        <v>7.5</v>
      </c>
    </row>
    <row r="426" spans="1:9" hidden="1" outlineLevel="2">
      <c r="A426" t="s">
        <v>183</v>
      </c>
      <c r="B426" t="s">
        <v>184</v>
      </c>
      <c r="C426" t="s">
        <v>185</v>
      </c>
      <c r="D426" t="s">
        <v>182</v>
      </c>
      <c r="E426">
        <v>360.92700000000002</v>
      </c>
      <c r="F426">
        <v>343.74</v>
      </c>
      <c r="G426">
        <v>4.7619047620000003</v>
      </c>
      <c r="H426">
        <v>17.187000000000001</v>
      </c>
      <c r="I426">
        <v>5.9</v>
      </c>
    </row>
    <row r="427" spans="1:9" hidden="1" outlineLevel="2">
      <c r="A427" t="s">
        <v>183</v>
      </c>
      <c r="B427" t="s">
        <v>184</v>
      </c>
      <c r="C427" t="s">
        <v>185</v>
      </c>
      <c r="D427" t="s">
        <v>182</v>
      </c>
      <c r="E427">
        <v>165.9</v>
      </c>
      <c r="F427">
        <v>158</v>
      </c>
      <c r="G427">
        <v>4.7619047620000003</v>
      </c>
      <c r="H427">
        <v>7.9</v>
      </c>
      <c r="I427">
        <v>7.8</v>
      </c>
    </row>
    <row r="428" spans="1:9" outlineLevel="1" collapsed="1">
      <c r="A428" s="84" t="s">
        <v>189</v>
      </c>
      <c r="E428">
        <f>SUBTOTAL(9,E429:E509)</f>
        <v>26626.099500000004</v>
      </c>
    </row>
    <row r="429" spans="1:9" hidden="1" outlineLevel="2">
      <c r="A429" t="s">
        <v>179</v>
      </c>
      <c r="B429" t="s">
        <v>180</v>
      </c>
      <c r="C429" t="s">
        <v>185</v>
      </c>
      <c r="D429" t="s">
        <v>182</v>
      </c>
      <c r="E429">
        <v>246.48750000000001</v>
      </c>
      <c r="F429">
        <v>234.75</v>
      </c>
      <c r="G429">
        <v>4.7619047620000003</v>
      </c>
      <c r="H429">
        <v>11.737500000000001</v>
      </c>
      <c r="I429">
        <v>7.1</v>
      </c>
    </row>
    <row r="430" spans="1:9" hidden="1" outlineLevel="2">
      <c r="A430" t="s">
        <v>179</v>
      </c>
      <c r="B430" t="s">
        <v>180</v>
      </c>
      <c r="C430" t="s">
        <v>185</v>
      </c>
      <c r="D430" t="s">
        <v>182</v>
      </c>
      <c r="E430">
        <v>749.49</v>
      </c>
      <c r="F430">
        <v>713.8</v>
      </c>
      <c r="G430">
        <v>4.7619047620000003</v>
      </c>
      <c r="H430">
        <v>35.69</v>
      </c>
      <c r="I430">
        <v>5.7</v>
      </c>
    </row>
    <row r="431" spans="1:9" hidden="1" outlineLevel="2">
      <c r="A431" t="s">
        <v>179</v>
      </c>
      <c r="B431" t="s">
        <v>180</v>
      </c>
      <c r="C431" t="s">
        <v>185</v>
      </c>
      <c r="D431" t="s">
        <v>182</v>
      </c>
      <c r="E431">
        <v>184.107</v>
      </c>
      <c r="F431">
        <v>175.34</v>
      </c>
      <c r="G431">
        <v>4.7619047620000003</v>
      </c>
      <c r="H431">
        <v>8.7669999999999995</v>
      </c>
      <c r="I431">
        <v>7.7</v>
      </c>
    </row>
    <row r="432" spans="1:9" hidden="1" outlineLevel="2">
      <c r="A432" t="s">
        <v>179</v>
      </c>
      <c r="B432" t="s">
        <v>180</v>
      </c>
      <c r="C432" t="s">
        <v>185</v>
      </c>
      <c r="D432" t="s">
        <v>182</v>
      </c>
      <c r="E432">
        <v>575.31600000000003</v>
      </c>
      <c r="F432">
        <v>547.91999999999996</v>
      </c>
      <c r="G432">
        <v>4.7619047620000003</v>
      </c>
      <c r="H432">
        <v>27.396000000000001</v>
      </c>
      <c r="I432">
        <v>4.7</v>
      </c>
    </row>
    <row r="433" spans="1:9" hidden="1" outlineLevel="2">
      <c r="A433" t="s">
        <v>179</v>
      </c>
      <c r="B433" t="s">
        <v>180</v>
      </c>
      <c r="C433" t="s">
        <v>185</v>
      </c>
      <c r="D433" t="s">
        <v>182</v>
      </c>
      <c r="E433">
        <v>115.08</v>
      </c>
      <c r="F433">
        <v>109.6</v>
      </c>
      <c r="G433">
        <v>4.7619047620000003</v>
      </c>
      <c r="H433">
        <v>5.48</v>
      </c>
      <c r="I433">
        <v>6</v>
      </c>
    </row>
    <row r="434" spans="1:9" hidden="1" outlineLevel="2">
      <c r="A434" t="s">
        <v>179</v>
      </c>
      <c r="B434" t="s">
        <v>180</v>
      </c>
      <c r="C434" t="s">
        <v>185</v>
      </c>
      <c r="D434" t="s">
        <v>182</v>
      </c>
      <c r="E434">
        <v>836.30399999999997</v>
      </c>
      <c r="F434">
        <v>796.48</v>
      </c>
      <c r="G434">
        <v>4.7619047620000003</v>
      </c>
      <c r="H434">
        <v>39.823999999999998</v>
      </c>
      <c r="I434">
        <v>5.2</v>
      </c>
    </row>
    <row r="435" spans="1:9" hidden="1" outlineLevel="2">
      <c r="A435" t="s">
        <v>179</v>
      </c>
      <c r="B435" t="s">
        <v>180</v>
      </c>
      <c r="C435" t="s">
        <v>185</v>
      </c>
      <c r="D435" t="s">
        <v>182</v>
      </c>
      <c r="E435">
        <v>688.62149999999997</v>
      </c>
      <c r="F435">
        <v>655.83</v>
      </c>
      <c r="G435">
        <v>4.7619047620000003</v>
      </c>
      <c r="H435">
        <v>32.791499999999999</v>
      </c>
      <c r="I435">
        <v>4.5</v>
      </c>
    </row>
    <row r="436" spans="1:9" hidden="1" outlineLevel="2">
      <c r="A436" t="s">
        <v>179</v>
      </c>
      <c r="B436" t="s">
        <v>180</v>
      </c>
      <c r="C436" t="s">
        <v>185</v>
      </c>
      <c r="D436" t="s">
        <v>182</v>
      </c>
      <c r="E436">
        <v>169.3125</v>
      </c>
      <c r="F436">
        <v>161.25</v>
      </c>
      <c r="G436">
        <v>4.7619047620000003</v>
      </c>
      <c r="H436">
        <v>8.0625</v>
      </c>
      <c r="I436">
        <v>9</v>
      </c>
    </row>
    <row r="437" spans="1:9" hidden="1" outlineLevel="2">
      <c r="A437" t="s">
        <v>179</v>
      </c>
      <c r="B437" t="s">
        <v>180</v>
      </c>
      <c r="C437" t="s">
        <v>185</v>
      </c>
      <c r="D437" t="s">
        <v>182</v>
      </c>
      <c r="E437">
        <v>138.1275</v>
      </c>
      <c r="F437">
        <v>131.55000000000001</v>
      </c>
      <c r="G437">
        <v>4.7619047620000003</v>
      </c>
      <c r="H437">
        <v>6.5774999999999997</v>
      </c>
      <c r="I437">
        <v>8.8000000000000007</v>
      </c>
    </row>
    <row r="438" spans="1:9" hidden="1" outlineLevel="2">
      <c r="A438" t="s">
        <v>179</v>
      </c>
      <c r="B438" t="s">
        <v>180</v>
      </c>
      <c r="C438" t="s">
        <v>185</v>
      </c>
      <c r="D438" t="s">
        <v>182</v>
      </c>
      <c r="E438">
        <v>491.08499999999998</v>
      </c>
      <c r="F438">
        <v>467.7</v>
      </c>
      <c r="G438">
        <v>4.7619047620000003</v>
      </c>
      <c r="H438">
        <v>23.385000000000002</v>
      </c>
      <c r="I438">
        <v>8</v>
      </c>
    </row>
    <row r="439" spans="1:9" hidden="1" outlineLevel="2">
      <c r="A439" t="s">
        <v>179</v>
      </c>
      <c r="B439" t="s">
        <v>180</v>
      </c>
      <c r="C439" t="s">
        <v>185</v>
      </c>
      <c r="D439" t="s">
        <v>182</v>
      </c>
      <c r="E439">
        <v>90.698999999999998</v>
      </c>
      <c r="F439">
        <v>86.38</v>
      </c>
      <c r="G439">
        <v>4.7619047620000003</v>
      </c>
      <c r="H439">
        <v>4.319</v>
      </c>
      <c r="I439">
        <v>6.7</v>
      </c>
    </row>
    <row r="440" spans="1:9" hidden="1" outlineLevel="2">
      <c r="A440" t="s">
        <v>179</v>
      </c>
      <c r="B440" t="s">
        <v>180</v>
      </c>
      <c r="C440" t="s">
        <v>185</v>
      </c>
      <c r="D440" t="s">
        <v>182</v>
      </c>
      <c r="E440">
        <v>26.554500000000001</v>
      </c>
      <c r="F440">
        <v>25.29</v>
      </c>
      <c r="G440">
        <v>4.7619047620000003</v>
      </c>
      <c r="H440">
        <v>1.2645</v>
      </c>
      <c r="I440">
        <v>6.1</v>
      </c>
    </row>
    <row r="441" spans="1:9" hidden="1" outlineLevel="2">
      <c r="A441" t="s">
        <v>179</v>
      </c>
      <c r="B441" t="s">
        <v>180</v>
      </c>
      <c r="C441" t="s">
        <v>185</v>
      </c>
      <c r="D441" t="s">
        <v>182</v>
      </c>
      <c r="E441">
        <v>217.6335</v>
      </c>
      <c r="F441">
        <v>207.27</v>
      </c>
      <c r="G441">
        <v>4.7619047620000003</v>
      </c>
      <c r="H441">
        <v>10.3635</v>
      </c>
      <c r="I441">
        <v>7.9</v>
      </c>
    </row>
    <row r="442" spans="1:9" hidden="1" outlineLevel="2">
      <c r="A442" t="s">
        <v>179</v>
      </c>
      <c r="B442" t="s">
        <v>180</v>
      </c>
      <c r="C442" t="s">
        <v>185</v>
      </c>
      <c r="D442" t="s">
        <v>182</v>
      </c>
      <c r="E442">
        <v>532.72799999999995</v>
      </c>
      <c r="F442">
        <v>507.36</v>
      </c>
      <c r="G442">
        <v>4.7619047620000003</v>
      </c>
      <c r="H442">
        <v>25.367999999999999</v>
      </c>
      <c r="I442">
        <v>7.4</v>
      </c>
    </row>
    <row r="443" spans="1:9" hidden="1" outlineLevel="2">
      <c r="A443" t="s">
        <v>179</v>
      </c>
      <c r="B443" t="s">
        <v>180</v>
      </c>
      <c r="C443" t="s">
        <v>185</v>
      </c>
      <c r="D443" t="s">
        <v>182</v>
      </c>
      <c r="E443">
        <v>195.59399999999999</v>
      </c>
      <c r="F443">
        <v>186.28</v>
      </c>
      <c r="G443">
        <v>4.7619047620000003</v>
      </c>
      <c r="H443">
        <v>9.3140000000000001</v>
      </c>
      <c r="I443">
        <v>4.0999999999999996</v>
      </c>
    </row>
    <row r="444" spans="1:9" hidden="1" outlineLevel="2">
      <c r="A444" t="s">
        <v>179</v>
      </c>
      <c r="B444" t="s">
        <v>180</v>
      </c>
      <c r="C444" t="s">
        <v>185</v>
      </c>
      <c r="D444" t="s">
        <v>182</v>
      </c>
      <c r="E444">
        <v>709.31700000000001</v>
      </c>
      <c r="F444">
        <v>675.54</v>
      </c>
      <c r="G444">
        <v>4.7619047620000003</v>
      </c>
      <c r="H444">
        <v>33.777000000000001</v>
      </c>
      <c r="I444">
        <v>6.2</v>
      </c>
    </row>
    <row r="445" spans="1:9" hidden="1" outlineLevel="2">
      <c r="A445" t="s">
        <v>179</v>
      </c>
      <c r="B445" t="s">
        <v>180</v>
      </c>
      <c r="C445" t="s">
        <v>185</v>
      </c>
      <c r="D445" t="s">
        <v>182</v>
      </c>
      <c r="E445">
        <v>25.263000000000002</v>
      </c>
      <c r="F445">
        <v>24.06</v>
      </c>
      <c r="G445">
        <v>4.7619047620000003</v>
      </c>
      <c r="H445">
        <v>1.2030000000000001</v>
      </c>
      <c r="I445">
        <v>5.0999999999999996</v>
      </c>
    </row>
    <row r="446" spans="1:9" hidden="1" outlineLevel="2">
      <c r="A446" t="s">
        <v>179</v>
      </c>
      <c r="B446" t="s">
        <v>180</v>
      </c>
      <c r="C446" t="s">
        <v>185</v>
      </c>
      <c r="D446" t="s">
        <v>182</v>
      </c>
      <c r="E446">
        <v>587.66399999999999</v>
      </c>
      <c r="F446">
        <v>559.67999999999995</v>
      </c>
      <c r="G446">
        <v>4.7619047620000003</v>
      </c>
      <c r="H446">
        <v>27.984000000000002</v>
      </c>
      <c r="I446">
        <v>6.4</v>
      </c>
    </row>
    <row r="447" spans="1:9" hidden="1" outlineLevel="2">
      <c r="A447" t="s">
        <v>179</v>
      </c>
      <c r="B447" t="s">
        <v>180</v>
      </c>
      <c r="C447" t="s">
        <v>185</v>
      </c>
      <c r="D447" t="s">
        <v>182</v>
      </c>
      <c r="E447">
        <v>16.106999999999999</v>
      </c>
      <c r="F447">
        <v>15.34</v>
      </c>
      <c r="G447">
        <v>4.7619047620000003</v>
      </c>
      <c r="H447">
        <v>0.76700000000000002</v>
      </c>
      <c r="I447">
        <v>6.5</v>
      </c>
    </row>
    <row r="448" spans="1:9" hidden="1" outlineLevel="2">
      <c r="A448" t="s">
        <v>179</v>
      </c>
      <c r="B448" t="s">
        <v>180</v>
      </c>
      <c r="C448" t="s">
        <v>185</v>
      </c>
      <c r="D448" t="s">
        <v>182</v>
      </c>
      <c r="E448">
        <v>214.99799999999999</v>
      </c>
      <c r="F448">
        <v>204.76</v>
      </c>
      <c r="G448">
        <v>4.7619047620000003</v>
      </c>
      <c r="H448">
        <v>10.238</v>
      </c>
      <c r="I448">
        <v>4.7</v>
      </c>
    </row>
    <row r="449" spans="1:9" hidden="1" outlineLevel="2">
      <c r="A449" t="s">
        <v>179</v>
      </c>
      <c r="B449" t="s">
        <v>180</v>
      </c>
      <c r="C449" t="s">
        <v>185</v>
      </c>
      <c r="D449" t="s">
        <v>182</v>
      </c>
      <c r="E449">
        <v>295.69049999999999</v>
      </c>
      <c r="F449">
        <v>281.61</v>
      </c>
      <c r="G449">
        <v>4.7619047620000003</v>
      </c>
      <c r="H449">
        <v>14.080500000000001</v>
      </c>
      <c r="I449">
        <v>9.6</v>
      </c>
    </row>
    <row r="450" spans="1:9" hidden="1" outlineLevel="2">
      <c r="A450" t="s">
        <v>179</v>
      </c>
      <c r="B450" t="s">
        <v>180</v>
      </c>
      <c r="C450" t="s">
        <v>185</v>
      </c>
      <c r="D450" t="s">
        <v>182</v>
      </c>
      <c r="E450">
        <v>172.011</v>
      </c>
      <c r="F450">
        <v>163.82</v>
      </c>
      <c r="G450">
        <v>4.7619047620000003</v>
      </c>
      <c r="H450">
        <v>8.1910000000000007</v>
      </c>
      <c r="I450">
        <v>7.8</v>
      </c>
    </row>
    <row r="451" spans="1:9" hidden="1" outlineLevel="2">
      <c r="A451" t="s">
        <v>179</v>
      </c>
      <c r="B451" t="s">
        <v>180</v>
      </c>
      <c r="C451" t="s">
        <v>185</v>
      </c>
      <c r="D451" t="s">
        <v>182</v>
      </c>
      <c r="E451">
        <v>324.29250000000002</v>
      </c>
      <c r="F451">
        <v>308.85000000000002</v>
      </c>
      <c r="G451">
        <v>4.7619047620000003</v>
      </c>
      <c r="H451">
        <v>15.442500000000001</v>
      </c>
      <c r="I451">
        <v>6.7</v>
      </c>
    </row>
    <row r="452" spans="1:9" hidden="1" outlineLevel="2">
      <c r="A452" t="s">
        <v>179</v>
      </c>
      <c r="B452" t="s">
        <v>180</v>
      </c>
      <c r="C452" t="s">
        <v>185</v>
      </c>
      <c r="D452" t="s">
        <v>182</v>
      </c>
      <c r="E452">
        <v>736.43849999999998</v>
      </c>
      <c r="F452">
        <v>701.37</v>
      </c>
      <c r="G452">
        <v>4.7619047620000003</v>
      </c>
      <c r="H452">
        <v>35.0685</v>
      </c>
      <c r="I452">
        <v>7.6</v>
      </c>
    </row>
    <row r="453" spans="1:9" hidden="1" outlineLevel="2">
      <c r="A453" t="s">
        <v>179</v>
      </c>
      <c r="B453" t="s">
        <v>180</v>
      </c>
      <c r="C453" t="s">
        <v>185</v>
      </c>
      <c r="D453" t="s">
        <v>182</v>
      </c>
      <c r="E453">
        <v>352.22250000000003</v>
      </c>
      <c r="F453">
        <v>335.45</v>
      </c>
      <c r="G453">
        <v>4.7619047620000003</v>
      </c>
      <c r="H453">
        <v>16.772500000000001</v>
      </c>
      <c r="I453">
        <v>9.1</v>
      </c>
    </row>
    <row r="454" spans="1:9" hidden="1" outlineLevel="2">
      <c r="A454" t="s">
        <v>179</v>
      </c>
      <c r="B454" t="s">
        <v>180</v>
      </c>
      <c r="C454" t="s">
        <v>185</v>
      </c>
      <c r="D454" t="s">
        <v>182</v>
      </c>
      <c r="E454">
        <v>214.935</v>
      </c>
      <c r="F454">
        <v>204.7</v>
      </c>
      <c r="G454">
        <v>4.7619047620000003</v>
      </c>
      <c r="H454">
        <v>10.234999999999999</v>
      </c>
      <c r="I454">
        <v>9.9</v>
      </c>
    </row>
    <row r="455" spans="1:9" hidden="1" outlineLevel="2">
      <c r="A455" t="s">
        <v>179</v>
      </c>
      <c r="B455" t="s">
        <v>180</v>
      </c>
      <c r="C455" t="s">
        <v>185</v>
      </c>
      <c r="D455" t="s">
        <v>182</v>
      </c>
      <c r="E455">
        <v>339.36</v>
      </c>
      <c r="F455">
        <v>323.2</v>
      </c>
      <c r="G455">
        <v>4.7619047620000003</v>
      </c>
      <c r="H455">
        <v>16.16</v>
      </c>
      <c r="I455">
        <v>10</v>
      </c>
    </row>
    <row r="456" spans="1:9" hidden="1" outlineLevel="2">
      <c r="A456" t="s">
        <v>179</v>
      </c>
      <c r="B456" t="s">
        <v>180</v>
      </c>
      <c r="C456" t="s">
        <v>185</v>
      </c>
      <c r="D456" t="s">
        <v>182</v>
      </c>
      <c r="E456">
        <v>83.727000000000004</v>
      </c>
      <c r="F456">
        <v>79.739999999999995</v>
      </c>
      <c r="G456">
        <v>4.7619047620000003</v>
      </c>
      <c r="H456">
        <v>3.9870000000000001</v>
      </c>
      <c r="I456">
        <v>7.3</v>
      </c>
    </row>
    <row r="457" spans="1:9" hidden="1" outlineLevel="2">
      <c r="A457" t="s">
        <v>179</v>
      </c>
      <c r="B457" t="s">
        <v>180</v>
      </c>
      <c r="C457" t="s">
        <v>185</v>
      </c>
      <c r="D457" t="s">
        <v>182</v>
      </c>
      <c r="E457">
        <v>406.875</v>
      </c>
      <c r="F457">
        <v>387.5</v>
      </c>
      <c r="G457">
        <v>4.7619047620000003</v>
      </c>
      <c r="H457">
        <v>19.375</v>
      </c>
      <c r="I457">
        <v>4.3</v>
      </c>
    </row>
    <row r="458" spans="1:9" hidden="1" outlineLevel="2">
      <c r="A458" t="s">
        <v>179</v>
      </c>
      <c r="B458" t="s">
        <v>180</v>
      </c>
      <c r="C458" t="s">
        <v>185</v>
      </c>
      <c r="D458" t="s">
        <v>182</v>
      </c>
      <c r="E458">
        <v>284.91750000000002</v>
      </c>
      <c r="F458">
        <v>271.35000000000002</v>
      </c>
      <c r="G458">
        <v>4.7619047620000003</v>
      </c>
      <c r="H458">
        <v>13.567500000000001</v>
      </c>
      <c r="I458">
        <v>4.5999999999999996</v>
      </c>
    </row>
    <row r="459" spans="1:9" hidden="1" outlineLevel="2">
      <c r="A459" t="s">
        <v>179</v>
      </c>
      <c r="B459" t="s">
        <v>180</v>
      </c>
      <c r="C459" t="s">
        <v>185</v>
      </c>
      <c r="D459" t="s">
        <v>182</v>
      </c>
      <c r="E459">
        <v>237.42599999999999</v>
      </c>
      <c r="F459">
        <v>226.12</v>
      </c>
      <c r="G459">
        <v>4.7619047620000003</v>
      </c>
      <c r="H459">
        <v>11.305999999999999</v>
      </c>
      <c r="I459">
        <v>5.5</v>
      </c>
    </row>
    <row r="460" spans="1:9" hidden="1" outlineLevel="2">
      <c r="A460" t="s">
        <v>179</v>
      </c>
      <c r="B460" t="s">
        <v>180</v>
      </c>
      <c r="C460" t="s">
        <v>185</v>
      </c>
      <c r="D460" t="s">
        <v>182</v>
      </c>
      <c r="E460">
        <v>147.798</v>
      </c>
      <c r="F460">
        <v>140.76</v>
      </c>
      <c r="G460">
        <v>4.7619047620000003</v>
      </c>
      <c r="H460">
        <v>7.0380000000000003</v>
      </c>
      <c r="I460">
        <v>6.4</v>
      </c>
    </row>
    <row r="461" spans="1:9" hidden="1" outlineLevel="2">
      <c r="A461" t="s">
        <v>179</v>
      </c>
      <c r="B461" t="s">
        <v>180</v>
      </c>
      <c r="C461" t="s">
        <v>185</v>
      </c>
      <c r="D461" t="s">
        <v>182</v>
      </c>
      <c r="E461">
        <v>140.38499999999999</v>
      </c>
      <c r="F461">
        <v>133.69999999999999</v>
      </c>
      <c r="G461">
        <v>4.7619047620000003</v>
      </c>
      <c r="H461">
        <v>6.6849999999999996</v>
      </c>
      <c r="I461">
        <v>9.6999999999999993</v>
      </c>
    </row>
    <row r="462" spans="1:9" hidden="1" outlineLevel="2">
      <c r="A462" t="s">
        <v>179</v>
      </c>
      <c r="B462" t="s">
        <v>180</v>
      </c>
      <c r="C462" t="s">
        <v>185</v>
      </c>
      <c r="D462" t="s">
        <v>182</v>
      </c>
      <c r="E462">
        <v>333.95249999999999</v>
      </c>
      <c r="F462">
        <v>318.05</v>
      </c>
      <c r="G462">
        <v>4.7619047620000003</v>
      </c>
      <c r="H462">
        <v>15.9025</v>
      </c>
      <c r="I462">
        <v>4.8</v>
      </c>
    </row>
    <row r="463" spans="1:9" hidden="1" outlineLevel="2">
      <c r="A463" t="s">
        <v>179</v>
      </c>
      <c r="B463" t="s">
        <v>180</v>
      </c>
      <c r="C463" t="s">
        <v>185</v>
      </c>
      <c r="D463" t="s">
        <v>182</v>
      </c>
      <c r="E463">
        <v>174.61500000000001</v>
      </c>
      <c r="F463">
        <v>166.3</v>
      </c>
      <c r="G463">
        <v>4.7619047620000003</v>
      </c>
      <c r="H463">
        <v>8.3149999999999995</v>
      </c>
      <c r="I463">
        <v>4.2</v>
      </c>
    </row>
    <row r="464" spans="1:9" hidden="1" outlineLevel="2">
      <c r="A464" t="s">
        <v>179</v>
      </c>
      <c r="B464" t="s">
        <v>180</v>
      </c>
      <c r="C464" t="s">
        <v>185</v>
      </c>
      <c r="D464" t="s">
        <v>182</v>
      </c>
      <c r="E464">
        <v>225.2775</v>
      </c>
      <c r="F464">
        <v>214.55</v>
      </c>
      <c r="G464">
        <v>4.7619047620000003</v>
      </c>
      <c r="H464">
        <v>10.727499999999999</v>
      </c>
      <c r="I464">
        <v>6.1</v>
      </c>
    </row>
    <row r="465" spans="1:9" hidden="1" outlineLevel="2">
      <c r="A465" t="s">
        <v>179</v>
      </c>
      <c r="B465" t="s">
        <v>180</v>
      </c>
      <c r="C465" t="s">
        <v>185</v>
      </c>
      <c r="D465" t="s">
        <v>182</v>
      </c>
      <c r="E465">
        <v>398.95800000000003</v>
      </c>
      <c r="F465">
        <v>379.96</v>
      </c>
      <c r="G465">
        <v>4.7619047620000003</v>
      </c>
      <c r="H465">
        <v>18.998000000000001</v>
      </c>
      <c r="I465">
        <v>9.3000000000000007</v>
      </c>
    </row>
    <row r="466" spans="1:9" hidden="1" outlineLevel="2">
      <c r="A466" t="s">
        <v>179</v>
      </c>
      <c r="B466" t="s">
        <v>180</v>
      </c>
      <c r="C466" t="s">
        <v>185</v>
      </c>
      <c r="D466" t="s">
        <v>182</v>
      </c>
      <c r="E466">
        <v>148.68</v>
      </c>
      <c r="F466">
        <v>141.6</v>
      </c>
      <c r="G466">
        <v>4.7619047620000003</v>
      </c>
      <c r="H466">
        <v>7.08</v>
      </c>
      <c r="I466">
        <v>6.2</v>
      </c>
    </row>
    <row r="467" spans="1:9" hidden="1" outlineLevel="2">
      <c r="A467" t="s">
        <v>179</v>
      </c>
      <c r="B467" t="s">
        <v>180</v>
      </c>
      <c r="C467" t="s">
        <v>185</v>
      </c>
      <c r="D467" t="s">
        <v>182</v>
      </c>
      <c r="E467">
        <v>306.81</v>
      </c>
      <c r="F467">
        <v>292.2</v>
      </c>
      <c r="G467">
        <v>4.7619047620000003</v>
      </c>
      <c r="H467">
        <v>14.61</v>
      </c>
      <c r="I467">
        <v>4.9000000000000004</v>
      </c>
    </row>
    <row r="468" spans="1:9" hidden="1" outlineLevel="2">
      <c r="A468" t="s">
        <v>179</v>
      </c>
      <c r="B468" t="s">
        <v>180</v>
      </c>
      <c r="C468" t="s">
        <v>185</v>
      </c>
      <c r="D468" t="s">
        <v>182</v>
      </c>
      <c r="E468">
        <v>308.91000000000003</v>
      </c>
      <c r="F468">
        <v>294.2</v>
      </c>
      <c r="G468">
        <v>4.7619047620000003</v>
      </c>
      <c r="H468">
        <v>14.71</v>
      </c>
      <c r="I468">
        <v>8.9</v>
      </c>
    </row>
    <row r="469" spans="1:9" hidden="1" outlineLevel="2">
      <c r="A469" t="s">
        <v>179</v>
      </c>
      <c r="B469" t="s">
        <v>180</v>
      </c>
      <c r="C469" t="s">
        <v>185</v>
      </c>
      <c r="D469" t="s">
        <v>182</v>
      </c>
      <c r="E469">
        <v>416.178</v>
      </c>
      <c r="F469">
        <v>396.36</v>
      </c>
      <c r="G469">
        <v>4.7619047620000003</v>
      </c>
      <c r="H469">
        <v>19.818000000000001</v>
      </c>
      <c r="I469">
        <v>7.3</v>
      </c>
    </row>
    <row r="470" spans="1:9" hidden="1" outlineLevel="2">
      <c r="A470" t="s">
        <v>179</v>
      </c>
      <c r="B470" t="s">
        <v>180</v>
      </c>
      <c r="C470" t="s">
        <v>185</v>
      </c>
      <c r="D470" t="s">
        <v>182</v>
      </c>
      <c r="E470">
        <v>852.70500000000004</v>
      </c>
      <c r="F470">
        <v>812.1</v>
      </c>
      <c r="G470">
        <v>4.7619047620000003</v>
      </c>
      <c r="H470">
        <v>40.604999999999997</v>
      </c>
      <c r="I470">
        <v>6.3</v>
      </c>
    </row>
    <row r="471" spans="1:9" hidden="1" outlineLevel="2">
      <c r="A471" t="s">
        <v>179</v>
      </c>
      <c r="B471" t="s">
        <v>180</v>
      </c>
      <c r="C471" t="s">
        <v>185</v>
      </c>
      <c r="D471" t="s">
        <v>182</v>
      </c>
      <c r="E471">
        <v>621.24300000000005</v>
      </c>
      <c r="F471">
        <v>591.66</v>
      </c>
      <c r="G471">
        <v>4.7619047620000003</v>
      </c>
      <c r="H471">
        <v>29.582999999999998</v>
      </c>
      <c r="I471">
        <v>7.7</v>
      </c>
    </row>
    <row r="472" spans="1:9" hidden="1" outlineLevel="2">
      <c r="A472" t="s">
        <v>179</v>
      </c>
      <c r="B472" t="s">
        <v>180</v>
      </c>
      <c r="C472" t="s">
        <v>185</v>
      </c>
      <c r="D472" t="s">
        <v>182</v>
      </c>
      <c r="E472">
        <v>269.93400000000003</v>
      </c>
      <c r="F472">
        <v>257.08</v>
      </c>
      <c r="G472">
        <v>4.7619047620000003</v>
      </c>
      <c r="H472">
        <v>12.853999999999999</v>
      </c>
      <c r="I472">
        <v>7.7</v>
      </c>
    </row>
    <row r="473" spans="1:9" hidden="1" outlineLevel="2">
      <c r="A473" t="s">
        <v>179</v>
      </c>
      <c r="B473" t="s">
        <v>180</v>
      </c>
      <c r="C473" t="s">
        <v>185</v>
      </c>
      <c r="D473" t="s">
        <v>182</v>
      </c>
      <c r="E473">
        <v>164.87100000000001</v>
      </c>
      <c r="F473">
        <v>157.02000000000001</v>
      </c>
      <c r="G473">
        <v>4.7619047620000003</v>
      </c>
      <c r="H473">
        <v>7.851</v>
      </c>
      <c r="I473">
        <v>9.1999999999999993</v>
      </c>
    </row>
    <row r="474" spans="1:9" hidden="1" outlineLevel="2">
      <c r="A474" t="s">
        <v>179</v>
      </c>
      <c r="B474" t="s">
        <v>180</v>
      </c>
      <c r="C474" t="s">
        <v>185</v>
      </c>
      <c r="D474" t="s">
        <v>182</v>
      </c>
      <c r="E474">
        <v>226.065</v>
      </c>
      <c r="F474">
        <v>215.3</v>
      </c>
      <c r="G474">
        <v>4.7619047620000003</v>
      </c>
      <c r="H474">
        <v>10.765000000000001</v>
      </c>
      <c r="I474">
        <v>7.7</v>
      </c>
    </row>
    <row r="475" spans="1:9" hidden="1" outlineLevel="2">
      <c r="A475" t="s">
        <v>179</v>
      </c>
      <c r="B475" t="s">
        <v>180</v>
      </c>
      <c r="C475" t="s">
        <v>185</v>
      </c>
      <c r="D475" t="s">
        <v>182</v>
      </c>
      <c r="E475">
        <v>30.408000000000001</v>
      </c>
      <c r="F475">
        <v>28.96</v>
      </c>
      <c r="G475">
        <v>4.7619047620000003</v>
      </c>
      <c r="H475">
        <v>1.448</v>
      </c>
      <c r="I475">
        <v>6.2</v>
      </c>
    </row>
    <row r="476" spans="1:9" hidden="1" outlineLevel="2">
      <c r="A476" t="s">
        <v>179</v>
      </c>
      <c r="B476" t="s">
        <v>180</v>
      </c>
      <c r="C476" t="s">
        <v>185</v>
      </c>
      <c r="D476" t="s">
        <v>182</v>
      </c>
      <c r="E476">
        <v>225.792</v>
      </c>
      <c r="F476">
        <v>215.04</v>
      </c>
      <c r="G476">
        <v>4.7619047620000003</v>
      </c>
      <c r="H476">
        <v>10.752000000000001</v>
      </c>
      <c r="I476">
        <v>9.1999999999999993</v>
      </c>
    </row>
    <row r="477" spans="1:9" hidden="1" outlineLevel="2">
      <c r="A477" t="s">
        <v>179</v>
      </c>
      <c r="B477" t="s">
        <v>180</v>
      </c>
      <c r="C477" t="s">
        <v>185</v>
      </c>
      <c r="D477" t="s">
        <v>182</v>
      </c>
      <c r="E477">
        <v>12.6945</v>
      </c>
      <c r="F477">
        <v>12.09</v>
      </c>
      <c r="G477">
        <v>4.7619047620000003</v>
      </c>
      <c r="H477">
        <v>0.60450000000000004</v>
      </c>
      <c r="I477">
        <v>8.1999999999999993</v>
      </c>
    </row>
    <row r="478" spans="1:9" hidden="1" outlineLevel="2">
      <c r="A478" t="s">
        <v>179</v>
      </c>
      <c r="B478" t="s">
        <v>180</v>
      </c>
      <c r="C478" t="s">
        <v>185</v>
      </c>
      <c r="D478" t="s">
        <v>182</v>
      </c>
      <c r="E478">
        <v>49.423499999999997</v>
      </c>
      <c r="F478">
        <v>47.07</v>
      </c>
      <c r="G478">
        <v>4.7619047620000003</v>
      </c>
      <c r="H478">
        <v>2.3534999999999999</v>
      </c>
      <c r="I478">
        <v>5.8</v>
      </c>
    </row>
    <row r="479" spans="1:9" hidden="1" outlineLevel="2">
      <c r="A479" t="s">
        <v>179</v>
      </c>
      <c r="B479" t="s">
        <v>180</v>
      </c>
      <c r="C479" t="s">
        <v>185</v>
      </c>
      <c r="D479" t="s">
        <v>182</v>
      </c>
      <c r="E479">
        <v>204.24600000000001</v>
      </c>
      <c r="F479">
        <v>194.52</v>
      </c>
      <c r="G479">
        <v>4.7619047620000003</v>
      </c>
      <c r="H479">
        <v>9.7260000000000009</v>
      </c>
      <c r="I479">
        <v>7.6</v>
      </c>
    </row>
    <row r="480" spans="1:9" hidden="1" outlineLevel="2">
      <c r="A480" t="s">
        <v>179</v>
      </c>
      <c r="B480" t="s">
        <v>180</v>
      </c>
      <c r="C480" t="s">
        <v>185</v>
      </c>
      <c r="D480" t="s">
        <v>182</v>
      </c>
      <c r="E480">
        <v>477.54</v>
      </c>
      <c r="F480">
        <v>454.8</v>
      </c>
      <c r="G480">
        <v>4.7619047620000003</v>
      </c>
      <c r="H480">
        <v>22.74</v>
      </c>
      <c r="I480">
        <v>4.8</v>
      </c>
    </row>
    <row r="481" spans="1:9" hidden="1" outlineLevel="2">
      <c r="A481" t="s">
        <v>179</v>
      </c>
      <c r="B481" t="s">
        <v>180</v>
      </c>
      <c r="C481" t="s">
        <v>185</v>
      </c>
      <c r="D481" t="s">
        <v>182</v>
      </c>
      <c r="E481">
        <v>211.36500000000001</v>
      </c>
      <c r="F481">
        <v>201.3</v>
      </c>
      <c r="G481">
        <v>4.7619047620000003</v>
      </c>
      <c r="H481">
        <v>10.065</v>
      </c>
      <c r="I481">
        <v>7.5</v>
      </c>
    </row>
    <row r="482" spans="1:9" hidden="1" outlineLevel="2">
      <c r="A482" t="s">
        <v>179</v>
      </c>
      <c r="B482" t="s">
        <v>180</v>
      </c>
      <c r="C482" t="s">
        <v>185</v>
      </c>
      <c r="D482" t="s">
        <v>182</v>
      </c>
      <c r="E482">
        <v>187.32</v>
      </c>
      <c r="F482">
        <v>178.4</v>
      </c>
      <c r="G482">
        <v>4.7619047620000003</v>
      </c>
      <c r="H482">
        <v>8.92</v>
      </c>
      <c r="I482">
        <v>6.6</v>
      </c>
    </row>
    <row r="483" spans="1:9" hidden="1" outlineLevel="2">
      <c r="A483" t="s">
        <v>179</v>
      </c>
      <c r="B483" t="s">
        <v>180</v>
      </c>
      <c r="C483" t="s">
        <v>185</v>
      </c>
      <c r="D483" t="s">
        <v>182</v>
      </c>
      <c r="E483">
        <v>143.22</v>
      </c>
      <c r="F483">
        <v>136.4</v>
      </c>
      <c r="G483">
        <v>4.7619047620000003</v>
      </c>
      <c r="H483">
        <v>6.82</v>
      </c>
      <c r="I483">
        <v>8.6</v>
      </c>
    </row>
    <row r="484" spans="1:9" hidden="1" outlineLevel="2">
      <c r="A484" t="s">
        <v>179</v>
      </c>
      <c r="B484" t="s">
        <v>180</v>
      </c>
      <c r="C484" t="s">
        <v>185</v>
      </c>
      <c r="D484" t="s">
        <v>182</v>
      </c>
      <c r="E484">
        <v>817.23599999999999</v>
      </c>
      <c r="F484">
        <v>778.32</v>
      </c>
      <c r="G484">
        <v>4.7619047620000003</v>
      </c>
      <c r="H484">
        <v>38.915999999999997</v>
      </c>
      <c r="I484">
        <v>6.2</v>
      </c>
    </row>
    <row r="485" spans="1:9" hidden="1" outlineLevel="2">
      <c r="A485" t="s">
        <v>179</v>
      </c>
      <c r="B485" t="s">
        <v>180</v>
      </c>
      <c r="C485" t="s">
        <v>185</v>
      </c>
      <c r="D485" t="s">
        <v>182</v>
      </c>
      <c r="E485">
        <v>608.07600000000002</v>
      </c>
      <c r="F485">
        <v>579.12</v>
      </c>
      <c r="G485">
        <v>4.7619047620000003</v>
      </c>
      <c r="H485">
        <v>28.956</v>
      </c>
      <c r="I485">
        <v>4.5</v>
      </c>
    </row>
    <row r="486" spans="1:9" hidden="1" outlineLevel="2">
      <c r="A486" t="s">
        <v>179</v>
      </c>
      <c r="B486" t="s">
        <v>180</v>
      </c>
      <c r="C486" t="s">
        <v>185</v>
      </c>
      <c r="D486" t="s">
        <v>182</v>
      </c>
      <c r="E486">
        <v>232.63800000000001</v>
      </c>
      <c r="F486">
        <v>221.56</v>
      </c>
      <c r="G486">
        <v>4.7619047620000003</v>
      </c>
      <c r="H486">
        <v>11.077999999999999</v>
      </c>
      <c r="I486">
        <v>8</v>
      </c>
    </row>
    <row r="487" spans="1:9" hidden="1" outlineLevel="2">
      <c r="A487" t="s">
        <v>179</v>
      </c>
      <c r="B487" t="s">
        <v>180</v>
      </c>
      <c r="C487" t="s">
        <v>185</v>
      </c>
      <c r="D487" t="s">
        <v>182</v>
      </c>
      <c r="E487">
        <v>72.009</v>
      </c>
      <c r="F487">
        <v>68.58</v>
      </c>
      <c r="G487">
        <v>4.7619047620000003</v>
      </c>
      <c r="H487">
        <v>3.4289999999999998</v>
      </c>
      <c r="I487">
        <v>7.7</v>
      </c>
    </row>
    <row r="488" spans="1:9" hidden="1" outlineLevel="2">
      <c r="A488" t="s">
        <v>179</v>
      </c>
      <c r="B488" t="s">
        <v>180</v>
      </c>
      <c r="C488" t="s">
        <v>185</v>
      </c>
      <c r="D488" t="s">
        <v>182</v>
      </c>
      <c r="E488">
        <v>397.99200000000002</v>
      </c>
      <c r="F488">
        <v>379.04</v>
      </c>
      <c r="G488">
        <v>4.7619047620000003</v>
      </c>
      <c r="H488">
        <v>18.952000000000002</v>
      </c>
      <c r="I488">
        <v>7.8</v>
      </c>
    </row>
    <row r="489" spans="1:9" hidden="1" outlineLevel="2">
      <c r="A489" t="s">
        <v>179</v>
      </c>
      <c r="B489" t="s">
        <v>180</v>
      </c>
      <c r="C489" t="s">
        <v>185</v>
      </c>
      <c r="D489" t="s">
        <v>182</v>
      </c>
      <c r="E489">
        <v>97.881</v>
      </c>
      <c r="F489">
        <v>93.22</v>
      </c>
      <c r="G489">
        <v>4.7619047620000003</v>
      </c>
      <c r="H489">
        <v>4.6609999999999996</v>
      </c>
      <c r="I489">
        <v>6.6</v>
      </c>
    </row>
    <row r="490" spans="1:9" hidden="1" outlineLevel="2">
      <c r="A490" t="s">
        <v>179</v>
      </c>
      <c r="B490" t="s">
        <v>180</v>
      </c>
      <c r="C490" t="s">
        <v>185</v>
      </c>
      <c r="D490" t="s">
        <v>182</v>
      </c>
      <c r="E490">
        <v>325.37400000000002</v>
      </c>
      <c r="F490">
        <v>309.88</v>
      </c>
      <c r="G490">
        <v>4.7619047620000003</v>
      </c>
      <c r="H490">
        <v>15.494</v>
      </c>
      <c r="I490">
        <v>4.2</v>
      </c>
    </row>
    <row r="491" spans="1:9" hidden="1" outlineLevel="2">
      <c r="A491" t="s">
        <v>179</v>
      </c>
      <c r="B491" t="s">
        <v>180</v>
      </c>
      <c r="C491" t="s">
        <v>185</v>
      </c>
      <c r="D491" t="s">
        <v>182</v>
      </c>
      <c r="E491">
        <v>195.678</v>
      </c>
      <c r="F491">
        <v>186.36</v>
      </c>
      <c r="G491">
        <v>4.7619047620000003</v>
      </c>
      <c r="H491">
        <v>9.3179999999999996</v>
      </c>
      <c r="I491">
        <v>8.5</v>
      </c>
    </row>
    <row r="492" spans="1:9" hidden="1" outlineLevel="2">
      <c r="A492" t="s">
        <v>179</v>
      </c>
      <c r="B492" t="s">
        <v>180</v>
      </c>
      <c r="C492" t="s">
        <v>185</v>
      </c>
      <c r="D492" t="s">
        <v>182</v>
      </c>
      <c r="E492">
        <v>210.96600000000001</v>
      </c>
      <c r="F492">
        <v>200.92</v>
      </c>
      <c r="G492">
        <v>4.7619047620000003</v>
      </c>
      <c r="H492">
        <v>10.045999999999999</v>
      </c>
      <c r="I492">
        <v>9</v>
      </c>
    </row>
    <row r="493" spans="1:9" hidden="1" outlineLevel="2">
      <c r="A493" t="s">
        <v>179</v>
      </c>
      <c r="B493" t="s">
        <v>180</v>
      </c>
      <c r="C493" t="s">
        <v>185</v>
      </c>
      <c r="D493" t="s">
        <v>182</v>
      </c>
      <c r="E493">
        <v>422.73</v>
      </c>
      <c r="F493">
        <v>402.6</v>
      </c>
      <c r="G493">
        <v>4.7619047620000003</v>
      </c>
      <c r="H493">
        <v>20.13</v>
      </c>
      <c r="I493">
        <v>5</v>
      </c>
    </row>
    <row r="494" spans="1:9" hidden="1" outlineLevel="2">
      <c r="A494" t="s">
        <v>179</v>
      </c>
      <c r="B494" t="s">
        <v>180</v>
      </c>
      <c r="C494" t="s">
        <v>185</v>
      </c>
      <c r="D494" t="s">
        <v>182</v>
      </c>
      <c r="E494">
        <v>216.4365</v>
      </c>
      <c r="F494">
        <v>206.13</v>
      </c>
      <c r="G494">
        <v>4.7619047620000003</v>
      </c>
      <c r="H494">
        <v>10.3065</v>
      </c>
      <c r="I494">
        <v>8.6999999999999993</v>
      </c>
    </row>
    <row r="495" spans="1:9" hidden="1" outlineLevel="2">
      <c r="A495" t="s">
        <v>179</v>
      </c>
      <c r="B495" t="s">
        <v>180</v>
      </c>
      <c r="C495" t="s">
        <v>185</v>
      </c>
      <c r="D495" t="s">
        <v>182</v>
      </c>
      <c r="E495">
        <v>624.33000000000004</v>
      </c>
      <c r="F495">
        <v>594.6</v>
      </c>
      <c r="G495">
        <v>4.7619047620000003</v>
      </c>
      <c r="H495">
        <v>29.73</v>
      </c>
      <c r="I495">
        <v>4.2</v>
      </c>
    </row>
    <row r="496" spans="1:9" hidden="1" outlineLevel="2">
      <c r="A496" t="s">
        <v>179</v>
      </c>
      <c r="B496" t="s">
        <v>180</v>
      </c>
      <c r="C496" t="s">
        <v>185</v>
      </c>
      <c r="D496" t="s">
        <v>182</v>
      </c>
      <c r="E496">
        <v>206.80799999999999</v>
      </c>
      <c r="F496">
        <v>196.96</v>
      </c>
      <c r="G496">
        <v>4.7619047620000003</v>
      </c>
      <c r="H496">
        <v>9.8480000000000008</v>
      </c>
      <c r="I496">
        <v>9.1999999999999993</v>
      </c>
    </row>
    <row r="497" spans="1:9" hidden="1" outlineLevel="2">
      <c r="A497" t="s">
        <v>179</v>
      </c>
      <c r="B497" t="s">
        <v>180</v>
      </c>
      <c r="C497" t="s">
        <v>185</v>
      </c>
      <c r="D497" t="s">
        <v>182</v>
      </c>
      <c r="E497">
        <v>756.16800000000001</v>
      </c>
      <c r="F497">
        <v>720.16</v>
      </c>
      <c r="G497">
        <v>4.7619047620000003</v>
      </c>
      <c r="H497">
        <v>36.008000000000003</v>
      </c>
      <c r="I497">
        <v>4.5</v>
      </c>
    </row>
    <row r="498" spans="1:9" hidden="1" outlineLevel="2">
      <c r="A498" t="s">
        <v>179</v>
      </c>
      <c r="B498" t="s">
        <v>180</v>
      </c>
      <c r="C498" t="s">
        <v>185</v>
      </c>
      <c r="D498" t="s">
        <v>182</v>
      </c>
      <c r="E498">
        <v>782.20799999999997</v>
      </c>
      <c r="F498">
        <v>744.96</v>
      </c>
      <c r="G498">
        <v>4.7619047620000003</v>
      </c>
      <c r="H498">
        <v>37.247999999999998</v>
      </c>
      <c r="I498">
        <v>6.8</v>
      </c>
    </row>
    <row r="499" spans="1:9" hidden="1" outlineLevel="2">
      <c r="A499" t="s">
        <v>179</v>
      </c>
      <c r="B499" t="s">
        <v>180</v>
      </c>
      <c r="C499" t="s">
        <v>185</v>
      </c>
      <c r="D499" t="s">
        <v>182</v>
      </c>
      <c r="E499">
        <v>397.61399999999998</v>
      </c>
      <c r="F499">
        <v>378.68</v>
      </c>
      <c r="G499">
        <v>4.7619047620000003</v>
      </c>
      <c r="H499">
        <v>18.934000000000001</v>
      </c>
      <c r="I499">
        <v>6.8</v>
      </c>
    </row>
    <row r="500" spans="1:9" hidden="1" outlineLevel="2">
      <c r="A500" t="s">
        <v>179</v>
      </c>
      <c r="B500" t="s">
        <v>180</v>
      </c>
      <c r="C500" t="s">
        <v>185</v>
      </c>
      <c r="D500" t="s">
        <v>182</v>
      </c>
      <c r="E500">
        <v>781.62</v>
      </c>
      <c r="F500">
        <v>744.4</v>
      </c>
      <c r="G500">
        <v>4.7619047620000003</v>
      </c>
      <c r="H500">
        <v>37.22</v>
      </c>
      <c r="I500">
        <v>5.0999999999999996</v>
      </c>
    </row>
    <row r="501" spans="1:9" hidden="1" outlineLevel="2">
      <c r="A501" t="s">
        <v>179</v>
      </c>
      <c r="B501" t="s">
        <v>180</v>
      </c>
      <c r="C501" t="s">
        <v>185</v>
      </c>
      <c r="D501" t="s">
        <v>182</v>
      </c>
      <c r="E501">
        <v>469.77</v>
      </c>
      <c r="F501">
        <v>447.4</v>
      </c>
      <c r="G501">
        <v>4.7619047620000003</v>
      </c>
      <c r="H501">
        <v>22.37</v>
      </c>
      <c r="I501">
        <v>7.4</v>
      </c>
    </row>
    <row r="502" spans="1:9" hidden="1" outlineLevel="2">
      <c r="A502" t="s">
        <v>179</v>
      </c>
      <c r="B502" t="s">
        <v>180</v>
      </c>
      <c r="C502" t="s">
        <v>185</v>
      </c>
      <c r="D502" t="s">
        <v>182</v>
      </c>
      <c r="E502">
        <v>479.64</v>
      </c>
      <c r="F502">
        <v>456.8</v>
      </c>
      <c r="G502">
        <v>4.7619047620000003</v>
      </c>
      <c r="H502">
        <v>22.84</v>
      </c>
      <c r="I502">
        <v>5.7</v>
      </c>
    </row>
    <row r="503" spans="1:9" hidden="1" outlineLevel="2">
      <c r="A503" t="s">
        <v>179</v>
      </c>
      <c r="B503" t="s">
        <v>180</v>
      </c>
      <c r="C503" t="s">
        <v>185</v>
      </c>
      <c r="D503" t="s">
        <v>182</v>
      </c>
      <c r="E503">
        <v>690.01800000000003</v>
      </c>
      <c r="F503">
        <v>657.16</v>
      </c>
      <c r="G503">
        <v>4.7619047620000003</v>
      </c>
      <c r="H503">
        <v>32.857999999999997</v>
      </c>
      <c r="I503">
        <v>7.3</v>
      </c>
    </row>
    <row r="504" spans="1:9" hidden="1" outlineLevel="2">
      <c r="A504" t="s">
        <v>179</v>
      </c>
      <c r="B504" t="s">
        <v>180</v>
      </c>
      <c r="C504" t="s">
        <v>185</v>
      </c>
      <c r="D504" t="s">
        <v>182</v>
      </c>
      <c r="E504">
        <v>312.8895</v>
      </c>
      <c r="F504">
        <v>297.99</v>
      </c>
      <c r="G504">
        <v>4.7619047620000003</v>
      </c>
      <c r="H504">
        <v>14.8995</v>
      </c>
      <c r="I504">
        <v>6.8</v>
      </c>
    </row>
    <row r="505" spans="1:9" hidden="1" outlineLevel="2">
      <c r="A505" t="s">
        <v>179</v>
      </c>
      <c r="B505" t="s">
        <v>180</v>
      </c>
      <c r="C505" t="s">
        <v>185</v>
      </c>
      <c r="D505" t="s">
        <v>182</v>
      </c>
      <c r="E505">
        <v>16.274999999999999</v>
      </c>
      <c r="F505">
        <v>15.5</v>
      </c>
      <c r="G505">
        <v>4.7619047620000003</v>
      </c>
      <c r="H505">
        <v>0.77500000000000002</v>
      </c>
      <c r="I505">
        <v>7.4</v>
      </c>
    </row>
    <row r="506" spans="1:9" hidden="1" outlineLevel="2">
      <c r="A506" t="s">
        <v>179</v>
      </c>
      <c r="B506" t="s">
        <v>180</v>
      </c>
      <c r="C506" t="s">
        <v>185</v>
      </c>
      <c r="D506" t="s">
        <v>182</v>
      </c>
      <c r="E506">
        <v>314.685</v>
      </c>
      <c r="F506">
        <v>299.7</v>
      </c>
      <c r="G506">
        <v>4.7619047620000003</v>
      </c>
      <c r="H506">
        <v>14.984999999999999</v>
      </c>
      <c r="I506">
        <v>7.2</v>
      </c>
    </row>
    <row r="507" spans="1:9" hidden="1" outlineLevel="2">
      <c r="A507" t="s">
        <v>179</v>
      </c>
      <c r="B507" t="s">
        <v>180</v>
      </c>
      <c r="C507" t="s">
        <v>185</v>
      </c>
      <c r="D507" t="s">
        <v>182</v>
      </c>
      <c r="E507">
        <v>49.77</v>
      </c>
      <c r="F507">
        <v>47.4</v>
      </c>
      <c r="G507">
        <v>4.7619047620000003</v>
      </c>
      <c r="H507">
        <v>2.37</v>
      </c>
      <c r="I507">
        <v>9.5</v>
      </c>
    </row>
    <row r="508" spans="1:9" hidden="1" outlineLevel="2">
      <c r="A508" t="s">
        <v>179</v>
      </c>
      <c r="B508" t="s">
        <v>180</v>
      </c>
      <c r="C508" t="s">
        <v>185</v>
      </c>
      <c r="D508" t="s">
        <v>182</v>
      </c>
      <c r="E508">
        <v>313.572</v>
      </c>
      <c r="F508">
        <v>298.64</v>
      </c>
      <c r="G508">
        <v>4.7619047620000003</v>
      </c>
      <c r="H508">
        <v>14.932</v>
      </c>
      <c r="I508">
        <v>8.5</v>
      </c>
    </row>
    <row r="509" spans="1:9" hidden="1" outlineLevel="2">
      <c r="A509" t="s">
        <v>179</v>
      </c>
      <c r="B509" t="s">
        <v>180</v>
      </c>
      <c r="C509" t="s">
        <v>185</v>
      </c>
      <c r="D509" t="s">
        <v>182</v>
      </c>
      <c r="E509">
        <v>296.94</v>
      </c>
      <c r="F509">
        <v>282.8</v>
      </c>
      <c r="G509">
        <v>4.7619047620000003</v>
      </c>
      <c r="H509">
        <v>14.14</v>
      </c>
      <c r="I509">
        <v>4.5</v>
      </c>
    </row>
    <row r="510" spans="1:9" outlineLevel="1" collapsed="1">
      <c r="A510" s="84" t="s">
        <v>191</v>
      </c>
      <c r="E510">
        <f>SUBTOTAL(9,E511:E590)</f>
        <v>26854.25399999999</v>
      </c>
    </row>
    <row r="511" spans="1:9" hidden="1" outlineLevel="2">
      <c r="A511" t="s">
        <v>187</v>
      </c>
      <c r="B511" t="s">
        <v>188</v>
      </c>
      <c r="C511" t="s">
        <v>181</v>
      </c>
      <c r="D511" t="s">
        <v>186</v>
      </c>
      <c r="E511">
        <v>107.142</v>
      </c>
      <c r="F511">
        <v>102.04</v>
      </c>
      <c r="G511">
        <v>4.7619047620000003</v>
      </c>
      <c r="H511">
        <v>5.1020000000000003</v>
      </c>
      <c r="I511">
        <v>6.8</v>
      </c>
    </row>
    <row r="512" spans="1:9" hidden="1" outlineLevel="2">
      <c r="A512" t="s">
        <v>187</v>
      </c>
      <c r="B512" t="s">
        <v>188</v>
      </c>
      <c r="C512" t="s">
        <v>181</v>
      </c>
      <c r="D512" t="s">
        <v>186</v>
      </c>
      <c r="E512">
        <v>737.76149999999996</v>
      </c>
      <c r="F512">
        <v>702.63</v>
      </c>
      <c r="G512">
        <v>4.7619047620000003</v>
      </c>
      <c r="H512">
        <v>35.131500000000003</v>
      </c>
      <c r="I512">
        <v>4.5</v>
      </c>
    </row>
    <row r="513" spans="1:9" hidden="1" outlineLevel="2">
      <c r="A513" t="s">
        <v>187</v>
      </c>
      <c r="B513" t="s">
        <v>188</v>
      </c>
      <c r="C513" t="s">
        <v>181</v>
      </c>
      <c r="D513" t="s">
        <v>186</v>
      </c>
      <c r="E513">
        <v>253.00800000000001</v>
      </c>
      <c r="F513">
        <v>240.96</v>
      </c>
      <c r="G513">
        <v>4.7619047620000003</v>
      </c>
      <c r="H513">
        <v>12.048</v>
      </c>
      <c r="I513">
        <v>7.7</v>
      </c>
    </row>
    <row r="514" spans="1:9" hidden="1" outlineLevel="2">
      <c r="A514" t="s">
        <v>187</v>
      </c>
      <c r="B514" t="s">
        <v>188</v>
      </c>
      <c r="C514" t="s">
        <v>181</v>
      </c>
      <c r="D514" t="s">
        <v>186</v>
      </c>
      <c r="E514">
        <v>535.72050000000002</v>
      </c>
      <c r="F514">
        <v>510.21</v>
      </c>
      <c r="G514">
        <v>4.7619047620000003</v>
      </c>
      <c r="H514">
        <v>25.5105</v>
      </c>
      <c r="I514">
        <v>8.4</v>
      </c>
    </row>
    <row r="515" spans="1:9" hidden="1" outlineLevel="2">
      <c r="A515" t="s">
        <v>187</v>
      </c>
      <c r="B515" t="s">
        <v>188</v>
      </c>
      <c r="C515" t="s">
        <v>181</v>
      </c>
      <c r="D515" t="s">
        <v>186</v>
      </c>
      <c r="E515">
        <v>119.259</v>
      </c>
      <c r="F515">
        <v>113.58</v>
      </c>
      <c r="G515">
        <v>4.7619047620000003</v>
      </c>
      <c r="H515">
        <v>5.6790000000000003</v>
      </c>
      <c r="I515">
        <v>8.1</v>
      </c>
    </row>
    <row r="516" spans="1:9" hidden="1" outlineLevel="2">
      <c r="A516" t="s">
        <v>187</v>
      </c>
      <c r="B516" t="s">
        <v>188</v>
      </c>
      <c r="C516" t="s">
        <v>181</v>
      </c>
      <c r="D516" t="s">
        <v>186</v>
      </c>
      <c r="E516">
        <v>318.108</v>
      </c>
      <c r="F516">
        <v>302.95999999999998</v>
      </c>
      <c r="G516">
        <v>4.7619047620000003</v>
      </c>
      <c r="H516">
        <v>15.148</v>
      </c>
      <c r="I516">
        <v>7.6</v>
      </c>
    </row>
    <row r="517" spans="1:9" hidden="1" outlineLevel="2">
      <c r="A517" t="s">
        <v>187</v>
      </c>
      <c r="B517" t="s">
        <v>188</v>
      </c>
      <c r="C517" t="s">
        <v>181</v>
      </c>
      <c r="D517" t="s">
        <v>186</v>
      </c>
      <c r="E517">
        <v>608.202</v>
      </c>
      <c r="F517">
        <v>579.24</v>
      </c>
      <c r="G517">
        <v>4.7619047620000003</v>
      </c>
      <c r="H517">
        <v>28.962</v>
      </c>
      <c r="I517">
        <v>8.6</v>
      </c>
    </row>
    <row r="518" spans="1:9" hidden="1" outlineLevel="2">
      <c r="A518" t="s">
        <v>187</v>
      </c>
      <c r="B518" t="s">
        <v>188</v>
      </c>
      <c r="C518" t="s">
        <v>181</v>
      </c>
      <c r="D518" t="s">
        <v>186</v>
      </c>
      <c r="E518">
        <v>115.185</v>
      </c>
      <c r="F518">
        <v>109.7</v>
      </c>
      <c r="G518">
        <v>4.7619047620000003</v>
      </c>
      <c r="H518">
        <v>5.4850000000000003</v>
      </c>
      <c r="I518">
        <v>5.3</v>
      </c>
    </row>
    <row r="519" spans="1:9" hidden="1" outlineLevel="2">
      <c r="A519" t="s">
        <v>187</v>
      </c>
      <c r="B519" t="s">
        <v>188</v>
      </c>
      <c r="C519" t="s">
        <v>181</v>
      </c>
      <c r="D519" t="s">
        <v>186</v>
      </c>
      <c r="E519">
        <v>53.927999999999997</v>
      </c>
      <c r="F519">
        <v>51.36</v>
      </c>
      <c r="G519">
        <v>4.7619047620000003</v>
      </c>
      <c r="H519">
        <v>2.5680000000000001</v>
      </c>
      <c r="I519">
        <v>5.2</v>
      </c>
    </row>
    <row r="520" spans="1:9" hidden="1" outlineLevel="2">
      <c r="A520" t="s">
        <v>187</v>
      </c>
      <c r="B520" t="s">
        <v>188</v>
      </c>
      <c r="C520" t="s">
        <v>181</v>
      </c>
      <c r="D520" t="s">
        <v>186</v>
      </c>
      <c r="E520">
        <v>944.62199999999996</v>
      </c>
      <c r="F520">
        <v>899.64</v>
      </c>
      <c r="G520">
        <v>4.7619047620000003</v>
      </c>
      <c r="H520">
        <v>44.981999999999999</v>
      </c>
      <c r="I520">
        <v>4.2</v>
      </c>
    </row>
    <row r="521" spans="1:9" hidden="1" outlineLevel="2">
      <c r="A521" t="s">
        <v>187</v>
      </c>
      <c r="B521" t="s">
        <v>188</v>
      </c>
      <c r="C521" t="s">
        <v>181</v>
      </c>
      <c r="D521" t="s">
        <v>186</v>
      </c>
      <c r="E521">
        <v>550.93499999999995</v>
      </c>
      <c r="F521">
        <v>524.70000000000005</v>
      </c>
      <c r="G521">
        <v>4.7619047620000003</v>
      </c>
      <c r="H521">
        <v>26.234999999999999</v>
      </c>
      <c r="I521">
        <v>8.8000000000000007</v>
      </c>
    </row>
    <row r="522" spans="1:9" hidden="1" outlineLevel="2">
      <c r="A522" t="s">
        <v>187</v>
      </c>
      <c r="B522" t="s">
        <v>188</v>
      </c>
      <c r="C522" t="s">
        <v>181</v>
      </c>
      <c r="D522" t="s">
        <v>186</v>
      </c>
      <c r="E522">
        <v>603.62400000000002</v>
      </c>
      <c r="F522">
        <v>574.88</v>
      </c>
      <c r="G522">
        <v>4.7619047620000003</v>
      </c>
      <c r="H522">
        <v>28.744</v>
      </c>
      <c r="I522">
        <v>6.2</v>
      </c>
    </row>
    <row r="523" spans="1:9" hidden="1" outlineLevel="2">
      <c r="A523" t="s">
        <v>187</v>
      </c>
      <c r="B523" t="s">
        <v>188</v>
      </c>
      <c r="C523" t="s">
        <v>181</v>
      </c>
      <c r="D523" t="s">
        <v>186</v>
      </c>
      <c r="E523">
        <v>75.778499999999994</v>
      </c>
      <c r="F523">
        <v>72.17</v>
      </c>
      <c r="G523">
        <v>4.7619047620000003</v>
      </c>
      <c r="H523">
        <v>3.6084999999999998</v>
      </c>
      <c r="I523">
        <v>6.1</v>
      </c>
    </row>
    <row r="524" spans="1:9" hidden="1" outlineLevel="2">
      <c r="A524" t="s">
        <v>187</v>
      </c>
      <c r="B524" t="s">
        <v>188</v>
      </c>
      <c r="C524" t="s">
        <v>181</v>
      </c>
      <c r="D524" t="s">
        <v>186</v>
      </c>
      <c r="E524">
        <v>918.72900000000004</v>
      </c>
      <c r="F524">
        <v>874.98</v>
      </c>
      <c r="G524">
        <v>4.7619047620000003</v>
      </c>
      <c r="H524">
        <v>43.749000000000002</v>
      </c>
      <c r="I524">
        <v>6</v>
      </c>
    </row>
    <row r="525" spans="1:9" hidden="1" outlineLevel="2">
      <c r="A525" t="s">
        <v>187</v>
      </c>
      <c r="B525" t="s">
        <v>188</v>
      </c>
      <c r="C525" t="s">
        <v>181</v>
      </c>
      <c r="D525" t="s">
        <v>186</v>
      </c>
      <c r="E525">
        <v>357.58800000000002</v>
      </c>
      <c r="F525">
        <v>340.56</v>
      </c>
      <c r="G525">
        <v>4.7619047620000003</v>
      </c>
      <c r="H525">
        <v>17.027999999999999</v>
      </c>
      <c r="I525">
        <v>5.6</v>
      </c>
    </row>
    <row r="526" spans="1:9" hidden="1" outlineLevel="2">
      <c r="A526" t="s">
        <v>187</v>
      </c>
      <c r="B526" t="s">
        <v>188</v>
      </c>
      <c r="C526" t="s">
        <v>181</v>
      </c>
      <c r="D526" t="s">
        <v>186</v>
      </c>
      <c r="E526">
        <v>420.26249999999999</v>
      </c>
      <c r="F526">
        <v>400.25</v>
      </c>
      <c r="G526">
        <v>4.7619047620000003</v>
      </c>
      <c r="H526">
        <v>20.012499999999999</v>
      </c>
      <c r="I526">
        <v>9.4</v>
      </c>
    </row>
    <row r="527" spans="1:9" hidden="1" outlineLevel="2">
      <c r="A527" t="s">
        <v>187</v>
      </c>
      <c r="B527" t="s">
        <v>188</v>
      </c>
      <c r="C527" t="s">
        <v>181</v>
      </c>
      <c r="D527" t="s">
        <v>186</v>
      </c>
      <c r="E527">
        <v>333.20699999999999</v>
      </c>
      <c r="F527">
        <v>317.33999999999997</v>
      </c>
      <c r="G527">
        <v>4.7619047620000003</v>
      </c>
      <c r="H527">
        <v>15.867000000000001</v>
      </c>
      <c r="I527">
        <v>9.8000000000000007</v>
      </c>
    </row>
    <row r="528" spans="1:9" hidden="1" outlineLevel="2">
      <c r="A528" t="s">
        <v>187</v>
      </c>
      <c r="B528" t="s">
        <v>188</v>
      </c>
      <c r="C528" t="s">
        <v>181</v>
      </c>
      <c r="D528" t="s">
        <v>186</v>
      </c>
      <c r="E528">
        <v>56.951999999999998</v>
      </c>
      <c r="F528">
        <v>54.24</v>
      </c>
      <c r="G528">
        <v>4.7619047620000003</v>
      </c>
      <c r="H528">
        <v>2.7120000000000002</v>
      </c>
      <c r="I528">
        <v>8</v>
      </c>
    </row>
    <row r="529" spans="1:9" hidden="1" outlineLevel="2">
      <c r="A529" t="s">
        <v>187</v>
      </c>
      <c r="B529" t="s">
        <v>188</v>
      </c>
      <c r="C529" t="s">
        <v>181</v>
      </c>
      <c r="D529" t="s">
        <v>186</v>
      </c>
      <c r="E529">
        <v>195.17400000000001</v>
      </c>
      <c r="F529">
        <v>185.88</v>
      </c>
      <c r="G529">
        <v>4.7619047620000003</v>
      </c>
      <c r="H529">
        <v>9.2940000000000005</v>
      </c>
      <c r="I529">
        <v>7</v>
      </c>
    </row>
    <row r="530" spans="1:9" hidden="1" outlineLevel="2">
      <c r="A530" t="s">
        <v>187</v>
      </c>
      <c r="B530" t="s">
        <v>188</v>
      </c>
      <c r="C530" t="s">
        <v>181</v>
      </c>
      <c r="D530" t="s">
        <v>186</v>
      </c>
      <c r="E530">
        <v>271.95</v>
      </c>
      <c r="F530">
        <v>259</v>
      </c>
      <c r="G530">
        <v>4.7619047620000003</v>
      </c>
      <c r="H530">
        <v>12.95</v>
      </c>
      <c r="I530">
        <v>8.6999999999999993</v>
      </c>
    </row>
    <row r="531" spans="1:9" hidden="1" outlineLevel="2">
      <c r="A531" t="s">
        <v>187</v>
      </c>
      <c r="B531" t="s">
        <v>188</v>
      </c>
      <c r="C531" t="s">
        <v>181</v>
      </c>
      <c r="D531" t="s">
        <v>186</v>
      </c>
      <c r="E531">
        <v>93.292500000000004</v>
      </c>
      <c r="F531">
        <v>88.85</v>
      </c>
      <c r="G531">
        <v>4.7619047620000003</v>
      </c>
      <c r="H531">
        <v>4.4424999999999999</v>
      </c>
      <c r="I531">
        <v>5.4</v>
      </c>
    </row>
    <row r="532" spans="1:9" hidden="1" outlineLevel="2">
      <c r="A532" t="s">
        <v>187</v>
      </c>
      <c r="B532" t="s">
        <v>188</v>
      </c>
      <c r="C532" t="s">
        <v>181</v>
      </c>
      <c r="D532" t="s">
        <v>186</v>
      </c>
      <c r="E532">
        <v>655.54650000000004</v>
      </c>
      <c r="F532">
        <v>624.33000000000004</v>
      </c>
      <c r="G532">
        <v>4.7619047620000003</v>
      </c>
      <c r="H532">
        <v>31.2165</v>
      </c>
      <c r="I532">
        <v>4</v>
      </c>
    </row>
    <row r="533" spans="1:9" hidden="1" outlineLevel="2">
      <c r="A533" t="s">
        <v>187</v>
      </c>
      <c r="B533" t="s">
        <v>188</v>
      </c>
      <c r="C533" t="s">
        <v>181</v>
      </c>
      <c r="D533" t="s">
        <v>186</v>
      </c>
      <c r="E533">
        <v>310.04399999999998</v>
      </c>
      <c r="F533">
        <v>295.27999999999997</v>
      </c>
      <c r="G533">
        <v>4.7619047620000003</v>
      </c>
      <c r="H533">
        <v>14.763999999999999</v>
      </c>
      <c r="I533">
        <v>6.7</v>
      </c>
    </row>
    <row r="534" spans="1:9" hidden="1" outlineLevel="2">
      <c r="A534" t="s">
        <v>187</v>
      </c>
      <c r="B534" t="s">
        <v>188</v>
      </c>
      <c r="C534" t="s">
        <v>181</v>
      </c>
      <c r="D534" t="s">
        <v>186</v>
      </c>
      <c r="E534">
        <v>439.89749999999998</v>
      </c>
      <c r="F534">
        <v>418.95</v>
      </c>
      <c r="G534">
        <v>4.7619047620000003</v>
      </c>
      <c r="H534">
        <v>20.947500000000002</v>
      </c>
      <c r="I534">
        <v>6.4</v>
      </c>
    </row>
    <row r="535" spans="1:9" hidden="1" outlineLevel="2">
      <c r="A535" t="s">
        <v>187</v>
      </c>
      <c r="B535" t="s">
        <v>188</v>
      </c>
      <c r="C535" t="s">
        <v>181</v>
      </c>
      <c r="D535" t="s">
        <v>186</v>
      </c>
      <c r="E535">
        <v>137.00399999999999</v>
      </c>
      <c r="F535">
        <v>130.47999999999999</v>
      </c>
      <c r="G535">
        <v>4.7619047620000003</v>
      </c>
      <c r="H535">
        <v>6.524</v>
      </c>
      <c r="I535">
        <v>9</v>
      </c>
    </row>
    <row r="536" spans="1:9" hidden="1" outlineLevel="2">
      <c r="A536" t="s">
        <v>187</v>
      </c>
      <c r="B536" t="s">
        <v>188</v>
      </c>
      <c r="C536" t="s">
        <v>181</v>
      </c>
      <c r="D536" t="s">
        <v>186</v>
      </c>
      <c r="E536">
        <v>423.15</v>
      </c>
      <c r="F536">
        <v>403</v>
      </c>
      <c r="G536">
        <v>4.7619047620000003</v>
      </c>
      <c r="H536">
        <v>20.149999999999999</v>
      </c>
      <c r="I536">
        <v>7</v>
      </c>
    </row>
    <row r="537" spans="1:9" hidden="1" outlineLevel="2">
      <c r="A537" t="s">
        <v>187</v>
      </c>
      <c r="B537" t="s">
        <v>188</v>
      </c>
      <c r="C537" t="s">
        <v>181</v>
      </c>
      <c r="D537" t="s">
        <v>186</v>
      </c>
      <c r="E537">
        <v>40.960500000000003</v>
      </c>
      <c r="F537">
        <v>39.01</v>
      </c>
      <c r="G537">
        <v>4.7619047620000003</v>
      </c>
      <c r="H537">
        <v>1.9504999999999999</v>
      </c>
      <c r="I537">
        <v>4.7</v>
      </c>
    </row>
    <row r="538" spans="1:9" hidden="1" outlineLevel="2">
      <c r="A538" t="s">
        <v>187</v>
      </c>
      <c r="B538" t="s">
        <v>188</v>
      </c>
      <c r="C538" t="s">
        <v>181</v>
      </c>
      <c r="D538" t="s">
        <v>186</v>
      </c>
      <c r="E538">
        <v>503.55900000000003</v>
      </c>
      <c r="F538">
        <v>479.58</v>
      </c>
      <c r="G538">
        <v>4.7619047620000003</v>
      </c>
      <c r="H538">
        <v>23.978999999999999</v>
      </c>
      <c r="I538">
        <v>5.5</v>
      </c>
    </row>
    <row r="539" spans="1:9" hidden="1" outlineLevel="2">
      <c r="A539" t="s">
        <v>187</v>
      </c>
      <c r="B539" t="s">
        <v>188</v>
      </c>
      <c r="C539" t="s">
        <v>181</v>
      </c>
      <c r="D539" t="s">
        <v>186</v>
      </c>
      <c r="E539">
        <v>214.74600000000001</v>
      </c>
      <c r="F539">
        <v>204.52</v>
      </c>
      <c r="G539">
        <v>4.7619047620000003</v>
      </c>
      <c r="H539">
        <v>10.226000000000001</v>
      </c>
      <c r="I539">
        <v>4</v>
      </c>
    </row>
    <row r="540" spans="1:9" hidden="1" outlineLevel="2">
      <c r="A540" t="s">
        <v>187</v>
      </c>
      <c r="B540" t="s">
        <v>188</v>
      </c>
      <c r="C540" t="s">
        <v>181</v>
      </c>
      <c r="D540" t="s">
        <v>186</v>
      </c>
      <c r="E540">
        <v>151.48349999999999</v>
      </c>
      <c r="F540">
        <v>144.27000000000001</v>
      </c>
      <c r="G540">
        <v>4.7619047620000003</v>
      </c>
      <c r="H540">
        <v>7.2134999999999998</v>
      </c>
      <c r="I540">
        <v>7.8</v>
      </c>
    </row>
    <row r="541" spans="1:9" hidden="1" outlineLevel="2">
      <c r="A541" t="s">
        <v>187</v>
      </c>
      <c r="B541" t="s">
        <v>188</v>
      </c>
      <c r="C541" t="s">
        <v>181</v>
      </c>
      <c r="D541" t="s">
        <v>186</v>
      </c>
      <c r="E541">
        <v>255.15</v>
      </c>
      <c r="F541">
        <v>243</v>
      </c>
      <c r="G541">
        <v>4.7619047620000003</v>
      </c>
      <c r="H541">
        <v>12.15</v>
      </c>
      <c r="I541">
        <v>4.8</v>
      </c>
    </row>
    <row r="542" spans="1:9" hidden="1" outlineLevel="2">
      <c r="A542" t="s">
        <v>187</v>
      </c>
      <c r="B542" t="s">
        <v>188</v>
      </c>
      <c r="C542" t="s">
        <v>181</v>
      </c>
      <c r="D542" t="s">
        <v>186</v>
      </c>
      <c r="E542">
        <v>79.611000000000004</v>
      </c>
      <c r="F542">
        <v>75.819999999999993</v>
      </c>
      <c r="G542">
        <v>4.7619047620000003</v>
      </c>
      <c r="H542">
        <v>3.7909999999999999</v>
      </c>
      <c r="I542">
        <v>5.8</v>
      </c>
    </row>
    <row r="543" spans="1:9" hidden="1" outlineLevel="2">
      <c r="A543" t="s">
        <v>187</v>
      </c>
      <c r="B543" t="s">
        <v>188</v>
      </c>
      <c r="C543" t="s">
        <v>181</v>
      </c>
      <c r="D543" t="s">
        <v>186</v>
      </c>
      <c r="E543">
        <v>181.81800000000001</v>
      </c>
      <c r="F543">
        <v>173.16</v>
      </c>
      <c r="G543">
        <v>4.7619047620000003</v>
      </c>
      <c r="H543">
        <v>8.6579999999999995</v>
      </c>
      <c r="I543">
        <v>8</v>
      </c>
    </row>
    <row r="544" spans="1:9" hidden="1" outlineLevel="2">
      <c r="A544" t="s">
        <v>187</v>
      </c>
      <c r="B544" t="s">
        <v>188</v>
      </c>
      <c r="C544" t="s">
        <v>181</v>
      </c>
      <c r="D544" t="s">
        <v>186</v>
      </c>
      <c r="E544">
        <v>213.52799999999999</v>
      </c>
      <c r="F544">
        <v>203.36</v>
      </c>
      <c r="G544">
        <v>4.7619047620000003</v>
      </c>
      <c r="H544">
        <v>10.167999999999999</v>
      </c>
      <c r="I544">
        <v>6.7</v>
      </c>
    </row>
    <row r="545" spans="1:9" hidden="1" outlineLevel="2">
      <c r="A545" t="s">
        <v>187</v>
      </c>
      <c r="B545" t="s">
        <v>188</v>
      </c>
      <c r="C545" t="s">
        <v>181</v>
      </c>
      <c r="D545" t="s">
        <v>186</v>
      </c>
      <c r="E545">
        <v>383.7645</v>
      </c>
      <c r="F545">
        <v>365.49</v>
      </c>
      <c r="G545">
        <v>4.7619047620000003</v>
      </c>
      <c r="H545">
        <v>18.2745</v>
      </c>
      <c r="I545">
        <v>7</v>
      </c>
    </row>
    <row r="546" spans="1:9" hidden="1" outlineLevel="2">
      <c r="A546" t="s">
        <v>187</v>
      </c>
      <c r="B546" t="s">
        <v>188</v>
      </c>
      <c r="C546" t="s">
        <v>181</v>
      </c>
      <c r="D546" t="s">
        <v>186</v>
      </c>
      <c r="E546">
        <v>609.58799999999997</v>
      </c>
      <c r="F546">
        <v>580.55999999999995</v>
      </c>
      <c r="G546">
        <v>4.7619047620000003</v>
      </c>
      <c r="H546">
        <v>29.027999999999999</v>
      </c>
      <c r="I546">
        <v>4.5999999999999996</v>
      </c>
    </row>
    <row r="547" spans="1:9" hidden="1" outlineLevel="2">
      <c r="A547" t="s">
        <v>187</v>
      </c>
      <c r="B547" t="s">
        <v>188</v>
      </c>
      <c r="C547" t="s">
        <v>181</v>
      </c>
      <c r="D547" t="s">
        <v>186</v>
      </c>
      <c r="E547">
        <v>633.99</v>
      </c>
      <c r="F547">
        <v>603.79999999999995</v>
      </c>
      <c r="G547">
        <v>4.7619047620000003</v>
      </c>
      <c r="H547">
        <v>30.19</v>
      </c>
      <c r="I547">
        <v>6</v>
      </c>
    </row>
    <row r="548" spans="1:9" hidden="1" outlineLevel="2">
      <c r="A548" t="s">
        <v>187</v>
      </c>
      <c r="B548" t="s">
        <v>188</v>
      </c>
      <c r="C548" t="s">
        <v>181</v>
      </c>
      <c r="D548" t="s">
        <v>186</v>
      </c>
      <c r="E548">
        <v>77.668499999999995</v>
      </c>
      <c r="F548">
        <v>73.97</v>
      </c>
      <c r="G548">
        <v>4.7619047620000003</v>
      </c>
      <c r="H548">
        <v>3.6985000000000001</v>
      </c>
      <c r="I548">
        <v>5.4</v>
      </c>
    </row>
    <row r="549" spans="1:9" hidden="1" outlineLevel="2">
      <c r="A549" t="s">
        <v>187</v>
      </c>
      <c r="B549" t="s">
        <v>188</v>
      </c>
      <c r="C549" t="s">
        <v>181</v>
      </c>
      <c r="D549" t="s">
        <v>186</v>
      </c>
      <c r="E549">
        <v>321.77249999999998</v>
      </c>
      <c r="F549">
        <v>306.45</v>
      </c>
      <c r="G549">
        <v>4.7619047620000003</v>
      </c>
      <c r="H549">
        <v>15.3225</v>
      </c>
      <c r="I549">
        <v>7</v>
      </c>
    </row>
    <row r="550" spans="1:9" hidden="1" outlineLevel="2">
      <c r="A550" t="s">
        <v>187</v>
      </c>
      <c r="B550" t="s">
        <v>188</v>
      </c>
      <c r="C550" t="s">
        <v>181</v>
      </c>
      <c r="D550" t="s">
        <v>186</v>
      </c>
      <c r="E550">
        <v>288.01499999999999</v>
      </c>
      <c r="F550">
        <v>274.3</v>
      </c>
      <c r="G550">
        <v>4.7619047620000003</v>
      </c>
      <c r="H550">
        <v>13.715</v>
      </c>
      <c r="I550">
        <v>9.8000000000000007</v>
      </c>
    </row>
    <row r="551" spans="1:9" hidden="1" outlineLevel="2">
      <c r="A551" t="s">
        <v>187</v>
      </c>
      <c r="B551" t="s">
        <v>188</v>
      </c>
      <c r="C551" t="s">
        <v>181</v>
      </c>
      <c r="D551" t="s">
        <v>186</v>
      </c>
      <c r="E551">
        <v>125.706</v>
      </c>
      <c r="F551">
        <v>119.72</v>
      </c>
      <c r="G551">
        <v>4.7619047620000003</v>
      </c>
      <c r="H551">
        <v>5.9859999999999998</v>
      </c>
      <c r="I551">
        <v>6.7</v>
      </c>
    </row>
    <row r="552" spans="1:9" hidden="1" outlineLevel="2">
      <c r="A552" t="s">
        <v>187</v>
      </c>
      <c r="B552" t="s">
        <v>188</v>
      </c>
      <c r="C552" t="s">
        <v>181</v>
      </c>
      <c r="D552" t="s">
        <v>186</v>
      </c>
      <c r="E552">
        <v>163.00200000000001</v>
      </c>
      <c r="F552">
        <v>155.24</v>
      </c>
      <c r="G552">
        <v>4.7619047620000003</v>
      </c>
      <c r="H552">
        <v>7.7619999999999996</v>
      </c>
      <c r="I552">
        <v>4.9000000000000004</v>
      </c>
    </row>
    <row r="553" spans="1:9" hidden="1" outlineLevel="2">
      <c r="A553" t="s">
        <v>187</v>
      </c>
      <c r="B553" t="s">
        <v>188</v>
      </c>
      <c r="C553" t="s">
        <v>181</v>
      </c>
      <c r="D553" t="s">
        <v>186</v>
      </c>
      <c r="E553">
        <v>280.03500000000003</v>
      </c>
      <c r="F553">
        <v>266.7</v>
      </c>
      <c r="G553">
        <v>4.7619047620000003</v>
      </c>
      <c r="H553">
        <v>13.335000000000001</v>
      </c>
      <c r="I553">
        <v>8.6</v>
      </c>
    </row>
    <row r="554" spans="1:9" hidden="1" outlineLevel="2">
      <c r="A554" t="s">
        <v>187</v>
      </c>
      <c r="B554" t="s">
        <v>188</v>
      </c>
      <c r="C554" t="s">
        <v>181</v>
      </c>
      <c r="D554" t="s">
        <v>186</v>
      </c>
      <c r="E554">
        <v>597.62850000000003</v>
      </c>
      <c r="F554">
        <v>569.16999999999996</v>
      </c>
      <c r="G554">
        <v>4.7619047620000003</v>
      </c>
      <c r="H554">
        <v>28.458500000000001</v>
      </c>
      <c r="I554">
        <v>6.3</v>
      </c>
    </row>
    <row r="555" spans="1:9" hidden="1" outlineLevel="2">
      <c r="A555" t="s">
        <v>187</v>
      </c>
      <c r="B555" t="s">
        <v>188</v>
      </c>
      <c r="C555" t="s">
        <v>181</v>
      </c>
      <c r="D555" t="s">
        <v>186</v>
      </c>
      <c r="E555">
        <v>304.92</v>
      </c>
      <c r="F555">
        <v>290.39999999999998</v>
      </c>
      <c r="G555">
        <v>4.7619047620000003</v>
      </c>
      <c r="H555">
        <v>14.52</v>
      </c>
      <c r="I555">
        <v>5.3</v>
      </c>
    </row>
    <row r="556" spans="1:9" hidden="1" outlineLevel="2">
      <c r="A556" t="s">
        <v>187</v>
      </c>
      <c r="B556" t="s">
        <v>188</v>
      </c>
      <c r="C556" t="s">
        <v>181</v>
      </c>
      <c r="D556" t="s">
        <v>186</v>
      </c>
      <c r="E556">
        <v>121.569</v>
      </c>
      <c r="F556">
        <v>115.78</v>
      </c>
      <c r="G556">
        <v>4.7619047620000003</v>
      </c>
      <c r="H556">
        <v>5.7889999999999997</v>
      </c>
      <c r="I556">
        <v>8.9</v>
      </c>
    </row>
    <row r="557" spans="1:9" hidden="1" outlineLevel="2">
      <c r="A557" t="s">
        <v>187</v>
      </c>
      <c r="B557" t="s">
        <v>188</v>
      </c>
      <c r="C557" t="s">
        <v>181</v>
      </c>
      <c r="D557" t="s">
        <v>186</v>
      </c>
      <c r="E557">
        <v>293.64299999999997</v>
      </c>
      <c r="F557">
        <v>279.66000000000003</v>
      </c>
      <c r="G557">
        <v>4.7619047620000003</v>
      </c>
      <c r="H557">
        <v>13.983000000000001</v>
      </c>
      <c r="I557">
        <v>7.2</v>
      </c>
    </row>
    <row r="558" spans="1:9" hidden="1" outlineLevel="2">
      <c r="A558" t="s">
        <v>187</v>
      </c>
      <c r="B558" t="s">
        <v>188</v>
      </c>
      <c r="C558" t="s">
        <v>181</v>
      </c>
      <c r="D558" t="s">
        <v>186</v>
      </c>
      <c r="E558">
        <v>457.38</v>
      </c>
      <c r="F558">
        <v>435.6</v>
      </c>
      <c r="G558">
        <v>4.7619047620000003</v>
      </c>
      <c r="H558">
        <v>21.78</v>
      </c>
      <c r="I558">
        <v>6.9</v>
      </c>
    </row>
    <row r="559" spans="1:9" hidden="1" outlineLevel="2">
      <c r="A559" t="s">
        <v>187</v>
      </c>
      <c r="B559" t="s">
        <v>188</v>
      </c>
      <c r="C559" t="s">
        <v>181</v>
      </c>
      <c r="D559" t="s">
        <v>186</v>
      </c>
      <c r="E559">
        <v>95.917500000000004</v>
      </c>
      <c r="F559">
        <v>91.35</v>
      </c>
      <c r="G559">
        <v>4.7619047620000003</v>
      </c>
      <c r="H559">
        <v>4.5674999999999999</v>
      </c>
      <c r="I559">
        <v>6.8</v>
      </c>
    </row>
    <row r="560" spans="1:9" hidden="1" outlineLevel="2">
      <c r="A560" t="s">
        <v>187</v>
      </c>
      <c r="B560" t="s">
        <v>188</v>
      </c>
      <c r="C560" t="s">
        <v>181</v>
      </c>
      <c r="D560" t="s">
        <v>186</v>
      </c>
      <c r="E560">
        <v>867.09</v>
      </c>
      <c r="F560">
        <v>825.8</v>
      </c>
      <c r="G560">
        <v>4.7619047620000003</v>
      </c>
      <c r="H560">
        <v>41.29</v>
      </c>
      <c r="I560">
        <v>5</v>
      </c>
    </row>
    <row r="561" spans="1:9" hidden="1" outlineLevel="2">
      <c r="A561" t="s">
        <v>187</v>
      </c>
      <c r="B561" t="s">
        <v>188</v>
      </c>
      <c r="C561" t="s">
        <v>181</v>
      </c>
      <c r="D561" t="s">
        <v>186</v>
      </c>
      <c r="E561">
        <v>251.7165</v>
      </c>
      <c r="F561">
        <v>239.73</v>
      </c>
      <c r="G561">
        <v>4.7619047620000003</v>
      </c>
      <c r="H561">
        <v>11.986499999999999</v>
      </c>
      <c r="I561">
        <v>5</v>
      </c>
    </row>
    <row r="562" spans="1:9" hidden="1" outlineLevel="2">
      <c r="A562" t="s">
        <v>187</v>
      </c>
      <c r="B562" t="s">
        <v>188</v>
      </c>
      <c r="C562" t="s">
        <v>181</v>
      </c>
      <c r="D562" t="s">
        <v>186</v>
      </c>
      <c r="E562">
        <v>697.93499999999995</v>
      </c>
      <c r="F562">
        <v>664.7</v>
      </c>
      <c r="G562">
        <v>4.7619047620000003</v>
      </c>
      <c r="H562">
        <v>33.234999999999999</v>
      </c>
      <c r="I562">
        <v>5</v>
      </c>
    </row>
    <row r="563" spans="1:9" hidden="1" outlineLevel="2">
      <c r="A563" t="s">
        <v>187</v>
      </c>
      <c r="B563" t="s">
        <v>188</v>
      </c>
      <c r="C563" t="s">
        <v>181</v>
      </c>
      <c r="D563" t="s">
        <v>186</v>
      </c>
      <c r="E563">
        <v>116.907</v>
      </c>
      <c r="F563">
        <v>111.34</v>
      </c>
      <c r="G563">
        <v>4.7619047620000003</v>
      </c>
      <c r="H563">
        <v>5.5670000000000002</v>
      </c>
      <c r="I563">
        <v>6</v>
      </c>
    </row>
    <row r="564" spans="1:9" hidden="1" outlineLevel="2">
      <c r="A564" t="s">
        <v>187</v>
      </c>
      <c r="B564" t="s">
        <v>188</v>
      </c>
      <c r="C564" t="s">
        <v>181</v>
      </c>
      <c r="D564" t="s">
        <v>186</v>
      </c>
      <c r="E564">
        <v>35.311500000000002</v>
      </c>
      <c r="F564">
        <v>33.630000000000003</v>
      </c>
      <c r="G564">
        <v>4.7619047620000003</v>
      </c>
      <c r="H564">
        <v>1.6815</v>
      </c>
      <c r="I564">
        <v>5.6</v>
      </c>
    </row>
    <row r="565" spans="1:9" hidden="1" outlineLevel="2">
      <c r="A565" t="s">
        <v>187</v>
      </c>
      <c r="B565" t="s">
        <v>188</v>
      </c>
      <c r="C565" t="s">
        <v>181</v>
      </c>
      <c r="D565" t="s">
        <v>186</v>
      </c>
      <c r="E565">
        <v>352.67399999999998</v>
      </c>
      <c r="F565">
        <v>335.88</v>
      </c>
      <c r="G565">
        <v>4.7619047620000003</v>
      </c>
      <c r="H565">
        <v>16.794</v>
      </c>
      <c r="I565">
        <v>5.0999999999999996</v>
      </c>
    </row>
    <row r="566" spans="1:9" hidden="1" outlineLevel="2">
      <c r="A566" t="s">
        <v>187</v>
      </c>
      <c r="B566" t="s">
        <v>188</v>
      </c>
      <c r="C566" t="s">
        <v>181</v>
      </c>
      <c r="D566" t="s">
        <v>186</v>
      </c>
      <c r="E566">
        <v>252.756</v>
      </c>
      <c r="F566">
        <v>240.72</v>
      </c>
      <c r="G566">
        <v>4.7619047620000003</v>
      </c>
      <c r="H566">
        <v>12.036</v>
      </c>
      <c r="I566">
        <v>9.4</v>
      </c>
    </row>
    <row r="567" spans="1:9" hidden="1" outlineLevel="2">
      <c r="A567" t="s">
        <v>187</v>
      </c>
      <c r="B567" t="s">
        <v>188</v>
      </c>
      <c r="C567" t="s">
        <v>181</v>
      </c>
      <c r="D567" t="s">
        <v>186</v>
      </c>
      <c r="E567">
        <v>181.881</v>
      </c>
      <c r="F567">
        <v>173.22</v>
      </c>
      <c r="G567">
        <v>4.7619047620000003</v>
      </c>
      <c r="H567">
        <v>8.6609999999999996</v>
      </c>
      <c r="I567">
        <v>7.7</v>
      </c>
    </row>
    <row r="568" spans="1:9" hidden="1" outlineLevel="2">
      <c r="A568" t="s">
        <v>187</v>
      </c>
      <c r="B568" t="s">
        <v>188</v>
      </c>
      <c r="C568" t="s">
        <v>181</v>
      </c>
      <c r="D568" t="s">
        <v>186</v>
      </c>
      <c r="E568">
        <v>196.14</v>
      </c>
      <c r="F568">
        <v>186.8</v>
      </c>
      <c r="G568">
        <v>4.7619047620000003</v>
      </c>
      <c r="H568">
        <v>9.34</v>
      </c>
      <c r="I568">
        <v>5.5</v>
      </c>
    </row>
    <row r="569" spans="1:9" hidden="1" outlineLevel="2">
      <c r="A569" t="s">
        <v>187</v>
      </c>
      <c r="B569" t="s">
        <v>188</v>
      </c>
      <c r="C569" t="s">
        <v>181</v>
      </c>
      <c r="D569" t="s">
        <v>186</v>
      </c>
      <c r="E569">
        <v>175.917</v>
      </c>
      <c r="F569">
        <v>167.54</v>
      </c>
      <c r="G569">
        <v>4.7619047620000003</v>
      </c>
      <c r="H569">
        <v>8.3770000000000007</v>
      </c>
      <c r="I569">
        <v>4.5999999999999996</v>
      </c>
    </row>
    <row r="570" spans="1:9" hidden="1" outlineLevel="2">
      <c r="A570" t="s">
        <v>187</v>
      </c>
      <c r="B570" t="s">
        <v>188</v>
      </c>
      <c r="C570" t="s">
        <v>181</v>
      </c>
      <c r="D570" t="s">
        <v>186</v>
      </c>
      <c r="E570">
        <v>760.44150000000002</v>
      </c>
      <c r="F570">
        <v>724.23</v>
      </c>
      <c r="G570">
        <v>4.7619047620000003</v>
      </c>
      <c r="H570">
        <v>36.211500000000001</v>
      </c>
      <c r="I570">
        <v>9.1999999999999993</v>
      </c>
    </row>
    <row r="571" spans="1:9" hidden="1" outlineLevel="2">
      <c r="A571" t="s">
        <v>187</v>
      </c>
      <c r="B571" t="s">
        <v>188</v>
      </c>
      <c r="C571" t="s">
        <v>181</v>
      </c>
      <c r="D571" t="s">
        <v>186</v>
      </c>
      <c r="E571">
        <v>98.028000000000006</v>
      </c>
      <c r="F571">
        <v>93.36</v>
      </c>
      <c r="G571">
        <v>4.7619047620000003</v>
      </c>
      <c r="H571">
        <v>4.6680000000000001</v>
      </c>
      <c r="I571">
        <v>7.4</v>
      </c>
    </row>
    <row r="572" spans="1:9" hidden="1" outlineLevel="2">
      <c r="A572" t="s">
        <v>187</v>
      </c>
      <c r="B572" t="s">
        <v>188</v>
      </c>
      <c r="C572" t="s">
        <v>181</v>
      </c>
      <c r="D572" t="s">
        <v>186</v>
      </c>
      <c r="E572">
        <v>56.405999999999999</v>
      </c>
      <c r="F572">
        <v>53.72</v>
      </c>
      <c r="G572">
        <v>4.7619047620000003</v>
      </c>
      <c r="H572">
        <v>2.6859999999999999</v>
      </c>
      <c r="I572">
        <v>6.4</v>
      </c>
    </row>
    <row r="573" spans="1:9" hidden="1" outlineLevel="2">
      <c r="A573" t="s">
        <v>187</v>
      </c>
      <c r="B573" t="s">
        <v>188</v>
      </c>
      <c r="C573" t="s">
        <v>181</v>
      </c>
      <c r="D573" t="s">
        <v>186</v>
      </c>
      <c r="E573">
        <v>769.10400000000004</v>
      </c>
      <c r="F573">
        <v>732.48</v>
      </c>
      <c r="G573">
        <v>4.7619047620000003</v>
      </c>
      <c r="H573">
        <v>36.624000000000002</v>
      </c>
      <c r="I573">
        <v>6</v>
      </c>
    </row>
    <row r="574" spans="1:9" hidden="1" outlineLevel="2">
      <c r="A574" t="s">
        <v>187</v>
      </c>
      <c r="B574" t="s">
        <v>188</v>
      </c>
      <c r="C574" t="s">
        <v>181</v>
      </c>
      <c r="D574" t="s">
        <v>186</v>
      </c>
      <c r="E574">
        <v>684.91499999999996</v>
      </c>
      <c r="F574">
        <v>652.29999999999995</v>
      </c>
      <c r="G574">
        <v>4.7619047620000003</v>
      </c>
      <c r="H574">
        <v>32.615000000000002</v>
      </c>
      <c r="I574">
        <v>5.2</v>
      </c>
    </row>
    <row r="575" spans="1:9" hidden="1" outlineLevel="2">
      <c r="A575" t="s">
        <v>187</v>
      </c>
      <c r="B575" t="s">
        <v>188</v>
      </c>
      <c r="C575" t="s">
        <v>181</v>
      </c>
      <c r="D575" t="s">
        <v>186</v>
      </c>
      <c r="E575">
        <v>830.37149999999997</v>
      </c>
      <c r="F575">
        <v>790.83</v>
      </c>
      <c r="G575">
        <v>4.7619047620000003</v>
      </c>
      <c r="H575">
        <v>39.541499999999999</v>
      </c>
      <c r="I575">
        <v>5.6</v>
      </c>
    </row>
    <row r="576" spans="1:9" hidden="1" outlineLevel="2">
      <c r="A576" t="s">
        <v>187</v>
      </c>
      <c r="B576" t="s">
        <v>188</v>
      </c>
      <c r="C576" t="s">
        <v>181</v>
      </c>
      <c r="D576" t="s">
        <v>186</v>
      </c>
      <c r="E576">
        <v>403.87200000000001</v>
      </c>
      <c r="F576">
        <v>384.64</v>
      </c>
      <c r="G576">
        <v>4.7619047620000003</v>
      </c>
      <c r="H576">
        <v>19.231999999999999</v>
      </c>
      <c r="I576">
        <v>8.4</v>
      </c>
    </row>
    <row r="577" spans="1:9" hidden="1" outlineLevel="2">
      <c r="A577" t="s">
        <v>187</v>
      </c>
      <c r="B577" t="s">
        <v>188</v>
      </c>
      <c r="C577" t="s">
        <v>181</v>
      </c>
      <c r="D577" t="s">
        <v>186</v>
      </c>
      <c r="E577">
        <v>247.59</v>
      </c>
      <c r="F577">
        <v>235.8</v>
      </c>
      <c r="G577">
        <v>4.7619047620000003</v>
      </c>
      <c r="H577">
        <v>11.79</v>
      </c>
      <c r="I577">
        <v>6</v>
      </c>
    </row>
    <row r="578" spans="1:9" hidden="1" outlineLevel="2">
      <c r="A578" t="s">
        <v>187</v>
      </c>
      <c r="B578" t="s">
        <v>188</v>
      </c>
      <c r="C578" t="s">
        <v>181</v>
      </c>
      <c r="D578" t="s">
        <v>186</v>
      </c>
      <c r="E578">
        <v>760.452</v>
      </c>
      <c r="F578">
        <v>724.24</v>
      </c>
      <c r="G578">
        <v>4.7619047620000003</v>
      </c>
      <c r="H578">
        <v>36.212000000000003</v>
      </c>
      <c r="I578">
        <v>6.5</v>
      </c>
    </row>
    <row r="579" spans="1:9" hidden="1" outlineLevel="2">
      <c r="A579" t="s">
        <v>187</v>
      </c>
      <c r="B579" t="s">
        <v>188</v>
      </c>
      <c r="C579" t="s">
        <v>181</v>
      </c>
      <c r="D579" t="s">
        <v>186</v>
      </c>
      <c r="E579">
        <v>41.737499999999997</v>
      </c>
      <c r="F579">
        <v>39.75</v>
      </c>
      <c r="G579">
        <v>4.7619047620000003</v>
      </c>
      <c r="H579">
        <v>1.9875</v>
      </c>
      <c r="I579">
        <v>6.1</v>
      </c>
    </row>
    <row r="580" spans="1:9" hidden="1" outlineLevel="2">
      <c r="A580" t="s">
        <v>187</v>
      </c>
      <c r="B580" t="s">
        <v>188</v>
      </c>
      <c r="C580" t="s">
        <v>181</v>
      </c>
      <c r="D580" t="s">
        <v>186</v>
      </c>
      <c r="E580">
        <v>335.89499999999998</v>
      </c>
      <c r="F580">
        <v>319.89999999999998</v>
      </c>
      <c r="G580">
        <v>4.7619047620000003</v>
      </c>
      <c r="H580">
        <v>15.994999999999999</v>
      </c>
      <c r="I580">
        <v>9.9</v>
      </c>
    </row>
    <row r="581" spans="1:9" hidden="1" outlineLevel="2">
      <c r="A581" t="s">
        <v>187</v>
      </c>
      <c r="B581" t="s">
        <v>188</v>
      </c>
      <c r="C581" t="s">
        <v>181</v>
      </c>
      <c r="D581" t="s">
        <v>186</v>
      </c>
      <c r="E581">
        <v>317.83499999999998</v>
      </c>
      <c r="F581">
        <v>302.7</v>
      </c>
      <c r="G581">
        <v>4.7619047620000003</v>
      </c>
      <c r="H581">
        <v>15.135</v>
      </c>
      <c r="I581">
        <v>8.9</v>
      </c>
    </row>
    <row r="582" spans="1:9" hidden="1" outlineLevel="2">
      <c r="A582" t="s">
        <v>187</v>
      </c>
      <c r="B582" t="s">
        <v>188</v>
      </c>
      <c r="C582" t="s">
        <v>181</v>
      </c>
      <c r="D582" t="s">
        <v>186</v>
      </c>
      <c r="E582">
        <v>92.725499999999997</v>
      </c>
      <c r="F582">
        <v>88.31</v>
      </c>
      <c r="G582">
        <v>4.7619047620000003</v>
      </c>
      <c r="H582">
        <v>4.4154999999999998</v>
      </c>
      <c r="I582">
        <v>5.2</v>
      </c>
    </row>
    <row r="583" spans="1:9" hidden="1" outlineLevel="2">
      <c r="A583" t="s">
        <v>187</v>
      </c>
      <c r="B583" t="s">
        <v>188</v>
      </c>
      <c r="C583" t="s">
        <v>181</v>
      </c>
      <c r="D583" t="s">
        <v>186</v>
      </c>
      <c r="E583">
        <v>56.469000000000001</v>
      </c>
      <c r="F583">
        <v>53.78</v>
      </c>
      <c r="G583">
        <v>4.7619047620000003</v>
      </c>
      <c r="H583">
        <v>2.6890000000000001</v>
      </c>
      <c r="I583">
        <v>4.7</v>
      </c>
    </row>
    <row r="584" spans="1:9" hidden="1" outlineLevel="2">
      <c r="A584" t="s">
        <v>187</v>
      </c>
      <c r="B584" t="s">
        <v>188</v>
      </c>
      <c r="C584" t="s">
        <v>181</v>
      </c>
      <c r="D584" t="s">
        <v>186</v>
      </c>
      <c r="E584">
        <v>125.7165</v>
      </c>
      <c r="F584">
        <v>119.73</v>
      </c>
      <c r="G584">
        <v>4.7619047620000003</v>
      </c>
      <c r="H584">
        <v>5.9865000000000004</v>
      </c>
      <c r="I584">
        <v>9.3000000000000007</v>
      </c>
    </row>
    <row r="585" spans="1:9" hidden="1" outlineLevel="2">
      <c r="A585" t="s">
        <v>187</v>
      </c>
      <c r="B585" t="s">
        <v>188</v>
      </c>
      <c r="C585" t="s">
        <v>181</v>
      </c>
      <c r="D585" t="s">
        <v>186</v>
      </c>
      <c r="E585">
        <v>415.233</v>
      </c>
      <c r="F585">
        <v>395.46</v>
      </c>
      <c r="G585">
        <v>4.7619047620000003</v>
      </c>
      <c r="H585">
        <v>19.773</v>
      </c>
      <c r="I585">
        <v>5.7</v>
      </c>
    </row>
    <row r="586" spans="1:9" hidden="1" outlineLevel="2">
      <c r="A586" t="s">
        <v>187</v>
      </c>
      <c r="B586" t="s">
        <v>188</v>
      </c>
      <c r="C586" t="s">
        <v>181</v>
      </c>
      <c r="D586" t="s">
        <v>186</v>
      </c>
      <c r="E586">
        <v>271.2885</v>
      </c>
      <c r="F586">
        <v>258.37</v>
      </c>
      <c r="G586">
        <v>4.7619047620000003</v>
      </c>
      <c r="H586">
        <v>12.9185</v>
      </c>
      <c r="I586">
        <v>6.7</v>
      </c>
    </row>
    <row r="587" spans="1:9" hidden="1" outlineLevel="2">
      <c r="A587" t="s">
        <v>187</v>
      </c>
      <c r="B587" t="s">
        <v>188</v>
      </c>
      <c r="C587" t="s">
        <v>181</v>
      </c>
      <c r="D587" t="s">
        <v>186</v>
      </c>
      <c r="E587">
        <v>104.83199999999999</v>
      </c>
      <c r="F587">
        <v>99.84</v>
      </c>
      <c r="G587">
        <v>4.7619047620000003</v>
      </c>
      <c r="H587">
        <v>4.992</v>
      </c>
      <c r="I587">
        <v>7</v>
      </c>
    </row>
    <row r="588" spans="1:9" hidden="1" outlineLevel="2">
      <c r="A588" t="s">
        <v>187</v>
      </c>
      <c r="B588" t="s">
        <v>188</v>
      </c>
      <c r="C588" t="s">
        <v>181</v>
      </c>
      <c r="D588" t="s">
        <v>186</v>
      </c>
      <c r="E588">
        <v>167.58</v>
      </c>
      <c r="F588">
        <v>159.6</v>
      </c>
      <c r="G588">
        <v>4.7619047620000003</v>
      </c>
      <c r="H588">
        <v>7.98</v>
      </c>
      <c r="I588">
        <v>4.9000000000000004</v>
      </c>
    </row>
    <row r="589" spans="1:9" hidden="1" outlineLevel="2">
      <c r="A589" t="s">
        <v>187</v>
      </c>
      <c r="B589" t="s">
        <v>188</v>
      </c>
      <c r="C589" t="s">
        <v>181</v>
      </c>
      <c r="D589" t="s">
        <v>186</v>
      </c>
      <c r="E589">
        <v>520.79999999999995</v>
      </c>
      <c r="F589">
        <v>496</v>
      </c>
      <c r="G589">
        <v>4.7619047620000003</v>
      </c>
      <c r="H589">
        <v>24.8</v>
      </c>
      <c r="I589">
        <v>6.2</v>
      </c>
    </row>
    <row r="590" spans="1:9" hidden="1" outlineLevel="2">
      <c r="A590" t="s">
        <v>187</v>
      </c>
      <c r="B590" t="s">
        <v>188</v>
      </c>
      <c r="C590" t="s">
        <v>181</v>
      </c>
      <c r="D590" t="s">
        <v>186</v>
      </c>
      <c r="E590">
        <v>633.10799999999995</v>
      </c>
      <c r="F590">
        <v>602.96</v>
      </c>
      <c r="G590">
        <v>4.7619047620000003</v>
      </c>
      <c r="H590">
        <v>30.148</v>
      </c>
      <c r="I590">
        <v>8.4</v>
      </c>
    </row>
    <row r="591" spans="1:9" outlineLevel="1" collapsed="1">
      <c r="A591" s="84" t="s">
        <v>190</v>
      </c>
      <c r="E591">
        <f>SUBTOTAL(9,E592:E664)</f>
        <v>22227.838499999994</v>
      </c>
    </row>
    <row r="592" spans="1:9" hidden="1" outlineLevel="2">
      <c r="A592" t="s">
        <v>183</v>
      </c>
      <c r="B592" t="s">
        <v>184</v>
      </c>
      <c r="C592" t="s">
        <v>181</v>
      </c>
      <c r="D592" t="s">
        <v>186</v>
      </c>
      <c r="E592">
        <v>451.71</v>
      </c>
      <c r="F592">
        <v>430.2</v>
      </c>
      <c r="G592">
        <v>4.7619047620000003</v>
      </c>
      <c r="H592">
        <v>21.51</v>
      </c>
      <c r="I592">
        <v>4.8</v>
      </c>
    </row>
    <row r="593" spans="1:9" hidden="1" outlineLevel="2">
      <c r="A593" t="s">
        <v>183</v>
      </c>
      <c r="B593" t="s">
        <v>184</v>
      </c>
      <c r="C593" t="s">
        <v>181</v>
      </c>
      <c r="D593" t="s">
        <v>186</v>
      </c>
      <c r="E593">
        <v>117.831</v>
      </c>
      <c r="F593">
        <v>112.22</v>
      </c>
      <c r="G593">
        <v>4.7619047620000003</v>
      </c>
      <c r="H593">
        <v>5.6109999999999998</v>
      </c>
      <c r="I593">
        <v>6.3</v>
      </c>
    </row>
    <row r="594" spans="1:9" hidden="1" outlineLevel="2">
      <c r="A594" t="s">
        <v>183</v>
      </c>
      <c r="B594" t="s">
        <v>184</v>
      </c>
      <c r="C594" t="s">
        <v>181</v>
      </c>
      <c r="D594" t="s">
        <v>186</v>
      </c>
      <c r="E594">
        <v>32.277000000000001</v>
      </c>
      <c r="F594">
        <v>30.74</v>
      </c>
      <c r="G594">
        <v>4.7619047620000003</v>
      </c>
      <c r="H594">
        <v>1.5369999999999999</v>
      </c>
      <c r="I594">
        <v>7.2</v>
      </c>
    </row>
    <row r="595" spans="1:9" hidden="1" outlineLevel="2">
      <c r="A595" t="s">
        <v>183</v>
      </c>
      <c r="B595" t="s">
        <v>184</v>
      </c>
      <c r="C595" t="s">
        <v>181</v>
      </c>
      <c r="D595" t="s">
        <v>186</v>
      </c>
      <c r="E595">
        <v>671.79</v>
      </c>
      <c r="F595">
        <v>639.79999999999995</v>
      </c>
      <c r="G595">
        <v>4.7619047620000003</v>
      </c>
      <c r="H595">
        <v>31.99</v>
      </c>
      <c r="I595">
        <v>9.5</v>
      </c>
    </row>
    <row r="596" spans="1:9" hidden="1" outlineLevel="2">
      <c r="A596" t="s">
        <v>183</v>
      </c>
      <c r="B596" t="s">
        <v>184</v>
      </c>
      <c r="C596" t="s">
        <v>181</v>
      </c>
      <c r="D596" t="s">
        <v>186</v>
      </c>
      <c r="E596">
        <v>16.201499999999999</v>
      </c>
      <c r="F596">
        <v>15.43</v>
      </c>
      <c r="G596">
        <v>4.7619047620000003</v>
      </c>
      <c r="H596">
        <v>0.77149999999999996</v>
      </c>
      <c r="I596">
        <v>6.1</v>
      </c>
    </row>
    <row r="597" spans="1:9" hidden="1" outlineLevel="2">
      <c r="A597" t="s">
        <v>183</v>
      </c>
      <c r="B597" t="s">
        <v>184</v>
      </c>
      <c r="C597" t="s">
        <v>181</v>
      </c>
      <c r="D597" t="s">
        <v>186</v>
      </c>
      <c r="E597">
        <v>463.428</v>
      </c>
      <c r="F597">
        <v>441.36</v>
      </c>
      <c r="G597">
        <v>4.7619047620000003</v>
      </c>
      <c r="H597">
        <v>22.068000000000001</v>
      </c>
      <c r="I597">
        <v>8.6</v>
      </c>
    </row>
    <row r="598" spans="1:9" hidden="1" outlineLevel="2">
      <c r="A598" t="s">
        <v>183</v>
      </c>
      <c r="B598" t="s">
        <v>184</v>
      </c>
      <c r="C598" t="s">
        <v>181</v>
      </c>
      <c r="D598" t="s">
        <v>186</v>
      </c>
      <c r="E598">
        <v>256.77749999999997</v>
      </c>
      <c r="F598">
        <v>244.55</v>
      </c>
      <c r="G598">
        <v>4.7619047620000003</v>
      </c>
      <c r="H598">
        <v>12.227499999999999</v>
      </c>
      <c r="I598">
        <v>6.6</v>
      </c>
    </row>
    <row r="599" spans="1:9" hidden="1" outlineLevel="2">
      <c r="A599" t="s">
        <v>183</v>
      </c>
      <c r="B599" t="s">
        <v>184</v>
      </c>
      <c r="C599" t="s">
        <v>181</v>
      </c>
      <c r="D599" t="s">
        <v>186</v>
      </c>
      <c r="E599">
        <v>51.145499999999998</v>
      </c>
      <c r="F599">
        <v>48.71</v>
      </c>
      <c r="G599">
        <v>4.7619047620000003</v>
      </c>
      <c r="H599">
        <v>2.4355000000000002</v>
      </c>
      <c r="I599">
        <v>4.0999999999999996</v>
      </c>
    </row>
    <row r="600" spans="1:9" hidden="1" outlineLevel="2">
      <c r="A600" t="s">
        <v>183</v>
      </c>
      <c r="B600" t="s">
        <v>184</v>
      </c>
      <c r="C600" t="s">
        <v>181</v>
      </c>
      <c r="D600" t="s">
        <v>186</v>
      </c>
      <c r="E600">
        <v>860.68499999999995</v>
      </c>
      <c r="F600">
        <v>819.7</v>
      </c>
      <c r="G600">
        <v>4.7619047620000003</v>
      </c>
      <c r="H600">
        <v>40.984999999999999</v>
      </c>
      <c r="I600">
        <v>9.1999999999999993</v>
      </c>
    </row>
    <row r="601" spans="1:9" hidden="1" outlineLevel="2">
      <c r="A601" t="s">
        <v>183</v>
      </c>
      <c r="B601" t="s">
        <v>184</v>
      </c>
      <c r="C601" t="s">
        <v>181</v>
      </c>
      <c r="D601" t="s">
        <v>186</v>
      </c>
      <c r="E601">
        <v>419.83199999999999</v>
      </c>
      <c r="F601">
        <v>399.84</v>
      </c>
      <c r="G601">
        <v>4.7619047620000003</v>
      </c>
      <c r="H601">
        <v>19.992000000000001</v>
      </c>
      <c r="I601">
        <v>6.5</v>
      </c>
    </row>
    <row r="602" spans="1:9" hidden="1" outlineLevel="2">
      <c r="A602" t="s">
        <v>183</v>
      </c>
      <c r="B602" t="s">
        <v>184</v>
      </c>
      <c r="C602" t="s">
        <v>181</v>
      </c>
      <c r="D602" t="s">
        <v>186</v>
      </c>
      <c r="E602">
        <v>536.84400000000005</v>
      </c>
      <c r="F602">
        <v>511.28</v>
      </c>
      <c r="G602">
        <v>4.7619047620000003</v>
      </c>
      <c r="H602">
        <v>25.564</v>
      </c>
      <c r="I602">
        <v>4.5999999999999996</v>
      </c>
    </row>
    <row r="603" spans="1:9" hidden="1" outlineLevel="2">
      <c r="A603" t="s">
        <v>183</v>
      </c>
      <c r="B603" t="s">
        <v>184</v>
      </c>
      <c r="C603" t="s">
        <v>181</v>
      </c>
      <c r="D603" t="s">
        <v>186</v>
      </c>
      <c r="E603">
        <v>950.25</v>
      </c>
      <c r="F603">
        <v>905</v>
      </c>
      <c r="G603">
        <v>4.7619047620000003</v>
      </c>
      <c r="H603">
        <v>45.25</v>
      </c>
      <c r="I603">
        <v>8.1</v>
      </c>
    </row>
    <row r="604" spans="1:9" hidden="1" outlineLevel="2">
      <c r="A604" t="s">
        <v>183</v>
      </c>
      <c r="B604" t="s">
        <v>184</v>
      </c>
      <c r="C604" t="s">
        <v>181</v>
      </c>
      <c r="D604" t="s">
        <v>186</v>
      </c>
      <c r="E604">
        <v>254.01599999999999</v>
      </c>
      <c r="F604">
        <v>241.92</v>
      </c>
      <c r="G604">
        <v>4.7619047620000003</v>
      </c>
      <c r="H604">
        <v>12.096</v>
      </c>
      <c r="I604">
        <v>7.3</v>
      </c>
    </row>
    <row r="605" spans="1:9" hidden="1" outlineLevel="2">
      <c r="A605" t="s">
        <v>183</v>
      </c>
      <c r="B605" t="s">
        <v>184</v>
      </c>
      <c r="C605" t="s">
        <v>181</v>
      </c>
      <c r="D605" t="s">
        <v>186</v>
      </c>
      <c r="E605">
        <v>273.42</v>
      </c>
      <c r="F605">
        <v>260.39999999999998</v>
      </c>
      <c r="G605">
        <v>4.7619047620000003</v>
      </c>
      <c r="H605">
        <v>13.02</v>
      </c>
      <c r="I605">
        <v>9.9</v>
      </c>
    </row>
    <row r="606" spans="1:9" hidden="1" outlineLevel="2">
      <c r="A606" t="s">
        <v>183</v>
      </c>
      <c r="B606" t="s">
        <v>184</v>
      </c>
      <c r="C606" t="s">
        <v>181</v>
      </c>
      <c r="D606" t="s">
        <v>186</v>
      </c>
      <c r="E606">
        <v>323.14800000000002</v>
      </c>
      <c r="F606">
        <v>307.76</v>
      </c>
      <c r="G606">
        <v>4.7619047620000003</v>
      </c>
      <c r="H606">
        <v>15.388</v>
      </c>
      <c r="I606">
        <v>7.7</v>
      </c>
    </row>
    <row r="607" spans="1:9" hidden="1" outlineLevel="2">
      <c r="A607" t="s">
        <v>183</v>
      </c>
      <c r="B607" t="s">
        <v>184</v>
      </c>
      <c r="C607" t="s">
        <v>181</v>
      </c>
      <c r="D607" t="s">
        <v>186</v>
      </c>
      <c r="E607">
        <v>91.77</v>
      </c>
      <c r="F607">
        <v>87.4</v>
      </c>
      <c r="G607">
        <v>4.7619047620000003</v>
      </c>
      <c r="H607">
        <v>4.37</v>
      </c>
      <c r="I607">
        <v>4.9000000000000004</v>
      </c>
    </row>
    <row r="608" spans="1:9" hidden="1" outlineLevel="2">
      <c r="A608" t="s">
        <v>183</v>
      </c>
      <c r="B608" t="s">
        <v>184</v>
      </c>
      <c r="C608" t="s">
        <v>181</v>
      </c>
      <c r="D608" t="s">
        <v>186</v>
      </c>
      <c r="E608">
        <v>155.65199999999999</v>
      </c>
      <c r="F608">
        <v>148.24</v>
      </c>
      <c r="G608">
        <v>4.7619047620000003</v>
      </c>
      <c r="H608">
        <v>7.4119999999999999</v>
      </c>
      <c r="I608">
        <v>9.6999999999999993</v>
      </c>
    </row>
    <row r="609" spans="1:9" hidden="1" outlineLevel="2">
      <c r="A609" t="s">
        <v>183</v>
      </c>
      <c r="B609" t="s">
        <v>184</v>
      </c>
      <c r="C609" t="s">
        <v>181</v>
      </c>
      <c r="D609" t="s">
        <v>186</v>
      </c>
      <c r="E609">
        <v>195.72</v>
      </c>
      <c r="F609">
        <v>186.4</v>
      </c>
      <c r="G609">
        <v>4.7619047620000003</v>
      </c>
      <c r="H609">
        <v>9.32</v>
      </c>
      <c r="I609">
        <v>6</v>
      </c>
    </row>
    <row r="610" spans="1:9" hidden="1" outlineLevel="2">
      <c r="A610" t="s">
        <v>183</v>
      </c>
      <c r="B610" t="s">
        <v>184</v>
      </c>
      <c r="C610" t="s">
        <v>181</v>
      </c>
      <c r="D610" t="s">
        <v>186</v>
      </c>
      <c r="E610">
        <v>369.495</v>
      </c>
      <c r="F610">
        <v>351.9</v>
      </c>
      <c r="G610">
        <v>4.7619047620000003</v>
      </c>
      <c r="H610">
        <v>17.594999999999999</v>
      </c>
      <c r="I610">
        <v>8.4</v>
      </c>
    </row>
    <row r="611" spans="1:9" hidden="1" outlineLevel="2">
      <c r="A611" t="s">
        <v>183</v>
      </c>
      <c r="B611" t="s">
        <v>184</v>
      </c>
      <c r="C611" t="s">
        <v>181</v>
      </c>
      <c r="D611" t="s">
        <v>186</v>
      </c>
      <c r="E611">
        <v>276.94799999999998</v>
      </c>
      <c r="F611">
        <v>263.76</v>
      </c>
      <c r="G611">
        <v>4.7619047620000003</v>
      </c>
      <c r="H611">
        <v>13.188000000000001</v>
      </c>
      <c r="I611">
        <v>6.9</v>
      </c>
    </row>
    <row r="612" spans="1:9" hidden="1" outlineLevel="2">
      <c r="A612" t="s">
        <v>183</v>
      </c>
      <c r="B612" t="s">
        <v>184</v>
      </c>
      <c r="C612" t="s">
        <v>181</v>
      </c>
      <c r="D612" t="s">
        <v>186</v>
      </c>
      <c r="E612">
        <v>745.39499999999998</v>
      </c>
      <c r="F612">
        <v>709.9</v>
      </c>
      <c r="G612">
        <v>4.7619047620000003</v>
      </c>
      <c r="H612">
        <v>35.494999999999997</v>
      </c>
      <c r="I612">
        <v>5.7</v>
      </c>
    </row>
    <row r="613" spans="1:9" hidden="1" outlineLevel="2">
      <c r="A613" t="s">
        <v>183</v>
      </c>
      <c r="B613" t="s">
        <v>184</v>
      </c>
      <c r="C613" t="s">
        <v>181</v>
      </c>
      <c r="D613" t="s">
        <v>186</v>
      </c>
      <c r="E613">
        <v>78.602999999999994</v>
      </c>
      <c r="F613">
        <v>74.86</v>
      </c>
      <c r="G613">
        <v>4.7619047620000003</v>
      </c>
      <c r="H613">
        <v>3.7429999999999999</v>
      </c>
      <c r="I613">
        <v>6.9</v>
      </c>
    </row>
    <row r="614" spans="1:9" hidden="1" outlineLevel="2">
      <c r="A614" t="s">
        <v>183</v>
      </c>
      <c r="B614" t="s">
        <v>184</v>
      </c>
      <c r="C614" t="s">
        <v>181</v>
      </c>
      <c r="D614" t="s">
        <v>186</v>
      </c>
      <c r="E614">
        <v>145.59299999999999</v>
      </c>
      <c r="F614">
        <v>138.66</v>
      </c>
      <c r="G614">
        <v>4.7619047620000003</v>
      </c>
      <c r="H614">
        <v>6.9329999999999998</v>
      </c>
      <c r="I614">
        <v>9.6999999999999993</v>
      </c>
    </row>
    <row r="615" spans="1:9" hidden="1" outlineLevel="2">
      <c r="A615" t="s">
        <v>183</v>
      </c>
      <c r="B615" t="s">
        <v>184</v>
      </c>
      <c r="C615" t="s">
        <v>181</v>
      </c>
      <c r="D615" t="s">
        <v>186</v>
      </c>
      <c r="E615">
        <v>208.67699999999999</v>
      </c>
      <c r="F615">
        <v>198.74</v>
      </c>
      <c r="G615">
        <v>4.7619047620000003</v>
      </c>
      <c r="H615">
        <v>9.9369999999999994</v>
      </c>
      <c r="I615">
        <v>5.2</v>
      </c>
    </row>
    <row r="616" spans="1:9" hidden="1" outlineLevel="2">
      <c r="A616" t="s">
        <v>183</v>
      </c>
      <c r="B616" t="s">
        <v>184</v>
      </c>
      <c r="C616" t="s">
        <v>181</v>
      </c>
      <c r="D616" t="s">
        <v>186</v>
      </c>
      <c r="E616">
        <v>392.64749999999998</v>
      </c>
      <c r="F616">
        <v>373.95</v>
      </c>
      <c r="G616">
        <v>4.7619047620000003</v>
      </c>
      <c r="H616">
        <v>18.697500000000002</v>
      </c>
      <c r="I616">
        <v>4.9000000000000004</v>
      </c>
    </row>
    <row r="617" spans="1:9" hidden="1" outlineLevel="2">
      <c r="A617" t="s">
        <v>183</v>
      </c>
      <c r="B617" t="s">
        <v>184</v>
      </c>
      <c r="C617" t="s">
        <v>181</v>
      </c>
      <c r="D617" t="s">
        <v>186</v>
      </c>
      <c r="E617">
        <v>185.09399999999999</v>
      </c>
      <c r="F617">
        <v>176.28</v>
      </c>
      <c r="G617">
        <v>4.7619047620000003</v>
      </c>
      <c r="H617">
        <v>8.8140000000000001</v>
      </c>
      <c r="I617">
        <v>8.4</v>
      </c>
    </row>
    <row r="618" spans="1:9" hidden="1" outlineLevel="2">
      <c r="A618" t="s">
        <v>183</v>
      </c>
      <c r="B618" t="s">
        <v>184</v>
      </c>
      <c r="C618" t="s">
        <v>181</v>
      </c>
      <c r="D618" t="s">
        <v>186</v>
      </c>
      <c r="E618">
        <v>395.892</v>
      </c>
      <c r="F618">
        <v>377.04</v>
      </c>
      <c r="G618">
        <v>4.7619047620000003</v>
      </c>
      <c r="H618">
        <v>18.852</v>
      </c>
      <c r="I618">
        <v>8.6</v>
      </c>
    </row>
    <row r="619" spans="1:9" hidden="1" outlineLevel="2">
      <c r="A619" t="s">
        <v>183</v>
      </c>
      <c r="B619" t="s">
        <v>184</v>
      </c>
      <c r="C619" t="s">
        <v>181</v>
      </c>
      <c r="D619" t="s">
        <v>186</v>
      </c>
      <c r="E619">
        <v>77.174999999999997</v>
      </c>
      <c r="F619">
        <v>73.5</v>
      </c>
      <c r="G619">
        <v>4.7619047620000003</v>
      </c>
      <c r="H619">
        <v>3.6749999999999998</v>
      </c>
      <c r="I619">
        <v>8.5</v>
      </c>
    </row>
    <row r="620" spans="1:9" hidden="1" outlineLevel="2">
      <c r="A620" t="s">
        <v>183</v>
      </c>
      <c r="B620" t="s">
        <v>184</v>
      </c>
      <c r="C620" t="s">
        <v>181</v>
      </c>
      <c r="D620" t="s">
        <v>186</v>
      </c>
      <c r="E620">
        <v>407.31599999999997</v>
      </c>
      <c r="F620">
        <v>387.92</v>
      </c>
      <c r="G620">
        <v>4.7619047620000003</v>
      </c>
      <c r="H620">
        <v>19.396000000000001</v>
      </c>
      <c r="I620">
        <v>9.4</v>
      </c>
    </row>
    <row r="621" spans="1:9" hidden="1" outlineLevel="2">
      <c r="A621" t="s">
        <v>183</v>
      </c>
      <c r="B621" t="s">
        <v>184</v>
      </c>
      <c r="C621" t="s">
        <v>181</v>
      </c>
      <c r="D621" t="s">
        <v>186</v>
      </c>
      <c r="E621">
        <v>14.679</v>
      </c>
      <c r="F621">
        <v>13.98</v>
      </c>
      <c r="G621">
        <v>4.7619047620000003</v>
      </c>
      <c r="H621">
        <v>0.69899999999999995</v>
      </c>
      <c r="I621">
        <v>9.8000000000000007</v>
      </c>
    </row>
    <row r="622" spans="1:9" hidden="1" outlineLevel="2">
      <c r="A622" t="s">
        <v>183</v>
      </c>
      <c r="B622" t="s">
        <v>184</v>
      </c>
      <c r="C622" t="s">
        <v>181</v>
      </c>
      <c r="D622" t="s">
        <v>186</v>
      </c>
      <c r="E622">
        <v>348.30599999999998</v>
      </c>
      <c r="F622">
        <v>331.72</v>
      </c>
      <c r="G622">
        <v>4.7619047620000003</v>
      </c>
      <c r="H622">
        <v>16.585999999999999</v>
      </c>
      <c r="I622">
        <v>9.6</v>
      </c>
    </row>
    <row r="623" spans="1:9" hidden="1" outlineLevel="2">
      <c r="A623" t="s">
        <v>183</v>
      </c>
      <c r="B623" t="s">
        <v>184</v>
      </c>
      <c r="C623" t="s">
        <v>181</v>
      </c>
      <c r="D623" t="s">
        <v>186</v>
      </c>
      <c r="E623">
        <v>71.567999999999998</v>
      </c>
      <c r="F623">
        <v>68.16</v>
      </c>
      <c r="G623">
        <v>4.7619047620000003</v>
      </c>
      <c r="H623">
        <v>3.4079999999999999</v>
      </c>
      <c r="I623">
        <v>7</v>
      </c>
    </row>
    <row r="624" spans="1:9" hidden="1" outlineLevel="2">
      <c r="A624" t="s">
        <v>183</v>
      </c>
      <c r="B624" t="s">
        <v>184</v>
      </c>
      <c r="C624" t="s">
        <v>181</v>
      </c>
      <c r="D624" t="s">
        <v>186</v>
      </c>
      <c r="E624">
        <v>91.56</v>
      </c>
      <c r="F624">
        <v>87.2</v>
      </c>
      <c r="G624">
        <v>4.7619047620000003</v>
      </c>
      <c r="H624">
        <v>4.3600000000000003</v>
      </c>
      <c r="I624">
        <v>8.1</v>
      </c>
    </row>
    <row r="625" spans="1:9" hidden="1" outlineLevel="2">
      <c r="A625" t="s">
        <v>183</v>
      </c>
      <c r="B625" t="s">
        <v>184</v>
      </c>
      <c r="C625" t="s">
        <v>181</v>
      </c>
      <c r="D625" t="s">
        <v>186</v>
      </c>
      <c r="E625">
        <v>290.43</v>
      </c>
      <c r="F625">
        <v>276.60000000000002</v>
      </c>
      <c r="G625">
        <v>4.7619047620000003</v>
      </c>
      <c r="H625">
        <v>13.83</v>
      </c>
      <c r="I625">
        <v>8.9</v>
      </c>
    </row>
    <row r="626" spans="1:9" hidden="1" outlineLevel="2">
      <c r="A626" t="s">
        <v>183</v>
      </c>
      <c r="B626" t="s">
        <v>184</v>
      </c>
      <c r="C626" t="s">
        <v>181</v>
      </c>
      <c r="D626" t="s">
        <v>186</v>
      </c>
      <c r="E626">
        <v>429.16649999999998</v>
      </c>
      <c r="F626">
        <v>408.73</v>
      </c>
      <c r="G626">
        <v>4.7619047620000003</v>
      </c>
      <c r="H626">
        <v>20.436499999999999</v>
      </c>
      <c r="I626">
        <v>8.1999999999999993</v>
      </c>
    </row>
    <row r="627" spans="1:9" hidden="1" outlineLevel="2">
      <c r="A627" t="s">
        <v>183</v>
      </c>
      <c r="B627" t="s">
        <v>184</v>
      </c>
      <c r="C627" t="s">
        <v>181</v>
      </c>
      <c r="D627" t="s">
        <v>186</v>
      </c>
      <c r="E627">
        <v>206.79750000000001</v>
      </c>
      <c r="F627">
        <v>196.95</v>
      </c>
      <c r="G627">
        <v>4.7619047620000003</v>
      </c>
      <c r="H627">
        <v>9.8475000000000001</v>
      </c>
      <c r="I627">
        <v>8.6999999999999993</v>
      </c>
    </row>
    <row r="628" spans="1:9" hidden="1" outlineLevel="2">
      <c r="A628" t="s">
        <v>183</v>
      </c>
      <c r="B628" t="s">
        <v>184</v>
      </c>
      <c r="C628" t="s">
        <v>181</v>
      </c>
      <c r="D628" t="s">
        <v>186</v>
      </c>
      <c r="E628">
        <v>377.58</v>
      </c>
      <c r="F628">
        <v>359.6</v>
      </c>
      <c r="G628">
        <v>4.7619047620000003</v>
      </c>
      <c r="H628">
        <v>17.98</v>
      </c>
      <c r="I628">
        <v>4.3</v>
      </c>
    </row>
    <row r="629" spans="1:9" hidden="1" outlineLevel="2">
      <c r="A629" t="s">
        <v>183</v>
      </c>
      <c r="B629" t="s">
        <v>184</v>
      </c>
      <c r="C629" t="s">
        <v>181</v>
      </c>
      <c r="D629" t="s">
        <v>186</v>
      </c>
      <c r="E629">
        <v>79.674000000000007</v>
      </c>
      <c r="F629">
        <v>75.88</v>
      </c>
      <c r="G629">
        <v>4.7619047620000003</v>
      </c>
      <c r="H629">
        <v>3.794</v>
      </c>
      <c r="I629">
        <v>7.1</v>
      </c>
    </row>
    <row r="630" spans="1:9" hidden="1" outlineLevel="2">
      <c r="A630" t="s">
        <v>183</v>
      </c>
      <c r="B630" t="s">
        <v>184</v>
      </c>
      <c r="C630" t="s">
        <v>181</v>
      </c>
      <c r="D630" t="s">
        <v>186</v>
      </c>
      <c r="E630">
        <v>118.251</v>
      </c>
      <c r="F630">
        <v>112.62</v>
      </c>
      <c r="G630">
        <v>4.7619047620000003</v>
      </c>
      <c r="H630">
        <v>5.6310000000000002</v>
      </c>
      <c r="I630">
        <v>5.5</v>
      </c>
    </row>
    <row r="631" spans="1:9" hidden="1" outlineLevel="2">
      <c r="A631" t="s">
        <v>183</v>
      </c>
      <c r="B631" t="s">
        <v>184</v>
      </c>
      <c r="C631" t="s">
        <v>181</v>
      </c>
      <c r="D631" t="s">
        <v>186</v>
      </c>
      <c r="E631">
        <v>293.13900000000001</v>
      </c>
      <c r="F631">
        <v>279.18</v>
      </c>
      <c r="G631">
        <v>4.7619047620000003</v>
      </c>
      <c r="H631">
        <v>13.959</v>
      </c>
      <c r="I631">
        <v>4.3</v>
      </c>
    </row>
    <row r="632" spans="1:9" hidden="1" outlineLevel="2">
      <c r="A632" t="s">
        <v>183</v>
      </c>
      <c r="B632" t="s">
        <v>184</v>
      </c>
      <c r="C632" t="s">
        <v>181</v>
      </c>
      <c r="D632" t="s">
        <v>186</v>
      </c>
      <c r="E632">
        <v>84.976500000000001</v>
      </c>
      <c r="F632">
        <v>80.930000000000007</v>
      </c>
      <c r="G632">
        <v>4.7619047620000003</v>
      </c>
      <c r="H632">
        <v>4.0465</v>
      </c>
      <c r="I632">
        <v>9</v>
      </c>
    </row>
    <row r="633" spans="1:9" hidden="1" outlineLevel="2">
      <c r="A633" t="s">
        <v>183</v>
      </c>
      <c r="B633" t="s">
        <v>184</v>
      </c>
      <c r="C633" t="s">
        <v>181</v>
      </c>
      <c r="D633" t="s">
        <v>186</v>
      </c>
      <c r="E633">
        <v>461.52749999999997</v>
      </c>
      <c r="F633">
        <v>439.55</v>
      </c>
      <c r="G633">
        <v>4.7619047620000003</v>
      </c>
      <c r="H633">
        <v>21.977499999999999</v>
      </c>
      <c r="I633">
        <v>4.4000000000000004</v>
      </c>
    </row>
    <row r="634" spans="1:9" hidden="1" outlineLevel="2">
      <c r="A634" t="s">
        <v>183</v>
      </c>
      <c r="B634" t="s">
        <v>184</v>
      </c>
      <c r="C634" t="s">
        <v>181</v>
      </c>
      <c r="D634" t="s">
        <v>186</v>
      </c>
      <c r="E634">
        <v>63.262500000000003</v>
      </c>
      <c r="F634">
        <v>60.25</v>
      </c>
      <c r="G634">
        <v>4.7619047620000003</v>
      </c>
      <c r="H634">
        <v>3.0125000000000002</v>
      </c>
      <c r="I634">
        <v>5.5</v>
      </c>
    </row>
    <row r="635" spans="1:9" hidden="1" outlineLevel="2">
      <c r="A635" t="s">
        <v>183</v>
      </c>
      <c r="B635" t="s">
        <v>184</v>
      </c>
      <c r="C635" t="s">
        <v>181</v>
      </c>
      <c r="D635" t="s">
        <v>186</v>
      </c>
      <c r="E635">
        <v>125.979</v>
      </c>
      <c r="F635">
        <v>119.98</v>
      </c>
      <c r="G635">
        <v>4.7619047620000003</v>
      </c>
      <c r="H635">
        <v>5.9989999999999997</v>
      </c>
      <c r="I635">
        <v>7.9</v>
      </c>
    </row>
    <row r="636" spans="1:9" hidden="1" outlineLevel="2">
      <c r="A636" t="s">
        <v>183</v>
      </c>
      <c r="B636" t="s">
        <v>184</v>
      </c>
      <c r="C636" t="s">
        <v>181</v>
      </c>
      <c r="D636" t="s">
        <v>186</v>
      </c>
      <c r="E636">
        <v>153.048</v>
      </c>
      <c r="F636">
        <v>145.76</v>
      </c>
      <c r="G636">
        <v>4.7619047620000003</v>
      </c>
      <c r="H636">
        <v>7.2880000000000003</v>
      </c>
      <c r="I636">
        <v>6.1</v>
      </c>
    </row>
    <row r="637" spans="1:9" hidden="1" outlineLevel="2">
      <c r="A637" t="s">
        <v>183</v>
      </c>
      <c r="B637" t="s">
        <v>184</v>
      </c>
      <c r="C637" t="s">
        <v>181</v>
      </c>
      <c r="D637" t="s">
        <v>186</v>
      </c>
      <c r="E637">
        <v>404.54399999999998</v>
      </c>
      <c r="F637">
        <v>385.28</v>
      </c>
      <c r="G637">
        <v>4.7619047620000003</v>
      </c>
      <c r="H637">
        <v>19.263999999999999</v>
      </c>
      <c r="I637">
        <v>5.2</v>
      </c>
    </row>
    <row r="638" spans="1:9" hidden="1" outlineLevel="2">
      <c r="A638" t="s">
        <v>183</v>
      </c>
      <c r="B638" t="s">
        <v>184</v>
      </c>
      <c r="C638" t="s">
        <v>181</v>
      </c>
      <c r="D638" t="s">
        <v>186</v>
      </c>
      <c r="E638">
        <v>72.429000000000002</v>
      </c>
      <c r="F638">
        <v>68.98</v>
      </c>
      <c r="G638">
        <v>4.7619047620000003</v>
      </c>
      <c r="H638">
        <v>3.4489999999999998</v>
      </c>
      <c r="I638">
        <v>4.8</v>
      </c>
    </row>
    <row r="639" spans="1:9" hidden="1" outlineLevel="2">
      <c r="A639" t="s">
        <v>183</v>
      </c>
      <c r="B639" t="s">
        <v>184</v>
      </c>
      <c r="C639" t="s">
        <v>181</v>
      </c>
      <c r="D639" t="s">
        <v>186</v>
      </c>
      <c r="E639">
        <v>829.08</v>
      </c>
      <c r="F639">
        <v>789.6</v>
      </c>
      <c r="G639">
        <v>4.7619047620000003</v>
      </c>
      <c r="H639">
        <v>39.479999999999997</v>
      </c>
      <c r="I639">
        <v>8.5</v>
      </c>
    </row>
    <row r="640" spans="1:9" hidden="1" outlineLevel="2">
      <c r="A640" t="s">
        <v>183</v>
      </c>
      <c r="B640" t="s">
        <v>184</v>
      </c>
      <c r="C640" t="s">
        <v>181</v>
      </c>
      <c r="D640" t="s">
        <v>186</v>
      </c>
      <c r="E640">
        <v>175.0455</v>
      </c>
      <c r="F640">
        <v>166.71</v>
      </c>
      <c r="G640">
        <v>4.7619047620000003</v>
      </c>
      <c r="H640">
        <v>8.3354999999999997</v>
      </c>
      <c r="I640">
        <v>5.9</v>
      </c>
    </row>
    <row r="641" spans="1:9" hidden="1" outlineLevel="2">
      <c r="A641" t="s">
        <v>183</v>
      </c>
      <c r="B641" t="s">
        <v>184</v>
      </c>
      <c r="C641" t="s">
        <v>181</v>
      </c>
      <c r="D641" t="s">
        <v>186</v>
      </c>
      <c r="E641">
        <v>860.47500000000002</v>
      </c>
      <c r="F641">
        <v>819.5</v>
      </c>
      <c r="G641">
        <v>4.7619047620000003</v>
      </c>
      <c r="H641">
        <v>40.975000000000001</v>
      </c>
      <c r="I641">
        <v>6</v>
      </c>
    </row>
    <row r="642" spans="1:9" hidden="1" outlineLevel="2">
      <c r="A642" t="s">
        <v>183</v>
      </c>
      <c r="B642" t="s">
        <v>184</v>
      </c>
      <c r="C642" t="s">
        <v>181</v>
      </c>
      <c r="D642" t="s">
        <v>186</v>
      </c>
      <c r="E642">
        <v>597.04049999999995</v>
      </c>
      <c r="F642">
        <v>568.61</v>
      </c>
      <c r="G642">
        <v>4.7619047620000003</v>
      </c>
      <c r="H642">
        <v>28.430499999999999</v>
      </c>
      <c r="I642">
        <v>9</v>
      </c>
    </row>
    <row r="643" spans="1:9" hidden="1" outlineLevel="2">
      <c r="A643" t="s">
        <v>183</v>
      </c>
      <c r="B643" t="s">
        <v>184</v>
      </c>
      <c r="C643" t="s">
        <v>181</v>
      </c>
      <c r="D643" t="s">
        <v>186</v>
      </c>
      <c r="E643">
        <v>137.86500000000001</v>
      </c>
      <c r="F643">
        <v>131.30000000000001</v>
      </c>
      <c r="G643">
        <v>4.7619047620000003</v>
      </c>
      <c r="H643">
        <v>6.5650000000000004</v>
      </c>
      <c r="I643">
        <v>6</v>
      </c>
    </row>
    <row r="644" spans="1:9" hidden="1" outlineLevel="2">
      <c r="A644" t="s">
        <v>183</v>
      </c>
      <c r="B644" t="s">
        <v>184</v>
      </c>
      <c r="C644" t="s">
        <v>181</v>
      </c>
      <c r="D644" t="s">
        <v>186</v>
      </c>
      <c r="E644">
        <v>480.02850000000001</v>
      </c>
      <c r="F644">
        <v>457.17</v>
      </c>
      <c r="G644">
        <v>4.7619047620000003</v>
      </c>
      <c r="H644">
        <v>22.858499999999999</v>
      </c>
      <c r="I644">
        <v>4.2</v>
      </c>
    </row>
    <row r="645" spans="1:9" hidden="1" outlineLevel="2">
      <c r="A645" t="s">
        <v>183</v>
      </c>
      <c r="B645" t="s">
        <v>184</v>
      </c>
      <c r="C645" t="s">
        <v>181</v>
      </c>
      <c r="D645" t="s">
        <v>186</v>
      </c>
      <c r="E645">
        <v>132.5625</v>
      </c>
      <c r="F645">
        <v>126.25</v>
      </c>
      <c r="G645">
        <v>4.7619047620000003</v>
      </c>
      <c r="H645">
        <v>6.3125</v>
      </c>
      <c r="I645">
        <v>6.1</v>
      </c>
    </row>
    <row r="646" spans="1:9" hidden="1" outlineLevel="2">
      <c r="A646" t="s">
        <v>183</v>
      </c>
      <c r="B646" t="s">
        <v>184</v>
      </c>
      <c r="C646" t="s">
        <v>181</v>
      </c>
      <c r="D646" t="s">
        <v>186</v>
      </c>
      <c r="E646">
        <v>190.48050000000001</v>
      </c>
      <c r="F646">
        <v>181.41</v>
      </c>
      <c r="G646">
        <v>4.7619047620000003</v>
      </c>
      <c r="H646">
        <v>9.0704999999999991</v>
      </c>
      <c r="I646">
        <v>5.6</v>
      </c>
    </row>
    <row r="647" spans="1:9" hidden="1" outlineLevel="2">
      <c r="A647" t="s">
        <v>183</v>
      </c>
      <c r="B647" t="s">
        <v>184</v>
      </c>
      <c r="C647" t="s">
        <v>181</v>
      </c>
      <c r="D647" t="s">
        <v>186</v>
      </c>
      <c r="E647">
        <v>287.91000000000003</v>
      </c>
      <c r="F647">
        <v>274.2</v>
      </c>
      <c r="G647">
        <v>4.7619047620000003</v>
      </c>
      <c r="H647">
        <v>13.71</v>
      </c>
      <c r="I647">
        <v>9.1999999999999993</v>
      </c>
    </row>
    <row r="648" spans="1:9" hidden="1" outlineLevel="2">
      <c r="A648" t="s">
        <v>183</v>
      </c>
      <c r="B648" t="s">
        <v>184</v>
      </c>
      <c r="C648" t="s">
        <v>181</v>
      </c>
      <c r="D648" t="s">
        <v>186</v>
      </c>
      <c r="E648">
        <v>455.1225</v>
      </c>
      <c r="F648">
        <v>433.45</v>
      </c>
      <c r="G648">
        <v>4.7619047620000003</v>
      </c>
      <c r="H648">
        <v>21.672499999999999</v>
      </c>
      <c r="I648">
        <v>9.4</v>
      </c>
    </row>
    <row r="649" spans="1:9" hidden="1" outlineLevel="2">
      <c r="A649" t="s">
        <v>183</v>
      </c>
      <c r="B649" t="s">
        <v>184</v>
      </c>
      <c r="C649" t="s">
        <v>181</v>
      </c>
      <c r="D649" t="s">
        <v>186</v>
      </c>
      <c r="E649">
        <v>495.31650000000002</v>
      </c>
      <c r="F649">
        <v>471.73</v>
      </c>
      <c r="G649">
        <v>4.7619047620000003</v>
      </c>
      <c r="H649">
        <v>23.586500000000001</v>
      </c>
      <c r="I649">
        <v>6.9</v>
      </c>
    </row>
    <row r="650" spans="1:9" hidden="1" outlineLevel="2">
      <c r="A650" t="s">
        <v>183</v>
      </c>
      <c r="B650" t="s">
        <v>184</v>
      </c>
      <c r="C650" t="s">
        <v>181</v>
      </c>
      <c r="D650" t="s">
        <v>186</v>
      </c>
      <c r="E650">
        <v>10.6785</v>
      </c>
      <c r="F650">
        <v>10.17</v>
      </c>
      <c r="G650">
        <v>4.7619047620000003</v>
      </c>
      <c r="H650">
        <v>0.50849999999999995</v>
      </c>
      <c r="I650">
        <v>5.9</v>
      </c>
    </row>
    <row r="651" spans="1:9" hidden="1" outlineLevel="2">
      <c r="A651" t="s">
        <v>183</v>
      </c>
      <c r="B651" t="s">
        <v>184</v>
      </c>
      <c r="C651" t="s">
        <v>181</v>
      </c>
      <c r="D651" t="s">
        <v>186</v>
      </c>
      <c r="E651">
        <v>106.50149999999999</v>
      </c>
      <c r="F651">
        <v>101.43</v>
      </c>
      <c r="G651">
        <v>4.7619047620000003</v>
      </c>
      <c r="H651">
        <v>5.0715000000000003</v>
      </c>
      <c r="I651">
        <v>7.3</v>
      </c>
    </row>
    <row r="652" spans="1:9" hidden="1" outlineLevel="2">
      <c r="A652" t="s">
        <v>183</v>
      </c>
      <c r="B652" t="s">
        <v>184</v>
      </c>
      <c r="C652" t="s">
        <v>181</v>
      </c>
      <c r="D652" t="s">
        <v>186</v>
      </c>
      <c r="E652">
        <v>76.576499999999996</v>
      </c>
      <c r="F652">
        <v>72.930000000000007</v>
      </c>
      <c r="G652">
        <v>4.7619047620000003</v>
      </c>
      <c r="H652">
        <v>3.6465000000000001</v>
      </c>
      <c r="I652">
        <v>4.3</v>
      </c>
    </row>
    <row r="653" spans="1:9" hidden="1" outlineLevel="2">
      <c r="A653" t="s">
        <v>183</v>
      </c>
      <c r="B653" t="s">
        <v>184</v>
      </c>
      <c r="C653" t="s">
        <v>181</v>
      </c>
      <c r="D653" t="s">
        <v>186</v>
      </c>
      <c r="E653">
        <v>54.967500000000001</v>
      </c>
      <c r="F653">
        <v>52.35</v>
      </c>
      <c r="G653">
        <v>4.7619047620000003</v>
      </c>
      <c r="H653">
        <v>2.6175000000000002</v>
      </c>
      <c r="I653">
        <v>4</v>
      </c>
    </row>
    <row r="654" spans="1:9" hidden="1" outlineLevel="2">
      <c r="A654" t="s">
        <v>183</v>
      </c>
      <c r="B654" t="s">
        <v>184</v>
      </c>
      <c r="C654" t="s">
        <v>181</v>
      </c>
      <c r="D654" t="s">
        <v>186</v>
      </c>
      <c r="E654">
        <v>629.16</v>
      </c>
      <c r="F654">
        <v>599.20000000000005</v>
      </c>
      <c r="G654">
        <v>4.7619047620000003</v>
      </c>
      <c r="H654">
        <v>29.96</v>
      </c>
      <c r="I654">
        <v>5.3</v>
      </c>
    </row>
    <row r="655" spans="1:9" hidden="1" outlineLevel="2">
      <c r="A655" t="s">
        <v>183</v>
      </c>
      <c r="B655" t="s">
        <v>184</v>
      </c>
      <c r="C655" t="s">
        <v>181</v>
      </c>
      <c r="D655" t="s">
        <v>186</v>
      </c>
      <c r="E655">
        <v>44.9925</v>
      </c>
      <c r="F655">
        <v>42.85</v>
      </c>
      <c r="G655">
        <v>4.7619047620000003</v>
      </c>
      <c r="H655">
        <v>2.1425000000000001</v>
      </c>
      <c r="I655">
        <v>9.3000000000000007</v>
      </c>
    </row>
    <row r="656" spans="1:9" hidden="1" outlineLevel="2">
      <c r="A656" t="s">
        <v>183</v>
      </c>
      <c r="B656" t="s">
        <v>184</v>
      </c>
      <c r="C656" t="s">
        <v>181</v>
      </c>
      <c r="D656" t="s">
        <v>186</v>
      </c>
      <c r="E656">
        <v>270.01799999999997</v>
      </c>
      <c r="F656">
        <v>257.16000000000003</v>
      </c>
      <c r="G656">
        <v>4.7619047620000003</v>
      </c>
      <c r="H656">
        <v>12.858000000000001</v>
      </c>
      <c r="I656">
        <v>5.0999999999999996</v>
      </c>
    </row>
    <row r="657" spans="1:9" hidden="1" outlineLevel="2">
      <c r="A657" t="s">
        <v>183</v>
      </c>
      <c r="B657" t="s">
        <v>184</v>
      </c>
      <c r="C657" t="s">
        <v>181</v>
      </c>
      <c r="D657" t="s">
        <v>186</v>
      </c>
      <c r="E657">
        <v>943.29899999999998</v>
      </c>
      <c r="F657">
        <v>898.38</v>
      </c>
      <c r="G657">
        <v>4.7619047620000003</v>
      </c>
      <c r="H657">
        <v>44.918999999999997</v>
      </c>
      <c r="I657">
        <v>6.6</v>
      </c>
    </row>
    <row r="658" spans="1:9" hidden="1" outlineLevel="2">
      <c r="A658" t="s">
        <v>183</v>
      </c>
      <c r="B658" t="s">
        <v>184</v>
      </c>
      <c r="C658" t="s">
        <v>181</v>
      </c>
      <c r="D658" t="s">
        <v>186</v>
      </c>
      <c r="E658">
        <v>176.92500000000001</v>
      </c>
      <c r="F658">
        <v>168.5</v>
      </c>
      <c r="G658">
        <v>4.7619047620000003</v>
      </c>
      <c r="H658">
        <v>8.4250000000000007</v>
      </c>
      <c r="I658">
        <v>5.3</v>
      </c>
    </row>
    <row r="659" spans="1:9" hidden="1" outlineLevel="2">
      <c r="A659" t="s">
        <v>183</v>
      </c>
      <c r="B659" t="s">
        <v>184</v>
      </c>
      <c r="C659" t="s">
        <v>181</v>
      </c>
      <c r="D659" t="s">
        <v>186</v>
      </c>
      <c r="E659">
        <v>188.0025</v>
      </c>
      <c r="F659">
        <v>179.05</v>
      </c>
      <c r="G659">
        <v>4.7619047620000003</v>
      </c>
      <c r="H659">
        <v>8.9525000000000006</v>
      </c>
      <c r="I659">
        <v>7.9</v>
      </c>
    </row>
    <row r="660" spans="1:9" hidden="1" outlineLevel="2">
      <c r="A660" t="s">
        <v>183</v>
      </c>
      <c r="B660" t="s">
        <v>184</v>
      </c>
      <c r="C660" t="s">
        <v>181</v>
      </c>
      <c r="D660" t="s">
        <v>186</v>
      </c>
      <c r="E660">
        <v>477.13049999999998</v>
      </c>
      <c r="F660">
        <v>454.41</v>
      </c>
      <c r="G660">
        <v>4.7619047620000003</v>
      </c>
      <c r="H660">
        <v>22.720500000000001</v>
      </c>
      <c r="I660">
        <v>5.4</v>
      </c>
    </row>
    <row r="661" spans="1:9" hidden="1" outlineLevel="2">
      <c r="A661" t="s">
        <v>183</v>
      </c>
      <c r="B661" t="s">
        <v>184</v>
      </c>
      <c r="C661" t="s">
        <v>181</v>
      </c>
      <c r="D661" t="s">
        <v>186</v>
      </c>
      <c r="E661">
        <v>96.578999999999994</v>
      </c>
      <c r="F661">
        <v>91.98</v>
      </c>
      <c r="G661">
        <v>4.7619047620000003</v>
      </c>
      <c r="H661">
        <v>4.5990000000000002</v>
      </c>
      <c r="I661">
        <v>9.8000000000000007</v>
      </c>
    </row>
    <row r="662" spans="1:9" hidden="1" outlineLevel="2">
      <c r="A662" t="s">
        <v>183</v>
      </c>
      <c r="B662" t="s">
        <v>184</v>
      </c>
      <c r="C662" t="s">
        <v>181</v>
      </c>
      <c r="D662" t="s">
        <v>186</v>
      </c>
      <c r="E662">
        <v>304.983</v>
      </c>
      <c r="F662">
        <v>290.45999999999998</v>
      </c>
      <c r="G662">
        <v>4.7619047620000003</v>
      </c>
      <c r="H662">
        <v>14.523</v>
      </c>
      <c r="I662">
        <v>6.7</v>
      </c>
    </row>
    <row r="663" spans="1:9" hidden="1" outlineLevel="2">
      <c r="A663" t="s">
        <v>183</v>
      </c>
      <c r="B663" t="s">
        <v>184</v>
      </c>
      <c r="C663" t="s">
        <v>181</v>
      </c>
      <c r="D663" t="s">
        <v>186</v>
      </c>
      <c r="E663">
        <v>250.27799999999999</v>
      </c>
      <c r="F663">
        <v>238.36</v>
      </c>
      <c r="G663">
        <v>4.7619047620000003</v>
      </c>
      <c r="H663">
        <v>11.917999999999999</v>
      </c>
      <c r="I663">
        <v>9.8000000000000007</v>
      </c>
    </row>
    <row r="664" spans="1:9" hidden="1" outlineLevel="2">
      <c r="A664" t="s">
        <v>183</v>
      </c>
      <c r="B664" t="s">
        <v>184</v>
      </c>
      <c r="C664" t="s">
        <v>181</v>
      </c>
      <c r="D664" t="s">
        <v>186</v>
      </c>
      <c r="E664">
        <v>864.57</v>
      </c>
      <c r="F664">
        <v>823.4</v>
      </c>
      <c r="G664">
        <v>4.7619047620000003</v>
      </c>
      <c r="H664">
        <v>41.17</v>
      </c>
      <c r="I664">
        <v>4.3</v>
      </c>
    </row>
    <row r="665" spans="1:9" outlineLevel="1" collapsed="1">
      <c r="A665" s="84" t="s">
        <v>189</v>
      </c>
      <c r="E665">
        <f>SUBTOTAL(9,E666:E752)</f>
        <v>26994.407999999999</v>
      </c>
    </row>
    <row r="666" spans="1:9" hidden="1" outlineLevel="2">
      <c r="A666" t="s">
        <v>179</v>
      </c>
      <c r="B666" t="s">
        <v>180</v>
      </c>
      <c r="C666" t="s">
        <v>181</v>
      </c>
      <c r="D666" t="s">
        <v>186</v>
      </c>
      <c r="E666">
        <v>489.048</v>
      </c>
      <c r="F666">
        <v>465.76</v>
      </c>
      <c r="G666">
        <v>4.7619047620000003</v>
      </c>
      <c r="H666">
        <v>23.288</v>
      </c>
      <c r="I666">
        <v>8.4</v>
      </c>
    </row>
    <row r="667" spans="1:9" hidden="1" outlineLevel="2">
      <c r="A667" t="s">
        <v>179</v>
      </c>
      <c r="B667" t="s">
        <v>180</v>
      </c>
      <c r="C667" t="s">
        <v>181</v>
      </c>
      <c r="D667" t="s">
        <v>186</v>
      </c>
      <c r="E667">
        <v>279.18450000000001</v>
      </c>
      <c r="F667">
        <v>265.89</v>
      </c>
      <c r="G667">
        <v>4.7619047620000003</v>
      </c>
      <c r="H667">
        <v>13.294499999999999</v>
      </c>
      <c r="I667">
        <v>6</v>
      </c>
    </row>
    <row r="668" spans="1:9" hidden="1" outlineLevel="2">
      <c r="A668" t="s">
        <v>179</v>
      </c>
      <c r="B668" t="s">
        <v>180</v>
      </c>
      <c r="C668" t="s">
        <v>181</v>
      </c>
      <c r="D668" t="s">
        <v>186</v>
      </c>
      <c r="E668">
        <v>328.755</v>
      </c>
      <c r="F668">
        <v>313.10000000000002</v>
      </c>
      <c r="G668">
        <v>4.7619047620000003</v>
      </c>
      <c r="H668">
        <v>15.654999999999999</v>
      </c>
      <c r="I668">
        <v>7</v>
      </c>
    </row>
    <row r="669" spans="1:9" hidden="1" outlineLevel="2">
      <c r="A669" t="s">
        <v>179</v>
      </c>
      <c r="B669" t="s">
        <v>180</v>
      </c>
      <c r="C669" t="s">
        <v>181</v>
      </c>
      <c r="D669" t="s">
        <v>186</v>
      </c>
      <c r="E669">
        <v>93.114000000000004</v>
      </c>
      <c r="F669">
        <v>88.68</v>
      </c>
      <c r="G669">
        <v>4.7619047620000003</v>
      </c>
      <c r="H669">
        <v>4.4340000000000002</v>
      </c>
      <c r="I669">
        <v>5.8</v>
      </c>
    </row>
    <row r="670" spans="1:9" hidden="1" outlineLevel="2">
      <c r="A670" t="s">
        <v>179</v>
      </c>
      <c r="B670" t="s">
        <v>180</v>
      </c>
      <c r="C670" t="s">
        <v>181</v>
      </c>
      <c r="D670" t="s">
        <v>186</v>
      </c>
      <c r="E670">
        <v>166.005</v>
      </c>
      <c r="F670">
        <v>158.1</v>
      </c>
      <c r="G670">
        <v>4.7619047620000003</v>
      </c>
      <c r="H670">
        <v>7.9050000000000002</v>
      </c>
      <c r="I670">
        <v>8.6</v>
      </c>
    </row>
    <row r="671" spans="1:9" hidden="1" outlineLevel="2">
      <c r="A671" t="s">
        <v>179</v>
      </c>
      <c r="B671" t="s">
        <v>180</v>
      </c>
      <c r="C671" t="s">
        <v>181</v>
      </c>
      <c r="D671" t="s">
        <v>186</v>
      </c>
      <c r="E671">
        <v>166.63499999999999</v>
      </c>
      <c r="F671">
        <v>158.69999999999999</v>
      </c>
      <c r="G671">
        <v>4.7619047620000003</v>
      </c>
      <c r="H671">
        <v>7.9349999999999996</v>
      </c>
      <c r="I671">
        <v>5.8</v>
      </c>
    </row>
    <row r="672" spans="1:9" hidden="1" outlineLevel="2">
      <c r="A672" t="s">
        <v>179</v>
      </c>
      <c r="B672" t="s">
        <v>180</v>
      </c>
      <c r="C672" t="s">
        <v>181</v>
      </c>
      <c r="D672" t="s">
        <v>186</v>
      </c>
      <c r="E672">
        <v>362.94299999999998</v>
      </c>
      <c r="F672">
        <v>345.66</v>
      </c>
      <c r="G672">
        <v>4.7619047620000003</v>
      </c>
      <c r="H672">
        <v>17.283000000000001</v>
      </c>
      <c r="I672">
        <v>7.3</v>
      </c>
    </row>
    <row r="673" spans="1:9" hidden="1" outlineLevel="2">
      <c r="A673" t="s">
        <v>179</v>
      </c>
      <c r="B673" t="s">
        <v>180</v>
      </c>
      <c r="C673" t="s">
        <v>181</v>
      </c>
      <c r="D673" t="s">
        <v>186</v>
      </c>
      <c r="E673">
        <v>931.03499999999997</v>
      </c>
      <c r="F673">
        <v>886.7</v>
      </c>
      <c r="G673">
        <v>4.7619047620000003</v>
      </c>
      <c r="H673">
        <v>44.335000000000001</v>
      </c>
      <c r="I673">
        <v>7.3</v>
      </c>
    </row>
    <row r="674" spans="1:9" hidden="1" outlineLevel="2">
      <c r="A674" t="s">
        <v>179</v>
      </c>
      <c r="B674" t="s">
        <v>180</v>
      </c>
      <c r="C674" t="s">
        <v>181</v>
      </c>
      <c r="D674" t="s">
        <v>186</v>
      </c>
      <c r="E674">
        <v>548.76149999999996</v>
      </c>
      <c r="F674">
        <v>522.63</v>
      </c>
      <c r="G674">
        <v>4.7619047620000003</v>
      </c>
      <c r="H674">
        <v>26.131499999999999</v>
      </c>
      <c r="I674">
        <v>4.3</v>
      </c>
    </row>
    <row r="675" spans="1:9" hidden="1" outlineLevel="2">
      <c r="A675" t="s">
        <v>179</v>
      </c>
      <c r="B675" t="s">
        <v>180</v>
      </c>
      <c r="C675" t="s">
        <v>181</v>
      </c>
      <c r="D675" t="s">
        <v>186</v>
      </c>
      <c r="E675">
        <v>484.52249999999998</v>
      </c>
      <c r="F675">
        <v>461.45</v>
      </c>
      <c r="G675">
        <v>4.7619047620000003</v>
      </c>
      <c r="H675">
        <v>23.072500000000002</v>
      </c>
      <c r="I675">
        <v>9</v>
      </c>
    </row>
    <row r="676" spans="1:9" hidden="1" outlineLevel="2">
      <c r="A676" t="s">
        <v>179</v>
      </c>
      <c r="B676" t="s">
        <v>180</v>
      </c>
      <c r="C676" t="s">
        <v>181</v>
      </c>
      <c r="D676" t="s">
        <v>186</v>
      </c>
      <c r="E676">
        <v>510.97199999999998</v>
      </c>
      <c r="F676">
        <v>486.64</v>
      </c>
      <c r="G676">
        <v>4.7619047620000003</v>
      </c>
      <c r="H676">
        <v>24.332000000000001</v>
      </c>
      <c r="I676">
        <v>8.5</v>
      </c>
    </row>
    <row r="677" spans="1:9" hidden="1" outlineLevel="2">
      <c r="A677" t="s">
        <v>179</v>
      </c>
      <c r="B677" t="s">
        <v>180</v>
      </c>
      <c r="C677" t="s">
        <v>181</v>
      </c>
      <c r="D677" t="s">
        <v>186</v>
      </c>
      <c r="E677">
        <v>319.78800000000001</v>
      </c>
      <c r="F677">
        <v>304.56</v>
      </c>
      <c r="G677">
        <v>4.7619047620000003</v>
      </c>
      <c r="H677">
        <v>15.228</v>
      </c>
      <c r="I677">
        <v>8.8000000000000007</v>
      </c>
    </row>
    <row r="678" spans="1:9" hidden="1" outlineLevel="2">
      <c r="A678" t="s">
        <v>179</v>
      </c>
      <c r="B678" t="s">
        <v>180</v>
      </c>
      <c r="C678" t="s">
        <v>181</v>
      </c>
      <c r="D678" t="s">
        <v>186</v>
      </c>
      <c r="E678">
        <v>186.22800000000001</v>
      </c>
      <c r="F678">
        <v>177.36</v>
      </c>
      <c r="G678">
        <v>4.7619047620000003</v>
      </c>
      <c r="H678">
        <v>8.8680000000000003</v>
      </c>
      <c r="I678">
        <v>9.6</v>
      </c>
    </row>
    <row r="679" spans="1:9" hidden="1" outlineLevel="2">
      <c r="A679" t="s">
        <v>179</v>
      </c>
      <c r="B679" t="s">
        <v>180</v>
      </c>
      <c r="C679" t="s">
        <v>181</v>
      </c>
      <c r="D679" t="s">
        <v>186</v>
      </c>
      <c r="E679">
        <v>162.75</v>
      </c>
      <c r="F679">
        <v>155</v>
      </c>
      <c r="G679">
        <v>4.7619047620000003</v>
      </c>
      <c r="H679">
        <v>7.75</v>
      </c>
      <c r="I679">
        <v>8</v>
      </c>
    </row>
    <row r="680" spans="1:9" hidden="1" outlineLevel="2">
      <c r="A680" t="s">
        <v>179</v>
      </c>
      <c r="B680" t="s">
        <v>180</v>
      </c>
      <c r="C680" t="s">
        <v>181</v>
      </c>
      <c r="D680" t="s">
        <v>186</v>
      </c>
      <c r="E680">
        <v>545.37</v>
      </c>
      <c r="F680">
        <v>519.4</v>
      </c>
      <c r="G680">
        <v>4.7619047620000003</v>
      </c>
      <c r="H680">
        <v>25.97</v>
      </c>
      <c r="I680">
        <v>6.5</v>
      </c>
    </row>
    <row r="681" spans="1:9" hidden="1" outlineLevel="2">
      <c r="A681" t="s">
        <v>179</v>
      </c>
      <c r="B681" t="s">
        <v>180</v>
      </c>
      <c r="C681" t="s">
        <v>181</v>
      </c>
      <c r="D681" t="s">
        <v>186</v>
      </c>
      <c r="E681">
        <v>263.13</v>
      </c>
      <c r="F681">
        <v>250.6</v>
      </c>
      <c r="G681">
        <v>4.7619047620000003</v>
      </c>
      <c r="H681">
        <v>12.53</v>
      </c>
      <c r="I681">
        <v>4.2</v>
      </c>
    </row>
    <row r="682" spans="1:9" hidden="1" outlineLevel="2">
      <c r="A682" t="s">
        <v>179</v>
      </c>
      <c r="B682" t="s">
        <v>180</v>
      </c>
      <c r="C682" t="s">
        <v>181</v>
      </c>
      <c r="D682" t="s">
        <v>186</v>
      </c>
      <c r="E682">
        <v>399.75599999999997</v>
      </c>
      <c r="F682">
        <v>380.72</v>
      </c>
      <c r="G682">
        <v>4.7619047620000003</v>
      </c>
      <c r="H682">
        <v>19.036000000000001</v>
      </c>
      <c r="I682">
        <v>5.7</v>
      </c>
    </row>
    <row r="683" spans="1:9" hidden="1" outlineLevel="2">
      <c r="A683" t="s">
        <v>179</v>
      </c>
      <c r="B683" t="s">
        <v>180</v>
      </c>
      <c r="C683" t="s">
        <v>181</v>
      </c>
      <c r="D683" t="s">
        <v>186</v>
      </c>
      <c r="E683">
        <v>94.185000000000002</v>
      </c>
      <c r="F683">
        <v>89.7</v>
      </c>
      <c r="G683">
        <v>4.7619047620000003</v>
      </c>
      <c r="H683">
        <v>4.4850000000000003</v>
      </c>
      <c r="I683">
        <v>6.8</v>
      </c>
    </row>
    <row r="684" spans="1:9" hidden="1" outlineLevel="2">
      <c r="A684" t="s">
        <v>179</v>
      </c>
      <c r="B684" t="s">
        <v>180</v>
      </c>
      <c r="C684" t="s">
        <v>181</v>
      </c>
      <c r="D684" t="s">
        <v>186</v>
      </c>
      <c r="E684">
        <v>326.42399999999998</v>
      </c>
      <c r="F684">
        <v>310.88</v>
      </c>
      <c r="G684">
        <v>4.7619047620000003</v>
      </c>
      <c r="H684">
        <v>15.544</v>
      </c>
      <c r="I684">
        <v>8.8000000000000007</v>
      </c>
    </row>
    <row r="685" spans="1:9" hidden="1" outlineLevel="2">
      <c r="A685" t="s">
        <v>179</v>
      </c>
      <c r="B685" t="s">
        <v>180</v>
      </c>
      <c r="C685" t="s">
        <v>181</v>
      </c>
      <c r="D685" t="s">
        <v>186</v>
      </c>
      <c r="E685">
        <v>494.76</v>
      </c>
      <c r="F685">
        <v>471.2</v>
      </c>
      <c r="G685">
        <v>4.7619047620000003</v>
      </c>
      <c r="H685">
        <v>23.56</v>
      </c>
      <c r="I685">
        <v>8.9</v>
      </c>
    </row>
    <row r="686" spans="1:9" hidden="1" outlineLevel="2">
      <c r="A686" t="s">
        <v>179</v>
      </c>
      <c r="B686" t="s">
        <v>180</v>
      </c>
      <c r="C686" t="s">
        <v>181</v>
      </c>
      <c r="D686" t="s">
        <v>186</v>
      </c>
      <c r="E686">
        <v>69.667500000000004</v>
      </c>
      <c r="F686">
        <v>66.349999999999994</v>
      </c>
      <c r="G686">
        <v>4.7619047620000003</v>
      </c>
      <c r="H686">
        <v>3.3174999999999999</v>
      </c>
      <c r="I686">
        <v>9.6999999999999993</v>
      </c>
    </row>
    <row r="687" spans="1:9" hidden="1" outlineLevel="2">
      <c r="A687" t="s">
        <v>179</v>
      </c>
      <c r="B687" t="s">
        <v>180</v>
      </c>
      <c r="C687" t="s">
        <v>181</v>
      </c>
      <c r="D687" t="s">
        <v>186</v>
      </c>
      <c r="E687">
        <v>163.233</v>
      </c>
      <c r="F687">
        <v>155.46</v>
      </c>
      <c r="G687">
        <v>4.7619047620000003</v>
      </c>
      <c r="H687">
        <v>7.7729999999999997</v>
      </c>
      <c r="I687">
        <v>8.6999999999999993</v>
      </c>
    </row>
    <row r="688" spans="1:9" hidden="1" outlineLevel="2">
      <c r="A688" t="s">
        <v>179</v>
      </c>
      <c r="B688" t="s">
        <v>180</v>
      </c>
      <c r="C688" t="s">
        <v>181</v>
      </c>
      <c r="D688" t="s">
        <v>186</v>
      </c>
      <c r="E688">
        <v>135.44999999999999</v>
      </c>
      <c r="F688">
        <v>129</v>
      </c>
      <c r="G688">
        <v>4.7619047620000003</v>
      </c>
      <c r="H688">
        <v>6.45</v>
      </c>
      <c r="I688">
        <v>6.5</v>
      </c>
    </row>
    <row r="689" spans="1:9" hidden="1" outlineLevel="2">
      <c r="A689" t="s">
        <v>179</v>
      </c>
      <c r="B689" t="s">
        <v>180</v>
      </c>
      <c r="C689" t="s">
        <v>181</v>
      </c>
      <c r="D689" t="s">
        <v>186</v>
      </c>
      <c r="E689">
        <v>297.108</v>
      </c>
      <c r="F689">
        <v>282.95999999999998</v>
      </c>
      <c r="G689">
        <v>4.7619047620000003</v>
      </c>
      <c r="H689">
        <v>14.148</v>
      </c>
      <c r="I689">
        <v>4.4000000000000004</v>
      </c>
    </row>
    <row r="690" spans="1:9" hidden="1" outlineLevel="2">
      <c r="A690" t="s">
        <v>179</v>
      </c>
      <c r="B690" t="s">
        <v>180</v>
      </c>
      <c r="C690" t="s">
        <v>181</v>
      </c>
      <c r="D690" t="s">
        <v>186</v>
      </c>
      <c r="E690">
        <v>462.21</v>
      </c>
      <c r="F690">
        <v>440.2</v>
      </c>
      <c r="G690">
        <v>4.7619047620000003</v>
      </c>
      <c r="H690">
        <v>22.01</v>
      </c>
      <c r="I690">
        <v>9.6</v>
      </c>
    </row>
    <row r="691" spans="1:9" hidden="1" outlineLevel="2">
      <c r="A691" t="s">
        <v>179</v>
      </c>
      <c r="B691" t="s">
        <v>180</v>
      </c>
      <c r="C691" t="s">
        <v>181</v>
      </c>
      <c r="D691" t="s">
        <v>186</v>
      </c>
      <c r="E691">
        <v>628.92899999999997</v>
      </c>
      <c r="F691">
        <v>598.98</v>
      </c>
      <c r="G691">
        <v>4.7619047620000003</v>
      </c>
      <c r="H691">
        <v>29.949000000000002</v>
      </c>
      <c r="I691">
        <v>8.5</v>
      </c>
    </row>
    <row r="692" spans="1:9" hidden="1" outlineLevel="2">
      <c r="A692" t="s">
        <v>179</v>
      </c>
      <c r="B692" t="s">
        <v>180</v>
      </c>
      <c r="C692" t="s">
        <v>181</v>
      </c>
      <c r="D692" t="s">
        <v>186</v>
      </c>
      <c r="E692">
        <v>493.79399999999998</v>
      </c>
      <c r="F692">
        <v>470.28</v>
      </c>
      <c r="G692">
        <v>4.7619047620000003</v>
      </c>
      <c r="H692">
        <v>23.513999999999999</v>
      </c>
      <c r="I692">
        <v>5.8</v>
      </c>
    </row>
    <row r="693" spans="1:9" hidden="1" outlineLevel="2">
      <c r="A693" t="s">
        <v>179</v>
      </c>
      <c r="B693" t="s">
        <v>180</v>
      </c>
      <c r="C693" t="s">
        <v>181</v>
      </c>
      <c r="D693" t="s">
        <v>186</v>
      </c>
      <c r="E693">
        <v>252.042</v>
      </c>
      <c r="F693">
        <v>240.04</v>
      </c>
      <c r="G693">
        <v>4.7619047620000003</v>
      </c>
      <c r="H693">
        <v>12.002000000000001</v>
      </c>
      <c r="I693">
        <v>4.5</v>
      </c>
    </row>
    <row r="694" spans="1:9" hidden="1" outlineLevel="2">
      <c r="A694" t="s">
        <v>179</v>
      </c>
      <c r="B694" t="s">
        <v>180</v>
      </c>
      <c r="C694" t="s">
        <v>181</v>
      </c>
      <c r="D694" t="s">
        <v>186</v>
      </c>
      <c r="E694">
        <v>530.66999999999996</v>
      </c>
      <c r="F694">
        <v>505.4</v>
      </c>
      <c r="G694">
        <v>4.7619047620000003</v>
      </c>
      <c r="H694">
        <v>25.27</v>
      </c>
      <c r="I694">
        <v>4.3</v>
      </c>
    </row>
    <row r="695" spans="1:9" hidden="1" outlineLevel="2">
      <c r="A695" t="s">
        <v>179</v>
      </c>
      <c r="B695" t="s">
        <v>180</v>
      </c>
      <c r="C695" t="s">
        <v>181</v>
      </c>
      <c r="D695" t="s">
        <v>186</v>
      </c>
      <c r="E695">
        <v>523.84500000000003</v>
      </c>
      <c r="F695">
        <v>498.9</v>
      </c>
      <c r="G695">
        <v>4.7619047620000003</v>
      </c>
      <c r="H695">
        <v>24.945</v>
      </c>
      <c r="I695">
        <v>5.4</v>
      </c>
    </row>
    <row r="696" spans="1:9" hidden="1" outlineLevel="2">
      <c r="A696" t="s">
        <v>179</v>
      </c>
      <c r="B696" t="s">
        <v>180</v>
      </c>
      <c r="C696" t="s">
        <v>181</v>
      </c>
      <c r="D696" t="s">
        <v>186</v>
      </c>
      <c r="E696">
        <v>152.71199999999999</v>
      </c>
      <c r="F696">
        <v>145.44</v>
      </c>
      <c r="G696">
        <v>4.7619047620000003</v>
      </c>
      <c r="H696">
        <v>7.2720000000000002</v>
      </c>
      <c r="I696">
        <v>7.6</v>
      </c>
    </row>
    <row r="697" spans="1:9" hidden="1" outlineLevel="2">
      <c r="A697" t="s">
        <v>179</v>
      </c>
      <c r="B697" t="s">
        <v>180</v>
      </c>
      <c r="C697" t="s">
        <v>181</v>
      </c>
      <c r="D697" t="s">
        <v>186</v>
      </c>
      <c r="E697">
        <v>49.308</v>
      </c>
      <c r="F697">
        <v>46.96</v>
      </c>
      <c r="G697">
        <v>4.7619047620000003</v>
      </c>
      <c r="H697">
        <v>2.3479999999999999</v>
      </c>
      <c r="I697">
        <v>7.9</v>
      </c>
    </row>
    <row r="698" spans="1:9" hidden="1" outlineLevel="2">
      <c r="A698" t="s">
        <v>179</v>
      </c>
      <c r="B698" t="s">
        <v>180</v>
      </c>
      <c r="C698" t="s">
        <v>181</v>
      </c>
      <c r="D698" t="s">
        <v>186</v>
      </c>
      <c r="E698">
        <v>75.547499999999999</v>
      </c>
      <c r="F698">
        <v>71.95</v>
      </c>
      <c r="G698">
        <v>4.7619047620000003</v>
      </c>
      <c r="H698">
        <v>3.5975000000000001</v>
      </c>
      <c r="I698">
        <v>7.3</v>
      </c>
    </row>
    <row r="699" spans="1:9" hidden="1" outlineLevel="2">
      <c r="A699" t="s">
        <v>179</v>
      </c>
      <c r="B699" t="s">
        <v>180</v>
      </c>
      <c r="C699" t="s">
        <v>181</v>
      </c>
      <c r="D699" t="s">
        <v>186</v>
      </c>
      <c r="E699">
        <v>680.06399999999996</v>
      </c>
      <c r="F699">
        <v>647.67999999999995</v>
      </c>
      <c r="G699">
        <v>4.7619047620000003</v>
      </c>
      <c r="H699">
        <v>32.384</v>
      </c>
      <c r="I699">
        <v>7.4</v>
      </c>
    </row>
    <row r="700" spans="1:9" hidden="1" outlineLevel="2">
      <c r="A700" t="s">
        <v>179</v>
      </c>
      <c r="B700" t="s">
        <v>180</v>
      </c>
      <c r="C700" t="s">
        <v>181</v>
      </c>
      <c r="D700" t="s">
        <v>186</v>
      </c>
      <c r="E700">
        <v>276.94799999999998</v>
      </c>
      <c r="F700">
        <v>263.76</v>
      </c>
      <c r="G700">
        <v>4.7619047620000003</v>
      </c>
      <c r="H700">
        <v>13.188000000000001</v>
      </c>
      <c r="I700">
        <v>6</v>
      </c>
    </row>
    <row r="701" spans="1:9" hidden="1" outlineLevel="2">
      <c r="A701" t="s">
        <v>179</v>
      </c>
      <c r="B701" t="s">
        <v>180</v>
      </c>
      <c r="C701" t="s">
        <v>181</v>
      </c>
      <c r="D701" t="s">
        <v>186</v>
      </c>
      <c r="E701">
        <v>203.17500000000001</v>
      </c>
      <c r="F701">
        <v>193.5</v>
      </c>
      <c r="G701">
        <v>4.7619047620000003</v>
      </c>
      <c r="H701">
        <v>9.6750000000000007</v>
      </c>
      <c r="I701">
        <v>7.8</v>
      </c>
    </row>
    <row r="702" spans="1:9" hidden="1" outlineLevel="2">
      <c r="A702" t="s">
        <v>179</v>
      </c>
      <c r="B702" t="s">
        <v>180</v>
      </c>
      <c r="C702" t="s">
        <v>181</v>
      </c>
      <c r="D702" t="s">
        <v>186</v>
      </c>
      <c r="E702">
        <v>345.786</v>
      </c>
      <c r="F702">
        <v>329.32</v>
      </c>
      <c r="G702">
        <v>4.7619047620000003</v>
      </c>
      <c r="H702">
        <v>16.466000000000001</v>
      </c>
      <c r="I702">
        <v>7.5</v>
      </c>
    </row>
    <row r="703" spans="1:9" hidden="1" outlineLevel="2">
      <c r="A703" t="s">
        <v>179</v>
      </c>
      <c r="B703" t="s">
        <v>180</v>
      </c>
      <c r="C703" t="s">
        <v>181</v>
      </c>
      <c r="D703" t="s">
        <v>186</v>
      </c>
      <c r="E703">
        <v>80.661000000000001</v>
      </c>
      <c r="F703">
        <v>76.819999999999993</v>
      </c>
      <c r="G703">
        <v>4.7619047620000003</v>
      </c>
      <c r="H703">
        <v>3.8410000000000002</v>
      </c>
      <c r="I703">
        <v>7.2</v>
      </c>
    </row>
    <row r="704" spans="1:9" hidden="1" outlineLevel="2">
      <c r="A704" t="s">
        <v>179</v>
      </c>
      <c r="B704" t="s">
        <v>180</v>
      </c>
      <c r="C704" t="s">
        <v>181</v>
      </c>
      <c r="D704" t="s">
        <v>186</v>
      </c>
      <c r="E704">
        <v>282.49200000000002</v>
      </c>
      <c r="F704">
        <v>269.04000000000002</v>
      </c>
      <c r="G704">
        <v>4.7619047620000003</v>
      </c>
      <c r="H704">
        <v>13.452</v>
      </c>
      <c r="I704">
        <v>8</v>
      </c>
    </row>
    <row r="705" spans="1:9" hidden="1" outlineLevel="2">
      <c r="A705" t="s">
        <v>179</v>
      </c>
      <c r="B705" t="s">
        <v>180</v>
      </c>
      <c r="C705" t="s">
        <v>181</v>
      </c>
      <c r="D705" t="s">
        <v>186</v>
      </c>
      <c r="E705">
        <v>110.0925</v>
      </c>
      <c r="F705">
        <v>104.85</v>
      </c>
      <c r="G705">
        <v>4.7619047620000003</v>
      </c>
      <c r="H705">
        <v>5.2424999999999997</v>
      </c>
      <c r="I705">
        <v>7.8</v>
      </c>
    </row>
    <row r="706" spans="1:9" hidden="1" outlineLevel="2">
      <c r="A706" t="s">
        <v>179</v>
      </c>
      <c r="B706" t="s">
        <v>180</v>
      </c>
      <c r="C706" t="s">
        <v>181</v>
      </c>
      <c r="D706" t="s">
        <v>186</v>
      </c>
      <c r="E706">
        <v>390.79950000000002</v>
      </c>
      <c r="F706">
        <v>372.19</v>
      </c>
      <c r="G706">
        <v>4.7619047620000003</v>
      </c>
      <c r="H706">
        <v>18.609500000000001</v>
      </c>
      <c r="I706">
        <v>8.9</v>
      </c>
    </row>
    <row r="707" spans="1:9" hidden="1" outlineLevel="2">
      <c r="A707" t="s">
        <v>179</v>
      </c>
      <c r="B707" t="s">
        <v>180</v>
      </c>
      <c r="C707" t="s">
        <v>181</v>
      </c>
      <c r="D707" t="s">
        <v>186</v>
      </c>
      <c r="E707">
        <v>87.233999999999995</v>
      </c>
      <c r="F707">
        <v>83.08</v>
      </c>
      <c r="G707">
        <v>4.7619047620000003</v>
      </c>
      <c r="H707">
        <v>4.1539999999999999</v>
      </c>
      <c r="I707">
        <v>4.7</v>
      </c>
    </row>
    <row r="708" spans="1:9" hidden="1" outlineLevel="2">
      <c r="A708" t="s">
        <v>179</v>
      </c>
      <c r="B708" t="s">
        <v>180</v>
      </c>
      <c r="C708" t="s">
        <v>181</v>
      </c>
      <c r="D708" t="s">
        <v>186</v>
      </c>
      <c r="E708">
        <v>269.53500000000003</v>
      </c>
      <c r="F708">
        <v>256.7</v>
      </c>
      <c r="G708">
        <v>4.7619047620000003</v>
      </c>
      <c r="H708">
        <v>12.835000000000001</v>
      </c>
      <c r="I708">
        <v>9.1</v>
      </c>
    </row>
    <row r="709" spans="1:9" hidden="1" outlineLevel="2">
      <c r="A709" t="s">
        <v>179</v>
      </c>
      <c r="B709" t="s">
        <v>180</v>
      </c>
      <c r="C709" t="s">
        <v>181</v>
      </c>
      <c r="D709" t="s">
        <v>186</v>
      </c>
      <c r="E709">
        <v>452.86500000000001</v>
      </c>
      <c r="F709">
        <v>431.3</v>
      </c>
      <c r="G709">
        <v>4.7619047620000003</v>
      </c>
      <c r="H709">
        <v>21.565000000000001</v>
      </c>
      <c r="I709">
        <v>5.5</v>
      </c>
    </row>
    <row r="710" spans="1:9" hidden="1" outlineLevel="2">
      <c r="A710" t="s">
        <v>179</v>
      </c>
      <c r="B710" t="s">
        <v>180</v>
      </c>
      <c r="C710" t="s">
        <v>181</v>
      </c>
      <c r="D710" t="s">
        <v>186</v>
      </c>
      <c r="E710">
        <v>203.11199999999999</v>
      </c>
      <c r="F710">
        <v>193.44</v>
      </c>
      <c r="G710">
        <v>4.7619047620000003</v>
      </c>
      <c r="H710">
        <v>9.6720000000000006</v>
      </c>
      <c r="I710">
        <v>9.8000000000000007</v>
      </c>
    </row>
    <row r="711" spans="1:9" hidden="1" outlineLevel="2">
      <c r="A711" t="s">
        <v>179</v>
      </c>
      <c r="B711" t="s">
        <v>180</v>
      </c>
      <c r="C711" t="s">
        <v>181</v>
      </c>
      <c r="D711" t="s">
        <v>186</v>
      </c>
      <c r="E711">
        <v>728.11199999999997</v>
      </c>
      <c r="F711">
        <v>693.44</v>
      </c>
      <c r="G711">
        <v>4.7619047620000003</v>
      </c>
      <c r="H711">
        <v>34.671999999999997</v>
      </c>
      <c r="I711">
        <v>7.2</v>
      </c>
    </row>
    <row r="712" spans="1:9" hidden="1" outlineLevel="2">
      <c r="A712" t="s">
        <v>179</v>
      </c>
      <c r="B712" t="s">
        <v>180</v>
      </c>
      <c r="C712" t="s">
        <v>181</v>
      </c>
      <c r="D712" t="s">
        <v>186</v>
      </c>
      <c r="E712">
        <v>142.00200000000001</v>
      </c>
      <c r="F712">
        <v>135.24</v>
      </c>
      <c r="G712">
        <v>4.7619047620000003</v>
      </c>
      <c r="H712">
        <v>6.7619999999999996</v>
      </c>
      <c r="I712">
        <v>6.9</v>
      </c>
    </row>
    <row r="713" spans="1:9" hidden="1" outlineLevel="2">
      <c r="A713" t="s">
        <v>179</v>
      </c>
      <c r="B713" t="s">
        <v>180</v>
      </c>
      <c r="C713" t="s">
        <v>181</v>
      </c>
      <c r="D713" t="s">
        <v>186</v>
      </c>
      <c r="E713">
        <v>262.45800000000003</v>
      </c>
      <c r="F713">
        <v>249.96</v>
      </c>
      <c r="G713">
        <v>4.7619047620000003</v>
      </c>
      <c r="H713">
        <v>12.497999999999999</v>
      </c>
      <c r="I713">
        <v>5.6</v>
      </c>
    </row>
    <row r="714" spans="1:9" hidden="1" outlineLevel="2">
      <c r="A714" t="s">
        <v>179</v>
      </c>
      <c r="B714" t="s">
        <v>180</v>
      </c>
      <c r="C714" t="s">
        <v>181</v>
      </c>
      <c r="D714" t="s">
        <v>186</v>
      </c>
      <c r="E714">
        <v>469.41300000000001</v>
      </c>
      <c r="F714">
        <v>447.06</v>
      </c>
      <c r="G714">
        <v>4.7619047620000003</v>
      </c>
      <c r="H714">
        <v>22.353000000000002</v>
      </c>
      <c r="I714">
        <v>5</v>
      </c>
    </row>
    <row r="715" spans="1:9" hidden="1" outlineLevel="2">
      <c r="A715" t="s">
        <v>179</v>
      </c>
      <c r="B715" t="s">
        <v>180</v>
      </c>
      <c r="C715" t="s">
        <v>181</v>
      </c>
      <c r="D715" t="s">
        <v>186</v>
      </c>
      <c r="E715">
        <v>74.455500000000001</v>
      </c>
      <c r="F715">
        <v>70.91</v>
      </c>
      <c r="G715">
        <v>4.7619047620000003</v>
      </c>
      <c r="H715">
        <v>3.5455000000000001</v>
      </c>
      <c r="I715">
        <v>8.3000000000000007</v>
      </c>
    </row>
    <row r="716" spans="1:9" hidden="1" outlineLevel="2">
      <c r="A716" t="s">
        <v>179</v>
      </c>
      <c r="B716" t="s">
        <v>180</v>
      </c>
      <c r="C716" t="s">
        <v>181</v>
      </c>
      <c r="D716" t="s">
        <v>186</v>
      </c>
      <c r="E716">
        <v>708.22500000000002</v>
      </c>
      <c r="F716">
        <v>674.5</v>
      </c>
      <c r="G716">
        <v>4.7619047620000003</v>
      </c>
      <c r="H716">
        <v>33.725000000000001</v>
      </c>
      <c r="I716">
        <v>4.2</v>
      </c>
    </row>
    <row r="717" spans="1:9" hidden="1" outlineLevel="2">
      <c r="A717" t="s">
        <v>179</v>
      </c>
      <c r="B717" t="s">
        <v>180</v>
      </c>
      <c r="C717" t="s">
        <v>181</v>
      </c>
      <c r="D717" t="s">
        <v>186</v>
      </c>
      <c r="E717">
        <v>620.73900000000003</v>
      </c>
      <c r="F717">
        <v>591.17999999999995</v>
      </c>
      <c r="G717">
        <v>4.7619047620000003</v>
      </c>
      <c r="H717">
        <v>29.559000000000001</v>
      </c>
      <c r="I717">
        <v>4</v>
      </c>
    </row>
    <row r="718" spans="1:9" hidden="1" outlineLevel="2">
      <c r="A718" t="s">
        <v>179</v>
      </c>
      <c r="B718" t="s">
        <v>180</v>
      </c>
      <c r="C718" t="s">
        <v>181</v>
      </c>
      <c r="D718" t="s">
        <v>186</v>
      </c>
      <c r="E718">
        <v>167.89500000000001</v>
      </c>
      <c r="F718">
        <v>159.9</v>
      </c>
      <c r="G718">
        <v>4.7619047620000003</v>
      </c>
      <c r="H718">
        <v>7.9950000000000001</v>
      </c>
      <c r="I718">
        <v>7.5</v>
      </c>
    </row>
    <row r="719" spans="1:9" hidden="1" outlineLevel="2">
      <c r="A719" t="s">
        <v>179</v>
      </c>
      <c r="B719" t="s">
        <v>180</v>
      </c>
      <c r="C719" t="s">
        <v>181</v>
      </c>
      <c r="D719" t="s">
        <v>186</v>
      </c>
      <c r="E719">
        <v>175.917</v>
      </c>
      <c r="F719">
        <v>167.54</v>
      </c>
      <c r="G719">
        <v>4.7619047620000003</v>
      </c>
      <c r="H719">
        <v>8.3770000000000007</v>
      </c>
      <c r="I719">
        <v>7</v>
      </c>
    </row>
    <row r="720" spans="1:9" hidden="1" outlineLevel="2">
      <c r="A720" t="s">
        <v>179</v>
      </c>
      <c r="B720" t="s">
        <v>180</v>
      </c>
      <c r="C720" t="s">
        <v>181</v>
      </c>
      <c r="D720" t="s">
        <v>186</v>
      </c>
      <c r="E720">
        <v>182.952</v>
      </c>
      <c r="F720">
        <v>174.24</v>
      </c>
      <c r="G720">
        <v>4.7619047620000003</v>
      </c>
      <c r="H720">
        <v>8.7119999999999997</v>
      </c>
      <c r="I720">
        <v>8.6999999999999993</v>
      </c>
    </row>
    <row r="721" spans="1:9" hidden="1" outlineLevel="2">
      <c r="A721" t="s">
        <v>179</v>
      </c>
      <c r="B721" t="s">
        <v>180</v>
      </c>
      <c r="C721" t="s">
        <v>181</v>
      </c>
      <c r="D721" t="s">
        <v>186</v>
      </c>
      <c r="E721">
        <v>764.19</v>
      </c>
      <c r="F721">
        <v>727.8</v>
      </c>
      <c r="G721">
        <v>4.7619047620000003</v>
      </c>
      <c r="H721">
        <v>36.39</v>
      </c>
      <c r="I721">
        <v>7.3</v>
      </c>
    </row>
    <row r="722" spans="1:9" hidden="1" outlineLevel="2">
      <c r="A722" t="s">
        <v>179</v>
      </c>
      <c r="B722" t="s">
        <v>180</v>
      </c>
      <c r="C722" t="s">
        <v>181</v>
      </c>
      <c r="D722" t="s">
        <v>186</v>
      </c>
      <c r="E722">
        <v>58.222499999999997</v>
      </c>
      <c r="F722">
        <v>55.45</v>
      </c>
      <c r="G722">
        <v>4.7619047620000003</v>
      </c>
      <c r="H722">
        <v>2.7725</v>
      </c>
      <c r="I722">
        <v>4.9000000000000004</v>
      </c>
    </row>
    <row r="723" spans="1:9" hidden="1" outlineLevel="2">
      <c r="A723" t="s">
        <v>179</v>
      </c>
      <c r="B723" t="s">
        <v>180</v>
      </c>
      <c r="C723" t="s">
        <v>181</v>
      </c>
      <c r="D723" t="s">
        <v>186</v>
      </c>
      <c r="E723">
        <v>588.41999999999996</v>
      </c>
      <c r="F723">
        <v>560.4</v>
      </c>
      <c r="G723">
        <v>4.7619047620000003</v>
      </c>
      <c r="H723">
        <v>28.02</v>
      </c>
      <c r="I723">
        <v>4.4000000000000004</v>
      </c>
    </row>
    <row r="724" spans="1:9" hidden="1" outlineLevel="2">
      <c r="A724" t="s">
        <v>179</v>
      </c>
      <c r="B724" t="s">
        <v>180</v>
      </c>
      <c r="C724" t="s">
        <v>181</v>
      </c>
      <c r="D724" t="s">
        <v>186</v>
      </c>
      <c r="E724">
        <v>305.55</v>
      </c>
      <c r="F724">
        <v>291</v>
      </c>
      <c r="G724">
        <v>4.7619047620000003</v>
      </c>
      <c r="H724">
        <v>14.55</v>
      </c>
      <c r="I724">
        <v>9.4</v>
      </c>
    </row>
    <row r="725" spans="1:9" hidden="1" outlineLevel="2">
      <c r="A725" t="s">
        <v>179</v>
      </c>
      <c r="B725" t="s">
        <v>180</v>
      </c>
      <c r="C725" t="s">
        <v>181</v>
      </c>
      <c r="D725" t="s">
        <v>186</v>
      </c>
      <c r="E725">
        <v>45.107999999999997</v>
      </c>
      <c r="F725">
        <v>42.96</v>
      </c>
      <c r="G725">
        <v>4.7619047620000003</v>
      </c>
      <c r="H725">
        <v>2.1480000000000001</v>
      </c>
      <c r="I725">
        <v>6.6</v>
      </c>
    </row>
    <row r="726" spans="1:9" hidden="1" outlineLevel="2">
      <c r="A726" t="s">
        <v>179</v>
      </c>
      <c r="B726" t="s">
        <v>180</v>
      </c>
      <c r="C726" t="s">
        <v>181</v>
      </c>
      <c r="D726" t="s">
        <v>186</v>
      </c>
      <c r="E726">
        <v>667.38</v>
      </c>
      <c r="F726">
        <v>635.6</v>
      </c>
      <c r="G726">
        <v>4.7619047620000003</v>
      </c>
      <c r="H726">
        <v>31.78</v>
      </c>
      <c r="I726">
        <v>4.3</v>
      </c>
    </row>
    <row r="727" spans="1:9" hidden="1" outlineLevel="2">
      <c r="A727" t="s">
        <v>179</v>
      </c>
      <c r="B727" t="s">
        <v>180</v>
      </c>
      <c r="C727" t="s">
        <v>181</v>
      </c>
      <c r="D727" t="s">
        <v>186</v>
      </c>
      <c r="E727">
        <v>510.61500000000001</v>
      </c>
      <c r="F727">
        <v>486.3</v>
      </c>
      <c r="G727">
        <v>4.7619047620000003</v>
      </c>
      <c r="H727">
        <v>24.315000000000001</v>
      </c>
      <c r="I727">
        <v>8.8000000000000007</v>
      </c>
    </row>
    <row r="728" spans="1:9" hidden="1" outlineLevel="2">
      <c r="A728" t="s">
        <v>179</v>
      </c>
      <c r="B728" t="s">
        <v>180</v>
      </c>
      <c r="C728" t="s">
        <v>181</v>
      </c>
      <c r="D728" t="s">
        <v>186</v>
      </c>
      <c r="E728">
        <v>657.53099999999995</v>
      </c>
      <c r="F728">
        <v>626.22</v>
      </c>
      <c r="G728">
        <v>4.7619047620000003</v>
      </c>
      <c r="H728">
        <v>31.311</v>
      </c>
      <c r="I728">
        <v>7.8</v>
      </c>
    </row>
    <row r="729" spans="1:9" hidden="1" outlineLevel="2">
      <c r="A729" t="s">
        <v>179</v>
      </c>
      <c r="B729" t="s">
        <v>180</v>
      </c>
      <c r="C729" t="s">
        <v>181</v>
      </c>
      <c r="D729" t="s">
        <v>186</v>
      </c>
      <c r="E729">
        <v>507.90600000000001</v>
      </c>
      <c r="F729">
        <v>483.72</v>
      </c>
      <c r="G729">
        <v>4.7619047620000003</v>
      </c>
      <c r="H729">
        <v>24.186</v>
      </c>
      <c r="I729">
        <v>9.1</v>
      </c>
    </row>
    <row r="730" spans="1:9" hidden="1" outlineLevel="2">
      <c r="A730" t="s">
        <v>179</v>
      </c>
      <c r="B730" t="s">
        <v>180</v>
      </c>
      <c r="C730" t="s">
        <v>181</v>
      </c>
      <c r="D730" t="s">
        <v>186</v>
      </c>
      <c r="E730">
        <v>37.610999999999997</v>
      </c>
      <c r="F730">
        <v>35.82</v>
      </c>
      <c r="G730">
        <v>4.7619047620000003</v>
      </c>
      <c r="H730">
        <v>1.7909999999999999</v>
      </c>
      <c r="I730">
        <v>8.1</v>
      </c>
    </row>
    <row r="731" spans="1:9" hidden="1" outlineLevel="2">
      <c r="A731" t="s">
        <v>179</v>
      </c>
      <c r="B731" t="s">
        <v>180</v>
      </c>
      <c r="C731" t="s">
        <v>181</v>
      </c>
      <c r="D731" t="s">
        <v>186</v>
      </c>
      <c r="E731">
        <v>20.684999999999999</v>
      </c>
      <c r="F731">
        <v>19.7</v>
      </c>
      <c r="G731">
        <v>4.7619047620000003</v>
      </c>
      <c r="H731">
        <v>0.98499999999999999</v>
      </c>
      <c r="I731">
        <v>9.5</v>
      </c>
    </row>
    <row r="732" spans="1:9" hidden="1" outlineLevel="2">
      <c r="A732" t="s">
        <v>179</v>
      </c>
      <c r="B732" t="s">
        <v>180</v>
      </c>
      <c r="C732" t="s">
        <v>181</v>
      </c>
      <c r="D732" t="s">
        <v>186</v>
      </c>
      <c r="E732">
        <v>79.149000000000001</v>
      </c>
      <c r="F732">
        <v>75.38</v>
      </c>
      <c r="G732">
        <v>4.7619047620000003</v>
      </c>
      <c r="H732">
        <v>3.7690000000000001</v>
      </c>
      <c r="I732">
        <v>9.5</v>
      </c>
    </row>
    <row r="733" spans="1:9" hidden="1" outlineLevel="2">
      <c r="A733" t="s">
        <v>179</v>
      </c>
      <c r="B733" t="s">
        <v>180</v>
      </c>
      <c r="C733" t="s">
        <v>181</v>
      </c>
      <c r="D733" t="s">
        <v>186</v>
      </c>
      <c r="E733">
        <v>197.92500000000001</v>
      </c>
      <c r="F733">
        <v>188.5</v>
      </c>
      <c r="G733">
        <v>4.7619047620000003</v>
      </c>
      <c r="H733">
        <v>9.4250000000000007</v>
      </c>
      <c r="I733">
        <v>5.6</v>
      </c>
    </row>
    <row r="734" spans="1:9" hidden="1" outlineLevel="2">
      <c r="A734" t="s">
        <v>179</v>
      </c>
      <c r="B734" t="s">
        <v>180</v>
      </c>
      <c r="C734" t="s">
        <v>181</v>
      </c>
      <c r="D734" t="s">
        <v>186</v>
      </c>
      <c r="E734">
        <v>233.1</v>
      </c>
      <c r="F734">
        <v>222</v>
      </c>
      <c r="G734">
        <v>4.7619047620000003</v>
      </c>
      <c r="H734">
        <v>11.1</v>
      </c>
      <c r="I734">
        <v>6.6</v>
      </c>
    </row>
    <row r="735" spans="1:9" hidden="1" outlineLevel="2">
      <c r="A735" t="s">
        <v>179</v>
      </c>
      <c r="B735" t="s">
        <v>180</v>
      </c>
      <c r="C735" t="s">
        <v>181</v>
      </c>
      <c r="D735" t="s">
        <v>186</v>
      </c>
      <c r="E735">
        <v>680.61</v>
      </c>
      <c r="F735">
        <v>648.20000000000005</v>
      </c>
      <c r="G735">
        <v>4.7619047620000003</v>
      </c>
      <c r="H735">
        <v>32.409999999999997</v>
      </c>
      <c r="I735">
        <v>9.3000000000000007</v>
      </c>
    </row>
    <row r="736" spans="1:9" hidden="1" outlineLevel="2">
      <c r="A736" t="s">
        <v>179</v>
      </c>
      <c r="B736" t="s">
        <v>180</v>
      </c>
      <c r="C736" t="s">
        <v>181</v>
      </c>
      <c r="D736" t="s">
        <v>186</v>
      </c>
      <c r="E736">
        <v>130.03200000000001</v>
      </c>
      <c r="F736">
        <v>123.84</v>
      </c>
      <c r="G736">
        <v>4.7619047620000003</v>
      </c>
      <c r="H736">
        <v>6.1920000000000002</v>
      </c>
      <c r="I736">
        <v>8.5</v>
      </c>
    </row>
    <row r="737" spans="1:9" hidden="1" outlineLevel="2">
      <c r="A737" t="s">
        <v>179</v>
      </c>
      <c r="B737" t="s">
        <v>180</v>
      </c>
      <c r="C737" t="s">
        <v>181</v>
      </c>
      <c r="D737" t="s">
        <v>186</v>
      </c>
      <c r="E737">
        <v>95.864999999999995</v>
      </c>
      <c r="F737">
        <v>91.3</v>
      </c>
      <c r="G737">
        <v>4.7619047620000003</v>
      </c>
      <c r="H737">
        <v>4.5650000000000004</v>
      </c>
      <c r="I737">
        <v>9.1999999999999993</v>
      </c>
    </row>
    <row r="738" spans="1:9" hidden="1" outlineLevel="2">
      <c r="A738" t="s">
        <v>179</v>
      </c>
      <c r="B738" t="s">
        <v>180</v>
      </c>
      <c r="C738" t="s">
        <v>181</v>
      </c>
      <c r="D738" t="s">
        <v>186</v>
      </c>
      <c r="E738">
        <v>202.33500000000001</v>
      </c>
      <c r="F738">
        <v>192.7</v>
      </c>
      <c r="G738">
        <v>4.7619047620000003</v>
      </c>
      <c r="H738">
        <v>9.6349999999999998</v>
      </c>
      <c r="I738">
        <v>5.6</v>
      </c>
    </row>
    <row r="739" spans="1:9" hidden="1" outlineLevel="2">
      <c r="A739" t="s">
        <v>179</v>
      </c>
      <c r="B739" t="s">
        <v>180</v>
      </c>
      <c r="C739" t="s">
        <v>181</v>
      </c>
      <c r="D739" t="s">
        <v>186</v>
      </c>
      <c r="E739">
        <v>295.40699999999998</v>
      </c>
      <c r="F739">
        <v>281.33999999999997</v>
      </c>
      <c r="G739">
        <v>4.7619047620000003</v>
      </c>
      <c r="H739">
        <v>14.067</v>
      </c>
      <c r="I739">
        <v>5.9</v>
      </c>
    </row>
    <row r="740" spans="1:9" hidden="1" outlineLevel="2">
      <c r="A740" t="s">
        <v>179</v>
      </c>
      <c r="B740" t="s">
        <v>180</v>
      </c>
      <c r="C740" t="s">
        <v>181</v>
      </c>
      <c r="D740" t="s">
        <v>186</v>
      </c>
      <c r="E740">
        <v>76.923000000000002</v>
      </c>
      <c r="F740">
        <v>73.260000000000005</v>
      </c>
      <c r="G740">
        <v>4.7619047620000003</v>
      </c>
      <c r="H740">
        <v>3.6629999999999998</v>
      </c>
      <c r="I740">
        <v>9.6999999999999993</v>
      </c>
    </row>
    <row r="741" spans="1:9" hidden="1" outlineLevel="2">
      <c r="A741" t="s">
        <v>179</v>
      </c>
      <c r="B741" t="s">
        <v>180</v>
      </c>
      <c r="C741" t="s">
        <v>181</v>
      </c>
      <c r="D741" t="s">
        <v>186</v>
      </c>
      <c r="E741">
        <v>26.795999999999999</v>
      </c>
      <c r="F741">
        <v>25.52</v>
      </c>
      <c r="G741">
        <v>4.7619047620000003</v>
      </c>
      <c r="H741">
        <v>1.276</v>
      </c>
      <c r="I741">
        <v>7.8</v>
      </c>
    </row>
    <row r="742" spans="1:9" hidden="1" outlineLevel="2">
      <c r="A742" t="s">
        <v>179</v>
      </c>
      <c r="B742" t="s">
        <v>180</v>
      </c>
      <c r="C742" t="s">
        <v>181</v>
      </c>
      <c r="D742" t="s">
        <v>186</v>
      </c>
      <c r="E742">
        <v>182.42699999999999</v>
      </c>
      <c r="F742">
        <v>173.74</v>
      </c>
      <c r="G742">
        <v>4.7619047620000003</v>
      </c>
      <c r="H742">
        <v>8.6869999999999994</v>
      </c>
      <c r="I742">
        <v>7.1</v>
      </c>
    </row>
    <row r="743" spans="1:9" hidden="1" outlineLevel="2">
      <c r="A743" t="s">
        <v>179</v>
      </c>
      <c r="B743" t="s">
        <v>180</v>
      </c>
      <c r="C743" t="s">
        <v>181</v>
      </c>
      <c r="D743" t="s">
        <v>186</v>
      </c>
      <c r="E743">
        <v>561.07799999999997</v>
      </c>
      <c r="F743">
        <v>534.36</v>
      </c>
      <c r="G743">
        <v>4.7619047620000003</v>
      </c>
      <c r="H743">
        <v>26.718</v>
      </c>
      <c r="I743">
        <v>9.9</v>
      </c>
    </row>
    <row r="744" spans="1:9" hidden="1" outlineLevel="2">
      <c r="A744" t="s">
        <v>179</v>
      </c>
      <c r="B744" t="s">
        <v>180</v>
      </c>
      <c r="C744" t="s">
        <v>181</v>
      </c>
      <c r="D744" t="s">
        <v>186</v>
      </c>
      <c r="E744">
        <v>97.817999999999998</v>
      </c>
      <c r="F744">
        <v>93.16</v>
      </c>
      <c r="G744">
        <v>4.7619047620000003</v>
      </c>
      <c r="H744">
        <v>4.6580000000000004</v>
      </c>
      <c r="I744">
        <v>5.9</v>
      </c>
    </row>
    <row r="745" spans="1:9" hidden="1" outlineLevel="2">
      <c r="A745" t="s">
        <v>179</v>
      </c>
      <c r="B745" t="s">
        <v>180</v>
      </c>
      <c r="C745" t="s">
        <v>181</v>
      </c>
      <c r="D745" t="s">
        <v>186</v>
      </c>
      <c r="E745">
        <v>92.295000000000002</v>
      </c>
      <c r="F745">
        <v>87.9</v>
      </c>
      <c r="G745">
        <v>4.7619047620000003</v>
      </c>
      <c r="H745">
        <v>4.3949999999999996</v>
      </c>
      <c r="I745">
        <v>6.7</v>
      </c>
    </row>
    <row r="746" spans="1:9" hidden="1" outlineLevel="2">
      <c r="A746" t="s">
        <v>179</v>
      </c>
      <c r="B746" t="s">
        <v>180</v>
      </c>
      <c r="C746" t="s">
        <v>181</v>
      </c>
      <c r="D746" t="s">
        <v>186</v>
      </c>
      <c r="E746">
        <v>807.66</v>
      </c>
      <c r="F746">
        <v>769.2</v>
      </c>
      <c r="G746">
        <v>4.7619047620000003</v>
      </c>
      <c r="H746">
        <v>38.46</v>
      </c>
      <c r="I746">
        <v>5.6</v>
      </c>
    </row>
    <row r="747" spans="1:9" hidden="1" outlineLevel="2">
      <c r="A747" t="s">
        <v>179</v>
      </c>
      <c r="B747" t="s">
        <v>180</v>
      </c>
      <c r="C747" t="s">
        <v>181</v>
      </c>
      <c r="D747" t="s">
        <v>186</v>
      </c>
      <c r="E747">
        <v>331.12799999999999</v>
      </c>
      <c r="F747">
        <v>315.36</v>
      </c>
      <c r="G747">
        <v>4.7619047620000003</v>
      </c>
      <c r="H747">
        <v>15.768000000000001</v>
      </c>
      <c r="I747">
        <v>4.5999999999999996</v>
      </c>
    </row>
    <row r="748" spans="1:9" hidden="1" outlineLevel="2">
      <c r="A748" t="s">
        <v>179</v>
      </c>
      <c r="B748" t="s">
        <v>180</v>
      </c>
      <c r="C748" t="s">
        <v>181</v>
      </c>
      <c r="D748" t="s">
        <v>186</v>
      </c>
      <c r="E748">
        <v>431.25599999999997</v>
      </c>
      <c r="F748">
        <v>410.72</v>
      </c>
      <c r="G748">
        <v>4.7619047620000003</v>
      </c>
      <c r="H748">
        <v>20.536000000000001</v>
      </c>
      <c r="I748">
        <v>7.6</v>
      </c>
    </row>
    <row r="749" spans="1:9" hidden="1" outlineLevel="2">
      <c r="A749" t="s">
        <v>179</v>
      </c>
      <c r="B749" t="s">
        <v>180</v>
      </c>
      <c r="C749" t="s">
        <v>181</v>
      </c>
      <c r="D749" t="s">
        <v>186</v>
      </c>
      <c r="E749">
        <v>74.087999999999994</v>
      </c>
      <c r="F749">
        <v>70.56</v>
      </c>
      <c r="G749">
        <v>4.7619047620000003</v>
      </c>
      <c r="H749">
        <v>3.528</v>
      </c>
      <c r="I749">
        <v>4.2</v>
      </c>
    </row>
    <row r="750" spans="1:9" hidden="1" outlineLevel="2">
      <c r="A750" t="s">
        <v>179</v>
      </c>
      <c r="B750" t="s">
        <v>180</v>
      </c>
      <c r="C750" t="s">
        <v>181</v>
      </c>
      <c r="D750" t="s">
        <v>186</v>
      </c>
      <c r="E750">
        <v>43.869</v>
      </c>
      <c r="F750">
        <v>41.78</v>
      </c>
      <c r="G750">
        <v>4.7619047620000003</v>
      </c>
      <c r="H750">
        <v>2.089</v>
      </c>
      <c r="I750">
        <v>9.8000000000000007</v>
      </c>
    </row>
    <row r="751" spans="1:9" hidden="1" outlineLevel="2">
      <c r="A751" t="s">
        <v>179</v>
      </c>
      <c r="B751" t="s">
        <v>180</v>
      </c>
      <c r="C751" t="s">
        <v>181</v>
      </c>
      <c r="D751" t="s">
        <v>186</v>
      </c>
      <c r="E751">
        <v>255.1815</v>
      </c>
      <c r="F751">
        <v>243.03</v>
      </c>
      <c r="G751">
        <v>4.7619047620000003</v>
      </c>
      <c r="H751">
        <v>12.1515</v>
      </c>
      <c r="I751">
        <v>9.3000000000000007</v>
      </c>
    </row>
    <row r="752" spans="1:9" hidden="1" outlineLevel="2">
      <c r="A752" t="s">
        <v>179</v>
      </c>
      <c r="B752" t="s">
        <v>180</v>
      </c>
      <c r="C752" t="s">
        <v>181</v>
      </c>
      <c r="D752" t="s">
        <v>186</v>
      </c>
      <c r="E752">
        <v>33.432000000000002</v>
      </c>
      <c r="F752">
        <v>31.84</v>
      </c>
      <c r="G752">
        <v>4.7619047620000003</v>
      </c>
      <c r="H752">
        <v>1.5920000000000001</v>
      </c>
      <c r="I752">
        <v>7.7</v>
      </c>
    </row>
    <row r="753" spans="1:9" outlineLevel="1" collapsed="1">
      <c r="A753" s="84" t="s">
        <v>191</v>
      </c>
      <c r="E753">
        <f>SUBTOTAL(9,E754:E843)</f>
        <v>26415.123</v>
      </c>
    </row>
    <row r="754" spans="1:9" hidden="1" outlineLevel="2">
      <c r="A754" t="s">
        <v>187</v>
      </c>
      <c r="B754" t="s">
        <v>188</v>
      </c>
      <c r="C754" t="s">
        <v>185</v>
      </c>
      <c r="D754" t="s">
        <v>186</v>
      </c>
      <c r="E754">
        <v>277.137</v>
      </c>
      <c r="F754">
        <v>263.94</v>
      </c>
      <c r="G754">
        <v>4.7619047620000003</v>
      </c>
      <c r="H754">
        <v>13.196999999999999</v>
      </c>
      <c r="I754">
        <v>5.0999999999999996</v>
      </c>
    </row>
    <row r="755" spans="1:9" hidden="1" outlineLevel="2">
      <c r="A755" t="s">
        <v>187</v>
      </c>
      <c r="B755" t="s">
        <v>188</v>
      </c>
      <c r="C755" t="s">
        <v>185</v>
      </c>
      <c r="D755" t="s">
        <v>186</v>
      </c>
      <c r="E755">
        <v>69.72</v>
      </c>
      <c r="F755">
        <v>66.400000000000006</v>
      </c>
      <c r="G755">
        <v>4.7619047620000003</v>
      </c>
      <c r="H755">
        <v>3.32</v>
      </c>
      <c r="I755">
        <v>4.4000000000000004</v>
      </c>
    </row>
    <row r="756" spans="1:9" hidden="1" outlineLevel="2">
      <c r="A756" t="s">
        <v>187</v>
      </c>
      <c r="B756" t="s">
        <v>188</v>
      </c>
      <c r="C756" t="s">
        <v>185</v>
      </c>
      <c r="D756" t="s">
        <v>186</v>
      </c>
      <c r="E756">
        <v>35.195999999999998</v>
      </c>
      <c r="F756">
        <v>33.520000000000003</v>
      </c>
      <c r="G756">
        <v>4.7619047620000003</v>
      </c>
      <c r="H756">
        <v>1.6759999999999999</v>
      </c>
      <c r="I756">
        <v>6.7</v>
      </c>
    </row>
    <row r="757" spans="1:9" hidden="1" outlineLevel="2">
      <c r="A757" t="s">
        <v>187</v>
      </c>
      <c r="B757" t="s">
        <v>188</v>
      </c>
      <c r="C757" t="s">
        <v>185</v>
      </c>
      <c r="D757" t="s">
        <v>186</v>
      </c>
      <c r="E757">
        <v>494.1825</v>
      </c>
      <c r="F757">
        <v>470.65</v>
      </c>
      <c r="G757">
        <v>4.7619047620000003</v>
      </c>
      <c r="H757">
        <v>23.532499999999999</v>
      </c>
      <c r="I757">
        <v>4.8</v>
      </c>
    </row>
    <row r="758" spans="1:9" hidden="1" outlineLevel="2">
      <c r="A758" t="s">
        <v>187</v>
      </c>
      <c r="B758" t="s">
        <v>188</v>
      </c>
      <c r="C758" t="s">
        <v>185</v>
      </c>
      <c r="D758" t="s">
        <v>186</v>
      </c>
      <c r="E758">
        <v>703.75199999999995</v>
      </c>
      <c r="F758">
        <v>670.24</v>
      </c>
      <c r="G758">
        <v>4.7619047620000003</v>
      </c>
      <c r="H758">
        <v>33.512</v>
      </c>
      <c r="I758">
        <v>5.0999999999999996</v>
      </c>
    </row>
    <row r="759" spans="1:9" hidden="1" outlineLevel="2">
      <c r="A759" t="s">
        <v>187</v>
      </c>
      <c r="B759" t="s">
        <v>188</v>
      </c>
      <c r="C759" t="s">
        <v>185</v>
      </c>
      <c r="D759" t="s">
        <v>186</v>
      </c>
      <c r="E759">
        <v>33.936</v>
      </c>
      <c r="F759">
        <v>32.32</v>
      </c>
      <c r="G759">
        <v>4.7619047620000003</v>
      </c>
      <c r="H759">
        <v>1.6160000000000001</v>
      </c>
      <c r="I759">
        <v>6.5</v>
      </c>
    </row>
    <row r="760" spans="1:9" hidden="1" outlineLevel="2">
      <c r="A760" t="s">
        <v>187</v>
      </c>
      <c r="B760" t="s">
        <v>188</v>
      </c>
      <c r="C760" t="s">
        <v>185</v>
      </c>
      <c r="D760" t="s">
        <v>186</v>
      </c>
      <c r="E760">
        <v>922.63499999999999</v>
      </c>
      <c r="F760">
        <v>878.7</v>
      </c>
      <c r="G760">
        <v>4.7619047620000003</v>
      </c>
      <c r="H760">
        <v>43.935000000000002</v>
      </c>
      <c r="I760">
        <v>5.0999999999999996</v>
      </c>
    </row>
    <row r="761" spans="1:9" hidden="1" outlineLevel="2">
      <c r="A761" t="s">
        <v>187</v>
      </c>
      <c r="B761" t="s">
        <v>188</v>
      </c>
      <c r="C761" t="s">
        <v>185</v>
      </c>
      <c r="D761" t="s">
        <v>186</v>
      </c>
      <c r="E761">
        <v>521.01</v>
      </c>
      <c r="F761">
        <v>496.2</v>
      </c>
      <c r="G761">
        <v>4.7619047620000003</v>
      </c>
      <c r="H761">
        <v>24.81</v>
      </c>
      <c r="I761">
        <v>7.4</v>
      </c>
    </row>
    <row r="762" spans="1:9" hidden="1" outlineLevel="2">
      <c r="A762" t="s">
        <v>187</v>
      </c>
      <c r="B762" t="s">
        <v>188</v>
      </c>
      <c r="C762" t="s">
        <v>185</v>
      </c>
      <c r="D762" t="s">
        <v>186</v>
      </c>
      <c r="E762">
        <v>223.07249999999999</v>
      </c>
      <c r="F762">
        <v>212.45</v>
      </c>
      <c r="G762">
        <v>4.7619047620000003</v>
      </c>
      <c r="H762">
        <v>10.6225</v>
      </c>
      <c r="I762">
        <v>8</v>
      </c>
    </row>
    <row r="763" spans="1:9" hidden="1" outlineLevel="2">
      <c r="A763" t="s">
        <v>187</v>
      </c>
      <c r="B763" t="s">
        <v>188</v>
      </c>
      <c r="C763" t="s">
        <v>185</v>
      </c>
      <c r="D763" t="s">
        <v>186</v>
      </c>
      <c r="E763">
        <v>112.224</v>
      </c>
      <c r="F763">
        <v>106.88</v>
      </c>
      <c r="G763">
        <v>4.7619047620000003</v>
      </c>
      <c r="H763">
        <v>5.3440000000000003</v>
      </c>
      <c r="I763">
        <v>4.0999999999999996</v>
      </c>
    </row>
    <row r="764" spans="1:9" hidden="1" outlineLevel="2">
      <c r="A764" t="s">
        <v>187</v>
      </c>
      <c r="B764" t="s">
        <v>188</v>
      </c>
      <c r="C764" t="s">
        <v>185</v>
      </c>
      <c r="D764" t="s">
        <v>186</v>
      </c>
      <c r="E764">
        <v>545.05499999999995</v>
      </c>
      <c r="F764">
        <v>519.1</v>
      </c>
      <c r="G764">
        <v>4.7619047620000003</v>
      </c>
      <c r="H764">
        <v>25.954999999999998</v>
      </c>
      <c r="I764">
        <v>8.1999999999999993</v>
      </c>
    </row>
    <row r="765" spans="1:9" hidden="1" outlineLevel="2">
      <c r="A765" t="s">
        <v>187</v>
      </c>
      <c r="B765" t="s">
        <v>188</v>
      </c>
      <c r="C765" t="s">
        <v>185</v>
      </c>
      <c r="D765" t="s">
        <v>186</v>
      </c>
      <c r="E765">
        <v>263.97000000000003</v>
      </c>
      <c r="F765">
        <v>251.4</v>
      </c>
      <c r="G765">
        <v>4.7619047620000003</v>
      </c>
      <c r="H765">
        <v>12.57</v>
      </c>
      <c r="I765">
        <v>9.6999999999999993</v>
      </c>
    </row>
    <row r="766" spans="1:9" hidden="1" outlineLevel="2">
      <c r="A766" t="s">
        <v>187</v>
      </c>
      <c r="B766" t="s">
        <v>188</v>
      </c>
      <c r="C766" t="s">
        <v>185</v>
      </c>
      <c r="D766" t="s">
        <v>186</v>
      </c>
      <c r="E766">
        <v>588.35699999999997</v>
      </c>
      <c r="F766">
        <v>560.34</v>
      </c>
      <c r="G766">
        <v>4.7619047620000003</v>
      </c>
      <c r="H766">
        <v>28.016999999999999</v>
      </c>
      <c r="I766">
        <v>10</v>
      </c>
    </row>
    <row r="767" spans="1:9" hidden="1" outlineLevel="2">
      <c r="A767" t="s">
        <v>187</v>
      </c>
      <c r="B767" t="s">
        <v>188</v>
      </c>
      <c r="C767" t="s">
        <v>185</v>
      </c>
      <c r="D767" t="s">
        <v>186</v>
      </c>
      <c r="E767">
        <v>418.95</v>
      </c>
      <c r="F767">
        <v>399</v>
      </c>
      <c r="G767">
        <v>4.7619047620000003</v>
      </c>
      <c r="H767">
        <v>19.95</v>
      </c>
      <c r="I767">
        <v>5.9</v>
      </c>
    </row>
    <row r="768" spans="1:9" hidden="1" outlineLevel="2">
      <c r="A768" t="s">
        <v>187</v>
      </c>
      <c r="B768" t="s">
        <v>188</v>
      </c>
      <c r="C768" t="s">
        <v>185</v>
      </c>
      <c r="D768" t="s">
        <v>186</v>
      </c>
      <c r="E768">
        <v>166.23599999999999</v>
      </c>
      <c r="F768">
        <v>158.32</v>
      </c>
      <c r="G768">
        <v>4.7619047620000003</v>
      </c>
      <c r="H768">
        <v>7.9160000000000004</v>
      </c>
      <c r="I768">
        <v>8.6999999999999993</v>
      </c>
    </row>
    <row r="769" spans="1:9" hidden="1" outlineLevel="2">
      <c r="A769" t="s">
        <v>187</v>
      </c>
      <c r="B769" t="s">
        <v>188</v>
      </c>
      <c r="C769" t="s">
        <v>185</v>
      </c>
      <c r="D769" t="s">
        <v>186</v>
      </c>
      <c r="E769">
        <v>107.31</v>
      </c>
      <c r="F769">
        <v>102.2</v>
      </c>
      <c r="G769">
        <v>4.7619047620000003</v>
      </c>
      <c r="H769">
        <v>5.1100000000000003</v>
      </c>
      <c r="I769">
        <v>5.7</v>
      </c>
    </row>
    <row r="770" spans="1:9" hidden="1" outlineLevel="2">
      <c r="A770" t="s">
        <v>187</v>
      </c>
      <c r="B770" t="s">
        <v>188</v>
      </c>
      <c r="C770" t="s">
        <v>185</v>
      </c>
      <c r="D770" t="s">
        <v>186</v>
      </c>
      <c r="E770">
        <v>484.89</v>
      </c>
      <c r="F770">
        <v>461.8</v>
      </c>
      <c r="G770">
        <v>4.7619047620000003</v>
      </c>
      <c r="H770">
        <v>23.09</v>
      </c>
      <c r="I770">
        <v>4.9000000000000004</v>
      </c>
    </row>
    <row r="771" spans="1:9" hidden="1" outlineLevel="2">
      <c r="A771" t="s">
        <v>187</v>
      </c>
      <c r="B771" t="s">
        <v>188</v>
      </c>
      <c r="C771" t="s">
        <v>185</v>
      </c>
      <c r="D771" t="s">
        <v>186</v>
      </c>
      <c r="E771">
        <v>146.22300000000001</v>
      </c>
      <c r="F771">
        <v>139.26</v>
      </c>
      <c r="G771">
        <v>4.7619047620000003</v>
      </c>
      <c r="H771">
        <v>6.9630000000000001</v>
      </c>
      <c r="I771">
        <v>4.4000000000000004</v>
      </c>
    </row>
    <row r="772" spans="1:9" hidden="1" outlineLevel="2">
      <c r="A772" t="s">
        <v>187</v>
      </c>
      <c r="B772" t="s">
        <v>188</v>
      </c>
      <c r="C772" t="s">
        <v>185</v>
      </c>
      <c r="D772" t="s">
        <v>186</v>
      </c>
      <c r="E772">
        <v>796.90800000000002</v>
      </c>
      <c r="F772">
        <v>758.96</v>
      </c>
      <c r="G772">
        <v>4.7619047620000003</v>
      </c>
      <c r="H772">
        <v>37.948</v>
      </c>
      <c r="I772">
        <v>8.6999999999999993</v>
      </c>
    </row>
    <row r="773" spans="1:9" hidden="1" outlineLevel="2">
      <c r="A773" t="s">
        <v>187</v>
      </c>
      <c r="B773" t="s">
        <v>188</v>
      </c>
      <c r="C773" t="s">
        <v>185</v>
      </c>
      <c r="D773" t="s">
        <v>186</v>
      </c>
      <c r="E773">
        <v>285.70499999999998</v>
      </c>
      <c r="F773">
        <v>272.10000000000002</v>
      </c>
      <c r="G773">
        <v>4.7619047620000003</v>
      </c>
      <c r="H773">
        <v>13.605</v>
      </c>
      <c r="I773">
        <v>6.1</v>
      </c>
    </row>
    <row r="774" spans="1:9" hidden="1" outlineLevel="2">
      <c r="A774" t="s">
        <v>187</v>
      </c>
      <c r="B774" t="s">
        <v>188</v>
      </c>
      <c r="C774" t="s">
        <v>185</v>
      </c>
      <c r="D774" t="s">
        <v>186</v>
      </c>
      <c r="E774">
        <v>456.28800000000001</v>
      </c>
      <c r="F774">
        <v>434.56</v>
      </c>
      <c r="G774">
        <v>4.7619047620000003</v>
      </c>
      <c r="H774">
        <v>21.728000000000002</v>
      </c>
      <c r="I774">
        <v>5.4</v>
      </c>
    </row>
    <row r="775" spans="1:9" hidden="1" outlineLevel="2">
      <c r="A775" t="s">
        <v>187</v>
      </c>
      <c r="B775" t="s">
        <v>188</v>
      </c>
      <c r="C775" t="s">
        <v>185</v>
      </c>
      <c r="D775" t="s">
        <v>186</v>
      </c>
      <c r="E775">
        <v>788.50800000000004</v>
      </c>
      <c r="F775">
        <v>750.96</v>
      </c>
      <c r="G775">
        <v>4.7619047620000003</v>
      </c>
      <c r="H775">
        <v>37.548000000000002</v>
      </c>
      <c r="I775">
        <v>8.3000000000000007</v>
      </c>
    </row>
    <row r="776" spans="1:9" hidden="1" outlineLevel="2">
      <c r="A776" t="s">
        <v>187</v>
      </c>
      <c r="B776" t="s">
        <v>188</v>
      </c>
      <c r="C776" t="s">
        <v>185</v>
      </c>
      <c r="D776" t="s">
        <v>186</v>
      </c>
      <c r="E776">
        <v>536.99099999999999</v>
      </c>
      <c r="F776">
        <v>511.42</v>
      </c>
      <c r="G776">
        <v>4.7619047620000003</v>
      </c>
      <c r="H776">
        <v>25.571000000000002</v>
      </c>
      <c r="I776">
        <v>4.2</v>
      </c>
    </row>
    <row r="777" spans="1:9" hidden="1" outlineLevel="2">
      <c r="A777" t="s">
        <v>187</v>
      </c>
      <c r="B777" t="s">
        <v>188</v>
      </c>
      <c r="C777" t="s">
        <v>185</v>
      </c>
      <c r="D777" t="s">
        <v>186</v>
      </c>
      <c r="E777">
        <v>57.172499999999999</v>
      </c>
      <c r="F777">
        <v>54.45</v>
      </c>
      <c r="G777">
        <v>4.7619047620000003</v>
      </c>
      <c r="H777">
        <v>2.7225000000000001</v>
      </c>
      <c r="I777">
        <v>7.9</v>
      </c>
    </row>
    <row r="778" spans="1:9" hidden="1" outlineLevel="2">
      <c r="A778" t="s">
        <v>187</v>
      </c>
      <c r="B778" t="s">
        <v>188</v>
      </c>
      <c r="C778" t="s">
        <v>185</v>
      </c>
      <c r="D778" t="s">
        <v>186</v>
      </c>
      <c r="E778">
        <v>352.5795</v>
      </c>
      <c r="F778">
        <v>335.79</v>
      </c>
      <c r="G778">
        <v>4.7619047620000003</v>
      </c>
      <c r="H778">
        <v>16.7895</v>
      </c>
      <c r="I778">
        <v>6.2</v>
      </c>
    </row>
    <row r="779" spans="1:9" hidden="1" outlineLevel="2">
      <c r="A779" t="s">
        <v>187</v>
      </c>
      <c r="B779" t="s">
        <v>188</v>
      </c>
      <c r="C779" t="s">
        <v>185</v>
      </c>
      <c r="D779" t="s">
        <v>186</v>
      </c>
      <c r="E779">
        <v>350.07</v>
      </c>
      <c r="F779">
        <v>333.4</v>
      </c>
      <c r="G779">
        <v>4.7619047620000003</v>
      </c>
      <c r="H779">
        <v>16.670000000000002</v>
      </c>
      <c r="I779">
        <v>7.6</v>
      </c>
    </row>
    <row r="780" spans="1:9" hidden="1" outlineLevel="2">
      <c r="A780" t="s">
        <v>187</v>
      </c>
      <c r="B780" t="s">
        <v>188</v>
      </c>
      <c r="C780" t="s">
        <v>185</v>
      </c>
      <c r="D780" t="s">
        <v>186</v>
      </c>
      <c r="E780">
        <v>190.155</v>
      </c>
      <c r="F780">
        <v>181.1</v>
      </c>
      <c r="G780">
        <v>4.7619047620000003</v>
      </c>
      <c r="H780">
        <v>9.0549999999999997</v>
      </c>
      <c r="I780">
        <v>5.9</v>
      </c>
    </row>
    <row r="781" spans="1:9" hidden="1" outlineLevel="2">
      <c r="A781" t="s">
        <v>187</v>
      </c>
      <c r="B781" t="s">
        <v>188</v>
      </c>
      <c r="C781" t="s">
        <v>185</v>
      </c>
      <c r="D781" t="s">
        <v>186</v>
      </c>
      <c r="E781">
        <v>410.50799999999998</v>
      </c>
      <c r="F781">
        <v>390.96</v>
      </c>
      <c r="G781">
        <v>4.7619047620000003</v>
      </c>
      <c r="H781">
        <v>19.547999999999998</v>
      </c>
      <c r="I781">
        <v>6.4</v>
      </c>
    </row>
    <row r="782" spans="1:9" hidden="1" outlineLevel="2">
      <c r="A782" t="s">
        <v>187</v>
      </c>
      <c r="B782" t="s">
        <v>188</v>
      </c>
      <c r="C782" t="s">
        <v>185</v>
      </c>
      <c r="D782" t="s">
        <v>186</v>
      </c>
      <c r="E782">
        <v>208.089</v>
      </c>
      <c r="F782">
        <v>198.18</v>
      </c>
      <c r="G782">
        <v>4.7619047620000003</v>
      </c>
      <c r="H782">
        <v>9.9090000000000007</v>
      </c>
      <c r="I782">
        <v>6.8</v>
      </c>
    </row>
    <row r="783" spans="1:9" hidden="1" outlineLevel="2">
      <c r="A783" t="s">
        <v>187</v>
      </c>
      <c r="B783" t="s">
        <v>188</v>
      </c>
      <c r="C783" t="s">
        <v>185</v>
      </c>
      <c r="D783" t="s">
        <v>186</v>
      </c>
      <c r="E783">
        <v>86.625</v>
      </c>
      <c r="F783">
        <v>82.5</v>
      </c>
      <c r="G783">
        <v>4.7619047620000003</v>
      </c>
      <c r="H783">
        <v>4.125</v>
      </c>
      <c r="I783">
        <v>6.5</v>
      </c>
    </row>
    <row r="784" spans="1:9" hidden="1" outlineLevel="2">
      <c r="A784" t="s">
        <v>187</v>
      </c>
      <c r="B784" t="s">
        <v>188</v>
      </c>
      <c r="C784" t="s">
        <v>185</v>
      </c>
      <c r="D784" t="s">
        <v>186</v>
      </c>
      <c r="E784">
        <v>78.718500000000006</v>
      </c>
      <c r="F784">
        <v>74.97</v>
      </c>
      <c r="G784">
        <v>4.7619047620000003</v>
      </c>
      <c r="H784">
        <v>3.7484999999999999</v>
      </c>
      <c r="I784">
        <v>5.6</v>
      </c>
    </row>
    <row r="785" spans="1:9" hidden="1" outlineLevel="2">
      <c r="A785" t="s">
        <v>187</v>
      </c>
      <c r="B785" t="s">
        <v>188</v>
      </c>
      <c r="C785" t="s">
        <v>185</v>
      </c>
      <c r="D785" t="s">
        <v>186</v>
      </c>
      <c r="E785">
        <v>133.917</v>
      </c>
      <c r="F785">
        <v>127.54</v>
      </c>
      <c r="G785">
        <v>4.7619047620000003</v>
      </c>
      <c r="H785">
        <v>6.3769999999999998</v>
      </c>
      <c r="I785">
        <v>6.6</v>
      </c>
    </row>
    <row r="786" spans="1:9" hidden="1" outlineLevel="2">
      <c r="A786" t="s">
        <v>187</v>
      </c>
      <c r="B786" t="s">
        <v>188</v>
      </c>
      <c r="C786" t="s">
        <v>185</v>
      </c>
      <c r="D786" t="s">
        <v>186</v>
      </c>
      <c r="E786">
        <v>128.4255</v>
      </c>
      <c r="F786">
        <v>122.31</v>
      </c>
      <c r="G786">
        <v>4.7619047620000003</v>
      </c>
      <c r="H786">
        <v>6.1154999999999999</v>
      </c>
      <c r="I786">
        <v>5.8</v>
      </c>
    </row>
    <row r="787" spans="1:9" hidden="1" outlineLevel="2">
      <c r="A787" t="s">
        <v>187</v>
      </c>
      <c r="B787" t="s">
        <v>188</v>
      </c>
      <c r="C787" t="s">
        <v>185</v>
      </c>
      <c r="D787" t="s">
        <v>186</v>
      </c>
      <c r="E787">
        <v>45.927</v>
      </c>
      <c r="F787">
        <v>43.74</v>
      </c>
      <c r="G787">
        <v>4.7619047620000003</v>
      </c>
      <c r="H787">
        <v>2.1869999999999998</v>
      </c>
      <c r="I787">
        <v>6.9</v>
      </c>
    </row>
    <row r="788" spans="1:9" hidden="1" outlineLevel="2">
      <c r="A788" t="s">
        <v>187</v>
      </c>
      <c r="B788" t="s">
        <v>188</v>
      </c>
      <c r="C788" t="s">
        <v>185</v>
      </c>
      <c r="D788" t="s">
        <v>186</v>
      </c>
      <c r="E788">
        <v>100.91549999999999</v>
      </c>
      <c r="F788">
        <v>96.11</v>
      </c>
      <c r="G788">
        <v>4.7619047620000003</v>
      </c>
      <c r="H788">
        <v>4.8055000000000003</v>
      </c>
      <c r="I788">
        <v>7.8</v>
      </c>
    </row>
    <row r="789" spans="1:9" hidden="1" outlineLevel="2">
      <c r="A789" t="s">
        <v>187</v>
      </c>
      <c r="B789" t="s">
        <v>188</v>
      </c>
      <c r="C789" t="s">
        <v>185</v>
      </c>
      <c r="D789" t="s">
        <v>186</v>
      </c>
      <c r="E789">
        <v>353.16750000000002</v>
      </c>
      <c r="F789">
        <v>336.35</v>
      </c>
      <c r="G789">
        <v>4.7619047620000003</v>
      </c>
      <c r="H789">
        <v>16.817499999999999</v>
      </c>
      <c r="I789">
        <v>6.9</v>
      </c>
    </row>
    <row r="790" spans="1:9" hidden="1" outlineLevel="2">
      <c r="A790" t="s">
        <v>187</v>
      </c>
      <c r="B790" t="s">
        <v>188</v>
      </c>
      <c r="C790" t="s">
        <v>185</v>
      </c>
      <c r="D790" t="s">
        <v>186</v>
      </c>
      <c r="E790">
        <v>145.06800000000001</v>
      </c>
      <c r="F790">
        <v>138.16</v>
      </c>
      <c r="G790">
        <v>4.7619047620000003</v>
      </c>
      <c r="H790">
        <v>6.9080000000000004</v>
      </c>
      <c r="I790">
        <v>6.9</v>
      </c>
    </row>
    <row r="791" spans="1:9" hidden="1" outlineLevel="2">
      <c r="A791" t="s">
        <v>187</v>
      </c>
      <c r="B791" t="s">
        <v>188</v>
      </c>
      <c r="C791" t="s">
        <v>185</v>
      </c>
      <c r="D791" t="s">
        <v>186</v>
      </c>
      <c r="E791">
        <v>702.21900000000005</v>
      </c>
      <c r="F791">
        <v>668.78</v>
      </c>
      <c r="G791">
        <v>4.7619047620000003</v>
      </c>
      <c r="H791">
        <v>33.439</v>
      </c>
      <c r="I791">
        <v>9.6</v>
      </c>
    </row>
    <row r="792" spans="1:9" hidden="1" outlineLevel="2">
      <c r="A792" t="s">
        <v>187</v>
      </c>
      <c r="B792" t="s">
        <v>188</v>
      </c>
      <c r="C792" t="s">
        <v>185</v>
      </c>
      <c r="D792" t="s">
        <v>186</v>
      </c>
      <c r="E792">
        <v>138.66300000000001</v>
      </c>
      <c r="F792">
        <v>132.06</v>
      </c>
      <c r="G792">
        <v>4.7619047620000003</v>
      </c>
      <c r="H792">
        <v>6.6029999999999998</v>
      </c>
      <c r="I792">
        <v>7.6</v>
      </c>
    </row>
    <row r="793" spans="1:9" hidden="1" outlineLevel="2">
      <c r="A793" t="s">
        <v>187</v>
      </c>
      <c r="B793" t="s">
        <v>188</v>
      </c>
      <c r="C793" t="s">
        <v>185</v>
      </c>
      <c r="D793" t="s">
        <v>186</v>
      </c>
      <c r="E793">
        <v>833.59500000000003</v>
      </c>
      <c r="F793">
        <v>793.9</v>
      </c>
      <c r="G793">
        <v>4.7619047620000003</v>
      </c>
      <c r="H793">
        <v>39.695</v>
      </c>
      <c r="I793">
        <v>6.2</v>
      </c>
    </row>
    <row r="794" spans="1:9" hidden="1" outlineLevel="2">
      <c r="A794" t="s">
        <v>187</v>
      </c>
      <c r="B794" t="s">
        <v>188</v>
      </c>
      <c r="C794" t="s">
        <v>185</v>
      </c>
      <c r="D794" t="s">
        <v>186</v>
      </c>
      <c r="E794">
        <v>233.226</v>
      </c>
      <c r="F794">
        <v>222.12</v>
      </c>
      <c r="G794">
        <v>4.7619047620000003</v>
      </c>
      <c r="H794">
        <v>11.106</v>
      </c>
      <c r="I794">
        <v>4.5</v>
      </c>
    </row>
    <row r="795" spans="1:9" hidden="1" outlineLevel="2">
      <c r="A795" t="s">
        <v>187</v>
      </c>
      <c r="B795" t="s">
        <v>188</v>
      </c>
      <c r="C795" t="s">
        <v>185</v>
      </c>
      <c r="D795" t="s">
        <v>186</v>
      </c>
      <c r="E795">
        <v>360.88499999999999</v>
      </c>
      <c r="F795">
        <v>343.7</v>
      </c>
      <c r="G795">
        <v>4.7619047620000003</v>
      </c>
      <c r="H795">
        <v>17.184999999999999</v>
      </c>
      <c r="I795">
        <v>6.7</v>
      </c>
    </row>
    <row r="796" spans="1:9" hidden="1" outlineLevel="2">
      <c r="A796" t="s">
        <v>187</v>
      </c>
      <c r="B796" t="s">
        <v>188</v>
      </c>
      <c r="C796" t="s">
        <v>185</v>
      </c>
      <c r="D796" t="s">
        <v>186</v>
      </c>
      <c r="E796">
        <v>209.76900000000001</v>
      </c>
      <c r="F796">
        <v>199.78</v>
      </c>
      <c r="G796">
        <v>4.7619047620000003</v>
      </c>
      <c r="H796">
        <v>9.9890000000000008</v>
      </c>
      <c r="I796">
        <v>7.1</v>
      </c>
    </row>
    <row r="797" spans="1:9" hidden="1" outlineLevel="2">
      <c r="A797" t="s">
        <v>187</v>
      </c>
      <c r="B797" t="s">
        <v>188</v>
      </c>
      <c r="C797" t="s">
        <v>185</v>
      </c>
      <c r="D797" t="s">
        <v>186</v>
      </c>
      <c r="E797">
        <v>637.72799999999995</v>
      </c>
      <c r="F797">
        <v>607.36</v>
      </c>
      <c r="G797">
        <v>4.7619047620000003</v>
      </c>
      <c r="H797">
        <v>30.367999999999999</v>
      </c>
      <c r="I797">
        <v>5.5</v>
      </c>
    </row>
    <row r="798" spans="1:9" hidden="1" outlineLevel="2">
      <c r="A798" t="s">
        <v>187</v>
      </c>
      <c r="B798" t="s">
        <v>188</v>
      </c>
      <c r="C798" t="s">
        <v>185</v>
      </c>
      <c r="D798" t="s">
        <v>186</v>
      </c>
      <c r="E798">
        <v>92.872500000000002</v>
      </c>
      <c r="F798">
        <v>88.45</v>
      </c>
      <c r="G798">
        <v>4.7619047620000003</v>
      </c>
      <c r="H798">
        <v>4.4225000000000003</v>
      </c>
      <c r="I798">
        <v>9.5</v>
      </c>
    </row>
    <row r="799" spans="1:9" hidden="1" outlineLevel="2">
      <c r="A799" t="s">
        <v>187</v>
      </c>
      <c r="B799" t="s">
        <v>188</v>
      </c>
      <c r="C799" t="s">
        <v>185</v>
      </c>
      <c r="D799" t="s">
        <v>186</v>
      </c>
      <c r="E799">
        <v>164.68199999999999</v>
      </c>
      <c r="F799">
        <v>156.84</v>
      </c>
      <c r="G799">
        <v>4.7619047620000003</v>
      </c>
      <c r="H799">
        <v>7.8419999999999996</v>
      </c>
      <c r="I799">
        <v>9</v>
      </c>
    </row>
    <row r="800" spans="1:9" hidden="1" outlineLevel="2">
      <c r="A800" t="s">
        <v>187</v>
      </c>
      <c r="B800" t="s">
        <v>188</v>
      </c>
      <c r="C800" t="s">
        <v>185</v>
      </c>
      <c r="D800" t="s">
        <v>186</v>
      </c>
      <c r="E800">
        <v>240.97499999999999</v>
      </c>
      <c r="F800">
        <v>229.5</v>
      </c>
      <c r="G800">
        <v>4.7619047620000003</v>
      </c>
      <c r="H800">
        <v>11.475</v>
      </c>
      <c r="I800">
        <v>8.1999999999999993</v>
      </c>
    </row>
    <row r="801" spans="1:9" hidden="1" outlineLevel="2">
      <c r="A801" t="s">
        <v>187</v>
      </c>
      <c r="B801" t="s">
        <v>188</v>
      </c>
      <c r="C801" t="s">
        <v>185</v>
      </c>
      <c r="D801" t="s">
        <v>186</v>
      </c>
      <c r="E801">
        <v>180.40049999999999</v>
      </c>
      <c r="F801">
        <v>171.81</v>
      </c>
      <c r="G801">
        <v>4.7619047620000003</v>
      </c>
      <c r="H801">
        <v>8.5905000000000005</v>
      </c>
      <c r="I801">
        <v>6.5</v>
      </c>
    </row>
    <row r="802" spans="1:9" hidden="1" outlineLevel="2">
      <c r="A802" t="s">
        <v>187</v>
      </c>
      <c r="B802" t="s">
        <v>188</v>
      </c>
      <c r="C802" t="s">
        <v>185</v>
      </c>
      <c r="D802" t="s">
        <v>186</v>
      </c>
      <c r="E802">
        <v>118.062</v>
      </c>
      <c r="F802">
        <v>112.44</v>
      </c>
      <c r="G802">
        <v>4.7619047620000003</v>
      </c>
      <c r="H802">
        <v>5.6219999999999999</v>
      </c>
      <c r="I802">
        <v>7.7</v>
      </c>
    </row>
    <row r="803" spans="1:9" hidden="1" outlineLevel="2">
      <c r="A803" t="s">
        <v>187</v>
      </c>
      <c r="B803" t="s">
        <v>188</v>
      </c>
      <c r="C803" t="s">
        <v>185</v>
      </c>
      <c r="D803" t="s">
        <v>186</v>
      </c>
      <c r="E803">
        <v>203.93100000000001</v>
      </c>
      <c r="F803">
        <v>194.22</v>
      </c>
      <c r="G803">
        <v>4.7619047620000003</v>
      </c>
      <c r="H803">
        <v>9.7110000000000003</v>
      </c>
      <c r="I803">
        <v>7.3</v>
      </c>
    </row>
    <row r="804" spans="1:9" hidden="1" outlineLevel="2">
      <c r="A804" t="s">
        <v>187</v>
      </c>
      <c r="B804" t="s">
        <v>188</v>
      </c>
      <c r="C804" t="s">
        <v>185</v>
      </c>
      <c r="D804" t="s">
        <v>186</v>
      </c>
      <c r="E804">
        <v>208.42500000000001</v>
      </c>
      <c r="F804">
        <v>198.5</v>
      </c>
      <c r="G804">
        <v>4.7619047620000003</v>
      </c>
      <c r="H804">
        <v>9.9250000000000007</v>
      </c>
      <c r="I804">
        <v>9</v>
      </c>
    </row>
    <row r="805" spans="1:9" hidden="1" outlineLevel="2">
      <c r="A805" t="s">
        <v>187</v>
      </c>
      <c r="B805" t="s">
        <v>188</v>
      </c>
      <c r="C805" t="s">
        <v>185</v>
      </c>
      <c r="D805" t="s">
        <v>186</v>
      </c>
      <c r="E805">
        <v>152.01900000000001</v>
      </c>
      <c r="F805">
        <v>144.78</v>
      </c>
      <c r="G805">
        <v>4.7619047620000003</v>
      </c>
      <c r="H805">
        <v>7.2389999999999999</v>
      </c>
      <c r="I805">
        <v>8.1</v>
      </c>
    </row>
    <row r="806" spans="1:9" hidden="1" outlineLevel="2">
      <c r="A806" t="s">
        <v>187</v>
      </c>
      <c r="B806" t="s">
        <v>188</v>
      </c>
      <c r="C806" t="s">
        <v>185</v>
      </c>
      <c r="D806" t="s">
        <v>186</v>
      </c>
      <c r="E806">
        <v>253.26</v>
      </c>
      <c r="F806">
        <v>241.2</v>
      </c>
      <c r="G806">
        <v>4.7619047620000003</v>
      </c>
      <c r="H806">
        <v>12.06</v>
      </c>
      <c r="I806">
        <v>5.8</v>
      </c>
    </row>
    <row r="807" spans="1:9" hidden="1" outlineLevel="2">
      <c r="A807" t="s">
        <v>187</v>
      </c>
      <c r="B807" t="s">
        <v>188</v>
      </c>
      <c r="C807" t="s">
        <v>185</v>
      </c>
      <c r="D807" t="s">
        <v>186</v>
      </c>
      <c r="E807">
        <v>145.971</v>
      </c>
      <c r="F807">
        <v>139.02000000000001</v>
      </c>
      <c r="G807">
        <v>4.7619047620000003</v>
      </c>
      <c r="H807">
        <v>6.9509999999999996</v>
      </c>
      <c r="I807">
        <v>8.1</v>
      </c>
    </row>
    <row r="808" spans="1:9" hidden="1" outlineLevel="2">
      <c r="A808" t="s">
        <v>187</v>
      </c>
      <c r="B808" t="s">
        <v>188</v>
      </c>
      <c r="C808" t="s">
        <v>185</v>
      </c>
      <c r="D808" t="s">
        <v>186</v>
      </c>
      <c r="E808">
        <v>198.63900000000001</v>
      </c>
      <c r="F808">
        <v>189.18</v>
      </c>
      <c r="G808">
        <v>4.7619047620000003</v>
      </c>
      <c r="H808">
        <v>9.4589999999999996</v>
      </c>
      <c r="I808">
        <v>7</v>
      </c>
    </row>
    <row r="809" spans="1:9" hidden="1" outlineLevel="2">
      <c r="A809" t="s">
        <v>187</v>
      </c>
      <c r="B809" t="s">
        <v>188</v>
      </c>
      <c r="C809" t="s">
        <v>185</v>
      </c>
      <c r="D809" t="s">
        <v>186</v>
      </c>
      <c r="E809">
        <v>46.683</v>
      </c>
      <c r="F809">
        <v>44.46</v>
      </c>
      <c r="G809">
        <v>4.7619047620000003</v>
      </c>
      <c r="H809">
        <v>2.2229999999999999</v>
      </c>
      <c r="I809">
        <v>8.6999999999999993</v>
      </c>
    </row>
    <row r="810" spans="1:9" hidden="1" outlineLevel="2">
      <c r="A810" t="s">
        <v>187</v>
      </c>
      <c r="B810" t="s">
        <v>188</v>
      </c>
      <c r="C810" t="s">
        <v>185</v>
      </c>
      <c r="D810" t="s">
        <v>186</v>
      </c>
      <c r="E810">
        <v>133.35</v>
      </c>
      <c r="F810">
        <v>127</v>
      </c>
      <c r="G810">
        <v>4.7619047620000003</v>
      </c>
      <c r="H810">
        <v>6.35</v>
      </c>
      <c r="I810">
        <v>8.6</v>
      </c>
    </row>
    <row r="811" spans="1:9" hidden="1" outlineLevel="2">
      <c r="A811" t="s">
        <v>187</v>
      </c>
      <c r="B811" t="s">
        <v>188</v>
      </c>
      <c r="C811" t="s">
        <v>185</v>
      </c>
      <c r="D811" t="s">
        <v>186</v>
      </c>
      <c r="E811">
        <v>314.05500000000001</v>
      </c>
      <c r="F811">
        <v>299.10000000000002</v>
      </c>
      <c r="G811">
        <v>4.7619047620000003</v>
      </c>
      <c r="H811">
        <v>14.955</v>
      </c>
      <c r="I811">
        <v>4.7</v>
      </c>
    </row>
    <row r="812" spans="1:9" hidden="1" outlineLevel="2">
      <c r="A812" t="s">
        <v>187</v>
      </c>
      <c r="B812" t="s">
        <v>188</v>
      </c>
      <c r="C812" t="s">
        <v>185</v>
      </c>
      <c r="D812" t="s">
        <v>186</v>
      </c>
      <c r="E812">
        <v>165.12299999999999</v>
      </c>
      <c r="F812">
        <v>157.26</v>
      </c>
      <c r="G812">
        <v>4.7619047620000003</v>
      </c>
      <c r="H812">
        <v>7.8630000000000004</v>
      </c>
      <c r="I812">
        <v>7.5</v>
      </c>
    </row>
    <row r="813" spans="1:9" hidden="1" outlineLevel="2">
      <c r="A813" t="s">
        <v>187</v>
      </c>
      <c r="B813" t="s">
        <v>188</v>
      </c>
      <c r="C813" t="s">
        <v>185</v>
      </c>
      <c r="D813" t="s">
        <v>186</v>
      </c>
      <c r="E813">
        <v>397.21499999999997</v>
      </c>
      <c r="F813">
        <v>378.3</v>
      </c>
      <c r="G813">
        <v>4.7619047620000003</v>
      </c>
      <c r="H813">
        <v>18.914999999999999</v>
      </c>
      <c r="I813">
        <v>7.8</v>
      </c>
    </row>
    <row r="814" spans="1:9" hidden="1" outlineLevel="2">
      <c r="A814" t="s">
        <v>187</v>
      </c>
      <c r="B814" t="s">
        <v>188</v>
      </c>
      <c r="C814" t="s">
        <v>185</v>
      </c>
      <c r="D814" t="s">
        <v>186</v>
      </c>
      <c r="E814">
        <v>261.19799999999998</v>
      </c>
      <c r="F814">
        <v>248.76</v>
      </c>
      <c r="G814">
        <v>4.7619047620000003</v>
      </c>
      <c r="H814">
        <v>12.438000000000001</v>
      </c>
      <c r="I814">
        <v>4.3</v>
      </c>
    </row>
    <row r="815" spans="1:9" hidden="1" outlineLevel="2">
      <c r="A815" t="s">
        <v>187</v>
      </c>
      <c r="B815" t="s">
        <v>188</v>
      </c>
      <c r="C815" t="s">
        <v>185</v>
      </c>
      <c r="D815" t="s">
        <v>186</v>
      </c>
      <c r="E815">
        <v>101.80800000000001</v>
      </c>
      <c r="F815">
        <v>96.96</v>
      </c>
      <c r="G815">
        <v>4.7619047620000003</v>
      </c>
      <c r="H815">
        <v>4.8479999999999999</v>
      </c>
      <c r="I815">
        <v>4.3</v>
      </c>
    </row>
    <row r="816" spans="1:9" hidden="1" outlineLevel="2">
      <c r="A816" t="s">
        <v>187</v>
      </c>
      <c r="B816" t="s">
        <v>188</v>
      </c>
      <c r="C816" t="s">
        <v>185</v>
      </c>
      <c r="D816" t="s">
        <v>186</v>
      </c>
      <c r="E816">
        <v>527.5095</v>
      </c>
      <c r="F816">
        <v>502.39</v>
      </c>
      <c r="G816">
        <v>4.7619047620000003</v>
      </c>
      <c r="H816">
        <v>25.119499999999999</v>
      </c>
      <c r="I816">
        <v>8.9</v>
      </c>
    </row>
    <row r="817" spans="1:9" hidden="1" outlineLevel="2">
      <c r="A817" t="s">
        <v>187</v>
      </c>
      <c r="B817" t="s">
        <v>188</v>
      </c>
      <c r="C817" t="s">
        <v>185</v>
      </c>
      <c r="D817" t="s">
        <v>186</v>
      </c>
      <c r="E817">
        <v>138.97800000000001</v>
      </c>
      <c r="F817">
        <v>132.36000000000001</v>
      </c>
      <c r="G817">
        <v>4.7619047620000003</v>
      </c>
      <c r="H817">
        <v>6.6180000000000003</v>
      </c>
      <c r="I817">
        <v>7.9</v>
      </c>
    </row>
    <row r="818" spans="1:9" hidden="1" outlineLevel="2">
      <c r="A818" t="s">
        <v>187</v>
      </c>
      <c r="B818" t="s">
        <v>188</v>
      </c>
      <c r="C818" t="s">
        <v>185</v>
      </c>
      <c r="D818" t="s">
        <v>186</v>
      </c>
      <c r="E818">
        <v>732.27</v>
      </c>
      <c r="F818">
        <v>697.4</v>
      </c>
      <c r="G818">
        <v>4.7619047620000003</v>
      </c>
      <c r="H818">
        <v>34.869999999999997</v>
      </c>
      <c r="I818">
        <v>8.9</v>
      </c>
    </row>
    <row r="819" spans="1:9" hidden="1" outlineLevel="2">
      <c r="A819" t="s">
        <v>187</v>
      </c>
      <c r="B819" t="s">
        <v>188</v>
      </c>
      <c r="C819" t="s">
        <v>185</v>
      </c>
      <c r="D819" t="s">
        <v>186</v>
      </c>
      <c r="E819">
        <v>557.71799999999996</v>
      </c>
      <c r="F819">
        <v>531.16</v>
      </c>
      <c r="G819">
        <v>4.7619047620000003</v>
      </c>
      <c r="H819">
        <v>26.558</v>
      </c>
      <c r="I819">
        <v>8.9</v>
      </c>
    </row>
    <row r="820" spans="1:9" hidden="1" outlineLevel="2">
      <c r="A820" t="s">
        <v>187</v>
      </c>
      <c r="B820" t="s">
        <v>188</v>
      </c>
      <c r="C820" t="s">
        <v>185</v>
      </c>
      <c r="D820" t="s">
        <v>186</v>
      </c>
      <c r="E820">
        <v>384.72</v>
      </c>
      <c r="F820">
        <v>366.4</v>
      </c>
      <c r="G820">
        <v>4.7619047620000003</v>
      </c>
      <c r="H820">
        <v>18.32</v>
      </c>
      <c r="I820">
        <v>8.4</v>
      </c>
    </row>
    <row r="821" spans="1:9" hidden="1" outlineLevel="2">
      <c r="A821" t="s">
        <v>187</v>
      </c>
      <c r="B821" t="s">
        <v>188</v>
      </c>
      <c r="C821" t="s">
        <v>185</v>
      </c>
      <c r="D821" t="s">
        <v>186</v>
      </c>
      <c r="E821">
        <v>757.36500000000001</v>
      </c>
      <c r="F821">
        <v>721.3</v>
      </c>
      <c r="G821">
        <v>4.7619047620000003</v>
      </c>
      <c r="H821">
        <v>36.064999999999998</v>
      </c>
      <c r="I821">
        <v>4.2</v>
      </c>
    </row>
    <row r="822" spans="1:9" hidden="1" outlineLevel="2">
      <c r="A822" t="s">
        <v>187</v>
      </c>
      <c r="B822" t="s">
        <v>188</v>
      </c>
      <c r="C822" t="s">
        <v>185</v>
      </c>
      <c r="D822" t="s">
        <v>186</v>
      </c>
      <c r="E822">
        <v>86.247</v>
      </c>
      <c r="F822">
        <v>82.14</v>
      </c>
      <c r="G822">
        <v>4.7619047620000003</v>
      </c>
      <c r="H822">
        <v>4.1070000000000002</v>
      </c>
      <c r="I822">
        <v>6.3</v>
      </c>
    </row>
    <row r="823" spans="1:9" hidden="1" outlineLevel="2">
      <c r="A823" t="s">
        <v>187</v>
      </c>
      <c r="B823" t="s">
        <v>188</v>
      </c>
      <c r="C823" t="s">
        <v>185</v>
      </c>
      <c r="D823" t="s">
        <v>186</v>
      </c>
      <c r="E823">
        <v>98.049000000000007</v>
      </c>
      <c r="F823">
        <v>93.38</v>
      </c>
      <c r="G823">
        <v>4.7619047620000003</v>
      </c>
      <c r="H823">
        <v>4.6689999999999996</v>
      </c>
      <c r="I823">
        <v>9.6</v>
      </c>
    </row>
    <row r="824" spans="1:9" hidden="1" outlineLevel="2">
      <c r="A824" t="s">
        <v>187</v>
      </c>
      <c r="B824" t="s">
        <v>188</v>
      </c>
      <c r="C824" t="s">
        <v>185</v>
      </c>
      <c r="D824" t="s">
        <v>186</v>
      </c>
      <c r="E824">
        <v>57.078000000000003</v>
      </c>
      <c r="F824">
        <v>54.36</v>
      </c>
      <c r="G824">
        <v>4.7619047620000003</v>
      </c>
      <c r="H824">
        <v>2.718</v>
      </c>
      <c r="I824">
        <v>4.3</v>
      </c>
    </row>
    <row r="825" spans="1:9" hidden="1" outlineLevel="2">
      <c r="A825" t="s">
        <v>187</v>
      </c>
      <c r="B825" t="s">
        <v>188</v>
      </c>
      <c r="C825" t="s">
        <v>185</v>
      </c>
      <c r="D825" t="s">
        <v>186</v>
      </c>
      <c r="E825">
        <v>97.418999999999997</v>
      </c>
      <c r="F825">
        <v>92.78</v>
      </c>
      <c r="G825">
        <v>4.7619047620000003</v>
      </c>
      <c r="H825">
        <v>4.6390000000000002</v>
      </c>
      <c r="I825">
        <v>9.8000000000000007</v>
      </c>
    </row>
    <row r="826" spans="1:9" hidden="1" outlineLevel="2">
      <c r="A826" t="s">
        <v>187</v>
      </c>
      <c r="B826" t="s">
        <v>188</v>
      </c>
      <c r="C826" t="s">
        <v>185</v>
      </c>
      <c r="D826" t="s">
        <v>186</v>
      </c>
      <c r="E826">
        <v>144.96299999999999</v>
      </c>
      <c r="F826">
        <v>138.06</v>
      </c>
      <c r="G826">
        <v>4.7619047620000003</v>
      </c>
      <c r="H826">
        <v>6.9029999999999996</v>
      </c>
      <c r="I826">
        <v>7.9</v>
      </c>
    </row>
    <row r="827" spans="1:9" hidden="1" outlineLevel="2">
      <c r="A827" t="s">
        <v>187</v>
      </c>
      <c r="B827" t="s">
        <v>188</v>
      </c>
      <c r="C827" t="s">
        <v>185</v>
      </c>
      <c r="D827" t="s">
        <v>186</v>
      </c>
      <c r="E827">
        <v>90.3</v>
      </c>
      <c r="F827">
        <v>86</v>
      </c>
      <c r="G827">
        <v>4.7619047620000003</v>
      </c>
      <c r="H827">
        <v>4.3</v>
      </c>
      <c r="I827">
        <v>6.2</v>
      </c>
    </row>
    <row r="828" spans="1:9" hidden="1" outlineLevel="2">
      <c r="A828" t="s">
        <v>187</v>
      </c>
      <c r="B828" t="s">
        <v>188</v>
      </c>
      <c r="C828" t="s">
        <v>185</v>
      </c>
      <c r="D828" t="s">
        <v>186</v>
      </c>
      <c r="E828">
        <v>222.13800000000001</v>
      </c>
      <c r="F828">
        <v>211.56</v>
      </c>
      <c r="G828">
        <v>4.7619047620000003</v>
      </c>
      <c r="H828">
        <v>10.577999999999999</v>
      </c>
      <c r="I828">
        <v>6.7</v>
      </c>
    </row>
    <row r="829" spans="1:9" hidden="1" outlineLevel="2">
      <c r="A829" t="s">
        <v>187</v>
      </c>
      <c r="B829" t="s">
        <v>188</v>
      </c>
      <c r="C829" t="s">
        <v>185</v>
      </c>
      <c r="D829" t="s">
        <v>186</v>
      </c>
      <c r="E829">
        <v>262.79399999999998</v>
      </c>
      <c r="F829">
        <v>250.28</v>
      </c>
      <c r="G829">
        <v>4.7619047620000003</v>
      </c>
      <c r="H829">
        <v>12.513999999999999</v>
      </c>
      <c r="I829">
        <v>9.5</v>
      </c>
    </row>
    <row r="830" spans="1:9" hidden="1" outlineLevel="2">
      <c r="A830" t="s">
        <v>187</v>
      </c>
      <c r="B830" t="s">
        <v>188</v>
      </c>
      <c r="C830" t="s">
        <v>185</v>
      </c>
      <c r="D830" t="s">
        <v>186</v>
      </c>
      <c r="E830">
        <v>281.16899999999998</v>
      </c>
      <c r="F830">
        <v>267.77999999999997</v>
      </c>
      <c r="G830">
        <v>4.7619047620000003</v>
      </c>
      <c r="H830">
        <v>13.388999999999999</v>
      </c>
      <c r="I830">
        <v>5.0999999999999996</v>
      </c>
    </row>
    <row r="831" spans="1:9" hidden="1" outlineLevel="2">
      <c r="A831" t="s">
        <v>187</v>
      </c>
      <c r="B831" t="s">
        <v>188</v>
      </c>
      <c r="C831" t="s">
        <v>185</v>
      </c>
      <c r="D831" t="s">
        <v>186</v>
      </c>
      <c r="E831">
        <v>63.314999999999998</v>
      </c>
      <c r="F831">
        <v>60.3</v>
      </c>
      <c r="G831">
        <v>4.7619047620000003</v>
      </c>
      <c r="H831">
        <v>3.0150000000000001</v>
      </c>
      <c r="I831">
        <v>6</v>
      </c>
    </row>
    <row r="832" spans="1:9" hidden="1" outlineLevel="2">
      <c r="A832" t="s">
        <v>187</v>
      </c>
      <c r="B832" t="s">
        <v>188</v>
      </c>
      <c r="C832" t="s">
        <v>185</v>
      </c>
      <c r="D832" t="s">
        <v>186</v>
      </c>
      <c r="E832">
        <v>177.40799999999999</v>
      </c>
      <c r="F832">
        <v>168.96</v>
      </c>
      <c r="G832">
        <v>4.7619047620000003</v>
      </c>
      <c r="H832">
        <v>8.4480000000000004</v>
      </c>
      <c r="I832">
        <v>6.3</v>
      </c>
    </row>
    <row r="833" spans="1:9" hidden="1" outlineLevel="2">
      <c r="A833" t="s">
        <v>187</v>
      </c>
      <c r="B833" t="s">
        <v>188</v>
      </c>
      <c r="C833" t="s">
        <v>185</v>
      </c>
      <c r="D833" t="s">
        <v>186</v>
      </c>
      <c r="E833">
        <v>362.81700000000001</v>
      </c>
      <c r="F833">
        <v>345.54</v>
      </c>
      <c r="G833">
        <v>4.7619047620000003</v>
      </c>
      <c r="H833">
        <v>17.277000000000001</v>
      </c>
      <c r="I833">
        <v>5.0999999999999996</v>
      </c>
    </row>
    <row r="834" spans="1:9" hidden="1" outlineLevel="2">
      <c r="A834" t="s">
        <v>187</v>
      </c>
      <c r="B834" t="s">
        <v>188</v>
      </c>
      <c r="C834" t="s">
        <v>185</v>
      </c>
      <c r="D834" t="s">
        <v>186</v>
      </c>
      <c r="E834">
        <v>148.995</v>
      </c>
      <c r="F834">
        <v>141.9</v>
      </c>
      <c r="G834">
        <v>4.7619047620000003</v>
      </c>
      <c r="H834">
        <v>7.0949999999999998</v>
      </c>
      <c r="I834">
        <v>9.4</v>
      </c>
    </row>
    <row r="835" spans="1:9" hidden="1" outlineLevel="2">
      <c r="A835" t="s">
        <v>187</v>
      </c>
      <c r="B835" t="s">
        <v>188</v>
      </c>
      <c r="C835" t="s">
        <v>185</v>
      </c>
      <c r="D835" t="s">
        <v>186</v>
      </c>
      <c r="E835">
        <v>832.94399999999996</v>
      </c>
      <c r="F835">
        <v>793.28</v>
      </c>
      <c r="G835">
        <v>4.7619047620000003</v>
      </c>
      <c r="H835">
        <v>39.664000000000001</v>
      </c>
      <c r="I835">
        <v>4.2</v>
      </c>
    </row>
    <row r="836" spans="1:9" hidden="1" outlineLevel="2">
      <c r="A836" t="s">
        <v>187</v>
      </c>
      <c r="B836" t="s">
        <v>188</v>
      </c>
      <c r="C836" t="s">
        <v>185</v>
      </c>
      <c r="D836" t="s">
        <v>186</v>
      </c>
      <c r="E836">
        <v>193.07400000000001</v>
      </c>
      <c r="F836">
        <v>183.88</v>
      </c>
      <c r="G836">
        <v>4.7619047620000003</v>
      </c>
      <c r="H836">
        <v>9.1940000000000008</v>
      </c>
      <c r="I836">
        <v>5.0999999999999996</v>
      </c>
    </row>
    <row r="837" spans="1:9" hidden="1" outlineLevel="2">
      <c r="A837" t="s">
        <v>187</v>
      </c>
      <c r="B837" t="s">
        <v>188</v>
      </c>
      <c r="C837" t="s">
        <v>185</v>
      </c>
      <c r="D837" t="s">
        <v>186</v>
      </c>
      <c r="E837">
        <v>217.25550000000001</v>
      </c>
      <c r="F837">
        <v>206.91</v>
      </c>
      <c r="G837">
        <v>4.7619047620000003</v>
      </c>
      <c r="H837">
        <v>10.345499999999999</v>
      </c>
      <c r="I837">
        <v>8.6999999999999993</v>
      </c>
    </row>
    <row r="838" spans="1:9" hidden="1" outlineLevel="2">
      <c r="A838" t="s">
        <v>187</v>
      </c>
      <c r="B838" t="s">
        <v>188</v>
      </c>
      <c r="C838" t="s">
        <v>185</v>
      </c>
      <c r="D838" t="s">
        <v>186</v>
      </c>
      <c r="E838">
        <v>53.151000000000003</v>
      </c>
      <c r="F838">
        <v>50.62</v>
      </c>
      <c r="G838">
        <v>4.7619047620000003</v>
      </c>
      <c r="H838">
        <v>2.5310000000000001</v>
      </c>
      <c r="I838">
        <v>7.2</v>
      </c>
    </row>
    <row r="839" spans="1:9" hidden="1" outlineLevel="2">
      <c r="A839" t="s">
        <v>187</v>
      </c>
      <c r="B839" t="s">
        <v>188</v>
      </c>
      <c r="C839" t="s">
        <v>185</v>
      </c>
      <c r="D839" t="s">
        <v>186</v>
      </c>
      <c r="E839">
        <v>629.49599999999998</v>
      </c>
      <c r="F839">
        <v>599.52</v>
      </c>
      <c r="G839">
        <v>4.7619047620000003</v>
      </c>
      <c r="H839">
        <v>29.975999999999999</v>
      </c>
      <c r="I839">
        <v>7.1</v>
      </c>
    </row>
    <row r="840" spans="1:9" hidden="1" outlineLevel="2">
      <c r="A840" t="s">
        <v>187</v>
      </c>
      <c r="B840" t="s">
        <v>188</v>
      </c>
      <c r="C840" t="s">
        <v>185</v>
      </c>
      <c r="D840" t="s">
        <v>186</v>
      </c>
      <c r="E840">
        <v>289.92599999999999</v>
      </c>
      <c r="F840">
        <v>276.12</v>
      </c>
      <c r="G840">
        <v>4.7619047620000003</v>
      </c>
      <c r="H840">
        <v>13.805999999999999</v>
      </c>
      <c r="I840">
        <v>7.1</v>
      </c>
    </row>
    <row r="841" spans="1:9" hidden="1" outlineLevel="2">
      <c r="A841" t="s">
        <v>187</v>
      </c>
      <c r="B841" t="s">
        <v>188</v>
      </c>
      <c r="C841" t="s">
        <v>185</v>
      </c>
      <c r="D841" t="s">
        <v>186</v>
      </c>
      <c r="E841">
        <v>69.992999999999995</v>
      </c>
      <c r="F841">
        <v>66.66</v>
      </c>
      <c r="G841">
        <v>4.7619047620000003</v>
      </c>
      <c r="H841">
        <v>3.3330000000000002</v>
      </c>
      <c r="I841">
        <v>6.4</v>
      </c>
    </row>
    <row r="842" spans="1:9" hidden="1" outlineLevel="2">
      <c r="A842" t="s">
        <v>187</v>
      </c>
      <c r="B842" t="s">
        <v>188</v>
      </c>
      <c r="C842" t="s">
        <v>185</v>
      </c>
      <c r="D842" t="s">
        <v>186</v>
      </c>
      <c r="E842">
        <v>640.03800000000001</v>
      </c>
      <c r="F842">
        <v>609.55999999999995</v>
      </c>
      <c r="G842">
        <v>4.7619047620000003</v>
      </c>
      <c r="H842">
        <v>30.478000000000002</v>
      </c>
      <c r="I842">
        <v>5.5</v>
      </c>
    </row>
    <row r="843" spans="1:9" hidden="1" outlineLevel="2">
      <c r="A843" t="s">
        <v>187</v>
      </c>
      <c r="B843" t="s">
        <v>188</v>
      </c>
      <c r="C843" t="s">
        <v>185</v>
      </c>
      <c r="D843" t="s">
        <v>186</v>
      </c>
      <c r="E843">
        <v>183.64500000000001</v>
      </c>
      <c r="F843">
        <v>174.9</v>
      </c>
      <c r="G843">
        <v>4.7619047620000003</v>
      </c>
      <c r="H843">
        <v>8.7449999999999992</v>
      </c>
      <c r="I843">
        <v>6.6</v>
      </c>
    </row>
    <row r="844" spans="1:9" outlineLevel="1" collapsed="1">
      <c r="A844" s="84" t="s">
        <v>190</v>
      </c>
      <c r="E844">
        <f>SUBTOTAL(9,E845:E921)</f>
        <v>26655.404999999981</v>
      </c>
    </row>
    <row r="845" spans="1:9" hidden="1" outlineLevel="2">
      <c r="A845" t="s">
        <v>183</v>
      </c>
      <c r="B845" t="s">
        <v>184</v>
      </c>
      <c r="C845" t="s">
        <v>185</v>
      </c>
      <c r="D845" t="s">
        <v>186</v>
      </c>
      <c r="E845">
        <v>627.61649999999997</v>
      </c>
      <c r="F845">
        <v>597.73</v>
      </c>
      <c r="G845">
        <v>4.7619047620000003</v>
      </c>
      <c r="H845">
        <v>29.886500000000002</v>
      </c>
      <c r="I845">
        <v>4.0999999999999996</v>
      </c>
    </row>
    <row r="846" spans="1:9" hidden="1" outlineLevel="2">
      <c r="A846" t="s">
        <v>183</v>
      </c>
      <c r="B846" t="s">
        <v>184</v>
      </c>
      <c r="C846" t="s">
        <v>185</v>
      </c>
      <c r="D846" t="s">
        <v>186</v>
      </c>
      <c r="E846">
        <v>192.84299999999999</v>
      </c>
      <c r="F846">
        <v>183.66</v>
      </c>
      <c r="G846">
        <v>4.7619047620000003</v>
      </c>
      <c r="H846">
        <v>9.1829999999999998</v>
      </c>
      <c r="I846">
        <v>9.3000000000000007</v>
      </c>
    </row>
    <row r="847" spans="1:9" hidden="1" outlineLevel="2">
      <c r="A847" t="s">
        <v>183</v>
      </c>
      <c r="B847" t="s">
        <v>184</v>
      </c>
      <c r="C847" t="s">
        <v>185</v>
      </c>
      <c r="D847" t="s">
        <v>186</v>
      </c>
      <c r="E847">
        <v>351.09899999999999</v>
      </c>
      <c r="F847">
        <v>334.38</v>
      </c>
      <c r="G847">
        <v>4.7619047620000003</v>
      </c>
      <c r="H847">
        <v>16.719000000000001</v>
      </c>
      <c r="I847">
        <v>7</v>
      </c>
    </row>
    <row r="848" spans="1:9" hidden="1" outlineLevel="2">
      <c r="A848" t="s">
        <v>183</v>
      </c>
      <c r="B848" t="s">
        <v>184</v>
      </c>
      <c r="C848" t="s">
        <v>185</v>
      </c>
      <c r="D848" t="s">
        <v>186</v>
      </c>
      <c r="E848">
        <v>939.54</v>
      </c>
      <c r="F848">
        <v>894.8</v>
      </c>
      <c r="G848">
        <v>4.7619047620000003</v>
      </c>
      <c r="H848">
        <v>44.74</v>
      </c>
      <c r="I848">
        <v>9.6</v>
      </c>
    </row>
    <row r="849" spans="1:9" hidden="1" outlineLevel="2">
      <c r="A849" t="s">
        <v>183</v>
      </c>
      <c r="B849" t="s">
        <v>184</v>
      </c>
      <c r="C849" t="s">
        <v>185</v>
      </c>
      <c r="D849" t="s">
        <v>186</v>
      </c>
      <c r="E849">
        <v>652.26</v>
      </c>
      <c r="F849">
        <v>621.20000000000005</v>
      </c>
      <c r="G849">
        <v>4.7619047620000003</v>
      </c>
      <c r="H849">
        <v>31.06</v>
      </c>
      <c r="I849">
        <v>5.9</v>
      </c>
    </row>
    <row r="850" spans="1:9" hidden="1" outlineLevel="2">
      <c r="A850" t="s">
        <v>183</v>
      </c>
      <c r="B850" t="s">
        <v>184</v>
      </c>
      <c r="C850" t="s">
        <v>185</v>
      </c>
      <c r="D850" t="s">
        <v>186</v>
      </c>
      <c r="E850">
        <v>161.69999999999999</v>
      </c>
      <c r="F850">
        <v>154</v>
      </c>
      <c r="G850">
        <v>4.7619047620000003</v>
      </c>
      <c r="H850">
        <v>7.7</v>
      </c>
      <c r="I850">
        <v>6.6</v>
      </c>
    </row>
    <row r="851" spans="1:9" hidden="1" outlineLevel="2">
      <c r="A851" t="s">
        <v>183</v>
      </c>
      <c r="B851" t="s">
        <v>184</v>
      </c>
      <c r="C851" t="s">
        <v>185</v>
      </c>
      <c r="D851" t="s">
        <v>186</v>
      </c>
      <c r="E851">
        <v>401.73</v>
      </c>
      <c r="F851">
        <v>382.6</v>
      </c>
      <c r="G851">
        <v>4.7619047620000003</v>
      </c>
      <c r="H851">
        <v>19.13</v>
      </c>
      <c r="I851">
        <v>9.9</v>
      </c>
    </row>
    <row r="852" spans="1:9" hidden="1" outlineLevel="2">
      <c r="A852" t="s">
        <v>183</v>
      </c>
      <c r="B852" t="s">
        <v>184</v>
      </c>
      <c r="C852" t="s">
        <v>185</v>
      </c>
      <c r="D852" t="s">
        <v>186</v>
      </c>
      <c r="E852">
        <v>94.237499999999997</v>
      </c>
      <c r="F852">
        <v>89.75</v>
      </c>
      <c r="G852">
        <v>4.7619047620000003</v>
      </c>
      <c r="H852">
        <v>4.4874999999999998</v>
      </c>
      <c r="I852">
        <v>6.6</v>
      </c>
    </row>
    <row r="853" spans="1:9" hidden="1" outlineLevel="2">
      <c r="A853" t="s">
        <v>183</v>
      </c>
      <c r="B853" t="s">
        <v>184</v>
      </c>
      <c r="C853" t="s">
        <v>185</v>
      </c>
      <c r="D853" t="s">
        <v>186</v>
      </c>
      <c r="E853">
        <v>742.29750000000001</v>
      </c>
      <c r="F853">
        <v>706.95</v>
      </c>
      <c r="G853">
        <v>4.7619047620000003</v>
      </c>
      <c r="H853">
        <v>35.347499999999997</v>
      </c>
      <c r="I853">
        <v>7.2</v>
      </c>
    </row>
    <row r="854" spans="1:9" hidden="1" outlineLevel="2">
      <c r="A854" t="s">
        <v>183</v>
      </c>
      <c r="B854" t="s">
        <v>184</v>
      </c>
      <c r="C854" t="s">
        <v>185</v>
      </c>
      <c r="D854" t="s">
        <v>186</v>
      </c>
      <c r="E854">
        <v>172.494</v>
      </c>
      <c r="F854">
        <v>164.28</v>
      </c>
      <c r="G854">
        <v>4.7619047620000003</v>
      </c>
      <c r="H854">
        <v>8.2140000000000004</v>
      </c>
      <c r="I854">
        <v>7.9</v>
      </c>
    </row>
    <row r="855" spans="1:9" hidden="1" outlineLevel="2">
      <c r="A855" t="s">
        <v>183</v>
      </c>
      <c r="B855" t="s">
        <v>184</v>
      </c>
      <c r="C855" t="s">
        <v>185</v>
      </c>
      <c r="D855" t="s">
        <v>186</v>
      </c>
      <c r="E855">
        <v>284.19299999999998</v>
      </c>
      <c r="F855">
        <v>270.66000000000003</v>
      </c>
      <c r="G855">
        <v>4.7619047620000003</v>
      </c>
      <c r="H855">
        <v>13.532999999999999</v>
      </c>
      <c r="I855">
        <v>6.2</v>
      </c>
    </row>
    <row r="856" spans="1:9" hidden="1" outlineLevel="2">
      <c r="A856" t="s">
        <v>183</v>
      </c>
      <c r="B856" t="s">
        <v>184</v>
      </c>
      <c r="C856" t="s">
        <v>185</v>
      </c>
      <c r="D856" t="s">
        <v>186</v>
      </c>
      <c r="E856">
        <v>277.78800000000001</v>
      </c>
      <c r="F856">
        <v>264.56</v>
      </c>
      <c r="G856">
        <v>4.7619047620000003</v>
      </c>
      <c r="H856">
        <v>13.228</v>
      </c>
      <c r="I856">
        <v>5.6</v>
      </c>
    </row>
    <row r="857" spans="1:9" hidden="1" outlineLevel="2">
      <c r="A857" t="s">
        <v>183</v>
      </c>
      <c r="B857" t="s">
        <v>184</v>
      </c>
      <c r="C857" t="s">
        <v>185</v>
      </c>
      <c r="D857" t="s">
        <v>186</v>
      </c>
      <c r="E857">
        <v>160.44</v>
      </c>
      <c r="F857">
        <v>152.80000000000001</v>
      </c>
      <c r="G857">
        <v>4.7619047620000003</v>
      </c>
      <c r="H857">
        <v>7.64</v>
      </c>
      <c r="I857">
        <v>6.5</v>
      </c>
    </row>
    <row r="858" spans="1:9" hidden="1" outlineLevel="2">
      <c r="A858" t="s">
        <v>183</v>
      </c>
      <c r="B858" t="s">
        <v>184</v>
      </c>
      <c r="C858" t="s">
        <v>185</v>
      </c>
      <c r="D858" t="s">
        <v>186</v>
      </c>
      <c r="E858">
        <v>1003.59</v>
      </c>
      <c r="F858">
        <v>955.8</v>
      </c>
      <c r="G858">
        <v>4.7619047620000003</v>
      </c>
      <c r="H858">
        <v>47.79</v>
      </c>
      <c r="I858">
        <v>4.8</v>
      </c>
    </row>
    <row r="859" spans="1:9" hidden="1" outlineLevel="2">
      <c r="A859" t="s">
        <v>183</v>
      </c>
      <c r="B859" t="s">
        <v>184</v>
      </c>
      <c r="C859" t="s">
        <v>185</v>
      </c>
      <c r="D859" t="s">
        <v>186</v>
      </c>
      <c r="E859">
        <v>175.14</v>
      </c>
      <c r="F859">
        <v>166.8</v>
      </c>
      <c r="G859">
        <v>4.7619047620000003</v>
      </c>
      <c r="H859">
        <v>8.34</v>
      </c>
      <c r="I859">
        <v>6.3</v>
      </c>
    </row>
    <row r="860" spans="1:9" hidden="1" outlineLevel="2">
      <c r="A860" t="s">
        <v>183</v>
      </c>
      <c r="B860" t="s">
        <v>184</v>
      </c>
      <c r="C860" t="s">
        <v>185</v>
      </c>
      <c r="D860" t="s">
        <v>186</v>
      </c>
      <c r="E860">
        <v>472.31099999999998</v>
      </c>
      <c r="F860">
        <v>449.82</v>
      </c>
      <c r="G860">
        <v>4.7619047620000003</v>
      </c>
      <c r="H860">
        <v>22.491</v>
      </c>
      <c r="I860">
        <v>5.7</v>
      </c>
    </row>
    <row r="861" spans="1:9" hidden="1" outlineLevel="2">
      <c r="A861" t="s">
        <v>183</v>
      </c>
      <c r="B861" t="s">
        <v>184</v>
      </c>
      <c r="C861" t="s">
        <v>185</v>
      </c>
      <c r="D861" t="s">
        <v>186</v>
      </c>
      <c r="E861">
        <v>288.20400000000001</v>
      </c>
      <c r="F861">
        <v>274.48</v>
      </c>
      <c r="G861">
        <v>4.7619047620000003</v>
      </c>
      <c r="H861">
        <v>13.724</v>
      </c>
      <c r="I861">
        <v>5.7</v>
      </c>
    </row>
    <row r="862" spans="1:9" hidden="1" outlineLevel="2">
      <c r="A862" t="s">
        <v>183</v>
      </c>
      <c r="B862" t="s">
        <v>184</v>
      </c>
      <c r="C862" t="s">
        <v>185</v>
      </c>
      <c r="D862" t="s">
        <v>186</v>
      </c>
      <c r="E862">
        <v>174.3</v>
      </c>
      <c r="F862">
        <v>166</v>
      </c>
      <c r="G862">
        <v>4.7619047620000003</v>
      </c>
      <c r="H862">
        <v>8.3000000000000007</v>
      </c>
      <c r="I862">
        <v>8.1999999999999993</v>
      </c>
    </row>
    <row r="863" spans="1:9" hidden="1" outlineLevel="2">
      <c r="A863" t="s">
        <v>183</v>
      </c>
      <c r="B863" t="s">
        <v>184</v>
      </c>
      <c r="C863" t="s">
        <v>185</v>
      </c>
      <c r="D863" t="s">
        <v>186</v>
      </c>
      <c r="E863">
        <v>451.36349999999999</v>
      </c>
      <c r="F863">
        <v>429.87</v>
      </c>
      <c r="G863">
        <v>4.7619047620000003</v>
      </c>
      <c r="H863">
        <v>21.493500000000001</v>
      </c>
      <c r="I863">
        <v>9.8000000000000007</v>
      </c>
    </row>
    <row r="864" spans="1:9" hidden="1" outlineLevel="2">
      <c r="A864" t="s">
        <v>183</v>
      </c>
      <c r="B864" t="s">
        <v>184</v>
      </c>
      <c r="C864" t="s">
        <v>185</v>
      </c>
      <c r="D864" t="s">
        <v>186</v>
      </c>
      <c r="E864">
        <v>62.002499999999998</v>
      </c>
      <c r="F864">
        <v>59.05</v>
      </c>
      <c r="G864">
        <v>4.7619047620000003</v>
      </c>
      <c r="H864">
        <v>2.9525000000000001</v>
      </c>
      <c r="I864">
        <v>9.4</v>
      </c>
    </row>
    <row r="865" spans="1:9" hidden="1" outlineLevel="2">
      <c r="A865" t="s">
        <v>183</v>
      </c>
      <c r="B865" t="s">
        <v>184</v>
      </c>
      <c r="C865" t="s">
        <v>185</v>
      </c>
      <c r="D865" t="s">
        <v>186</v>
      </c>
      <c r="E865">
        <v>91.402500000000003</v>
      </c>
      <c r="F865">
        <v>87.05</v>
      </c>
      <c r="G865">
        <v>4.7619047620000003</v>
      </c>
      <c r="H865">
        <v>4.3525</v>
      </c>
      <c r="I865">
        <v>4.9000000000000004</v>
      </c>
    </row>
    <row r="866" spans="1:9" hidden="1" outlineLevel="2">
      <c r="A866" t="s">
        <v>183</v>
      </c>
      <c r="B866" t="s">
        <v>184</v>
      </c>
      <c r="C866" t="s">
        <v>185</v>
      </c>
      <c r="D866" t="s">
        <v>186</v>
      </c>
      <c r="E866">
        <v>148.97399999999999</v>
      </c>
      <c r="F866">
        <v>141.88</v>
      </c>
      <c r="G866">
        <v>4.7619047620000003</v>
      </c>
      <c r="H866">
        <v>7.0940000000000003</v>
      </c>
      <c r="I866">
        <v>6.9</v>
      </c>
    </row>
    <row r="867" spans="1:9" hidden="1" outlineLevel="2">
      <c r="A867" t="s">
        <v>183</v>
      </c>
      <c r="B867" t="s">
        <v>184</v>
      </c>
      <c r="C867" t="s">
        <v>185</v>
      </c>
      <c r="D867" t="s">
        <v>186</v>
      </c>
      <c r="E867">
        <v>38.85</v>
      </c>
      <c r="F867">
        <v>37</v>
      </c>
      <c r="G867">
        <v>4.7619047620000003</v>
      </c>
      <c r="H867">
        <v>1.85</v>
      </c>
      <c r="I867">
        <v>7.9</v>
      </c>
    </row>
    <row r="868" spans="1:9" hidden="1" outlineLevel="2">
      <c r="A868" t="s">
        <v>183</v>
      </c>
      <c r="B868" t="s">
        <v>184</v>
      </c>
      <c r="C868" t="s">
        <v>185</v>
      </c>
      <c r="D868" t="s">
        <v>186</v>
      </c>
      <c r="E868">
        <v>204.69749999999999</v>
      </c>
      <c r="F868">
        <v>194.95</v>
      </c>
      <c r="G868">
        <v>4.7619047620000003</v>
      </c>
      <c r="H868">
        <v>9.7475000000000005</v>
      </c>
      <c r="I868">
        <v>6</v>
      </c>
    </row>
    <row r="869" spans="1:9" hidden="1" outlineLevel="2">
      <c r="A869" t="s">
        <v>183</v>
      </c>
      <c r="B869" t="s">
        <v>184</v>
      </c>
      <c r="C869" t="s">
        <v>185</v>
      </c>
      <c r="D869" t="s">
        <v>186</v>
      </c>
      <c r="E869">
        <v>121.128</v>
      </c>
      <c r="F869">
        <v>115.36</v>
      </c>
      <c r="G869">
        <v>4.7619047620000003</v>
      </c>
      <c r="H869">
        <v>5.7679999999999998</v>
      </c>
      <c r="I869">
        <v>6.4</v>
      </c>
    </row>
    <row r="870" spans="1:9" hidden="1" outlineLevel="2">
      <c r="A870" t="s">
        <v>183</v>
      </c>
      <c r="B870" t="s">
        <v>184</v>
      </c>
      <c r="C870" t="s">
        <v>185</v>
      </c>
      <c r="D870" t="s">
        <v>186</v>
      </c>
      <c r="E870">
        <v>209.62200000000001</v>
      </c>
      <c r="F870">
        <v>199.64</v>
      </c>
      <c r="G870">
        <v>4.7619047620000003</v>
      </c>
      <c r="H870">
        <v>9.9819999999999993</v>
      </c>
      <c r="I870">
        <v>6.7</v>
      </c>
    </row>
    <row r="871" spans="1:9" hidden="1" outlineLevel="2">
      <c r="A871" t="s">
        <v>183</v>
      </c>
      <c r="B871" t="s">
        <v>184</v>
      </c>
      <c r="C871" t="s">
        <v>185</v>
      </c>
      <c r="D871" t="s">
        <v>186</v>
      </c>
      <c r="E871">
        <v>51.040500000000002</v>
      </c>
      <c r="F871">
        <v>48.61</v>
      </c>
      <c r="G871">
        <v>4.7619047620000003</v>
      </c>
      <c r="H871">
        <v>2.4304999999999999</v>
      </c>
      <c r="I871">
        <v>4.4000000000000004</v>
      </c>
    </row>
    <row r="872" spans="1:9" hidden="1" outlineLevel="2">
      <c r="A872" t="s">
        <v>183</v>
      </c>
      <c r="B872" t="s">
        <v>184</v>
      </c>
      <c r="C872" t="s">
        <v>185</v>
      </c>
      <c r="D872" t="s">
        <v>186</v>
      </c>
      <c r="E872">
        <v>209.559</v>
      </c>
      <c r="F872">
        <v>199.58</v>
      </c>
      <c r="G872">
        <v>4.7619047620000003</v>
      </c>
      <c r="H872">
        <v>9.9789999999999992</v>
      </c>
      <c r="I872">
        <v>8</v>
      </c>
    </row>
    <row r="873" spans="1:9" hidden="1" outlineLevel="2">
      <c r="A873" t="s">
        <v>183</v>
      </c>
      <c r="B873" t="s">
        <v>184</v>
      </c>
      <c r="C873" t="s">
        <v>185</v>
      </c>
      <c r="D873" t="s">
        <v>186</v>
      </c>
      <c r="E873">
        <v>265.10399999999998</v>
      </c>
      <c r="F873">
        <v>252.48</v>
      </c>
      <c r="G873">
        <v>4.7619047620000003</v>
      </c>
      <c r="H873">
        <v>12.624000000000001</v>
      </c>
      <c r="I873">
        <v>8.9</v>
      </c>
    </row>
    <row r="874" spans="1:9" hidden="1" outlineLevel="2">
      <c r="A874" t="s">
        <v>183</v>
      </c>
      <c r="B874" t="s">
        <v>184</v>
      </c>
      <c r="C874" t="s">
        <v>185</v>
      </c>
      <c r="D874" t="s">
        <v>186</v>
      </c>
      <c r="E874">
        <v>701.85149999999999</v>
      </c>
      <c r="F874">
        <v>668.43</v>
      </c>
      <c r="G874">
        <v>4.7619047620000003</v>
      </c>
      <c r="H874">
        <v>33.421500000000002</v>
      </c>
      <c r="I874">
        <v>8.6999999999999993</v>
      </c>
    </row>
    <row r="875" spans="1:9" hidden="1" outlineLevel="2">
      <c r="A875" t="s">
        <v>183</v>
      </c>
      <c r="B875" t="s">
        <v>184</v>
      </c>
      <c r="C875" t="s">
        <v>185</v>
      </c>
      <c r="D875" t="s">
        <v>186</v>
      </c>
      <c r="E875">
        <v>294.65100000000001</v>
      </c>
      <c r="F875">
        <v>280.62</v>
      </c>
      <c r="G875">
        <v>4.7619047620000003</v>
      </c>
      <c r="H875">
        <v>14.031000000000001</v>
      </c>
      <c r="I875">
        <v>6</v>
      </c>
    </row>
    <row r="876" spans="1:9" hidden="1" outlineLevel="2">
      <c r="A876" t="s">
        <v>183</v>
      </c>
      <c r="B876" t="s">
        <v>184</v>
      </c>
      <c r="C876" t="s">
        <v>185</v>
      </c>
      <c r="D876" t="s">
        <v>186</v>
      </c>
      <c r="E876">
        <v>194.124</v>
      </c>
      <c r="F876">
        <v>184.88</v>
      </c>
      <c r="G876">
        <v>4.7619047620000003</v>
      </c>
      <c r="H876">
        <v>9.2439999999999998</v>
      </c>
      <c r="I876">
        <v>6.2</v>
      </c>
    </row>
    <row r="877" spans="1:9" hidden="1" outlineLevel="2">
      <c r="A877" t="s">
        <v>183</v>
      </c>
      <c r="B877" t="s">
        <v>184</v>
      </c>
      <c r="C877" t="s">
        <v>185</v>
      </c>
      <c r="D877" t="s">
        <v>186</v>
      </c>
      <c r="E877">
        <v>17.094000000000001</v>
      </c>
      <c r="F877">
        <v>16.28</v>
      </c>
      <c r="G877">
        <v>4.7619047620000003</v>
      </c>
      <c r="H877">
        <v>0.81399999999999995</v>
      </c>
      <c r="I877">
        <v>5</v>
      </c>
    </row>
    <row r="878" spans="1:9" hidden="1" outlineLevel="2">
      <c r="A878" t="s">
        <v>183</v>
      </c>
      <c r="B878" t="s">
        <v>184</v>
      </c>
      <c r="C878" t="s">
        <v>185</v>
      </c>
      <c r="D878" t="s">
        <v>186</v>
      </c>
      <c r="E878">
        <v>90.867000000000004</v>
      </c>
      <c r="F878">
        <v>86.54</v>
      </c>
      <c r="G878">
        <v>4.7619047620000003</v>
      </c>
      <c r="H878">
        <v>4.327</v>
      </c>
      <c r="I878">
        <v>5.7</v>
      </c>
    </row>
    <row r="879" spans="1:9" hidden="1" outlineLevel="2">
      <c r="A879" t="s">
        <v>183</v>
      </c>
      <c r="B879" t="s">
        <v>184</v>
      </c>
      <c r="C879" t="s">
        <v>185</v>
      </c>
      <c r="D879" t="s">
        <v>186</v>
      </c>
      <c r="E879">
        <v>937.81799999999998</v>
      </c>
      <c r="F879">
        <v>893.16</v>
      </c>
      <c r="G879">
        <v>4.7619047620000003</v>
      </c>
      <c r="H879">
        <v>44.658000000000001</v>
      </c>
      <c r="I879">
        <v>9</v>
      </c>
    </row>
    <row r="880" spans="1:9" hidden="1" outlineLevel="2">
      <c r="A880" t="s">
        <v>183</v>
      </c>
      <c r="B880" t="s">
        <v>184</v>
      </c>
      <c r="C880" t="s">
        <v>185</v>
      </c>
      <c r="D880" t="s">
        <v>186</v>
      </c>
      <c r="E880">
        <v>13.419</v>
      </c>
      <c r="F880">
        <v>12.78</v>
      </c>
      <c r="G880">
        <v>4.7619047620000003</v>
      </c>
      <c r="H880">
        <v>0.63900000000000001</v>
      </c>
      <c r="I880">
        <v>9.5</v>
      </c>
    </row>
    <row r="881" spans="1:9" hidden="1" outlineLevel="2">
      <c r="A881" t="s">
        <v>183</v>
      </c>
      <c r="B881" t="s">
        <v>184</v>
      </c>
      <c r="C881" t="s">
        <v>185</v>
      </c>
      <c r="D881" t="s">
        <v>186</v>
      </c>
      <c r="E881">
        <v>144.08099999999999</v>
      </c>
      <c r="F881">
        <v>137.22</v>
      </c>
      <c r="G881">
        <v>4.7619047620000003</v>
      </c>
      <c r="H881">
        <v>6.8609999999999998</v>
      </c>
      <c r="I881">
        <v>6.5</v>
      </c>
    </row>
    <row r="882" spans="1:9" hidden="1" outlineLevel="2">
      <c r="A882" t="s">
        <v>183</v>
      </c>
      <c r="B882" t="s">
        <v>184</v>
      </c>
      <c r="C882" t="s">
        <v>185</v>
      </c>
      <c r="D882" t="s">
        <v>186</v>
      </c>
      <c r="E882">
        <v>37.6845</v>
      </c>
      <c r="F882">
        <v>35.89</v>
      </c>
      <c r="G882">
        <v>4.7619047620000003</v>
      </c>
      <c r="H882">
        <v>1.7945</v>
      </c>
      <c r="I882">
        <v>7.9</v>
      </c>
    </row>
    <row r="883" spans="1:9" hidden="1" outlineLevel="2">
      <c r="A883" t="s">
        <v>183</v>
      </c>
      <c r="B883" t="s">
        <v>184</v>
      </c>
      <c r="C883" t="s">
        <v>185</v>
      </c>
      <c r="D883" t="s">
        <v>186</v>
      </c>
      <c r="E883">
        <v>212.73</v>
      </c>
      <c r="F883">
        <v>202.6</v>
      </c>
      <c r="G883">
        <v>4.7619047620000003</v>
      </c>
      <c r="H883">
        <v>10.130000000000001</v>
      </c>
      <c r="I883">
        <v>4.5</v>
      </c>
    </row>
    <row r="884" spans="1:9" hidden="1" outlineLevel="2">
      <c r="A884" t="s">
        <v>183</v>
      </c>
      <c r="B884" t="s">
        <v>184</v>
      </c>
      <c r="C884" t="s">
        <v>185</v>
      </c>
      <c r="D884" t="s">
        <v>186</v>
      </c>
      <c r="E884">
        <v>22.658999999999999</v>
      </c>
      <c r="F884">
        <v>21.58</v>
      </c>
      <c r="G884">
        <v>4.7619047620000003</v>
      </c>
      <c r="H884">
        <v>1.079</v>
      </c>
      <c r="I884">
        <v>7.2</v>
      </c>
    </row>
    <row r="885" spans="1:9" hidden="1" outlineLevel="2">
      <c r="A885" t="s">
        <v>183</v>
      </c>
      <c r="B885" t="s">
        <v>184</v>
      </c>
      <c r="C885" t="s">
        <v>185</v>
      </c>
      <c r="D885" t="s">
        <v>186</v>
      </c>
      <c r="E885">
        <v>353.09399999999999</v>
      </c>
      <c r="F885">
        <v>336.28</v>
      </c>
      <c r="G885">
        <v>4.7619047620000003</v>
      </c>
      <c r="H885">
        <v>16.814</v>
      </c>
      <c r="I885">
        <v>4.4000000000000004</v>
      </c>
    </row>
    <row r="886" spans="1:9" hidden="1" outlineLevel="2">
      <c r="A886" t="s">
        <v>183</v>
      </c>
      <c r="B886" t="s">
        <v>184</v>
      </c>
      <c r="C886" t="s">
        <v>185</v>
      </c>
      <c r="D886" t="s">
        <v>186</v>
      </c>
      <c r="E886">
        <v>554.14800000000002</v>
      </c>
      <c r="F886">
        <v>527.76</v>
      </c>
      <c r="G886">
        <v>4.7619047620000003</v>
      </c>
      <c r="H886">
        <v>26.388000000000002</v>
      </c>
      <c r="I886">
        <v>8.4</v>
      </c>
    </row>
    <row r="887" spans="1:9" hidden="1" outlineLevel="2">
      <c r="A887" t="s">
        <v>183</v>
      </c>
      <c r="B887" t="s">
        <v>184</v>
      </c>
      <c r="C887" t="s">
        <v>185</v>
      </c>
      <c r="D887" t="s">
        <v>186</v>
      </c>
      <c r="E887">
        <v>24.108000000000001</v>
      </c>
      <c r="F887">
        <v>22.96</v>
      </c>
      <c r="G887">
        <v>4.7619047620000003</v>
      </c>
      <c r="H887">
        <v>1.1479999999999999</v>
      </c>
      <c r="I887">
        <v>4.3</v>
      </c>
    </row>
    <row r="888" spans="1:9" hidden="1" outlineLevel="2">
      <c r="A888" t="s">
        <v>183</v>
      </c>
      <c r="B888" t="s">
        <v>184</v>
      </c>
      <c r="C888" t="s">
        <v>185</v>
      </c>
      <c r="D888" t="s">
        <v>186</v>
      </c>
      <c r="E888">
        <v>145.74</v>
      </c>
      <c r="F888">
        <v>138.80000000000001</v>
      </c>
      <c r="G888">
        <v>4.7619047620000003</v>
      </c>
      <c r="H888">
        <v>6.94</v>
      </c>
      <c r="I888">
        <v>9</v>
      </c>
    </row>
    <row r="889" spans="1:9" hidden="1" outlineLevel="2">
      <c r="A889" t="s">
        <v>183</v>
      </c>
      <c r="B889" t="s">
        <v>184</v>
      </c>
      <c r="C889" t="s">
        <v>185</v>
      </c>
      <c r="D889" t="s">
        <v>186</v>
      </c>
      <c r="E889">
        <v>132.02699999999999</v>
      </c>
      <c r="F889">
        <v>125.74</v>
      </c>
      <c r="G889">
        <v>4.7619047620000003</v>
      </c>
      <c r="H889">
        <v>6.2869999999999999</v>
      </c>
      <c r="I889">
        <v>5</v>
      </c>
    </row>
    <row r="890" spans="1:9" hidden="1" outlineLevel="2">
      <c r="A890" t="s">
        <v>183</v>
      </c>
      <c r="B890" t="s">
        <v>184</v>
      </c>
      <c r="C890" t="s">
        <v>185</v>
      </c>
      <c r="D890" t="s">
        <v>186</v>
      </c>
      <c r="E890">
        <v>122.5245</v>
      </c>
      <c r="F890">
        <v>116.69</v>
      </c>
      <c r="G890">
        <v>4.7619047620000003</v>
      </c>
      <c r="H890">
        <v>5.8345000000000002</v>
      </c>
      <c r="I890">
        <v>7.4</v>
      </c>
    </row>
    <row r="891" spans="1:9" hidden="1" outlineLevel="2">
      <c r="A891" t="s">
        <v>183</v>
      </c>
      <c r="B891" t="s">
        <v>184</v>
      </c>
      <c r="C891" t="s">
        <v>185</v>
      </c>
      <c r="D891" t="s">
        <v>186</v>
      </c>
      <c r="E891">
        <v>139.923</v>
      </c>
      <c r="F891">
        <v>133.26</v>
      </c>
      <c r="G891">
        <v>4.7619047620000003</v>
      </c>
      <c r="H891">
        <v>6.6630000000000003</v>
      </c>
      <c r="I891">
        <v>8.6</v>
      </c>
    </row>
    <row r="892" spans="1:9" hidden="1" outlineLevel="2">
      <c r="A892" t="s">
        <v>183</v>
      </c>
      <c r="B892" t="s">
        <v>184</v>
      </c>
      <c r="C892" t="s">
        <v>185</v>
      </c>
      <c r="D892" t="s">
        <v>186</v>
      </c>
      <c r="E892">
        <v>936.6</v>
      </c>
      <c r="F892">
        <v>892</v>
      </c>
      <c r="G892">
        <v>4.7619047620000003</v>
      </c>
      <c r="H892">
        <v>44.6</v>
      </c>
      <c r="I892">
        <v>4.4000000000000004</v>
      </c>
    </row>
    <row r="893" spans="1:9" hidden="1" outlineLevel="2">
      <c r="A893" t="s">
        <v>183</v>
      </c>
      <c r="B893" t="s">
        <v>184</v>
      </c>
      <c r="C893" t="s">
        <v>185</v>
      </c>
      <c r="D893" t="s">
        <v>186</v>
      </c>
      <c r="E893">
        <v>133.434</v>
      </c>
      <c r="F893">
        <v>127.08</v>
      </c>
      <c r="G893">
        <v>4.7619047620000003</v>
      </c>
      <c r="H893">
        <v>6.3540000000000001</v>
      </c>
      <c r="I893">
        <v>6.2</v>
      </c>
    </row>
    <row r="894" spans="1:9" hidden="1" outlineLevel="2">
      <c r="A894" t="s">
        <v>183</v>
      </c>
      <c r="B894" t="s">
        <v>184</v>
      </c>
      <c r="C894" t="s">
        <v>185</v>
      </c>
      <c r="D894" t="s">
        <v>186</v>
      </c>
      <c r="E894">
        <v>85.742999999999995</v>
      </c>
      <c r="F894">
        <v>81.66</v>
      </c>
      <c r="G894">
        <v>4.7619047620000003</v>
      </c>
      <c r="H894">
        <v>4.0830000000000002</v>
      </c>
      <c r="I894">
        <v>7.3</v>
      </c>
    </row>
    <row r="895" spans="1:9" hidden="1" outlineLevel="2">
      <c r="A895" t="s">
        <v>183</v>
      </c>
      <c r="B895" t="s">
        <v>184</v>
      </c>
      <c r="C895" t="s">
        <v>185</v>
      </c>
      <c r="D895" t="s">
        <v>186</v>
      </c>
      <c r="E895">
        <v>625.90499999999997</v>
      </c>
      <c r="F895">
        <v>596.1</v>
      </c>
      <c r="G895">
        <v>4.7619047620000003</v>
      </c>
      <c r="H895">
        <v>29.805</v>
      </c>
      <c r="I895">
        <v>5.3</v>
      </c>
    </row>
    <row r="896" spans="1:9" hidden="1" outlineLevel="2">
      <c r="A896" t="s">
        <v>183</v>
      </c>
      <c r="B896" t="s">
        <v>184</v>
      </c>
      <c r="C896" t="s">
        <v>185</v>
      </c>
      <c r="D896" t="s">
        <v>186</v>
      </c>
      <c r="E896">
        <v>87.233999999999995</v>
      </c>
      <c r="F896">
        <v>83.08</v>
      </c>
      <c r="G896">
        <v>4.7619047620000003</v>
      </c>
      <c r="H896">
        <v>4.1539999999999999</v>
      </c>
      <c r="I896">
        <v>6.4</v>
      </c>
    </row>
    <row r="897" spans="1:9" hidden="1" outlineLevel="2">
      <c r="A897" t="s">
        <v>183</v>
      </c>
      <c r="B897" t="s">
        <v>184</v>
      </c>
      <c r="C897" t="s">
        <v>185</v>
      </c>
      <c r="D897" t="s">
        <v>186</v>
      </c>
      <c r="E897">
        <v>814.38</v>
      </c>
      <c r="F897">
        <v>775.6</v>
      </c>
      <c r="G897">
        <v>4.7619047620000003</v>
      </c>
      <c r="H897">
        <v>38.78</v>
      </c>
      <c r="I897">
        <v>6.9</v>
      </c>
    </row>
    <row r="898" spans="1:9" hidden="1" outlineLevel="2">
      <c r="A898" t="s">
        <v>183</v>
      </c>
      <c r="B898" t="s">
        <v>184</v>
      </c>
      <c r="C898" t="s">
        <v>185</v>
      </c>
      <c r="D898" t="s">
        <v>186</v>
      </c>
      <c r="E898">
        <v>442.32299999999998</v>
      </c>
      <c r="F898">
        <v>421.26</v>
      </c>
      <c r="G898">
        <v>4.7619047620000003</v>
      </c>
      <c r="H898">
        <v>21.062999999999999</v>
      </c>
      <c r="I898">
        <v>7.4</v>
      </c>
    </row>
    <row r="899" spans="1:9" hidden="1" outlineLevel="2">
      <c r="A899" t="s">
        <v>183</v>
      </c>
      <c r="B899" t="s">
        <v>184</v>
      </c>
      <c r="C899" t="s">
        <v>185</v>
      </c>
      <c r="D899" t="s">
        <v>186</v>
      </c>
      <c r="E899">
        <v>259.77</v>
      </c>
      <c r="F899">
        <v>247.4</v>
      </c>
      <c r="G899">
        <v>4.7619047620000003</v>
      </c>
      <c r="H899">
        <v>12.37</v>
      </c>
      <c r="I899">
        <v>7.1</v>
      </c>
    </row>
    <row r="900" spans="1:9" hidden="1" outlineLevel="2">
      <c r="A900" t="s">
        <v>183</v>
      </c>
      <c r="B900" t="s">
        <v>184</v>
      </c>
      <c r="C900" t="s">
        <v>185</v>
      </c>
      <c r="D900" t="s">
        <v>186</v>
      </c>
      <c r="E900">
        <v>282.57600000000002</v>
      </c>
      <c r="F900">
        <v>269.12</v>
      </c>
      <c r="G900">
        <v>4.7619047620000003</v>
      </c>
      <c r="H900">
        <v>13.456</v>
      </c>
      <c r="I900">
        <v>9.3000000000000007</v>
      </c>
    </row>
    <row r="901" spans="1:9" hidden="1" outlineLevel="2">
      <c r="A901" t="s">
        <v>183</v>
      </c>
      <c r="B901" t="s">
        <v>184</v>
      </c>
      <c r="C901" t="s">
        <v>185</v>
      </c>
      <c r="D901" t="s">
        <v>186</v>
      </c>
      <c r="E901">
        <v>618.97500000000002</v>
      </c>
      <c r="F901">
        <v>589.5</v>
      </c>
      <c r="G901">
        <v>4.7619047620000003</v>
      </c>
      <c r="H901">
        <v>29.475000000000001</v>
      </c>
      <c r="I901">
        <v>8.1</v>
      </c>
    </row>
    <row r="902" spans="1:9" hidden="1" outlineLevel="2">
      <c r="A902" t="s">
        <v>183</v>
      </c>
      <c r="B902" t="s">
        <v>184</v>
      </c>
      <c r="C902" t="s">
        <v>185</v>
      </c>
      <c r="D902" t="s">
        <v>186</v>
      </c>
      <c r="E902">
        <v>1023.75</v>
      </c>
      <c r="F902">
        <v>975</v>
      </c>
      <c r="G902">
        <v>4.7619047620000003</v>
      </c>
      <c r="H902">
        <v>48.75</v>
      </c>
      <c r="I902">
        <v>8</v>
      </c>
    </row>
    <row r="903" spans="1:9" hidden="1" outlineLevel="2">
      <c r="A903" t="s">
        <v>183</v>
      </c>
      <c r="B903" t="s">
        <v>184</v>
      </c>
      <c r="C903" t="s">
        <v>185</v>
      </c>
      <c r="D903" t="s">
        <v>186</v>
      </c>
      <c r="E903">
        <v>131.208</v>
      </c>
      <c r="F903">
        <v>124.96</v>
      </c>
      <c r="G903">
        <v>4.7619047620000003</v>
      </c>
      <c r="H903">
        <v>6.2480000000000002</v>
      </c>
      <c r="I903">
        <v>9.1</v>
      </c>
    </row>
    <row r="904" spans="1:9" hidden="1" outlineLevel="2">
      <c r="A904" t="s">
        <v>183</v>
      </c>
      <c r="B904" t="s">
        <v>184</v>
      </c>
      <c r="C904" t="s">
        <v>185</v>
      </c>
      <c r="D904" t="s">
        <v>186</v>
      </c>
      <c r="E904">
        <v>408.49200000000002</v>
      </c>
      <c r="F904">
        <v>389.04</v>
      </c>
      <c r="G904">
        <v>4.7619047620000003</v>
      </c>
      <c r="H904">
        <v>19.452000000000002</v>
      </c>
      <c r="I904">
        <v>6.8</v>
      </c>
    </row>
    <row r="905" spans="1:9" hidden="1" outlineLevel="2">
      <c r="A905" t="s">
        <v>183</v>
      </c>
      <c r="B905" t="s">
        <v>184</v>
      </c>
      <c r="C905" t="s">
        <v>185</v>
      </c>
      <c r="D905" t="s">
        <v>186</v>
      </c>
      <c r="E905">
        <v>616.98</v>
      </c>
      <c r="F905">
        <v>587.6</v>
      </c>
      <c r="G905">
        <v>4.7619047620000003</v>
      </c>
      <c r="H905">
        <v>29.38</v>
      </c>
      <c r="I905">
        <v>9</v>
      </c>
    </row>
    <row r="906" spans="1:9" hidden="1" outlineLevel="2">
      <c r="A906" t="s">
        <v>183</v>
      </c>
      <c r="B906" t="s">
        <v>184</v>
      </c>
      <c r="C906" t="s">
        <v>185</v>
      </c>
      <c r="D906" t="s">
        <v>186</v>
      </c>
      <c r="E906">
        <v>408.73349999999999</v>
      </c>
      <c r="F906">
        <v>389.27</v>
      </c>
      <c r="G906">
        <v>4.7619047620000003</v>
      </c>
      <c r="H906">
        <v>19.4635</v>
      </c>
      <c r="I906">
        <v>8.5</v>
      </c>
    </row>
    <row r="907" spans="1:9" hidden="1" outlineLevel="2">
      <c r="A907" t="s">
        <v>183</v>
      </c>
      <c r="B907" t="s">
        <v>184</v>
      </c>
      <c r="C907" t="s">
        <v>185</v>
      </c>
      <c r="D907" t="s">
        <v>186</v>
      </c>
      <c r="E907">
        <v>89.0715</v>
      </c>
      <c r="F907">
        <v>84.83</v>
      </c>
      <c r="G907">
        <v>4.7619047620000003</v>
      </c>
      <c r="H907">
        <v>4.2415000000000003</v>
      </c>
      <c r="I907">
        <v>8.8000000000000007</v>
      </c>
    </row>
    <row r="908" spans="1:9" hidden="1" outlineLevel="2">
      <c r="A908" t="s">
        <v>183</v>
      </c>
      <c r="B908" t="s">
        <v>184</v>
      </c>
      <c r="C908" t="s">
        <v>185</v>
      </c>
      <c r="D908" t="s">
        <v>186</v>
      </c>
      <c r="E908">
        <v>183.12</v>
      </c>
      <c r="F908">
        <v>174.4</v>
      </c>
      <c r="G908">
        <v>4.7619047620000003</v>
      </c>
      <c r="H908">
        <v>8.7200000000000006</v>
      </c>
      <c r="I908">
        <v>8.3000000000000007</v>
      </c>
    </row>
    <row r="909" spans="1:9" hidden="1" outlineLevel="2">
      <c r="A909" t="s">
        <v>183</v>
      </c>
      <c r="B909" t="s">
        <v>184</v>
      </c>
      <c r="C909" t="s">
        <v>185</v>
      </c>
      <c r="D909" t="s">
        <v>186</v>
      </c>
      <c r="E909">
        <v>603.87599999999998</v>
      </c>
      <c r="F909">
        <v>575.12</v>
      </c>
      <c r="G909">
        <v>4.7619047620000003</v>
      </c>
      <c r="H909">
        <v>28.756</v>
      </c>
      <c r="I909">
        <v>5.5</v>
      </c>
    </row>
    <row r="910" spans="1:9" hidden="1" outlineLevel="2">
      <c r="A910" t="s">
        <v>183</v>
      </c>
      <c r="B910" t="s">
        <v>184</v>
      </c>
      <c r="C910" t="s">
        <v>185</v>
      </c>
      <c r="D910" t="s">
        <v>186</v>
      </c>
      <c r="E910">
        <v>681.97500000000002</v>
      </c>
      <c r="F910">
        <v>649.5</v>
      </c>
      <c r="G910">
        <v>4.7619047620000003</v>
      </c>
      <c r="H910">
        <v>32.475000000000001</v>
      </c>
      <c r="I910">
        <v>5.2</v>
      </c>
    </row>
    <row r="911" spans="1:9" hidden="1" outlineLevel="2">
      <c r="A911" t="s">
        <v>183</v>
      </c>
      <c r="B911" t="s">
        <v>184</v>
      </c>
      <c r="C911" t="s">
        <v>185</v>
      </c>
      <c r="D911" t="s">
        <v>186</v>
      </c>
      <c r="E911">
        <v>586.63499999999999</v>
      </c>
      <c r="F911">
        <v>558.70000000000005</v>
      </c>
      <c r="G911">
        <v>4.7619047620000003</v>
      </c>
      <c r="H911">
        <v>27.934999999999999</v>
      </c>
      <c r="I911">
        <v>5.8</v>
      </c>
    </row>
    <row r="912" spans="1:9" hidden="1" outlineLevel="2">
      <c r="A912" t="s">
        <v>183</v>
      </c>
      <c r="B912" t="s">
        <v>184</v>
      </c>
      <c r="C912" t="s">
        <v>185</v>
      </c>
      <c r="D912" t="s">
        <v>186</v>
      </c>
      <c r="E912">
        <v>390.94650000000001</v>
      </c>
      <c r="F912">
        <v>372.33</v>
      </c>
      <c r="G912">
        <v>4.7619047620000003</v>
      </c>
      <c r="H912">
        <v>18.616499999999998</v>
      </c>
      <c r="I912">
        <v>5</v>
      </c>
    </row>
    <row r="913" spans="1:9" hidden="1" outlineLevel="2">
      <c r="A913" t="s">
        <v>183</v>
      </c>
      <c r="B913" t="s">
        <v>184</v>
      </c>
      <c r="C913" t="s">
        <v>185</v>
      </c>
      <c r="D913" t="s">
        <v>186</v>
      </c>
      <c r="E913">
        <v>59.325000000000003</v>
      </c>
      <c r="F913">
        <v>56.5</v>
      </c>
      <c r="G913">
        <v>4.7619047620000003</v>
      </c>
      <c r="H913">
        <v>2.8250000000000002</v>
      </c>
      <c r="I913">
        <v>9.6</v>
      </c>
    </row>
    <row r="914" spans="1:9" hidden="1" outlineLevel="2">
      <c r="A914" t="s">
        <v>183</v>
      </c>
      <c r="B914" t="s">
        <v>184</v>
      </c>
      <c r="C914" t="s">
        <v>185</v>
      </c>
      <c r="D914" t="s">
        <v>186</v>
      </c>
      <c r="E914">
        <v>548.18399999999997</v>
      </c>
      <c r="F914">
        <v>522.08000000000004</v>
      </c>
      <c r="G914">
        <v>4.7619047620000003</v>
      </c>
      <c r="H914">
        <v>26.103999999999999</v>
      </c>
      <c r="I914">
        <v>6.3</v>
      </c>
    </row>
    <row r="915" spans="1:9" hidden="1" outlineLevel="2">
      <c r="A915" t="s">
        <v>183</v>
      </c>
      <c r="B915" t="s">
        <v>184</v>
      </c>
      <c r="C915" t="s">
        <v>185</v>
      </c>
      <c r="D915" t="s">
        <v>186</v>
      </c>
      <c r="E915">
        <v>446.43900000000002</v>
      </c>
      <c r="F915">
        <v>425.18</v>
      </c>
      <c r="G915">
        <v>4.7619047620000003</v>
      </c>
      <c r="H915">
        <v>21.259</v>
      </c>
      <c r="I915">
        <v>5</v>
      </c>
    </row>
    <row r="916" spans="1:9" hidden="1" outlineLevel="2">
      <c r="A916" t="s">
        <v>183</v>
      </c>
      <c r="B916" t="s">
        <v>184</v>
      </c>
      <c r="C916" t="s">
        <v>185</v>
      </c>
      <c r="D916" t="s">
        <v>186</v>
      </c>
      <c r="E916">
        <v>888.40499999999997</v>
      </c>
      <c r="F916">
        <v>846.1</v>
      </c>
      <c r="G916">
        <v>4.7619047620000003</v>
      </c>
      <c r="H916">
        <v>42.305</v>
      </c>
      <c r="I916">
        <v>8.8000000000000007</v>
      </c>
    </row>
    <row r="917" spans="1:9" hidden="1" outlineLevel="2">
      <c r="A917" t="s">
        <v>183</v>
      </c>
      <c r="B917" t="s">
        <v>184</v>
      </c>
      <c r="C917" t="s">
        <v>185</v>
      </c>
      <c r="D917" t="s">
        <v>186</v>
      </c>
      <c r="E917">
        <v>470.988</v>
      </c>
      <c r="F917">
        <v>448.56</v>
      </c>
      <c r="G917">
        <v>4.7619047620000003</v>
      </c>
      <c r="H917">
        <v>22.428000000000001</v>
      </c>
      <c r="I917">
        <v>7.6</v>
      </c>
    </row>
    <row r="918" spans="1:9" hidden="1" outlineLevel="2">
      <c r="A918" t="s">
        <v>183</v>
      </c>
      <c r="B918" t="s">
        <v>184</v>
      </c>
      <c r="C918" t="s">
        <v>185</v>
      </c>
      <c r="D918" t="s">
        <v>186</v>
      </c>
      <c r="E918">
        <v>180.87299999999999</v>
      </c>
      <c r="F918">
        <v>172.26</v>
      </c>
      <c r="G918">
        <v>4.7619047620000003</v>
      </c>
      <c r="H918">
        <v>8.6129999999999995</v>
      </c>
      <c r="I918">
        <v>8.1999999999999993</v>
      </c>
    </row>
    <row r="919" spans="1:9" hidden="1" outlineLevel="2">
      <c r="A919" t="s">
        <v>183</v>
      </c>
      <c r="B919" t="s">
        <v>184</v>
      </c>
      <c r="C919" t="s">
        <v>185</v>
      </c>
      <c r="D919" t="s">
        <v>186</v>
      </c>
      <c r="E919">
        <v>734.70600000000002</v>
      </c>
      <c r="F919">
        <v>699.72</v>
      </c>
      <c r="G919">
        <v>4.7619047620000003</v>
      </c>
      <c r="H919">
        <v>34.985999999999997</v>
      </c>
      <c r="I919">
        <v>6.1</v>
      </c>
    </row>
    <row r="920" spans="1:9" hidden="1" outlineLevel="2">
      <c r="A920" t="s">
        <v>183</v>
      </c>
      <c r="B920" t="s">
        <v>184</v>
      </c>
      <c r="C920" t="s">
        <v>185</v>
      </c>
      <c r="D920" t="s">
        <v>186</v>
      </c>
      <c r="E920">
        <v>708.31949999999995</v>
      </c>
      <c r="F920">
        <v>674.59</v>
      </c>
      <c r="G920">
        <v>4.7619047620000003</v>
      </c>
      <c r="H920">
        <v>33.729500000000002</v>
      </c>
      <c r="I920">
        <v>6</v>
      </c>
    </row>
    <row r="921" spans="1:9" hidden="1" outlineLevel="2">
      <c r="A921" t="s">
        <v>183</v>
      </c>
      <c r="B921" t="s">
        <v>184</v>
      </c>
      <c r="C921" t="s">
        <v>185</v>
      </c>
      <c r="D921" t="s">
        <v>186</v>
      </c>
      <c r="E921">
        <v>42.3675</v>
      </c>
      <c r="F921">
        <v>40.35</v>
      </c>
      <c r="G921">
        <v>4.7619047620000003</v>
      </c>
      <c r="H921">
        <v>2.0175000000000001</v>
      </c>
      <c r="I921">
        <v>6.2</v>
      </c>
    </row>
    <row r="922" spans="1:9" outlineLevel="1" collapsed="1">
      <c r="A922" s="84" t="s">
        <v>189</v>
      </c>
      <c r="E922">
        <f>SUBTOTAL(9,E923:E1014)</f>
        <v>25936.795500000011</v>
      </c>
    </row>
    <row r="923" spans="1:9" hidden="1" outlineLevel="2">
      <c r="A923" t="s">
        <v>179</v>
      </c>
      <c r="B923" t="s">
        <v>180</v>
      </c>
      <c r="C923" t="s">
        <v>185</v>
      </c>
      <c r="D923" t="s">
        <v>186</v>
      </c>
      <c r="E923">
        <v>340.52550000000002</v>
      </c>
      <c r="F923">
        <v>324.31</v>
      </c>
      <c r="G923">
        <v>4.7619047620000003</v>
      </c>
      <c r="H923">
        <v>16.215499999999999</v>
      </c>
      <c r="I923">
        <v>7.4</v>
      </c>
    </row>
    <row r="924" spans="1:9" hidden="1" outlineLevel="2">
      <c r="A924" t="s">
        <v>179</v>
      </c>
      <c r="B924" t="s">
        <v>180</v>
      </c>
      <c r="C924" t="s">
        <v>185</v>
      </c>
      <c r="D924" t="s">
        <v>186</v>
      </c>
      <c r="E924">
        <v>634.37850000000003</v>
      </c>
      <c r="F924">
        <v>604.16999999999996</v>
      </c>
      <c r="G924">
        <v>4.7619047620000003</v>
      </c>
      <c r="H924">
        <v>30.208500000000001</v>
      </c>
      <c r="I924">
        <v>5.3</v>
      </c>
    </row>
    <row r="925" spans="1:9" hidden="1" outlineLevel="2">
      <c r="A925" t="s">
        <v>179</v>
      </c>
      <c r="B925" t="s">
        <v>180</v>
      </c>
      <c r="C925" t="s">
        <v>185</v>
      </c>
      <c r="D925" t="s">
        <v>186</v>
      </c>
      <c r="E925">
        <v>453.495</v>
      </c>
      <c r="F925">
        <v>431.9</v>
      </c>
      <c r="G925">
        <v>4.7619047620000003</v>
      </c>
      <c r="H925">
        <v>21.594999999999999</v>
      </c>
      <c r="I925">
        <v>8.1999999999999993</v>
      </c>
    </row>
    <row r="926" spans="1:9" hidden="1" outlineLevel="2">
      <c r="A926" t="s">
        <v>179</v>
      </c>
      <c r="B926" t="s">
        <v>180</v>
      </c>
      <c r="C926" t="s">
        <v>185</v>
      </c>
      <c r="D926" t="s">
        <v>186</v>
      </c>
      <c r="E926">
        <v>457.44299999999998</v>
      </c>
      <c r="F926">
        <v>435.66</v>
      </c>
      <c r="G926">
        <v>4.7619047620000003</v>
      </c>
      <c r="H926">
        <v>21.783000000000001</v>
      </c>
      <c r="I926">
        <v>6.9</v>
      </c>
    </row>
    <row r="927" spans="1:9" hidden="1" outlineLevel="2">
      <c r="A927" t="s">
        <v>179</v>
      </c>
      <c r="B927" t="s">
        <v>180</v>
      </c>
      <c r="C927" t="s">
        <v>185</v>
      </c>
      <c r="D927" t="s">
        <v>186</v>
      </c>
      <c r="E927">
        <v>172.2105</v>
      </c>
      <c r="F927">
        <v>164.01</v>
      </c>
      <c r="G927">
        <v>4.7619047620000003</v>
      </c>
      <c r="H927">
        <v>8.2004999999999999</v>
      </c>
      <c r="I927">
        <v>8.6</v>
      </c>
    </row>
    <row r="928" spans="1:9" hidden="1" outlineLevel="2">
      <c r="A928" t="s">
        <v>179</v>
      </c>
      <c r="B928" t="s">
        <v>180</v>
      </c>
      <c r="C928" t="s">
        <v>185</v>
      </c>
      <c r="D928" t="s">
        <v>186</v>
      </c>
      <c r="E928">
        <v>181.44</v>
      </c>
      <c r="F928">
        <v>172.8</v>
      </c>
      <c r="G928">
        <v>4.7619047620000003</v>
      </c>
      <c r="H928">
        <v>8.64</v>
      </c>
      <c r="I928">
        <v>9.9</v>
      </c>
    </row>
    <row r="929" spans="1:9" hidden="1" outlineLevel="2">
      <c r="A929" t="s">
        <v>179</v>
      </c>
      <c r="B929" t="s">
        <v>180</v>
      </c>
      <c r="C929" t="s">
        <v>185</v>
      </c>
      <c r="D929" t="s">
        <v>186</v>
      </c>
      <c r="E929">
        <v>235.2105</v>
      </c>
      <c r="F929">
        <v>224.01</v>
      </c>
      <c r="G929">
        <v>4.7619047620000003</v>
      </c>
      <c r="H929">
        <v>11.2005</v>
      </c>
      <c r="I929">
        <v>7.4</v>
      </c>
    </row>
    <row r="930" spans="1:9" hidden="1" outlineLevel="2">
      <c r="A930" t="s">
        <v>179</v>
      </c>
      <c r="B930" t="s">
        <v>180</v>
      </c>
      <c r="C930" t="s">
        <v>185</v>
      </c>
      <c r="D930" t="s">
        <v>186</v>
      </c>
      <c r="E930">
        <v>202.81800000000001</v>
      </c>
      <c r="F930">
        <v>193.16</v>
      </c>
      <c r="G930">
        <v>4.7619047620000003</v>
      </c>
      <c r="H930">
        <v>9.6579999999999995</v>
      </c>
      <c r="I930">
        <v>5.0999999999999996</v>
      </c>
    </row>
    <row r="931" spans="1:9" hidden="1" outlineLevel="2">
      <c r="A931" t="s">
        <v>179</v>
      </c>
      <c r="B931" t="s">
        <v>180</v>
      </c>
      <c r="C931" t="s">
        <v>185</v>
      </c>
      <c r="D931" t="s">
        <v>186</v>
      </c>
      <c r="E931">
        <v>752.64</v>
      </c>
      <c r="F931">
        <v>716.8</v>
      </c>
      <c r="G931">
        <v>4.7619047620000003</v>
      </c>
      <c r="H931">
        <v>35.840000000000003</v>
      </c>
      <c r="I931">
        <v>6.6</v>
      </c>
    </row>
    <row r="932" spans="1:9" hidden="1" outlineLevel="2">
      <c r="A932" t="s">
        <v>179</v>
      </c>
      <c r="B932" t="s">
        <v>180</v>
      </c>
      <c r="C932" t="s">
        <v>185</v>
      </c>
      <c r="D932" t="s">
        <v>186</v>
      </c>
      <c r="E932">
        <v>827.08500000000004</v>
      </c>
      <c r="F932">
        <v>787.7</v>
      </c>
      <c r="G932">
        <v>4.7619047620000003</v>
      </c>
      <c r="H932">
        <v>39.384999999999998</v>
      </c>
      <c r="I932">
        <v>6.4</v>
      </c>
    </row>
    <row r="933" spans="1:9" hidden="1" outlineLevel="2">
      <c r="A933" t="s">
        <v>179</v>
      </c>
      <c r="B933" t="s">
        <v>180</v>
      </c>
      <c r="C933" t="s">
        <v>185</v>
      </c>
      <c r="D933" t="s">
        <v>186</v>
      </c>
      <c r="E933">
        <v>705.63149999999996</v>
      </c>
      <c r="F933">
        <v>672.03</v>
      </c>
      <c r="G933">
        <v>4.7619047620000003</v>
      </c>
      <c r="H933">
        <v>33.601500000000001</v>
      </c>
      <c r="I933">
        <v>9.4</v>
      </c>
    </row>
    <row r="934" spans="1:9" hidden="1" outlineLevel="2">
      <c r="A934" t="s">
        <v>179</v>
      </c>
      <c r="B934" t="s">
        <v>180</v>
      </c>
      <c r="C934" t="s">
        <v>185</v>
      </c>
      <c r="D934" t="s">
        <v>186</v>
      </c>
      <c r="E934">
        <v>44.593499999999999</v>
      </c>
      <c r="F934">
        <v>42.47</v>
      </c>
      <c r="G934">
        <v>4.7619047620000003</v>
      </c>
      <c r="H934">
        <v>2.1234999999999999</v>
      </c>
      <c r="I934">
        <v>5.7</v>
      </c>
    </row>
    <row r="935" spans="1:9" hidden="1" outlineLevel="2">
      <c r="A935" t="s">
        <v>179</v>
      </c>
      <c r="B935" t="s">
        <v>180</v>
      </c>
      <c r="C935" t="s">
        <v>185</v>
      </c>
      <c r="D935" t="s">
        <v>186</v>
      </c>
      <c r="E935">
        <v>102.018</v>
      </c>
      <c r="F935">
        <v>97.16</v>
      </c>
      <c r="G935">
        <v>4.7619047620000003</v>
      </c>
      <c r="H935">
        <v>4.8579999999999997</v>
      </c>
      <c r="I935">
        <v>7.2</v>
      </c>
    </row>
    <row r="936" spans="1:9" hidden="1" outlineLevel="2">
      <c r="A936" t="s">
        <v>179</v>
      </c>
      <c r="B936" t="s">
        <v>180</v>
      </c>
      <c r="C936" t="s">
        <v>185</v>
      </c>
      <c r="D936" t="s">
        <v>186</v>
      </c>
      <c r="E936">
        <v>166.16249999999999</v>
      </c>
      <c r="F936">
        <v>158.25</v>
      </c>
      <c r="G936">
        <v>4.7619047620000003</v>
      </c>
      <c r="H936">
        <v>7.9124999999999996</v>
      </c>
      <c r="I936">
        <v>9.3000000000000007</v>
      </c>
    </row>
    <row r="937" spans="1:9" hidden="1" outlineLevel="2">
      <c r="A937" t="s">
        <v>179</v>
      </c>
      <c r="B937" t="s">
        <v>180</v>
      </c>
      <c r="C937" t="s">
        <v>185</v>
      </c>
      <c r="D937" t="s">
        <v>186</v>
      </c>
      <c r="E937">
        <v>367.03800000000001</v>
      </c>
      <c r="F937">
        <v>349.56</v>
      </c>
      <c r="G937">
        <v>4.7619047620000003</v>
      </c>
      <c r="H937">
        <v>17.478000000000002</v>
      </c>
      <c r="I937">
        <v>9.9</v>
      </c>
    </row>
    <row r="938" spans="1:9" hidden="1" outlineLevel="2">
      <c r="A938" t="s">
        <v>179</v>
      </c>
      <c r="B938" t="s">
        <v>180</v>
      </c>
      <c r="C938" t="s">
        <v>185</v>
      </c>
      <c r="D938" t="s">
        <v>186</v>
      </c>
      <c r="E938">
        <v>391.41899999999998</v>
      </c>
      <c r="F938">
        <v>372.78</v>
      </c>
      <c r="G938">
        <v>4.7619047620000003</v>
      </c>
      <c r="H938">
        <v>18.638999999999999</v>
      </c>
      <c r="I938">
        <v>7.4</v>
      </c>
    </row>
    <row r="939" spans="1:9" hidden="1" outlineLevel="2">
      <c r="A939" t="s">
        <v>179</v>
      </c>
      <c r="B939" t="s">
        <v>180</v>
      </c>
      <c r="C939" t="s">
        <v>185</v>
      </c>
      <c r="D939" t="s">
        <v>186</v>
      </c>
      <c r="E939">
        <v>609</v>
      </c>
      <c r="F939">
        <v>580</v>
      </c>
      <c r="G939">
        <v>4.7619047620000003</v>
      </c>
      <c r="H939">
        <v>29</v>
      </c>
      <c r="I939">
        <v>9.1999999999999993</v>
      </c>
    </row>
    <row r="940" spans="1:9" hidden="1" outlineLevel="2">
      <c r="A940" t="s">
        <v>179</v>
      </c>
      <c r="B940" t="s">
        <v>180</v>
      </c>
      <c r="C940" t="s">
        <v>185</v>
      </c>
      <c r="D940" t="s">
        <v>186</v>
      </c>
      <c r="E940">
        <v>272.66399999999999</v>
      </c>
      <c r="F940">
        <v>259.68</v>
      </c>
      <c r="G940">
        <v>4.7619047620000003</v>
      </c>
      <c r="H940">
        <v>12.984</v>
      </c>
      <c r="I940">
        <v>4.9000000000000004</v>
      </c>
    </row>
    <row r="941" spans="1:9" hidden="1" outlineLevel="2">
      <c r="A941" t="s">
        <v>179</v>
      </c>
      <c r="B941" t="s">
        <v>180</v>
      </c>
      <c r="C941" t="s">
        <v>185</v>
      </c>
      <c r="D941" t="s">
        <v>186</v>
      </c>
      <c r="E941">
        <v>786.61800000000005</v>
      </c>
      <c r="F941">
        <v>749.16</v>
      </c>
      <c r="G941">
        <v>4.7619047620000003</v>
      </c>
      <c r="H941">
        <v>37.457999999999998</v>
      </c>
      <c r="I941">
        <v>7.4</v>
      </c>
    </row>
    <row r="942" spans="1:9" hidden="1" outlineLevel="2">
      <c r="A942" t="s">
        <v>179</v>
      </c>
      <c r="B942" t="s">
        <v>180</v>
      </c>
      <c r="C942" t="s">
        <v>185</v>
      </c>
      <c r="D942" t="s">
        <v>186</v>
      </c>
      <c r="E942">
        <v>66.874499999999998</v>
      </c>
      <c r="F942">
        <v>63.69</v>
      </c>
      <c r="G942">
        <v>4.7619047620000003</v>
      </c>
      <c r="H942">
        <v>3.1844999999999999</v>
      </c>
      <c r="I942">
        <v>6</v>
      </c>
    </row>
    <row r="943" spans="1:9" hidden="1" outlineLevel="2">
      <c r="A943" t="s">
        <v>179</v>
      </c>
      <c r="B943" t="s">
        <v>180</v>
      </c>
      <c r="C943" t="s">
        <v>185</v>
      </c>
      <c r="D943" t="s">
        <v>186</v>
      </c>
      <c r="E943">
        <v>336.55650000000003</v>
      </c>
      <c r="F943">
        <v>320.52999999999997</v>
      </c>
      <c r="G943">
        <v>4.7619047620000003</v>
      </c>
      <c r="H943">
        <v>16.026499999999999</v>
      </c>
      <c r="I943">
        <v>7</v>
      </c>
    </row>
    <row r="944" spans="1:9" hidden="1" outlineLevel="2">
      <c r="A944" t="s">
        <v>179</v>
      </c>
      <c r="B944" t="s">
        <v>180</v>
      </c>
      <c r="C944" t="s">
        <v>185</v>
      </c>
      <c r="D944" t="s">
        <v>186</v>
      </c>
      <c r="E944">
        <v>1039.29</v>
      </c>
      <c r="F944">
        <v>989.8</v>
      </c>
      <c r="G944">
        <v>4.7619047620000003</v>
      </c>
      <c r="H944">
        <v>49.49</v>
      </c>
      <c r="I944">
        <v>8.6999999999999993</v>
      </c>
    </row>
    <row r="945" spans="1:9" hidden="1" outlineLevel="2">
      <c r="A945" t="s">
        <v>179</v>
      </c>
      <c r="B945" t="s">
        <v>180</v>
      </c>
      <c r="C945" t="s">
        <v>185</v>
      </c>
      <c r="D945" t="s">
        <v>186</v>
      </c>
      <c r="E945">
        <v>323.06400000000002</v>
      </c>
      <c r="F945">
        <v>307.68</v>
      </c>
      <c r="G945">
        <v>4.7619047620000003</v>
      </c>
      <c r="H945">
        <v>15.384</v>
      </c>
      <c r="I945">
        <v>6.5</v>
      </c>
    </row>
    <row r="946" spans="1:9" hidden="1" outlineLevel="2">
      <c r="A946" t="s">
        <v>179</v>
      </c>
      <c r="B946" t="s">
        <v>180</v>
      </c>
      <c r="C946" t="s">
        <v>185</v>
      </c>
      <c r="D946" t="s">
        <v>186</v>
      </c>
      <c r="E946">
        <v>367.55250000000001</v>
      </c>
      <c r="F946">
        <v>350.05</v>
      </c>
      <c r="G946">
        <v>4.7619047620000003</v>
      </c>
      <c r="H946">
        <v>17.502500000000001</v>
      </c>
      <c r="I946">
        <v>5.5</v>
      </c>
    </row>
    <row r="947" spans="1:9" hidden="1" outlineLevel="2">
      <c r="A947" t="s">
        <v>179</v>
      </c>
      <c r="B947" t="s">
        <v>180</v>
      </c>
      <c r="C947" t="s">
        <v>185</v>
      </c>
      <c r="D947" t="s">
        <v>186</v>
      </c>
      <c r="E947">
        <v>465.44400000000002</v>
      </c>
      <c r="F947">
        <v>443.28</v>
      </c>
      <c r="G947">
        <v>4.7619047620000003</v>
      </c>
      <c r="H947">
        <v>22.164000000000001</v>
      </c>
      <c r="I947">
        <v>4.4000000000000004</v>
      </c>
    </row>
    <row r="948" spans="1:9" hidden="1" outlineLevel="2">
      <c r="A948" t="s">
        <v>179</v>
      </c>
      <c r="B948" t="s">
        <v>180</v>
      </c>
      <c r="C948" t="s">
        <v>185</v>
      </c>
      <c r="D948" t="s">
        <v>186</v>
      </c>
      <c r="E948">
        <v>77.773499999999999</v>
      </c>
      <c r="F948">
        <v>74.069999999999993</v>
      </c>
      <c r="G948">
        <v>4.7619047620000003</v>
      </c>
      <c r="H948">
        <v>3.7035</v>
      </c>
      <c r="I948">
        <v>9.9</v>
      </c>
    </row>
    <row r="949" spans="1:9" hidden="1" outlineLevel="2">
      <c r="A949" t="s">
        <v>179</v>
      </c>
      <c r="B949" t="s">
        <v>180</v>
      </c>
      <c r="C949" t="s">
        <v>185</v>
      </c>
      <c r="D949" t="s">
        <v>186</v>
      </c>
      <c r="E949">
        <v>171.72749999999999</v>
      </c>
      <c r="F949">
        <v>163.55000000000001</v>
      </c>
      <c r="G949">
        <v>4.7619047620000003</v>
      </c>
      <c r="H949">
        <v>8.1775000000000002</v>
      </c>
      <c r="I949">
        <v>9.9</v>
      </c>
    </row>
    <row r="950" spans="1:9" hidden="1" outlineLevel="2">
      <c r="A950" t="s">
        <v>179</v>
      </c>
      <c r="B950" t="s">
        <v>180</v>
      </c>
      <c r="C950" t="s">
        <v>185</v>
      </c>
      <c r="D950" t="s">
        <v>186</v>
      </c>
      <c r="E950">
        <v>247.87350000000001</v>
      </c>
      <c r="F950">
        <v>236.07</v>
      </c>
      <c r="G950">
        <v>4.7619047620000003</v>
      </c>
      <c r="H950">
        <v>11.8035</v>
      </c>
      <c r="I950">
        <v>5.9</v>
      </c>
    </row>
    <row r="951" spans="1:9" hidden="1" outlineLevel="2">
      <c r="A951" t="s">
        <v>179</v>
      </c>
      <c r="B951" t="s">
        <v>180</v>
      </c>
      <c r="C951" t="s">
        <v>185</v>
      </c>
      <c r="D951" t="s">
        <v>186</v>
      </c>
      <c r="E951">
        <v>19.193999999999999</v>
      </c>
      <c r="F951">
        <v>18.28</v>
      </c>
      <c r="G951">
        <v>4.7619047620000003</v>
      </c>
      <c r="H951">
        <v>0.91400000000000003</v>
      </c>
      <c r="I951">
        <v>8.3000000000000007</v>
      </c>
    </row>
    <row r="952" spans="1:9" hidden="1" outlineLevel="2">
      <c r="A952" t="s">
        <v>179</v>
      </c>
      <c r="B952" t="s">
        <v>180</v>
      </c>
      <c r="C952" t="s">
        <v>185</v>
      </c>
      <c r="D952" t="s">
        <v>186</v>
      </c>
      <c r="E952">
        <v>90.825000000000003</v>
      </c>
      <c r="F952">
        <v>86.5</v>
      </c>
      <c r="G952">
        <v>4.7619047620000003</v>
      </c>
      <c r="H952">
        <v>4.3250000000000002</v>
      </c>
      <c r="I952">
        <v>6.2</v>
      </c>
    </row>
    <row r="953" spans="1:9" hidden="1" outlineLevel="2">
      <c r="A953" t="s">
        <v>179</v>
      </c>
      <c r="B953" t="s">
        <v>180</v>
      </c>
      <c r="C953" t="s">
        <v>185</v>
      </c>
      <c r="D953" t="s">
        <v>186</v>
      </c>
      <c r="E953">
        <v>94.174499999999995</v>
      </c>
      <c r="F953">
        <v>89.69</v>
      </c>
      <c r="G953">
        <v>4.7619047620000003</v>
      </c>
      <c r="H953">
        <v>4.4844999999999997</v>
      </c>
      <c r="I953">
        <v>4.9000000000000004</v>
      </c>
    </row>
    <row r="954" spans="1:9" hidden="1" outlineLevel="2">
      <c r="A954" t="s">
        <v>179</v>
      </c>
      <c r="B954" t="s">
        <v>180</v>
      </c>
      <c r="C954" t="s">
        <v>185</v>
      </c>
      <c r="D954" t="s">
        <v>186</v>
      </c>
      <c r="E954">
        <v>235.68299999999999</v>
      </c>
      <c r="F954">
        <v>224.46</v>
      </c>
      <c r="G954">
        <v>4.7619047620000003</v>
      </c>
      <c r="H954">
        <v>11.223000000000001</v>
      </c>
      <c r="I954">
        <v>5.6</v>
      </c>
    </row>
    <row r="955" spans="1:9" hidden="1" outlineLevel="2">
      <c r="A955" t="s">
        <v>179</v>
      </c>
      <c r="B955" t="s">
        <v>180</v>
      </c>
      <c r="C955" t="s">
        <v>185</v>
      </c>
      <c r="D955" t="s">
        <v>186</v>
      </c>
      <c r="E955">
        <v>125.517</v>
      </c>
      <c r="F955">
        <v>119.54</v>
      </c>
      <c r="G955">
        <v>4.7619047620000003</v>
      </c>
      <c r="H955">
        <v>5.9770000000000003</v>
      </c>
      <c r="I955">
        <v>5.8</v>
      </c>
    </row>
    <row r="956" spans="1:9" hidden="1" outlineLevel="2">
      <c r="A956" t="s">
        <v>179</v>
      </c>
      <c r="B956" t="s">
        <v>180</v>
      </c>
      <c r="C956" t="s">
        <v>185</v>
      </c>
      <c r="D956" t="s">
        <v>186</v>
      </c>
      <c r="E956">
        <v>99.75</v>
      </c>
      <c r="F956">
        <v>95</v>
      </c>
      <c r="G956">
        <v>4.7619047620000003</v>
      </c>
      <c r="H956">
        <v>4.75</v>
      </c>
      <c r="I956">
        <v>5.2</v>
      </c>
    </row>
    <row r="957" spans="1:9" hidden="1" outlineLevel="2">
      <c r="A957" t="s">
        <v>179</v>
      </c>
      <c r="B957" t="s">
        <v>180</v>
      </c>
      <c r="C957" t="s">
        <v>185</v>
      </c>
      <c r="D957" t="s">
        <v>186</v>
      </c>
      <c r="E957">
        <v>96.138000000000005</v>
      </c>
      <c r="F957">
        <v>91.56</v>
      </c>
      <c r="G957">
        <v>4.7619047620000003</v>
      </c>
      <c r="H957">
        <v>4.5780000000000003</v>
      </c>
      <c r="I957">
        <v>9.8000000000000007</v>
      </c>
    </row>
    <row r="958" spans="1:9" hidden="1" outlineLevel="2">
      <c r="A958" t="s">
        <v>179</v>
      </c>
      <c r="B958" t="s">
        <v>180</v>
      </c>
      <c r="C958" t="s">
        <v>185</v>
      </c>
      <c r="D958" t="s">
        <v>186</v>
      </c>
      <c r="E958">
        <v>135.57599999999999</v>
      </c>
      <c r="F958">
        <v>129.12</v>
      </c>
      <c r="G958">
        <v>4.7619047620000003</v>
      </c>
      <c r="H958">
        <v>6.4560000000000004</v>
      </c>
      <c r="I958">
        <v>9.4</v>
      </c>
    </row>
    <row r="959" spans="1:9" hidden="1" outlineLevel="2">
      <c r="A959" t="s">
        <v>179</v>
      </c>
      <c r="B959" t="s">
        <v>180</v>
      </c>
      <c r="C959" t="s">
        <v>185</v>
      </c>
      <c r="D959" t="s">
        <v>186</v>
      </c>
      <c r="E959">
        <v>103.63500000000001</v>
      </c>
      <c r="F959">
        <v>98.7</v>
      </c>
      <c r="G959">
        <v>4.7619047620000003</v>
      </c>
      <c r="H959">
        <v>4.9349999999999996</v>
      </c>
      <c r="I959">
        <v>9.1</v>
      </c>
    </row>
    <row r="960" spans="1:9" hidden="1" outlineLevel="2">
      <c r="A960" t="s">
        <v>179</v>
      </c>
      <c r="B960" t="s">
        <v>180</v>
      </c>
      <c r="C960" t="s">
        <v>185</v>
      </c>
      <c r="D960" t="s">
        <v>186</v>
      </c>
      <c r="E960">
        <v>404.35500000000002</v>
      </c>
      <c r="F960">
        <v>385.1</v>
      </c>
      <c r="G960">
        <v>4.7619047620000003</v>
      </c>
      <c r="H960">
        <v>19.254999999999999</v>
      </c>
      <c r="I960">
        <v>5.5</v>
      </c>
    </row>
    <row r="961" spans="1:9" hidden="1" outlineLevel="2">
      <c r="A961" t="s">
        <v>179</v>
      </c>
      <c r="B961" t="s">
        <v>180</v>
      </c>
      <c r="C961" t="s">
        <v>185</v>
      </c>
      <c r="D961" t="s">
        <v>186</v>
      </c>
      <c r="E961">
        <v>721.98</v>
      </c>
      <c r="F961">
        <v>687.6</v>
      </c>
      <c r="G961">
        <v>4.7619047620000003</v>
      </c>
      <c r="H961">
        <v>34.380000000000003</v>
      </c>
      <c r="I961">
        <v>7.5</v>
      </c>
    </row>
    <row r="962" spans="1:9" hidden="1" outlineLevel="2">
      <c r="A962" t="s">
        <v>179</v>
      </c>
      <c r="B962" t="s">
        <v>180</v>
      </c>
      <c r="C962" t="s">
        <v>185</v>
      </c>
      <c r="D962" t="s">
        <v>186</v>
      </c>
      <c r="E962">
        <v>140.64750000000001</v>
      </c>
      <c r="F962">
        <v>133.94999999999999</v>
      </c>
      <c r="G962">
        <v>4.7619047620000003</v>
      </c>
      <c r="H962">
        <v>6.6974999999999998</v>
      </c>
      <c r="I962">
        <v>6.2</v>
      </c>
    </row>
    <row r="963" spans="1:9" hidden="1" outlineLevel="2">
      <c r="A963" t="s">
        <v>179</v>
      </c>
      <c r="B963" t="s">
        <v>180</v>
      </c>
      <c r="C963" t="s">
        <v>185</v>
      </c>
      <c r="D963" t="s">
        <v>186</v>
      </c>
      <c r="E963">
        <v>191.24700000000001</v>
      </c>
      <c r="F963">
        <v>182.14</v>
      </c>
      <c r="G963">
        <v>4.7619047620000003</v>
      </c>
      <c r="H963">
        <v>9.1069999999999993</v>
      </c>
      <c r="I963">
        <v>5.0999999999999996</v>
      </c>
    </row>
    <row r="964" spans="1:9" hidden="1" outlineLevel="2">
      <c r="A964" t="s">
        <v>179</v>
      </c>
      <c r="B964" t="s">
        <v>180</v>
      </c>
      <c r="C964" t="s">
        <v>185</v>
      </c>
      <c r="D964" t="s">
        <v>186</v>
      </c>
      <c r="E964">
        <v>379.92149999999998</v>
      </c>
      <c r="F964">
        <v>361.83</v>
      </c>
      <c r="G964">
        <v>4.7619047620000003</v>
      </c>
      <c r="H964">
        <v>18.0915</v>
      </c>
      <c r="I964">
        <v>5.5</v>
      </c>
    </row>
    <row r="965" spans="1:9" hidden="1" outlineLevel="2">
      <c r="A965" t="s">
        <v>179</v>
      </c>
      <c r="B965" t="s">
        <v>180</v>
      </c>
      <c r="C965" t="s">
        <v>185</v>
      </c>
      <c r="D965" t="s">
        <v>186</v>
      </c>
      <c r="E965">
        <v>461.286</v>
      </c>
      <c r="F965">
        <v>439.32</v>
      </c>
      <c r="G965">
        <v>4.7619047620000003</v>
      </c>
      <c r="H965">
        <v>21.966000000000001</v>
      </c>
      <c r="I965">
        <v>7.2</v>
      </c>
    </row>
    <row r="966" spans="1:9" hidden="1" outlineLevel="2">
      <c r="A966" t="s">
        <v>179</v>
      </c>
      <c r="B966" t="s">
        <v>180</v>
      </c>
      <c r="C966" t="s">
        <v>185</v>
      </c>
      <c r="D966" t="s">
        <v>186</v>
      </c>
      <c r="E966">
        <v>72.397499999999994</v>
      </c>
      <c r="F966">
        <v>68.95</v>
      </c>
      <c r="G966">
        <v>4.7619047620000003</v>
      </c>
      <c r="H966">
        <v>3.4474999999999998</v>
      </c>
      <c r="I966">
        <v>7.8</v>
      </c>
    </row>
    <row r="967" spans="1:9" hidden="1" outlineLevel="2">
      <c r="A967" t="s">
        <v>179</v>
      </c>
      <c r="B967" t="s">
        <v>180</v>
      </c>
      <c r="C967" t="s">
        <v>185</v>
      </c>
      <c r="D967" t="s">
        <v>186</v>
      </c>
      <c r="E967">
        <v>81.396000000000001</v>
      </c>
      <c r="F967">
        <v>77.52</v>
      </c>
      <c r="G967">
        <v>4.7619047620000003</v>
      </c>
      <c r="H967">
        <v>3.8759999999999999</v>
      </c>
      <c r="I967">
        <v>6.6</v>
      </c>
    </row>
    <row r="968" spans="1:9" hidden="1" outlineLevel="2">
      <c r="A968" t="s">
        <v>179</v>
      </c>
      <c r="B968" t="s">
        <v>180</v>
      </c>
      <c r="C968" t="s">
        <v>185</v>
      </c>
      <c r="D968" t="s">
        <v>186</v>
      </c>
      <c r="E968">
        <v>427.81200000000001</v>
      </c>
      <c r="F968">
        <v>407.44</v>
      </c>
      <c r="G968">
        <v>4.7619047620000003</v>
      </c>
      <c r="H968">
        <v>20.372</v>
      </c>
      <c r="I968">
        <v>9.1999999999999993</v>
      </c>
    </row>
    <row r="969" spans="1:9" hidden="1" outlineLevel="2">
      <c r="A969" t="s">
        <v>179</v>
      </c>
      <c r="B969" t="s">
        <v>180</v>
      </c>
      <c r="C969" t="s">
        <v>185</v>
      </c>
      <c r="D969" t="s">
        <v>186</v>
      </c>
      <c r="E969">
        <v>214.137</v>
      </c>
      <c r="F969">
        <v>203.94</v>
      </c>
      <c r="G969">
        <v>4.7619047620000003</v>
      </c>
      <c r="H969">
        <v>10.196999999999999</v>
      </c>
      <c r="I969">
        <v>7.7</v>
      </c>
    </row>
    <row r="970" spans="1:9" hidden="1" outlineLevel="2">
      <c r="A970" t="s">
        <v>179</v>
      </c>
      <c r="B970" t="s">
        <v>180</v>
      </c>
      <c r="C970" t="s">
        <v>185</v>
      </c>
      <c r="D970" t="s">
        <v>186</v>
      </c>
      <c r="E970">
        <v>26.25</v>
      </c>
      <c r="F970">
        <v>25</v>
      </c>
      <c r="G970">
        <v>4.7619047620000003</v>
      </c>
      <c r="H970">
        <v>1.25</v>
      </c>
      <c r="I970">
        <v>5.5</v>
      </c>
    </row>
    <row r="971" spans="1:9" hidden="1" outlineLevel="2">
      <c r="A971" t="s">
        <v>179</v>
      </c>
      <c r="B971" t="s">
        <v>180</v>
      </c>
      <c r="C971" t="s">
        <v>185</v>
      </c>
      <c r="D971" t="s">
        <v>186</v>
      </c>
      <c r="E971">
        <v>205.31700000000001</v>
      </c>
      <c r="F971">
        <v>195.54</v>
      </c>
      <c r="G971">
        <v>4.7619047620000003</v>
      </c>
      <c r="H971">
        <v>9.7769999999999992</v>
      </c>
      <c r="I971">
        <v>6.3</v>
      </c>
    </row>
    <row r="972" spans="1:9" hidden="1" outlineLevel="2">
      <c r="A972" t="s">
        <v>179</v>
      </c>
      <c r="B972" t="s">
        <v>180</v>
      </c>
      <c r="C972" t="s">
        <v>185</v>
      </c>
      <c r="D972" t="s">
        <v>186</v>
      </c>
      <c r="E972">
        <v>40.53</v>
      </c>
      <c r="F972">
        <v>38.6</v>
      </c>
      <c r="G972">
        <v>4.7619047620000003</v>
      </c>
      <c r="H972">
        <v>1.93</v>
      </c>
      <c r="I972">
        <v>6.7</v>
      </c>
    </row>
    <row r="973" spans="1:9" hidden="1" outlineLevel="2">
      <c r="A973" t="s">
        <v>179</v>
      </c>
      <c r="B973" t="s">
        <v>180</v>
      </c>
      <c r="C973" t="s">
        <v>185</v>
      </c>
      <c r="D973" t="s">
        <v>186</v>
      </c>
      <c r="E973">
        <v>194.98500000000001</v>
      </c>
      <c r="F973">
        <v>185.7</v>
      </c>
      <c r="G973">
        <v>4.7619047620000003</v>
      </c>
      <c r="H973">
        <v>9.2850000000000001</v>
      </c>
      <c r="I973">
        <v>5</v>
      </c>
    </row>
    <row r="974" spans="1:9" hidden="1" outlineLevel="2">
      <c r="A974" t="s">
        <v>179</v>
      </c>
      <c r="B974" t="s">
        <v>180</v>
      </c>
      <c r="C974" t="s">
        <v>185</v>
      </c>
      <c r="D974" t="s">
        <v>186</v>
      </c>
      <c r="E974">
        <v>156.03</v>
      </c>
      <c r="F974">
        <v>148.6</v>
      </c>
      <c r="G974">
        <v>4.7619047620000003</v>
      </c>
      <c r="H974">
        <v>7.43</v>
      </c>
      <c r="I974">
        <v>8.3000000000000007</v>
      </c>
    </row>
    <row r="975" spans="1:9" hidden="1" outlineLevel="2">
      <c r="A975" t="s">
        <v>179</v>
      </c>
      <c r="B975" t="s">
        <v>180</v>
      </c>
      <c r="C975" t="s">
        <v>185</v>
      </c>
      <c r="D975" t="s">
        <v>186</v>
      </c>
      <c r="E975">
        <v>731.6925</v>
      </c>
      <c r="F975">
        <v>696.85</v>
      </c>
      <c r="G975">
        <v>4.7619047620000003</v>
      </c>
      <c r="H975">
        <v>34.842500000000001</v>
      </c>
      <c r="I975">
        <v>7.6</v>
      </c>
    </row>
    <row r="976" spans="1:9" hidden="1" outlineLevel="2">
      <c r="A976" t="s">
        <v>179</v>
      </c>
      <c r="B976" t="s">
        <v>180</v>
      </c>
      <c r="C976" t="s">
        <v>185</v>
      </c>
      <c r="D976" t="s">
        <v>186</v>
      </c>
      <c r="E976">
        <v>72.933000000000007</v>
      </c>
      <c r="F976">
        <v>69.459999999999994</v>
      </c>
      <c r="G976">
        <v>4.7619047620000003</v>
      </c>
      <c r="H976">
        <v>3.4729999999999999</v>
      </c>
      <c r="I976">
        <v>9.6999999999999993</v>
      </c>
    </row>
    <row r="977" spans="1:9" hidden="1" outlineLevel="2">
      <c r="A977" t="s">
        <v>179</v>
      </c>
      <c r="B977" t="s">
        <v>180</v>
      </c>
      <c r="C977" t="s">
        <v>185</v>
      </c>
      <c r="D977" t="s">
        <v>186</v>
      </c>
      <c r="E977">
        <v>514.77300000000002</v>
      </c>
      <c r="F977">
        <v>490.26</v>
      </c>
      <c r="G977">
        <v>4.7619047620000003</v>
      </c>
      <c r="H977">
        <v>24.513000000000002</v>
      </c>
      <c r="I977">
        <v>8</v>
      </c>
    </row>
    <row r="978" spans="1:9" hidden="1" outlineLevel="2">
      <c r="A978" t="s">
        <v>179</v>
      </c>
      <c r="B978" t="s">
        <v>180</v>
      </c>
      <c r="C978" t="s">
        <v>185</v>
      </c>
      <c r="D978" t="s">
        <v>186</v>
      </c>
      <c r="E978">
        <v>926.95050000000003</v>
      </c>
      <c r="F978">
        <v>882.81</v>
      </c>
      <c r="G978">
        <v>4.7619047620000003</v>
      </c>
      <c r="H978">
        <v>44.140500000000003</v>
      </c>
      <c r="I978">
        <v>9.3000000000000007</v>
      </c>
    </row>
    <row r="979" spans="1:9" hidden="1" outlineLevel="2">
      <c r="A979" t="s">
        <v>179</v>
      </c>
      <c r="B979" t="s">
        <v>180</v>
      </c>
      <c r="C979" t="s">
        <v>185</v>
      </c>
      <c r="D979" t="s">
        <v>186</v>
      </c>
      <c r="E979">
        <v>160.209</v>
      </c>
      <c r="F979">
        <v>152.58000000000001</v>
      </c>
      <c r="G979">
        <v>4.7619047620000003</v>
      </c>
      <c r="H979">
        <v>7.6289999999999996</v>
      </c>
      <c r="I979">
        <v>7</v>
      </c>
    </row>
    <row r="980" spans="1:9" hidden="1" outlineLevel="2">
      <c r="A980" t="s">
        <v>179</v>
      </c>
      <c r="B980" t="s">
        <v>180</v>
      </c>
      <c r="C980" t="s">
        <v>185</v>
      </c>
      <c r="D980" t="s">
        <v>186</v>
      </c>
      <c r="E980">
        <v>102.837</v>
      </c>
      <c r="F980">
        <v>97.94</v>
      </c>
      <c r="G980">
        <v>4.7619047620000003</v>
      </c>
      <c r="H980">
        <v>4.8970000000000002</v>
      </c>
      <c r="I980">
        <v>6.9</v>
      </c>
    </row>
    <row r="981" spans="1:9" hidden="1" outlineLevel="2">
      <c r="A981" t="s">
        <v>179</v>
      </c>
      <c r="B981" t="s">
        <v>180</v>
      </c>
      <c r="C981" t="s">
        <v>185</v>
      </c>
      <c r="D981" t="s">
        <v>186</v>
      </c>
      <c r="E981">
        <v>96.641999999999996</v>
      </c>
      <c r="F981">
        <v>92.04</v>
      </c>
      <c r="G981">
        <v>4.7619047620000003</v>
      </c>
      <c r="H981">
        <v>4.6020000000000003</v>
      </c>
      <c r="I981">
        <v>9.1</v>
      </c>
    </row>
    <row r="982" spans="1:9" hidden="1" outlineLevel="2">
      <c r="A982" t="s">
        <v>179</v>
      </c>
      <c r="B982" t="s">
        <v>180</v>
      </c>
      <c r="C982" t="s">
        <v>185</v>
      </c>
      <c r="D982" t="s">
        <v>186</v>
      </c>
      <c r="E982">
        <v>575.97749999999996</v>
      </c>
      <c r="F982">
        <v>548.54999999999995</v>
      </c>
      <c r="G982">
        <v>4.7619047620000003</v>
      </c>
      <c r="H982">
        <v>27.427499999999998</v>
      </c>
      <c r="I982">
        <v>6</v>
      </c>
    </row>
    <row r="983" spans="1:9" hidden="1" outlineLevel="2">
      <c r="A983" t="s">
        <v>179</v>
      </c>
      <c r="B983" t="s">
        <v>180</v>
      </c>
      <c r="C983" t="s">
        <v>185</v>
      </c>
      <c r="D983" t="s">
        <v>186</v>
      </c>
      <c r="E983">
        <v>451.02749999999997</v>
      </c>
      <c r="F983">
        <v>429.55</v>
      </c>
      <c r="G983">
        <v>4.7619047620000003</v>
      </c>
      <c r="H983">
        <v>21.477499999999999</v>
      </c>
      <c r="I983">
        <v>8.6</v>
      </c>
    </row>
    <row r="984" spans="1:9" hidden="1" outlineLevel="2">
      <c r="A984" t="s">
        <v>179</v>
      </c>
      <c r="B984" t="s">
        <v>180</v>
      </c>
      <c r="C984" t="s">
        <v>185</v>
      </c>
      <c r="D984" t="s">
        <v>186</v>
      </c>
      <c r="E984">
        <v>217.18199999999999</v>
      </c>
      <c r="F984">
        <v>206.84</v>
      </c>
      <c r="G984">
        <v>4.7619047620000003</v>
      </c>
      <c r="H984">
        <v>10.342000000000001</v>
      </c>
      <c r="I984">
        <v>9.8000000000000007</v>
      </c>
    </row>
    <row r="985" spans="1:9" hidden="1" outlineLevel="2">
      <c r="A985" t="s">
        <v>179</v>
      </c>
      <c r="B985" t="s">
        <v>180</v>
      </c>
      <c r="C985" t="s">
        <v>185</v>
      </c>
      <c r="D985" t="s">
        <v>186</v>
      </c>
      <c r="E985">
        <v>76.754999999999995</v>
      </c>
      <c r="F985">
        <v>73.099999999999994</v>
      </c>
      <c r="G985">
        <v>4.7619047620000003</v>
      </c>
      <c r="H985">
        <v>3.6549999999999998</v>
      </c>
      <c r="I985">
        <v>4.4000000000000004</v>
      </c>
    </row>
    <row r="986" spans="1:9" hidden="1" outlineLevel="2">
      <c r="A986" t="s">
        <v>179</v>
      </c>
      <c r="B986" t="s">
        <v>180</v>
      </c>
      <c r="C986" t="s">
        <v>185</v>
      </c>
      <c r="D986" t="s">
        <v>186</v>
      </c>
      <c r="E986">
        <v>164.43</v>
      </c>
      <c r="F986">
        <v>156.6</v>
      </c>
      <c r="G986">
        <v>4.7619047620000003</v>
      </c>
      <c r="H986">
        <v>7.83</v>
      </c>
      <c r="I986">
        <v>9.5</v>
      </c>
    </row>
    <row r="987" spans="1:9" hidden="1" outlineLevel="2">
      <c r="A987" t="s">
        <v>179</v>
      </c>
      <c r="B987" t="s">
        <v>180</v>
      </c>
      <c r="C987" t="s">
        <v>185</v>
      </c>
      <c r="D987" t="s">
        <v>186</v>
      </c>
      <c r="E987">
        <v>32.140500000000003</v>
      </c>
      <c r="F987">
        <v>30.61</v>
      </c>
      <c r="G987">
        <v>4.7619047620000003</v>
      </c>
      <c r="H987">
        <v>1.5305</v>
      </c>
      <c r="I987">
        <v>5.2</v>
      </c>
    </row>
    <row r="988" spans="1:9" hidden="1" outlineLevel="2">
      <c r="A988" t="s">
        <v>179</v>
      </c>
      <c r="B988" t="s">
        <v>180</v>
      </c>
      <c r="C988" t="s">
        <v>185</v>
      </c>
      <c r="D988" t="s">
        <v>186</v>
      </c>
      <c r="E988">
        <v>127.827</v>
      </c>
      <c r="F988">
        <v>121.74</v>
      </c>
      <c r="G988">
        <v>4.7619047620000003</v>
      </c>
      <c r="H988">
        <v>6.0869999999999997</v>
      </c>
      <c r="I988">
        <v>8.6999999999999993</v>
      </c>
    </row>
    <row r="989" spans="1:9" hidden="1" outlineLevel="2">
      <c r="A989" t="s">
        <v>179</v>
      </c>
      <c r="B989" t="s">
        <v>180</v>
      </c>
      <c r="C989" t="s">
        <v>185</v>
      </c>
      <c r="D989" t="s">
        <v>186</v>
      </c>
      <c r="E989">
        <v>673.995</v>
      </c>
      <c r="F989">
        <v>641.9</v>
      </c>
      <c r="G989">
        <v>4.7619047620000003</v>
      </c>
      <c r="H989">
        <v>32.094999999999999</v>
      </c>
      <c r="I989">
        <v>6.7</v>
      </c>
    </row>
    <row r="990" spans="1:9" hidden="1" outlineLevel="2">
      <c r="A990" t="s">
        <v>179</v>
      </c>
      <c r="B990" t="s">
        <v>180</v>
      </c>
      <c r="C990" t="s">
        <v>185</v>
      </c>
      <c r="D990" t="s">
        <v>186</v>
      </c>
      <c r="E990">
        <v>246.6765</v>
      </c>
      <c r="F990">
        <v>234.93</v>
      </c>
      <c r="G990">
        <v>4.7619047620000003</v>
      </c>
      <c r="H990">
        <v>11.746499999999999</v>
      </c>
      <c r="I990">
        <v>5.4</v>
      </c>
    </row>
    <row r="991" spans="1:9" hidden="1" outlineLevel="2">
      <c r="A991" t="s">
        <v>179</v>
      </c>
      <c r="B991" t="s">
        <v>180</v>
      </c>
      <c r="C991" t="s">
        <v>185</v>
      </c>
      <c r="D991" t="s">
        <v>186</v>
      </c>
      <c r="E991">
        <v>212.7825</v>
      </c>
      <c r="F991">
        <v>202.65</v>
      </c>
      <c r="G991">
        <v>4.7619047620000003</v>
      </c>
      <c r="H991">
        <v>10.1325</v>
      </c>
      <c r="I991">
        <v>6</v>
      </c>
    </row>
    <row r="992" spans="1:9" hidden="1" outlineLevel="2">
      <c r="A992" t="s">
        <v>179</v>
      </c>
      <c r="B992" t="s">
        <v>180</v>
      </c>
      <c r="C992" t="s">
        <v>185</v>
      </c>
      <c r="D992" t="s">
        <v>186</v>
      </c>
      <c r="E992">
        <v>80.954999999999998</v>
      </c>
      <c r="F992">
        <v>77.099999999999994</v>
      </c>
      <c r="G992">
        <v>4.7619047620000003</v>
      </c>
      <c r="H992">
        <v>3.855</v>
      </c>
      <c r="I992">
        <v>6.1</v>
      </c>
    </row>
    <row r="993" spans="1:9" hidden="1" outlineLevel="2">
      <c r="A993" t="s">
        <v>179</v>
      </c>
      <c r="B993" t="s">
        <v>180</v>
      </c>
      <c r="C993" t="s">
        <v>185</v>
      </c>
      <c r="D993" t="s">
        <v>186</v>
      </c>
      <c r="E993">
        <v>142.947</v>
      </c>
      <c r="F993">
        <v>136.13999999999999</v>
      </c>
      <c r="G993">
        <v>4.7619047620000003</v>
      </c>
      <c r="H993">
        <v>6.8070000000000004</v>
      </c>
      <c r="I993">
        <v>7.2</v>
      </c>
    </row>
    <row r="994" spans="1:9" hidden="1" outlineLevel="2">
      <c r="A994" t="s">
        <v>179</v>
      </c>
      <c r="B994" t="s">
        <v>180</v>
      </c>
      <c r="C994" t="s">
        <v>185</v>
      </c>
      <c r="D994" t="s">
        <v>186</v>
      </c>
      <c r="E994">
        <v>176.4</v>
      </c>
      <c r="F994">
        <v>168</v>
      </c>
      <c r="G994">
        <v>4.7619047620000003</v>
      </c>
      <c r="H994">
        <v>8.4</v>
      </c>
      <c r="I994">
        <v>4.8</v>
      </c>
    </row>
    <row r="995" spans="1:9" hidden="1" outlineLevel="2">
      <c r="A995" t="s">
        <v>179</v>
      </c>
      <c r="B995" t="s">
        <v>180</v>
      </c>
      <c r="C995" t="s">
        <v>185</v>
      </c>
      <c r="D995" t="s">
        <v>186</v>
      </c>
      <c r="E995">
        <v>887.92200000000003</v>
      </c>
      <c r="F995">
        <v>845.64</v>
      </c>
      <c r="G995">
        <v>4.7619047620000003</v>
      </c>
      <c r="H995">
        <v>42.281999999999996</v>
      </c>
      <c r="I995">
        <v>9.8000000000000007</v>
      </c>
    </row>
    <row r="996" spans="1:9" hidden="1" outlineLevel="2">
      <c r="A996" t="s">
        <v>179</v>
      </c>
      <c r="B996" t="s">
        <v>180</v>
      </c>
      <c r="C996" t="s">
        <v>185</v>
      </c>
      <c r="D996" t="s">
        <v>186</v>
      </c>
      <c r="E996">
        <v>548.16300000000001</v>
      </c>
      <c r="F996">
        <v>522.05999999999995</v>
      </c>
      <c r="G996">
        <v>4.7619047620000003</v>
      </c>
      <c r="H996">
        <v>26.103000000000002</v>
      </c>
      <c r="I996">
        <v>9</v>
      </c>
    </row>
    <row r="997" spans="1:9" hidden="1" outlineLevel="2">
      <c r="A997" t="s">
        <v>179</v>
      </c>
      <c r="B997" t="s">
        <v>180</v>
      </c>
      <c r="C997" t="s">
        <v>185</v>
      </c>
      <c r="D997" t="s">
        <v>186</v>
      </c>
      <c r="E997">
        <v>432.98849999999999</v>
      </c>
      <c r="F997">
        <v>412.37</v>
      </c>
      <c r="G997">
        <v>4.7619047620000003</v>
      </c>
      <c r="H997">
        <v>20.618500000000001</v>
      </c>
      <c r="I997">
        <v>9.6999999999999993</v>
      </c>
    </row>
    <row r="998" spans="1:9" hidden="1" outlineLevel="2">
      <c r="A998" t="s">
        <v>179</v>
      </c>
      <c r="B998" t="s">
        <v>180</v>
      </c>
      <c r="C998" t="s">
        <v>185</v>
      </c>
      <c r="D998" t="s">
        <v>186</v>
      </c>
      <c r="E998">
        <v>48.730499999999999</v>
      </c>
      <c r="F998">
        <v>46.41</v>
      </c>
      <c r="G998">
        <v>4.7619047620000003</v>
      </c>
      <c r="H998">
        <v>2.3205</v>
      </c>
      <c r="I998">
        <v>4</v>
      </c>
    </row>
    <row r="999" spans="1:9" hidden="1" outlineLevel="2">
      <c r="A999" t="s">
        <v>179</v>
      </c>
      <c r="B999" t="s">
        <v>180</v>
      </c>
      <c r="C999" t="s">
        <v>185</v>
      </c>
      <c r="D999" t="s">
        <v>186</v>
      </c>
      <c r="E999">
        <v>99.907499999999999</v>
      </c>
      <c r="F999">
        <v>95.15</v>
      </c>
      <c r="G999">
        <v>4.7619047620000003</v>
      </c>
      <c r="H999">
        <v>4.7575000000000003</v>
      </c>
      <c r="I999">
        <v>6</v>
      </c>
    </row>
    <row r="1000" spans="1:9" hidden="1" outlineLevel="2">
      <c r="A1000" t="s">
        <v>179</v>
      </c>
      <c r="B1000" t="s">
        <v>180</v>
      </c>
      <c r="C1000" t="s">
        <v>185</v>
      </c>
      <c r="D1000" t="s">
        <v>186</v>
      </c>
      <c r="E1000">
        <v>284.59199999999998</v>
      </c>
      <c r="F1000">
        <v>271.04000000000002</v>
      </c>
      <c r="G1000">
        <v>4.7619047620000003</v>
      </c>
      <c r="H1000">
        <v>13.552</v>
      </c>
      <c r="I1000">
        <v>9.6</v>
      </c>
    </row>
    <row r="1001" spans="1:9" hidden="1" outlineLevel="2">
      <c r="A1001" t="s">
        <v>179</v>
      </c>
      <c r="B1001" t="s">
        <v>180</v>
      </c>
      <c r="C1001" t="s">
        <v>185</v>
      </c>
      <c r="D1001" t="s">
        <v>186</v>
      </c>
      <c r="E1001">
        <v>88.703999999999994</v>
      </c>
      <c r="F1001">
        <v>84.48</v>
      </c>
      <c r="G1001">
        <v>4.7619047620000003</v>
      </c>
      <c r="H1001">
        <v>4.2240000000000002</v>
      </c>
      <c r="I1001">
        <v>7.6</v>
      </c>
    </row>
    <row r="1002" spans="1:9" hidden="1" outlineLevel="2">
      <c r="A1002" t="s">
        <v>179</v>
      </c>
      <c r="B1002" t="s">
        <v>180</v>
      </c>
      <c r="C1002" t="s">
        <v>185</v>
      </c>
      <c r="D1002" t="s">
        <v>186</v>
      </c>
      <c r="E1002">
        <v>54.999000000000002</v>
      </c>
      <c r="F1002">
        <v>52.38</v>
      </c>
      <c r="G1002">
        <v>4.7619047620000003</v>
      </c>
      <c r="H1002">
        <v>2.6190000000000002</v>
      </c>
      <c r="I1002">
        <v>5.8</v>
      </c>
    </row>
    <row r="1003" spans="1:9" hidden="1" outlineLevel="2">
      <c r="A1003" t="s">
        <v>179</v>
      </c>
      <c r="B1003" t="s">
        <v>180</v>
      </c>
      <c r="C1003" t="s">
        <v>185</v>
      </c>
      <c r="D1003" t="s">
        <v>186</v>
      </c>
      <c r="E1003">
        <v>163.61099999999999</v>
      </c>
      <c r="F1003">
        <v>155.82</v>
      </c>
      <c r="G1003">
        <v>4.7619047620000003</v>
      </c>
      <c r="H1003">
        <v>7.7910000000000004</v>
      </c>
      <c r="I1003">
        <v>7.9</v>
      </c>
    </row>
    <row r="1004" spans="1:9" hidden="1" outlineLevel="2">
      <c r="A1004" t="s">
        <v>179</v>
      </c>
      <c r="B1004" t="s">
        <v>180</v>
      </c>
      <c r="C1004" t="s">
        <v>185</v>
      </c>
      <c r="D1004" t="s">
        <v>186</v>
      </c>
      <c r="E1004">
        <v>22.385999999999999</v>
      </c>
      <c r="F1004">
        <v>21.32</v>
      </c>
      <c r="G1004">
        <v>4.7619047620000003</v>
      </c>
      <c r="H1004">
        <v>1.0660000000000001</v>
      </c>
      <c r="I1004">
        <v>5.9</v>
      </c>
    </row>
    <row r="1005" spans="1:9" hidden="1" outlineLevel="2">
      <c r="A1005" t="s">
        <v>179</v>
      </c>
      <c r="B1005" t="s">
        <v>180</v>
      </c>
      <c r="C1005" t="s">
        <v>185</v>
      </c>
      <c r="D1005" t="s">
        <v>186</v>
      </c>
      <c r="E1005">
        <v>77.805000000000007</v>
      </c>
      <c r="F1005">
        <v>74.099999999999994</v>
      </c>
      <c r="G1005">
        <v>4.7619047620000003</v>
      </c>
      <c r="H1005">
        <v>3.7050000000000001</v>
      </c>
      <c r="I1005">
        <v>9.1999999999999993</v>
      </c>
    </row>
    <row r="1006" spans="1:9" hidden="1" outlineLevel="2">
      <c r="A1006" t="s">
        <v>179</v>
      </c>
      <c r="B1006" t="s">
        <v>180</v>
      </c>
      <c r="C1006" t="s">
        <v>185</v>
      </c>
      <c r="D1006" t="s">
        <v>186</v>
      </c>
      <c r="E1006">
        <v>271.27800000000002</v>
      </c>
      <c r="F1006">
        <v>258.36</v>
      </c>
      <c r="G1006">
        <v>4.7619047620000003</v>
      </c>
      <c r="H1006">
        <v>12.917999999999999</v>
      </c>
      <c r="I1006">
        <v>9.3000000000000007</v>
      </c>
    </row>
    <row r="1007" spans="1:9" hidden="1" outlineLevel="2">
      <c r="A1007" t="s">
        <v>179</v>
      </c>
      <c r="B1007" t="s">
        <v>180</v>
      </c>
      <c r="C1007" t="s">
        <v>185</v>
      </c>
      <c r="D1007" t="s">
        <v>186</v>
      </c>
      <c r="E1007">
        <v>335.01299999999998</v>
      </c>
      <c r="F1007">
        <v>319.06</v>
      </c>
      <c r="G1007">
        <v>4.7619047620000003</v>
      </c>
      <c r="H1007">
        <v>15.952999999999999</v>
      </c>
      <c r="I1007">
        <v>5</v>
      </c>
    </row>
    <row r="1008" spans="1:9" hidden="1" outlineLevel="2">
      <c r="A1008" t="s">
        <v>179</v>
      </c>
      <c r="B1008" t="s">
        <v>180</v>
      </c>
      <c r="C1008" t="s">
        <v>185</v>
      </c>
      <c r="D1008" t="s">
        <v>186</v>
      </c>
      <c r="E1008">
        <v>84.745500000000007</v>
      </c>
      <c r="F1008">
        <v>80.709999999999994</v>
      </c>
      <c r="G1008">
        <v>4.7619047620000003</v>
      </c>
      <c r="H1008">
        <v>4.0354999999999999</v>
      </c>
      <c r="I1008">
        <v>8.1</v>
      </c>
    </row>
    <row r="1009" spans="1:9" hidden="1" outlineLevel="2">
      <c r="A1009" t="s">
        <v>179</v>
      </c>
      <c r="B1009" t="s">
        <v>180</v>
      </c>
      <c r="C1009" t="s">
        <v>185</v>
      </c>
      <c r="D1009" t="s">
        <v>186</v>
      </c>
      <c r="E1009">
        <v>279.38400000000001</v>
      </c>
      <c r="F1009">
        <v>266.08</v>
      </c>
      <c r="G1009">
        <v>4.7619047620000003</v>
      </c>
      <c r="H1009">
        <v>13.304</v>
      </c>
      <c r="I1009">
        <v>6.9</v>
      </c>
    </row>
    <row r="1010" spans="1:9" hidden="1" outlineLevel="2">
      <c r="A1010" t="s">
        <v>179</v>
      </c>
      <c r="B1010" t="s">
        <v>180</v>
      </c>
      <c r="C1010" t="s">
        <v>185</v>
      </c>
      <c r="D1010" t="s">
        <v>186</v>
      </c>
      <c r="E1010">
        <v>266.64749999999998</v>
      </c>
      <c r="F1010">
        <v>253.95</v>
      </c>
      <c r="G1010">
        <v>4.7619047620000003</v>
      </c>
      <c r="H1010">
        <v>12.6975</v>
      </c>
      <c r="I1010">
        <v>5.3</v>
      </c>
    </row>
    <row r="1011" spans="1:9" hidden="1" outlineLevel="2">
      <c r="A1011" t="s">
        <v>179</v>
      </c>
      <c r="B1011" t="s">
        <v>180</v>
      </c>
      <c r="C1011" t="s">
        <v>185</v>
      </c>
      <c r="D1011" t="s">
        <v>186</v>
      </c>
      <c r="E1011">
        <v>252.25200000000001</v>
      </c>
      <c r="F1011">
        <v>240.24</v>
      </c>
      <c r="G1011">
        <v>4.7619047620000003</v>
      </c>
      <c r="H1011">
        <v>12.012</v>
      </c>
      <c r="I1011">
        <v>5.4</v>
      </c>
    </row>
    <row r="1012" spans="1:9" hidden="1" outlineLevel="2">
      <c r="A1012" t="s">
        <v>179</v>
      </c>
      <c r="B1012" t="s">
        <v>180</v>
      </c>
      <c r="C1012" t="s">
        <v>185</v>
      </c>
      <c r="D1012" t="s">
        <v>186</v>
      </c>
      <c r="E1012">
        <v>244.23</v>
      </c>
      <c r="F1012">
        <v>232.6</v>
      </c>
      <c r="G1012">
        <v>4.7619047620000003</v>
      </c>
      <c r="H1012">
        <v>11.63</v>
      </c>
      <c r="I1012">
        <v>8.4</v>
      </c>
    </row>
    <row r="1013" spans="1:9" hidden="1" outlineLevel="2">
      <c r="A1013" t="s">
        <v>179</v>
      </c>
      <c r="B1013" t="s">
        <v>180</v>
      </c>
      <c r="C1013" t="s">
        <v>185</v>
      </c>
      <c r="D1013" t="s">
        <v>186</v>
      </c>
      <c r="E1013">
        <v>121.863</v>
      </c>
      <c r="F1013">
        <v>116.06</v>
      </c>
      <c r="G1013">
        <v>4.7619047620000003</v>
      </c>
      <c r="H1013">
        <v>5.8029999999999999</v>
      </c>
      <c r="I1013">
        <v>8.8000000000000007</v>
      </c>
    </row>
    <row r="1014" spans="1:9" hidden="1" outlineLevel="2">
      <c r="A1014" t="s">
        <v>179</v>
      </c>
      <c r="B1014" t="s">
        <v>180</v>
      </c>
      <c r="C1014" t="s">
        <v>185</v>
      </c>
      <c r="D1014" t="s">
        <v>186</v>
      </c>
      <c r="E1014">
        <v>69.111000000000004</v>
      </c>
      <c r="F1014">
        <v>65.819999999999993</v>
      </c>
      <c r="G1014">
        <v>4.7619047620000003</v>
      </c>
      <c r="H1014">
        <v>3.2909999999999999</v>
      </c>
      <c r="I1014">
        <v>4.0999999999999996</v>
      </c>
    </row>
    <row r="1015" spans="1:9" outlineLevel="1" collapsed="1">
      <c r="A1015" s="85" t="s">
        <v>193</v>
      </c>
      <c r="E1015">
        <f>SUBTOTAL(9,E1016:E2659)</f>
        <v>0</v>
      </c>
    </row>
    <row r="1016" spans="1:9" hidden="1" outlineLevel="2"/>
    <row r="1017" spans="1:9" hidden="1" outlineLevel="2"/>
    <row r="1018" spans="1:9" hidden="1" outlineLevel="2"/>
    <row r="1019" spans="1:9" hidden="1" outlineLevel="2"/>
    <row r="1020" spans="1:9" hidden="1" outlineLevel="2"/>
    <row r="1021" spans="1:9" hidden="1" outlineLevel="2"/>
    <row r="1022" spans="1:9" hidden="1" outlineLevel="2"/>
    <row r="1023" spans="1:9" hidden="1" outlineLevel="2"/>
    <row r="1024" spans="1:9" hidden="1" outlineLevel="2"/>
    <row r="1025" hidden="1" outlineLevel="2"/>
    <row r="1026" hidden="1" outlineLevel="2"/>
    <row r="1027" hidden="1" outlineLevel="2"/>
    <row r="1028" hidden="1" outlineLevel="2"/>
    <row r="1029" hidden="1" outlineLevel="2"/>
    <row r="1030" hidden="1" outlineLevel="2"/>
    <row r="1031" hidden="1" outlineLevel="2"/>
    <row r="1032" hidden="1" outlineLevel="2"/>
    <row r="1033" hidden="1" outlineLevel="2"/>
    <row r="1034" hidden="1" outlineLevel="2"/>
    <row r="1035" hidden="1" outlineLevel="2"/>
    <row r="1036" hidden="1" outlineLevel="2"/>
    <row r="1037" hidden="1" outlineLevel="2"/>
    <row r="1038" hidden="1" outlineLevel="2"/>
    <row r="1039" hidden="1" outlineLevel="2"/>
    <row r="1040" hidden="1" outlineLevel="2"/>
    <row r="1041" hidden="1" outlineLevel="2"/>
    <row r="1042" hidden="1" outlineLevel="2"/>
    <row r="1043" hidden="1" outlineLevel="2"/>
    <row r="1044" hidden="1" outlineLevel="2"/>
    <row r="1045" hidden="1" outlineLevel="2"/>
    <row r="1046" hidden="1" outlineLevel="2"/>
    <row r="1047" hidden="1" outlineLevel="2"/>
    <row r="1048" hidden="1" outlineLevel="2"/>
    <row r="1049" hidden="1" outlineLevel="2"/>
    <row r="1050" hidden="1" outlineLevel="2"/>
    <row r="1051" hidden="1" outlineLevel="2"/>
    <row r="1052" hidden="1" outlineLevel="2"/>
    <row r="1053" hidden="1" outlineLevel="2"/>
    <row r="1054" hidden="1" outlineLevel="2"/>
    <row r="1055" hidden="1" outlineLevel="2"/>
    <row r="1056" hidden="1" outlineLevel="2"/>
    <row r="1057" hidden="1" outlineLevel="2"/>
    <row r="1058" hidden="1" outlineLevel="2"/>
    <row r="1059" hidden="1" outlineLevel="2"/>
    <row r="1060" hidden="1" outlineLevel="2"/>
    <row r="1061" hidden="1" outlineLevel="2"/>
    <row r="1062" hidden="1" outlineLevel="2"/>
    <row r="1063" hidden="1" outlineLevel="2"/>
    <row r="1064" hidden="1" outlineLevel="2"/>
    <row r="1065" hidden="1" outlineLevel="2"/>
    <row r="1066" hidden="1" outlineLevel="2"/>
    <row r="1067" hidden="1" outlineLevel="2"/>
    <row r="1068" hidden="1" outlineLevel="2"/>
    <row r="1069" hidden="1" outlineLevel="2"/>
    <row r="1070" hidden="1" outlineLevel="2"/>
    <row r="1071" hidden="1" outlineLevel="2"/>
    <row r="1072" hidden="1" outlineLevel="2"/>
    <row r="1073" hidden="1" outlineLevel="2"/>
    <row r="1074" hidden="1" outlineLevel="2"/>
    <row r="1075" hidden="1" outlineLevel="2"/>
    <row r="1076" hidden="1" outlineLevel="2"/>
    <row r="1077" hidden="1" outlineLevel="2"/>
    <row r="1078" hidden="1" outlineLevel="2"/>
    <row r="1079" hidden="1" outlineLevel="2"/>
    <row r="1080" hidden="1" outlineLevel="2"/>
    <row r="1081" hidden="1" outlineLevel="2"/>
    <row r="1082" hidden="1" outlineLevel="2"/>
    <row r="1083" hidden="1" outlineLevel="2"/>
    <row r="1084" hidden="1" outlineLevel="2"/>
    <row r="1085" hidden="1" outlineLevel="2"/>
    <row r="1086" hidden="1" outlineLevel="2"/>
    <row r="1087" hidden="1" outlineLevel="2"/>
    <row r="1088" hidden="1" outlineLevel="2"/>
    <row r="1089" hidden="1" outlineLevel="2"/>
    <row r="1090" hidden="1" outlineLevel="2"/>
    <row r="1091" hidden="1" outlineLevel="2"/>
    <row r="1092" hidden="1" outlineLevel="2"/>
    <row r="1093" hidden="1" outlineLevel="2"/>
    <row r="1094" hidden="1" outlineLevel="2"/>
    <row r="1095" hidden="1" outlineLevel="2"/>
    <row r="1096" hidden="1" outlineLevel="2"/>
    <row r="1097" hidden="1" outlineLevel="2"/>
    <row r="1098" hidden="1" outlineLevel="2"/>
    <row r="1099" hidden="1" outlineLevel="2"/>
    <row r="1100" hidden="1" outlineLevel="2"/>
    <row r="1101" hidden="1" outlineLevel="2"/>
    <row r="1102" hidden="1" outlineLevel="2"/>
    <row r="1103" hidden="1" outlineLevel="2"/>
    <row r="1104" hidden="1" outlineLevel="2"/>
    <row r="1105" hidden="1" outlineLevel="2"/>
    <row r="1106" hidden="1" outlineLevel="2"/>
    <row r="1107" hidden="1" outlineLevel="2"/>
    <row r="1108" hidden="1" outlineLevel="2"/>
    <row r="1109" hidden="1" outlineLevel="2"/>
    <row r="1110" hidden="1" outlineLevel="2"/>
    <row r="1111" hidden="1" outlineLevel="2"/>
    <row r="1112" hidden="1" outlineLevel="2"/>
    <row r="1113" hidden="1" outlineLevel="2"/>
    <row r="1114" hidden="1" outlineLevel="2"/>
    <row r="1115" hidden="1" outlineLevel="2"/>
    <row r="1116" hidden="1" outlineLevel="2"/>
    <row r="1117" hidden="1" outlineLevel="2"/>
    <row r="1118" hidden="1" outlineLevel="2"/>
    <row r="1119" hidden="1" outlineLevel="2"/>
    <row r="1120" hidden="1" outlineLevel="2"/>
    <row r="1121" hidden="1" outlineLevel="2"/>
    <row r="1122" hidden="1" outlineLevel="2"/>
    <row r="1123" hidden="1" outlineLevel="2"/>
    <row r="1124" hidden="1" outlineLevel="2"/>
    <row r="1125" hidden="1" outlineLevel="2"/>
    <row r="1126" hidden="1" outlineLevel="2"/>
    <row r="1127" hidden="1" outlineLevel="2"/>
    <row r="1128" hidden="1" outlineLevel="2"/>
    <row r="1129" hidden="1" outlineLevel="2"/>
    <row r="1130" hidden="1" outlineLevel="2"/>
    <row r="1131" hidden="1" outlineLevel="2"/>
    <row r="1132" hidden="1" outlineLevel="2"/>
    <row r="1133" hidden="1" outlineLevel="2"/>
    <row r="1134" hidden="1" outlineLevel="2"/>
    <row r="1135" hidden="1" outlineLevel="2"/>
    <row r="1136" hidden="1" outlineLevel="2"/>
    <row r="1137" hidden="1" outlineLevel="2"/>
    <row r="1138" hidden="1" outlineLevel="2"/>
    <row r="1139" hidden="1" outlineLevel="2"/>
    <row r="1140" hidden="1" outlineLevel="2"/>
    <row r="1141" hidden="1" outlineLevel="2"/>
    <row r="1142" hidden="1" outlineLevel="2"/>
    <row r="1143" hidden="1" outlineLevel="2"/>
    <row r="1144" hidden="1" outlineLevel="2"/>
    <row r="1145" hidden="1" outlineLevel="2"/>
    <row r="1146" hidden="1" outlineLevel="2"/>
    <row r="1147" hidden="1" outlineLevel="2"/>
    <row r="1148" hidden="1" outlineLevel="2"/>
    <row r="1149" hidden="1" outlineLevel="2"/>
    <row r="1150" hidden="1" outlineLevel="2"/>
    <row r="1151" hidden="1" outlineLevel="2"/>
    <row r="1152" hidden="1" outlineLevel="2"/>
    <row r="1153" hidden="1" outlineLevel="2"/>
    <row r="1154" hidden="1" outlineLevel="2"/>
    <row r="1155" hidden="1" outlineLevel="2"/>
    <row r="1156" hidden="1" outlineLevel="2"/>
    <row r="1157" hidden="1" outlineLevel="2"/>
    <row r="1158" hidden="1" outlineLevel="2"/>
    <row r="1159" hidden="1" outlineLevel="2"/>
    <row r="1160" hidden="1" outlineLevel="2"/>
    <row r="1161" hidden="1" outlineLevel="2"/>
    <row r="1162" hidden="1" outlineLevel="2"/>
    <row r="1163" hidden="1" outlineLevel="2"/>
    <row r="1164" hidden="1" outlineLevel="2"/>
    <row r="1165" hidden="1" outlineLevel="2"/>
    <row r="1166" hidden="1" outlineLevel="2"/>
    <row r="1167" hidden="1" outlineLevel="2"/>
    <row r="1168" hidden="1" outlineLevel="2"/>
    <row r="1169" hidden="1" outlineLevel="2"/>
    <row r="1170" hidden="1" outlineLevel="2"/>
    <row r="1171" hidden="1" outlineLevel="2"/>
    <row r="1172" hidden="1" outlineLevel="2"/>
    <row r="1173" hidden="1" outlineLevel="2"/>
    <row r="1174" hidden="1" outlineLevel="2"/>
    <row r="1175" hidden="1" outlineLevel="2"/>
    <row r="1176" hidden="1" outlineLevel="2"/>
    <row r="1177" hidden="1" outlineLevel="2"/>
    <row r="1178" hidden="1" outlineLevel="2"/>
    <row r="1179" hidden="1" outlineLevel="2"/>
    <row r="1180" hidden="1" outlineLevel="2"/>
    <row r="1181" hidden="1" outlineLevel="2"/>
    <row r="1182" hidden="1" outlineLevel="2"/>
    <row r="1183" hidden="1" outlineLevel="2"/>
    <row r="1184" hidden="1" outlineLevel="2"/>
    <row r="1185" hidden="1" outlineLevel="2"/>
    <row r="1186" hidden="1" outlineLevel="2"/>
    <row r="1187" hidden="1" outlineLevel="2"/>
    <row r="1188" hidden="1" outlineLevel="2"/>
    <row r="1189" hidden="1" outlineLevel="2"/>
    <row r="1190" hidden="1" outlineLevel="2"/>
    <row r="1191" hidden="1" outlineLevel="2"/>
    <row r="1192" hidden="1" outlineLevel="2"/>
    <row r="1193" hidden="1" outlineLevel="2"/>
    <row r="1194" hidden="1" outlineLevel="2"/>
    <row r="1195" hidden="1" outlineLevel="2"/>
    <row r="1196" hidden="1" outlineLevel="2"/>
    <row r="1197" hidden="1" outlineLevel="2"/>
    <row r="1198" hidden="1" outlineLevel="2"/>
    <row r="1199" hidden="1" outlineLevel="2"/>
    <row r="1200" hidden="1" outlineLevel="2"/>
    <row r="1201" hidden="1" outlineLevel="2"/>
    <row r="1202" hidden="1" outlineLevel="2"/>
    <row r="1203" hidden="1" outlineLevel="2"/>
    <row r="1204" hidden="1" outlineLevel="2"/>
    <row r="1205" hidden="1" outlineLevel="2"/>
    <row r="1206" hidden="1" outlineLevel="2"/>
    <row r="1207" hidden="1" outlineLevel="2"/>
    <row r="1208" hidden="1" outlineLevel="2"/>
    <row r="1209" hidden="1" outlineLevel="2"/>
    <row r="1210" hidden="1" outlineLevel="2"/>
    <row r="1211" hidden="1" outlineLevel="2"/>
    <row r="1212" hidden="1" outlineLevel="2"/>
    <row r="1213" hidden="1" outlineLevel="2"/>
    <row r="1214" hidden="1" outlineLevel="2"/>
    <row r="1215" hidden="1" outlineLevel="2"/>
    <row r="1216" hidden="1" outlineLevel="2"/>
    <row r="1217" hidden="1" outlineLevel="2"/>
    <row r="1218" hidden="1" outlineLevel="2"/>
    <row r="1219" hidden="1" outlineLevel="2"/>
    <row r="1220" hidden="1" outlineLevel="2"/>
    <row r="1221" hidden="1" outlineLevel="2"/>
    <row r="1222" hidden="1" outlineLevel="2"/>
    <row r="1223" hidden="1" outlineLevel="2"/>
    <row r="1224" hidden="1" outlineLevel="2"/>
    <row r="1225" hidden="1" outlineLevel="2"/>
    <row r="1226" hidden="1" outlineLevel="2"/>
    <row r="1227" hidden="1" outlineLevel="2"/>
    <row r="1228" hidden="1" outlineLevel="2"/>
    <row r="1229" hidden="1" outlineLevel="2"/>
    <row r="1230" hidden="1" outlineLevel="2"/>
    <row r="1231" hidden="1" outlineLevel="2"/>
    <row r="1232" hidden="1" outlineLevel="2"/>
    <row r="1233" hidden="1" outlineLevel="2"/>
    <row r="1234" hidden="1" outlineLevel="2"/>
    <row r="1235" hidden="1" outlineLevel="2"/>
    <row r="1236" hidden="1" outlineLevel="2"/>
    <row r="1237" hidden="1" outlineLevel="2"/>
    <row r="1238" hidden="1" outlineLevel="2"/>
    <row r="1239" hidden="1" outlineLevel="2"/>
    <row r="1240" hidden="1" outlineLevel="2"/>
    <row r="1241" hidden="1" outlineLevel="2"/>
    <row r="1242" hidden="1" outlineLevel="2"/>
    <row r="1243" hidden="1" outlineLevel="2"/>
    <row r="1244" hidden="1" outlineLevel="2"/>
    <row r="1245" hidden="1" outlineLevel="2"/>
    <row r="1246" hidden="1" outlineLevel="2"/>
    <row r="1247" hidden="1" outlineLevel="2"/>
    <row r="1248" hidden="1" outlineLevel="2"/>
    <row r="1249" hidden="1" outlineLevel="2"/>
    <row r="1250" hidden="1" outlineLevel="2"/>
    <row r="1251" hidden="1" outlineLevel="2"/>
    <row r="1252" hidden="1" outlineLevel="2"/>
    <row r="1253" hidden="1" outlineLevel="2"/>
    <row r="1254" hidden="1" outlineLevel="2"/>
    <row r="1255" hidden="1" outlineLevel="2"/>
    <row r="1256" hidden="1" outlineLevel="2"/>
    <row r="1257" hidden="1" outlineLevel="2"/>
    <row r="1258" hidden="1" outlineLevel="2"/>
    <row r="1259" hidden="1" outlineLevel="2"/>
    <row r="1260" hidden="1" outlineLevel="2"/>
    <row r="1261" hidden="1" outlineLevel="2"/>
    <row r="1262" hidden="1" outlineLevel="2"/>
    <row r="1263" hidden="1" outlineLevel="2"/>
    <row r="1264" hidden="1" outlineLevel="2"/>
    <row r="1265" hidden="1" outlineLevel="2"/>
    <row r="1266" hidden="1" outlineLevel="2"/>
    <row r="1267" hidden="1" outlineLevel="2"/>
    <row r="1268" hidden="1" outlineLevel="2"/>
    <row r="1269" hidden="1" outlineLevel="2"/>
    <row r="1270" hidden="1" outlineLevel="2"/>
    <row r="1271" hidden="1" outlineLevel="2"/>
    <row r="1272" hidden="1" outlineLevel="2"/>
    <row r="1273" hidden="1" outlineLevel="2"/>
    <row r="1274" hidden="1" outlineLevel="2"/>
    <row r="1275" hidden="1" outlineLevel="2"/>
    <row r="1276" hidden="1" outlineLevel="2"/>
    <row r="1277" hidden="1" outlineLevel="2"/>
    <row r="1278" hidden="1" outlineLevel="2"/>
    <row r="1279" hidden="1" outlineLevel="2"/>
    <row r="1280" hidden="1" outlineLevel="2"/>
    <row r="1281" hidden="1" outlineLevel="2"/>
    <row r="1282" hidden="1" outlineLevel="2"/>
    <row r="1283" hidden="1" outlineLevel="2"/>
    <row r="1284" hidden="1" outlineLevel="2"/>
    <row r="1285" hidden="1" outlineLevel="2"/>
    <row r="1286" hidden="1" outlineLevel="2"/>
    <row r="1287" hidden="1" outlineLevel="2"/>
    <row r="1288" hidden="1" outlineLevel="2"/>
    <row r="1289" hidden="1" outlineLevel="2"/>
    <row r="1290" hidden="1" outlineLevel="2"/>
    <row r="1291" hidden="1" outlineLevel="2"/>
    <row r="1292" hidden="1" outlineLevel="2"/>
    <row r="1293" hidden="1" outlineLevel="2"/>
    <row r="1294" hidden="1" outlineLevel="2"/>
    <row r="1295" hidden="1" outlineLevel="2"/>
    <row r="1296" hidden="1" outlineLevel="2"/>
    <row r="1297" hidden="1" outlineLevel="2"/>
    <row r="1298" hidden="1" outlineLevel="2"/>
    <row r="1299" hidden="1" outlineLevel="2"/>
    <row r="1300" hidden="1" outlineLevel="2"/>
    <row r="1301" hidden="1" outlineLevel="2"/>
    <row r="1302" hidden="1" outlineLevel="2"/>
    <row r="1303" hidden="1" outlineLevel="2"/>
    <row r="1304" hidden="1" outlineLevel="2"/>
    <row r="1305" hidden="1" outlineLevel="2"/>
    <row r="1306" hidden="1" outlineLevel="2"/>
    <row r="1307" hidden="1" outlineLevel="2"/>
    <row r="1308" hidden="1" outlineLevel="2"/>
    <row r="1309" hidden="1" outlineLevel="2"/>
    <row r="1310" hidden="1" outlineLevel="2"/>
    <row r="1311" hidden="1" outlineLevel="2"/>
    <row r="1312" hidden="1" outlineLevel="2"/>
    <row r="1313" hidden="1" outlineLevel="2"/>
    <row r="1314" hidden="1" outlineLevel="2"/>
    <row r="1315" hidden="1" outlineLevel="2"/>
    <row r="1316" hidden="1" outlineLevel="2"/>
    <row r="1317" hidden="1" outlineLevel="2"/>
    <row r="1318" hidden="1" outlineLevel="2"/>
    <row r="1319" hidden="1" outlineLevel="2"/>
    <row r="1320" hidden="1" outlineLevel="2"/>
    <row r="1321" hidden="1" outlineLevel="2"/>
    <row r="1322" hidden="1" outlineLevel="2"/>
    <row r="1323" hidden="1" outlineLevel="2"/>
    <row r="1324" hidden="1" outlineLevel="2"/>
    <row r="1325" hidden="1" outlineLevel="2"/>
    <row r="1326" hidden="1" outlineLevel="2"/>
    <row r="1327" hidden="1" outlineLevel="2"/>
    <row r="1328" hidden="1" outlineLevel="2"/>
    <row r="1329" hidden="1" outlineLevel="2"/>
    <row r="1330" hidden="1" outlineLevel="2"/>
    <row r="1331" hidden="1" outlineLevel="2"/>
    <row r="1332" hidden="1" outlineLevel="2"/>
    <row r="1333" hidden="1" outlineLevel="2"/>
    <row r="1334" hidden="1" outlineLevel="2"/>
    <row r="1335" hidden="1" outlineLevel="2"/>
    <row r="1336" hidden="1" outlineLevel="2"/>
    <row r="1337" hidden="1" outlineLevel="2"/>
    <row r="1338" hidden="1" outlineLevel="2"/>
    <row r="1339" hidden="1" outlineLevel="2"/>
    <row r="1340" hidden="1" outlineLevel="2"/>
    <row r="1341" hidden="1" outlineLevel="2"/>
    <row r="1342" hidden="1" outlineLevel="2"/>
    <row r="1343" hidden="1" outlineLevel="2"/>
    <row r="1344" hidden="1" outlineLevel="2"/>
    <row r="1345" hidden="1" outlineLevel="2"/>
    <row r="1346" hidden="1" outlineLevel="2"/>
    <row r="1347" hidden="1" outlineLevel="2"/>
    <row r="1348" hidden="1" outlineLevel="2"/>
    <row r="1349" hidden="1" outlineLevel="2"/>
    <row r="1350" hidden="1" outlineLevel="2"/>
    <row r="1351" hidden="1" outlineLevel="2"/>
    <row r="1352" hidden="1" outlineLevel="2"/>
    <row r="1353" hidden="1" outlineLevel="2"/>
    <row r="1354" hidden="1" outlineLevel="2"/>
    <row r="1355" hidden="1" outlineLevel="2"/>
    <row r="1356" hidden="1" outlineLevel="2"/>
    <row r="1357" hidden="1" outlineLevel="2"/>
    <row r="1358" hidden="1" outlineLevel="2"/>
    <row r="1359" hidden="1" outlineLevel="2"/>
    <row r="1360" hidden="1" outlineLevel="2"/>
    <row r="1361" hidden="1" outlineLevel="2"/>
    <row r="1362" hidden="1" outlineLevel="2"/>
    <row r="1363" hidden="1" outlineLevel="2"/>
    <row r="1364" hidden="1" outlineLevel="2"/>
    <row r="1365" hidden="1" outlineLevel="2"/>
    <row r="1366" hidden="1" outlineLevel="2"/>
    <row r="1367" hidden="1" outlineLevel="2"/>
    <row r="1368" hidden="1" outlineLevel="2"/>
    <row r="1369" hidden="1" outlineLevel="2"/>
    <row r="1370" hidden="1" outlineLevel="2"/>
    <row r="1371" hidden="1" outlineLevel="2"/>
    <row r="1372" hidden="1" outlineLevel="2"/>
    <row r="1373" hidden="1" outlineLevel="2"/>
    <row r="1374" hidden="1" outlineLevel="2"/>
    <row r="1375" hidden="1" outlineLevel="2"/>
    <row r="1376" hidden="1" outlineLevel="2"/>
    <row r="1377" hidden="1" outlineLevel="2"/>
    <row r="1378" hidden="1" outlineLevel="2"/>
    <row r="1379" hidden="1" outlineLevel="2"/>
    <row r="1380" hidden="1" outlineLevel="2"/>
    <row r="1381" hidden="1" outlineLevel="2"/>
    <row r="1382" hidden="1" outlineLevel="2"/>
    <row r="1383" hidden="1" outlineLevel="2"/>
    <row r="1384" hidden="1" outlineLevel="2"/>
    <row r="1385" hidden="1" outlineLevel="2"/>
    <row r="1386" hidden="1" outlineLevel="2"/>
    <row r="1387" hidden="1" outlineLevel="2"/>
    <row r="1388" hidden="1" outlineLevel="2"/>
    <row r="1389" hidden="1" outlineLevel="2"/>
    <row r="1390" hidden="1" outlineLevel="2"/>
    <row r="1391" hidden="1" outlineLevel="2"/>
    <row r="1392" hidden="1" outlineLevel="2"/>
    <row r="1393" hidden="1" outlineLevel="2"/>
    <row r="1394" hidden="1" outlineLevel="2"/>
    <row r="1395" hidden="1" outlineLevel="2"/>
    <row r="1396" hidden="1" outlineLevel="2"/>
    <row r="1397" hidden="1" outlineLevel="2"/>
    <row r="1398" hidden="1" outlineLevel="2"/>
    <row r="1399" hidden="1" outlineLevel="2"/>
    <row r="1400" hidden="1" outlineLevel="2"/>
    <row r="1401" hidden="1" outlineLevel="2"/>
    <row r="1402" hidden="1" outlineLevel="2"/>
    <row r="1403" hidden="1" outlineLevel="2"/>
    <row r="1404" hidden="1" outlineLevel="2"/>
    <row r="1405" hidden="1" outlineLevel="2"/>
    <row r="1406" hidden="1" outlineLevel="2"/>
    <row r="1407" hidden="1" outlineLevel="2"/>
    <row r="1408" hidden="1" outlineLevel="2"/>
    <row r="1409" hidden="1" outlineLevel="2"/>
    <row r="1410" hidden="1" outlineLevel="2"/>
    <row r="1411" hidden="1" outlineLevel="2"/>
    <row r="1412" hidden="1" outlineLevel="2"/>
    <row r="1413" hidden="1" outlineLevel="2"/>
    <row r="1414" hidden="1" outlineLevel="2"/>
    <row r="1415" hidden="1" outlineLevel="2"/>
    <row r="1416" hidden="1" outlineLevel="2"/>
    <row r="1417" hidden="1" outlineLevel="2"/>
    <row r="1418" hidden="1" outlineLevel="2"/>
    <row r="1419" hidden="1" outlineLevel="2"/>
    <row r="1420" hidden="1" outlineLevel="2"/>
    <row r="1421" hidden="1" outlineLevel="2"/>
    <row r="1422" hidden="1" outlineLevel="2"/>
    <row r="1423" hidden="1" outlineLevel="2"/>
    <row r="1424" hidden="1" outlineLevel="2"/>
    <row r="1425" hidden="1" outlineLevel="2"/>
    <row r="1426" hidden="1" outlineLevel="2"/>
    <row r="1427" hidden="1" outlineLevel="2"/>
    <row r="1428" hidden="1" outlineLevel="2"/>
    <row r="1429" hidden="1" outlineLevel="2"/>
    <row r="1430" hidden="1" outlineLevel="2"/>
    <row r="1431" hidden="1" outlineLevel="2"/>
    <row r="1432" hidden="1" outlineLevel="2"/>
    <row r="1433" hidden="1" outlineLevel="2"/>
    <row r="1434" hidden="1" outlineLevel="2"/>
    <row r="1435" hidden="1" outlineLevel="2"/>
    <row r="1436" hidden="1" outlineLevel="2"/>
    <row r="1437" hidden="1" outlineLevel="2"/>
    <row r="1438" hidden="1" outlineLevel="2"/>
    <row r="1439" hidden="1" outlineLevel="2"/>
    <row r="1440" hidden="1" outlineLevel="2"/>
    <row r="1441" hidden="1" outlineLevel="2"/>
    <row r="1442" hidden="1" outlineLevel="2"/>
    <row r="1443" hidden="1" outlineLevel="2"/>
    <row r="1444" hidden="1" outlineLevel="2"/>
    <row r="1445" hidden="1" outlineLevel="2"/>
    <row r="1446" hidden="1" outlineLevel="2"/>
    <row r="1447" hidden="1" outlineLevel="2"/>
    <row r="1448" hidden="1" outlineLevel="2"/>
    <row r="1449" hidden="1" outlineLevel="2"/>
    <row r="1450" hidden="1" outlineLevel="2"/>
    <row r="1451" hidden="1" outlineLevel="2"/>
    <row r="1452" hidden="1" outlineLevel="2"/>
    <row r="1453" hidden="1" outlineLevel="2"/>
    <row r="1454" hidden="1" outlineLevel="2"/>
    <row r="1455" hidden="1" outlineLevel="2"/>
    <row r="1456" hidden="1" outlineLevel="2"/>
    <row r="1457" hidden="1" outlineLevel="2"/>
    <row r="1458" hidden="1" outlineLevel="2"/>
    <row r="1459" hidden="1" outlineLevel="2"/>
    <row r="1460" hidden="1" outlineLevel="2"/>
    <row r="1461" hidden="1" outlineLevel="2"/>
    <row r="1462" hidden="1" outlineLevel="2"/>
    <row r="1463" hidden="1" outlineLevel="2"/>
    <row r="1464" hidden="1" outlineLevel="2"/>
    <row r="1465" hidden="1" outlineLevel="2"/>
    <row r="1466" hidden="1" outlineLevel="2"/>
    <row r="1467" hidden="1" outlineLevel="2"/>
    <row r="1468" hidden="1" outlineLevel="2"/>
    <row r="1469" hidden="1" outlineLevel="2"/>
    <row r="1470" hidden="1" outlineLevel="2"/>
    <row r="1471" hidden="1" outlineLevel="2"/>
    <row r="1472" hidden="1" outlineLevel="2"/>
    <row r="1473" hidden="1" outlineLevel="2"/>
    <row r="1474" hidden="1" outlineLevel="2"/>
    <row r="1475" hidden="1" outlineLevel="2"/>
    <row r="1476" hidden="1" outlineLevel="2"/>
    <row r="1477" hidden="1" outlineLevel="2"/>
    <row r="1478" hidden="1" outlineLevel="2"/>
    <row r="1479" hidden="1" outlineLevel="2"/>
    <row r="1480" hidden="1" outlineLevel="2"/>
    <row r="1481" hidden="1" outlineLevel="2"/>
    <row r="1482" hidden="1" outlineLevel="2"/>
    <row r="1483" hidden="1" outlineLevel="2"/>
    <row r="1484" hidden="1" outlineLevel="2"/>
    <row r="1485" hidden="1" outlineLevel="2"/>
    <row r="1486" hidden="1" outlineLevel="2"/>
    <row r="1487" hidden="1" outlineLevel="2"/>
    <row r="1488" hidden="1" outlineLevel="2"/>
    <row r="1489" hidden="1" outlineLevel="2"/>
    <row r="1490" hidden="1" outlineLevel="2"/>
    <row r="1491" hidden="1" outlineLevel="2"/>
    <row r="1492" hidden="1" outlineLevel="2"/>
    <row r="1493" hidden="1" outlineLevel="2"/>
    <row r="1494" hidden="1" outlineLevel="2"/>
    <row r="1495" hidden="1" outlineLevel="2"/>
    <row r="1496" hidden="1" outlineLevel="2"/>
    <row r="1497" hidden="1" outlineLevel="2"/>
    <row r="1498" hidden="1" outlineLevel="2"/>
    <row r="1499" hidden="1" outlineLevel="2"/>
    <row r="1500" hidden="1" outlineLevel="2"/>
    <row r="1501" hidden="1" outlineLevel="2"/>
    <row r="1502" hidden="1" outlineLevel="2"/>
    <row r="1503" hidden="1" outlineLevel="2"/>
    <row r="1504" hidden="1" outlineLevel="2"/>
    <row r="1505" hidden="1" outlineLevel="2"/>
    <row r="1506" hidden="1" outlineLevel="2"/>
    <row r="1507" hidden="1" outlineLevel="2"/>
    <row r="1508" hidden="1" outlineLevel="2"/>
    <row r="1509" hidden="1" outlineLevel="2"/>
    <row r="1510" hidden="1" outlineLevel="2"/>
    <row r="1511" hidden="1" outlineLevel="2"/>
    <row r="1512" hidden="1" outlineLevel="2"/>
    <row r="1513" hidden="1" outlineLevel="2"/>
    <row r="1514" hidden="1" outlineLevel="2"/>
    <row r="1515" hidden="1" outlineLevel="2"/>
    <row r="1516" hidden="1" outlineLevel="2"/>
    <row r="1517" hidden="1" outlineLevel="2"/>
    <row r="1518" hidden="1" outlineLevel="2"/>
    <row r="1519" hidden="1" outlineLevel="2"/>
    <row r="1520" hidden="1" outlineLevel="2"/>
    <row r="1521" hidden="1" outlineLevel="2"/>
    <row r="1522" hidden="1" outlineLevel="2"/>
    <row r="1523" hidden="1" outlineLevel="2"/>
    <row r="1524" hidden="1" outlineLevel="2"/>
    <row r="1525" hidden="1" outlineLevel="2"/>
    <row r="1526" hidden="1" outlineLevel="2"/>
    <row r="1527" hidden="1" outlineLevel="2"/>
    <row r="1528" hidden="1" outlineLevel="2"/>
    <row r="1529" hidden="1" outlineLevel="2"/>
    <row r="1530" hidden="1" outlineLevel="2"/>
    <row r="1531" hidden="1" outlineLevel="2"/>
    <row r="1532" hidden="1" outlineLevel="2"/>
    <row r="1533" hidden="1" outlineLevel="2"/>
    <row r="1534" hidden="1" outlineLevel="2"/>
    <row r="1535" hidden="1" outlineLevel="2"/>
    <row r="1536" hidden="1" outlineLevel="2"/>
    <row r="1537" hidden="1" outlineLevel="2"/>
    <row r="1538" hidden="1" outlineLevel="2"/>
    <row r="1539" hidden="1" outlineLevel="2"/>
    <row r="1540" hidden="1" outlineLevel="2"/>
    <row r="1541" hidden="1" outlineLevel="2"/>
    <row r="1542" hidden="1" outlineLevel="2"/>
    <row r="1543" hidden="1" outlineLevel="2"/>
    <row r="1544" hidden="1" outlineLevel="2"/>
    <row r="1545" hidden="1" outlineLevel="2"/>
    <row r="1546" hidden="1" outlineLevel="2"/>
    <row r="1547" hidden="1" outlineLevel="2"/>
    <row r="1548" hidden="1" outlineLevel="2"/>
    <row r="1549" hidden="1" outlineLevel="2"/>
    <row r="1550" hidden="1" outlineLevel="2"/>
    <row r="1551" hidden="1" outlineLevel="2"/>
    <row r="1552" hidden="1" outlineLevel="2"/>
    <row r="1553" hidden="1" outlineLevel="2"/>
    <row r="1554" hidden="1" outlineLevel="2"/>
    <row r="1555" hidden="1" outlineLevel="2"/>
    <row r="1556" hidden="1" outlineLevel="2"/>
    <row r="1557" hidden="1" outlineLevel="2"/>
    <row r="1558" hidden="1" outlineLevel="2"/>
    <row r="1559" hidden="1" outlineLevel="2"/>
    <row r="1560" hidden="1" outlineLevel="2"/>
    <row r="1561" hidden="1" outlineLevel="2"/>
    <row r="1562" hidden="1" outlineLevel="2"/>
    <row r="1563" hidden="1" outlineLevel="2"/>
    <row r="1564" hidden="1" outlineLevel="2"/>
    <row r="1565" hidden="1" outlineLevel="2"/>
    <row r="1566" hidden="1" outlineLevel="2"/>
    <row r="1567" hidden="1" outlineLevel="2"/>
    <row r="1568" hidden="1" outlineLevel="2"/>
    <row r="1569" hidden="1" outlineLevel="2"/>
    <row r="1570" hidden="1" outlineLevel="2"/>
    <row r="1571" hidden="1" outlineLevel="2"/>
    <row r="1572" hidden="1" outlineLevel="2"/>
    <row r="1573" hidden="1" outlineLevel="2"/>
    <row r="1574" hidden="1" outlineLevel="2"/>
    <row r="1575" hidden="1" outlineLevel="2"/>
    <row r="1576" hidden="1" outlineLevel="2"/>
    <row r="1577" hidden="1" outlineLevel="2"/>
    <row r="1578" hidden="1" outlineLevel="2"/>
    <row r="1579" hidden="1" outlineLevel="2"/>
    <row r="1580" hidden="1" outlineLevel="2"/>
    <row r="1581" hidden="1" outlineLevel="2"/>
    <row r="1582" hidden="1" outlineLevel="2"/>
    <row r="1583" hidden="1" outlineLevel="2"/>
    <row r="1584" hidden="1" outlineLevel="2"/>
    <row r="1585" hidden="1" outlineLevel="2"/>
    <row r="1586" hidden="1" outlineLevel="2"/>
    <row r="1587" hidden="1" outlineLevel="2"/>
    <row r="1588" hidden="1" outlineLevel="2"/>
    <row r="1589" hidden="1" outlineLevel="2"/>
    <row r="1590" hidden="1" outlineLevel="2"/>
    <row r="1591" hidden="1" outlineLevel="2"/>
    <row r="1592" hidden="1" outlineLevel="2"/>
    <row r="1593" hidden="1" outlineLevel="2"/>
    <row r="1594" hidden="1" outlineLevel="2"/>
    <row r="1595" hidden="1" outlineLevel="2"/>
    <row r="1596" hidden="1" outlineLevel="2"/>
    <row r="1597" hidden="1" outlineLevel="2"/>
    <row r="1598" hidden="1" outlineLevel="2"/>
    <row r="1599" hidden="1" outlineLevel="2"/>
    <row r="1600" hidden="1" outlineLevel="2"/>
    <row r="1601" hidden="1" outlineLevel="2"/>
    <row r="1602" hidden="1" outlineLevel="2"/>
    <row r="1603" hidden="1" outlineLevel="2"/>
    <row r="1604" hidden="1" outlineLevel="2"/>
    <row r="1605" hidden="1" outlineLevel="2"/>
    <row r="1606" hidden="1" outlineLevel="2"/>
    <row r="1607" hidden="1" outlineLevel="2"/>
    <row r="1608" hidden="1" outlineLevel="2"/>
    <row r="1609" hidden="1" outlineLevel="2"/>
    <row r="1610" hidden="1" outlineLevel="2"/>
    <row r="1611" hidden="1" outlineLevel="2"/>
    <row r="1612" hidden="1" outlineLevel="2"/>
    <row r="1613" hidden="1" outlineLevel="2"/>
    <row r="1614" hidden="1" outlineLevel="2"/>
    <row r="1615" hidden="1" outlineLevel="2"/>
    <row r="1616" hidden="1" outlineLevel="2"/>
    <row r="1617" hidden="1" outlineLevel="2"/>
    <row r="1618" hidden="1" outlineLevel="2"/>
    <row r="1619" hidden="1" outlineLevel="2"/>
    <row r="1620" hidden="1" outlineLevel="2"/>
    <row r="1621" hidden="1" outlineLevel="2"/>
    <row r="1622" hidden="1" outlineLevel="2"/>
    <row r="1623" hidden="1" outlineLevel="2"/>
    <row r="1624" hidden="1" outlineLevel="2"/>
    <row r="1625" hidden="1" outlineLevel="2"/>
    <row r="1626" hidden="1" outlineLevel="2"/>
    <row r="1627" hidden="1" outlineLevel="2"/>
    <row r="1628" hidden="1" outlineLevel="2"/>
    <row r="1629" hidden="1" outlineLevel="2"/>
    <row r="1630" hidden="1" outlineLevel="2"/>
    <row r="1631" hidden="1" outlineLevel="2"/>
    <row r="1632" hidden="1" outlineLevel="2"/>
    <row r="1633" hidden="1" outlineLevel="2"/>
    <row r="1634" hidden="1" outlineLevel="2"/>
    <row r="1635" hidden="1" outlineLevel="2"/>
    <row r="1636" hidden="1" outlineLevel="2"/>
    <row r="1637" hidden="1" outlineLevel="2"/>
    <row r="1638" hidden="1" outlineLevel="2"/>
    <row r="1639" hidden="1" outlineLevel="2"/>
    <row r="1640" hidden="1" outlineLevel="2"/>
    <row r="1641" hidden="1" outlineLevel="2"/>
    <row r="1642" hidden="1" outlineLevel="2"/>
    <row r="1643" hidden="1" outlineLevel="2"/>
    <row r="1644" hidden="1" outlineLevel="2"/>
    <row r="1645" hidden="1" outlineLevel="2"/>
    <row r="1646" hidden="1" outlineLevel="2"/>
    <row r="1647" hidden="1" outlineLevel="2"/>
    <row r="1648" hidden="1" outlineLevel="2"/>
    <row r="1649" hidden="1" outlineLevel="2"/>
    <row r="1650" hidden="1" outlineLevel="2"/>
    <row r="1651" hidden="1" outlineLevel="2"/>
    <row r="1652" hidden="1" outlineLevel="2"/>
    <row r="1653" hidden="1" outlineLevel="2"/>
    <row r="1654" hidden="1" outlineLevel="2"/>
    <row r="1655" hidden="1" outlineLevel="2"/>
    <row r="1656" hidden="1" outlineLevel="2"/>
    <row r="1657" hidden="1" outlineLevel="2"/>
    <row r="1658" hidden="1" outlineLevel="2"/>
    <row r="1659" hidden="1" outlineLevel="2"/>
    <row r="1660" hidden="1" outlineLevel="2"/>
    <row r="1661" hidden="1" outlineLevel="2"/>
    <row r="1662" hidden="1" outlineLevel="2"/>
    <row r="1663" hidden="1" outlineLevel="2"/>
    <row r="1664" hidden="1" outlineLevel="2"/>
    <row r="1665" hidden="1" outlineLevel="2"/>
    <row r="1666" hidden="1" outlineLevel="2"/>
    <row r="1667" hidden="1" outlineLevel="2"/>
    <row r="1668" hidden="1" outlineLevel="2"/>
    <row r="1669" hidden="1" outlineLevel="2"/>
    <row r="1670" hidden="1" outlineLevel="2"/>
    <row r="1671" hidden="1" outlineLevel="2"/>
    <row r="1672" hidden="1" outlineLevel="2"/>
    <row r="1673" hidden="1" outlineLevel="2"/>
    <row r="1674" hidden="1" outlineLevel="2"/>
    <row r="1675" hidden="1" outlineLevel="2"/>
    <row r="1676" hidden="1" outlineLevel="2"/>
    <row r="1677" hidden="1" outlineLevel="2"/>
    <row r="1678" hidden="1" outlineLevel="2"/>
    <row r="1679" hidden="1" outlineLevel="2"/>
    <row r="1680" hidden="1" outlineLevel="2"/>
    <row r="1681" hidden="1" outlineLevel="2"/>
    <row r="1682" hidden="1" outlineLevel="2"/>
    <row r="1683" hidden="1" outlineLevel="2"/>
    <row r="1684" hidden="1" outlineLevel="2"/>
    <row r="1685" hidden="1" outlineLevel="2"/>
    <row r="1686" hidden="1" outlineLevel="2"/>
    <row r="1687" hidden="1" outlineLevel="2"/>
    <row r="1688" hidden="1" outlineLevel="2"/>
    <row r="1689" hidden="1" outlineLevel="2"/>
    <row r="1690" hidden="1" outlineLevel="2"/>
    <row r="1691" hidden="1" outlineLevel="2"/>
    <row r="1692" hidden="1" outlineLevel="2"/>
    <row r="1693" hidden="1" outlineLevel="2"/>
    <row r="1694" hidden="1" outlineLevel="2"/>
    <row r="1695" hidden="1" outlineLevel="2"/>
    <row r="1696" hidden="1" outlineLevel="2"/>
    <row r="1697" hidden="1" outlineLevel="2"/>
    <row r="1698" hidden="1" outlineLevel="2"/>
    <row r="1699" hidden="1" outlineLevel="2"/>
    <row r="1700" hidden="1" outlineLevel="2"/>
    <row r="1701" hidden="1" outlineLevel="2"/>
    <row r="1702" hidden="1" outlineLevel="2"/>
    <row r="1703" hidden="1" outlineLevel="2"/>
    <row r="1704" hidden="1" outlineLevel="2"/>
    <row r="1705" hidden="1" outlineLevel="2"/>
    <row r="1706" hidden="1" outlineLevel="2"/>
    <row r="1707" hidden="1" outlineLevel="2"/>
    <row r="1708" hidden="1" outlineLevel="2"/>
    <row r="1709" hidden="1" outlineLevel="2"/>
    <row r="1710" hidden="1" outlineLevel="2"/>
    <row r="1711" hidden="1" outlineLevel="2"/>
    <row r="1712" hidden="1" outlineLevel="2"/>
    <row r="1713" hidden="1" outlineLevel="2"/>
    <row r="1714" hidden="1" outlineLevel="2"/>
    <row r="1715" hidden="1" outlineLevel="2"/>
    <row r="1716" hidden="1" outlineLevel="2"/>
    <row r="1717" hidden="1" outlineLevel="2"/>
    <row r="1718" hidden="1" outlineLevel="2"/>
    <row r="1719" hidden="1" outlineLevel="2"/>
    <row r="1720" hidden="1" outlineLevel="2"/>
    <row r="1721" hidden="1" outlineLevel="2"/>
    <row r="1722" hidden="1" outlineLevel="2"/>
    <row r="1723" hidden="1" outlineLevel="2"/>
    <row r="1724" hidden="1" outlineLevel="2"/>
    <row r="1725" hidden="1" outlineLevel="2"/>
    <row r="1726" hidden="1" outlineLevel="2"/>
    <row r="1727" hidden="1" outlineLevel="2"/>
    <row r="1728" hidden="1" outlineLevel="2"/>
    <row r="1729" hidden="1" outlineLevel="2"/>
    <row r="1730" hidden="1" outlineLevel="2"/>
    <row r="1731" hidden="1" outlineLevel="2"/>
    <row r="1732" hidden="1" outlineLevel="2"/>
    <row r="1733" hidden="1" outlineLevel="2"/>
    <row r="1734" hidden="1" outlineLevel="2"/>
    <row r="1735" hidden="1" outlineLevel="2"/>
    <row r="1736" hidden="1" outlineLevel="2"/>
    <row r="1737" hidden="1" outlineLevel="2"/>
    <row r="1738" hidden="1" outlineLevel="2"/>
    <row r="1739" hidden="1" outlineLevel="2"/>
    <row r="1740" hidden="1" outlineLevel="2"/>
    <row r="1741" hidden="1" outlineLevel="2"/>
    <row r="1742" hidden="1" outlineLevel="2"/>
    <row r="1743" hidden="1" outlineLevel="2"/>
    <row r="1744" hidden="1" outlineLevel="2"/>
    <row r="1745" hidden="1" outlineLevel="2"/>
    <row r="1746" hidden="1" outlineLevel="2"/>
    <row r="1747" hidden="1" outlineLevel="2"/>
    <row r="1748" hidden="1" outlineLevel="2"/>
    <row r="1749" hidden="1" outlineLevel="2"/>
    <row r="1750" hidden="1" outlineLevel="2"/>
    <row r="1751" hidden="1" outlineLevel="2"/>
    <row r="1752" hidden="1" outlineLevel="2"/>
    <row r="1753" hidden="1" outlineLevel="2"/>
    <row r="1754" hidden="1" outlineLevel="2"/>
    <row r="1755" hidden="1" outlineLevel="2"/>
    <row r="1756" hidden="1" outlineLevel="2"/>
    <row r="1757" hidden="1" outlineLevel="2"/>
    <row r="1758" hidden="1" outlineLevel="2"/>
    <row r="1759" hidden="1" outlineLevel="2"/>
    <row r="1760" hidden="1" outlineLevel="2"/>
    <row r="1761" hidden="1" outlineLevel="2"/>
    <row r="1762" hidden="1" outlineLevel="2"/>
    <row r="1763" hidden="1" outlineLevel="2"/>
    <row r="1764" hidden="1" outlineLevel="2"/>
    <row r="1765" hidden="1" outlineLevel="2"/>
    <row r="1766" hidden="1" outlineLevel="2"/>
    <row r="1767" hidden="1" outlineLevel="2"/>
    <row r="1768" hidden="1" outlineLevel="2"/>
    <row r="1769" hidden="1" outlineLevel="2"/>
    <row r="1770" hidden="1" outlineLevel="2"/>
    <row r="1771" hidden="1" outlineLevel="2"/>
    <row r="1772" hidden="1" outlineLevel="2"/>
    <row r="1773" hidden="1" outlineLevel="2"/>
    <row r="1774" hidden="1" outlineLevel="2"/>
    <row r="1775" hidden="1" outlineLevel="2"/>
    <row r="1776" hidden="1" outlineLevel="2"/>
    <row r="1777" hidden="1" outlineLevel="2"/>
    <row r="1778" hidden="1" outlineLevel="2"/>
    <row r="1779" hidden="1" outlineLevel="2"/>
    <row r="1780" hidden="1" outlineLevel="2"/>
    <row r="1781" hidden="1" outlineLevel="2"/>
    <row r="1782" hidden="1" outlineLevel="2"/>
    <row r="1783" hidden="1" outlineLevel="2"/>
    <row r="1784" hidden="1" outlineLevel="2"/>
    <row r="1785" hidden="1" outlineLevel="2"/>
    <row r="1786" hidden="1" outlineLevel="2"/>
    <row r="1787" hidden="1" outlineLevel="2"/>
    <row r="1788" hidden="1" outlineLevel="2"/>
    <row r="1789" hidden="1" outlineLevel="2"/>
    <row r="1790" hidden="1" outlineLevel="2"/>
    <row r="1791" hidden="1" outlineLevel="2"/>
    <row r="1792" hidden="1" outlineLevel="2"/>
    <row r="1793" hidden="1" outlineLevel="2"/>
    <row r="1794" hidden="1" outlineLevel="2"/>
    <row r="1795" hidden="1" outlineLevel="2"/>
    <row r="1796" hidden="1" outlineLevel="2"/>
    <row r="1797" hidden="1" outlineLevel="2"/>
    <row r="1798" hidden="1" outlineLevel="2"/>
    <row r="1799" hidden="1" outlineLevel="2"/>
    <row r="1800" hidden="1" outlineLevel="2"/>
    <row r="1801" hidden="1" outlineLevel="2"/>
    <row r="1802" hidden="1" outlineLevel="2"/>
    <row r="1803" hidden="1" outlineLevel="2"/>
    <row r="1804" hidden="1" outlineLevel="2"/>
    <row r="1805" hidden="1" outlineLevel="2"/>
    <row r="1806" hidden="1" outlineLevel="2"/>
    <row r="1807" hidden="1" outlineLevel="2"/>
    <row r="1808" hidden="1" outlineLevel="2"/>
    <row r="1809" hidden="1" outlineLevel="2"/>
    <row r="1810" hidden="1" outlineLevel="2"/>
    <row r="1811" hidden="1" outlineLevel="2"/>
    <row r="1812" hidden="1" outlineLevel="2"/>
    <row r="1813" hidden="1" outlineLevel="2"/>
    <row r="1814" hidden="1" outlineLevel="2"/>
    <row r="1815" hidden="1" outlineLevel="2"/>
    <row r="1816" hidden="1" outlineLevel="2"/>
    <row r="1817" hidden="1" outlineLevel="2"/>
    <row r="1818" hidden="1" outlineLevel="2"/>
    <row r="1819" hidden="1" outlineLevel="2"/>
    <row r="1820" hidden="1" outlineLevel="2"/>
    <row r="1821" hidden="1" outlineLevel="2"/>
    <row r="1822" hidden="1" outlineLevel="2"/>
    <row r="1823" hidden="1" outlineLevel="2"/>
    <row r="1824" hidden="1" outlineLevel="2"/>
    <row r="1825" hidden="1" outlineLevel="2"/>
    <row r="1826" hidden="1" outlineLevel="2"/>
    <row r="1827" hidden="1" outlineLevel="2"/>
    <row r="1828" hidden="1" outlineLevel="2"/>
    <row r="1829" hidden="1" outlineLevel="2"/>
    <row r="1830" hidden="1" outlineLevel="2"/>
    <row r="1831" hidden="1" outlineLevel="2"/>
    <row r="1832" hidden="1" outlineLevel="2"/>
    <row r="1833" hidden="1" outlineLevel="2"/>
    <row r="1834" hidden="1" outlineLevel="2"/>
    <row r="1835" hidden="1" outlineLevel="2"/>
    <row r="1836" hidden="1" outlineLevel="2"/>
    <row r="1837" hidden="1" outlineLevel="2"/>
    <row r="1838" hidden="1" outlineLevel="2"/>
    <row r="1839" hidden="1" outlineLevel="2"/>
    <row r="1840" hidden="1" outlineLevel="2"/>
    <row r="1841" hidden="1" outlineLevel="2"/>
    <row r="1842" hidden="1" outlineLevel="2"/>
    <row r="1843" hidden="1" outlineLevel="2"/>
    <row r="1844" hidden="1" outlineLevel="2"/>
    <row r="1845" hidden="1" outlineLevel="2"/>
    <row r="1846" hidden="1" outlineLevel="2"/>
    <row r="1847" hidden="1" outlineLevel="2"/>
    <row r="1848" hidden="1" outlineLevel="2"/>
    <row r="1849" hidden="1" outlineLevel="2"/>
    <row r="1850" hidden="1" outlineLevel="2"/>
    <row r="1851" hidden="1" outlineLevel="2"/>
    <row r="1852" hidden="1" outlineLevel="2"/>
    <row r="1853" hidden="1" outlineLevel="2"/>
    <row r="1854" hidden="1" outlineLevel="2"/>
    <row r="1855" hidden="1" outlineLevel="2"/>
    <row r="1856" hidden="1" outlineLevel="2"/>
    <row r="1857" hidden="1" outlineLevel="2"/>
    <row r="1858" hidden="1" outlineLevel="2"/>
    <row r="1859" hidden="1" outlineLevel="2"/>
    <row r="1860" hidden="1" outlineLevel="2"/>
    <row r="1861" hidden="1" outlineLevel="2"/>
    <row r="1862" hidden="1" outlineLevel="2"/>
    <row r="1863" hidden="1" outlineLevel="2"/>
    <row r="1864" hidden="1" outlineLevel="2"/>
    <row r="1865" hidden="1" outlineLevel="2"/>
    <row r="1866" hidden="1" outlineLevel="2"/>
    <row r="1867" hidden="1" outlineLevel="2"/>
    <row r="1868" hidden="1" outlineLevel="2"/>
    <row r="1869" hidden="1" outlineLevel="2"/>
    <row r="1870" hidden="1" outlineLevel="2"/>
    <row r="1871" hidden="1" outlineLevel="2"/>
    <row r="1872" hidden="1" outlineLevel="2"/>
    <row r="1873" hidden="1" outlineLevel="2"/>
    <row r="1874" hidden="1" outlineLevel="2"/>
    <row r="1875" hidden="1" outlineLevel="2"/>
    <row r="1876" hidden="1" outlineLevel="2"/>
    <row r="1877" hidden="1" outlineLevel="2"/>
    <row r="1878" hidden="1" outlineLevel="2"/>
    <row r="1879" hidden="1" outlineLevel="2"/>
    <row r="1880" hidden="1" outlineLevel="2"/>
    <row r="1881" hidden="1" outlineLevel="2"/>
    <row r="1882" hidden="1" outlineLevel="2"/>
    <row r="1883" hidden="1" outlineLevel="2"/>
    <row r="1884" hidden="1" outlineLevel="2"/>
    <row r="1885" hidden="1" outlineLevel="2"/>
    <row r="1886" hidden="1" outlineLevel="2"/>
    <row r="1887" hidden="1" outlineLevel="2"/>
    <row r="1888" hidden="1" outlineLevel="2"/>
    <row r="1889" hidden="1" outlineLevel="2"/>
    <row r="1890" hidden="1" outlineLevel="2"/>
    <row r="1891" hidden="1" outlineLevel="2"/>
    <row r="1892" hidden="1" outlineLevel="2"/>
    <row r="1893" hidden="1" outlineLevel="2"/>
    <row r="1894" hidden="1" outlineLevel="2"/>
    <row r="1895" hidden="1" outlineLevel="2"/>
    <row r="1896" hidden="1" outlineLevel="2"/>
    <row r="1897" hidden="1" outlineLevel="2"/>
    <row r="1898" hidden="1" outlineLevel="2"/>
    <row r="1899" hidden="1" outlineLevel="2"/>
    <row r="1900" hidden="1" outlineLevel="2"/>
    <row r="1901" hidden="1" outlineLevel="2"/>
    <row r="1902" hidden="1" outlineLevel="2"/>
    <row r="1903" hidden="1" outlineLevel="2"/>
    <row r="1904" hidden="1" outlineLevel="2"/>
    <row r="1905" hidden="1" outlineLevel="2"/>
    <row r="1906" hidden="1" outlineLevel="2"/>
    <row r="1907" hidden="1" outlineLevel="2"/>
    <row r="1908" hidden="1" outlineLevel="2"/>
    <row r="1909" hidden="1" outlineLevel="2"/>
    <row r="1910" hidden="1" outlineLevel="2"/>
    <row r="1911" hidden="1" outlineLevel="2"/>
    <row r="1912" hidden="1" outlineLevel="2"/>
    <row r="1913" hidden="1" outlineLevel="2"/>
    <row r="1914" hidden="1" outlineLevel="2"/>
    <row r="1915" hidden="1" outlineLevel="2"/>
    <row r="1916" hidden="1" outlineLevel="2"/>
    <row r="1917" hidden="1" outlineLevel="2"/>
    <row r="1918" hidden="1" outlineLevel="2"/>
    <row r="1919" hidden="1" outlineLevel="2"/>
    <row r="1920" hidden="1" outlineLevel="2"/>
    <row r="1921" hidden="1" outlineLevel="2"/>
    <row r="1922" hidden="1" outlineLevel="2"/>
    <row r="1923" hidden="1" outlineLevel="2"/>
    <row r="1924" hidden="1" outlineLevel="2"/>
    <row r="1925" hidden="1" outlineLevel="2"/>
    <row r="1926" hidden="1" outlineLevel="2"/>
    <row r="1927" hidden="1" outlineLevel="2"/>
    <row r="1928" hidden="1" outlineLevel="2"/>
    <row r="1929" hidden="1" outlineLevel="2"/>
    <row r="1930" hidden="1" outlineLevel="2"/>
    <row r="1931" hidden="1" outlineLevel="2"/>
    <row r="1932" hidden="1" outlineLevel="2"/>
    <row r="1933" hidden="1" outlineLevel="2"/>
    <row r="1934" hidden="1" outlineLevel="2"/>
    <row r="1935" hidden="1" outlineLevel="2"/>
    <row r="1936" hidden="1" outlineLevel="2"/>
    <row r="1937" hidden="1" outlineLevel="2"/>
    <row r="1938" hidden="1" outlineLevel="2"/>
    <row r="1939" hidden="1" outlineLevel="2"/>
    <row r="1940" hidden="1" outlineLevel="2"/>
    <row r="1941" hidden="1" outlineLevel="2"/>
    <row r="1942" hidden="1" outlineLevel="2"/>
    <row r="1943" hidden="1" outlineLevel="2"/>
    <row r="1944" hidden="1" outlineLevel="2"/>
    <row r="1945" hidden="1" outlineLevel="2"/>
    <row r="1946" hidden="1" outlineLevel="2"/>
    <row r="1947" hidden="1" outlineLevel="2"/>
    <row r="1948" hidden="1" outlineLevel="2"/>
    <row r="1949" hidden="1" outlineLevel="2"/>
    <row r="1950" hidden="1" outlineLevel="2"/>
    <row r="1951" hidden="1" outlineLevel="2"/>
    <row r="1952" hidden="1" outlineLevel="2"/>
    <row r="1953" hidden="1" outlineLevel="2"/>
    <row r="1954" hidden="1" outlineLevel="2"/>
    <row r="1955" hidden="1" outlineLevel="2"/>
    <row r="1956" hidden="1" outlineLevel="2"/>
    <row r="1957" hidden="1" outlineLevel="2"/>
    <row r="1958" hidden="1" outlineLevel="2"/>
    <row r="1959" hidden="1" outlineLevel="2"/>
    <row r="1960" hidden="1" outlineLevel="2"/>
    <row r="1961" hidden="1" outlineLevel="2"/>
    <row r="1962" hidden="1" outlineLevel="2"/>
    <row r="1963" hidden="1" outlineLevel="2"/>
    <row r="1964" hidden="1" outlineLevel="2"/>
    <row r="1965" hidden="1" outlineLevel="2"/>
    <row r="1966" hidden="1" outlineLevel="2"/>
    <row r="1967" hidden="1" outlineLevel="2"/>
    <row r="1968" hidden="1" outlineLevel="2"/>
    <row r="1969" hidden="1" outlineLevel="2"/>
    <row r="1970" hidden="1" outlineLevel="2"/>
    <row r="1971" hidden="1" outlineLevel="2"/>
    <row r="1972" hidden="1" outlineLevel="2"/>
    <row r="1973" hidden="1" outlineLevel="2"/>
    <row r="1974" hidden="1" outlineLevel="2"/>
    <row r="1975" hidden="1" outlineLevel="2"/>
    <row r="1976" hidden="1" outlineLevel="2"/>
    <row r="1977" hidden="1" outlineLevel="2"/>
    <row r="1978" hidden="1" outlineLevel="2"/>
    <row r="1979" hidden="1" outlineLevel="2"/>
    <row r="1980" hidden="1" outlineLevel="2"/>
    <row r="1981" hidden="1" outlineLevel="2"/>
    <row r="1982" hidden="1" outlineLevel="2"/>
    <row r="1983" hidden="1" outlineLevel="2"/>
    <row r="1984" hidden="1" outlineLevel="2"/>
    <row r="1985" hidden="1" outlineLevel="2"/>
    <row r="1986" hidden="1" outlineLevel="2"/>
    <row r="1987" hidden="1" outlineLevel="2"/>
    <row r="1988" hidden="1" outlineLevel="2"/>
    <row r="1989" hidden="1" outlineLevel="2"/>
    <row r="1990" hidden="1" outlineLevel="2"/>
    <row r="1991" hidden="1" outlineLevel="2"/>
    <row r="1992" hidden="1" outlineLevel="2"/>
    <row r="1993" hidden="1" outlineLevel="2"/>
    <row r="1994" hidden="1" outlineLevel="2"/>
    <row r="1995" hidden="1" outlineLevel="2"/>
    <row r="1996" hidden="1" outlineLevel="2"/>
    <row r="1997" hidden="1" outlineLevel="2"/>
    <row r="1998" hidden="1" outlineLevel="2"/>
    <row r="1999" hidden="1" outlineLevel="2"/>
    <row r="2000" hidden="1" outlineLevel="2"/>
    <row r="2001" hidden="1" outlineLevel="2"/>
    <row r="2002" hidden="1" outlineLevel="2"/>
    <row r="2003" hidden="1" outlineLevel="2"/>
    <row r="2004" hidden="1" outlineLevel="2"/>
    <row r="2005" hidden="1" outlineLevel="2"/>
    <row r="2006" hidden="1" outlineLevel="2"/>
    <row r="2007" hidden="1" outlineLevel="2"/>
    <row r="2008" hidden="1" outlineLevel="2"/>
    <row r="2009" hidden="1" outlineLevel="2"/>
    <row r="2010" hidden="1" outlineLevel="2"/>
    <row r="2011" hidden="1" outlineLevel="2"/>
    <row r="2012" hidden="1" outlineLevel="2"/>
    <row r="2013" hidden="1" outlineLevel="2"/>
    <row r="2014" hidden="1" outlineLevel="2"/>
    <row r="2015" hidden="1" outlineLevel="2"/>
    <row r="2016" hidden="1" outlineLevel="2"/>
    <row r="2017" hidden="1" outlineLevel="2"/>
    <row r="2018" hidden="1" outlineLevel="2"/>
    <row r="2019" hidden="1" outlineLevel="2"/>
    <row r="2020" hidden="1" outlineLevel="2"/>
    <row r="2021" hidden="1" outlineLevel="2"/>
    <row r="2022" hidden="1" outlineLevel="2"/>
    <row r="2023" hidden="1" outlineLevel="2"/>
    <row r="2024" hidden="1" outlineLevel="2"/>
    <row r="2025" hidden="1" outlineLevel="2"/>
    <row r="2026" hidden="1" outlineLevel="2"/>
    <row r="2027" hidden="1" outlineLevel="2"/>
    <row r="2028" hidden="1" outlineLevel="2"/>
    <row r="2029" hidden="1" outlineLevel="2"/>
    <row r="2030" hidden="1" outlineLevel="2"/>
    <row r="2031" hidden="1" outlineLevel="2"/>
    <row r="2032" hidden="1" outlineLevel="2"/>
    <row r="2033" hidden="1" outlineLevel="2"/>
    <row r="2034" hidden="1" outlineLevel="2"/>
    <row r="2035" hidden="1" outlineLevel="2"/>
    <row r="2036" hidden="1" outlineLevel="2"/>
    <row r="2037" hidden="1" outlineLevel="2"/>
    <row r="2038" hidden="1" outlineLevel="2"/>
    <row r="2039" hidden="1" outlineLevel="2"/>
    <row r="2040" hidden="1" outlineLevel="2"/>
    <row r="2041" hidden="1" outlineLevel="2"/>
    <row r="2042" hidden="1" outlineLevel="2"/>
    <row r="2043" hidden="1" outlineLevel="2"/>
    <row r="2044" hidden="1" outlineLevel="2"/>
    <row r="2045" hidden="1" outlineLevel="2"/>
    <row r="2046" hidden="1" outlineLevel="2"/>
    <row r="2047" hidden="1" outlineLevel="2"/>
    <row r="2048" hidden="1" outlineLevel="2"/>
    <row r="2049" hidden="1" outlineLevel="2"/>
    <row r="2050" hidden="1" outlineLevel="2"/>
    <row r="2051" hidden="1" outlineLevel="2"/>
    <row r="2052" hidden="1" outlineLevel="2"/>
    <row r="2053" hidden="1" outlineLevel="2"/>
    <row r="2054" hidden="1" outlineLevel="2"/>
    <row r="2055" hidden="1" outlineLevel="2"/>
    <row r="2056" hidden="1" outlineLevel="2"/>
    <row r="2057" hidden="1" outlineLevel="2"/>
    <row r="2058" hidden="1" outlineLevel="2"/>
    <row r="2059" hidden="1" outlineLevel="2"/>
    <row r="2060" hidden="1" outlineLevel="2"/>
    <row r="2061" hidden="1" outlineLevel="2"/>
    <row r="2062" hidden="1" outlineLevel="2"/>
    <row r="2063" hidden="1" outlineLevel="2"/>
    <row r="2064" hidden="1" outlineLevel="2"/>
    <row r="2065" hidden="1" outlineLevel="2"/>
    <row r="2066" hidden="1" outlineLevel="2"/>
    <row r="2067" hidden="1" outlineLevel="2"/>
    <row r="2068" hidden="1" outlineLevel="2"/>
    <row r="2069" hidden="1" outlineLevel="2"/>
    <row r="2070" hidden="1" outlineLevel="2"/>
    <row r="2071" hidden="1" outlineLevel="2"/>
    <row r="2072" hidden="1" outlineLevel="2"/>
    <row r="2073" hidden="1" outlineLevel="2"/>
    <row r="2074" hidden="1" outlineLevel="2"/>
    <row r="2075" hidden="1" outlineLevel="2"/>
    <row r="2076" hidden="1" outlineLevel="2"/>
    <row r="2077" hidden="1" outlineLevel="2"/>
    <row r="2078" hidden="1" outlineLevel="2"/>
    <row r="2079" hidden="1" outlineLevel="2"/>
    <row r="2080" hidden="1" outlineLevel="2"/>
    <row r="2081" hidden="1" outlineLevel="2"/>
    <row r="2082" hidden="1" outlineLevel="2"/>
    <row r="2083" hidden="1" outlineLevel="2"/>
    <row r="2084" hidden="1" outlineLevel="2"/>
    <row r="2085" hidden="1" outlineLevel="2"/>
    <row r="2086" hidden="1" outlineLevel="2"/>
    <row r="2087" hidden="1" outlineLevel="2"/>
    <row r="2088" hidden="1" outlineLevel="2"/>
    <row r="2089" hidden="1" outlineLevel="2"/>
    <row r="2090" hidden="1" outlineLevel="2"/>
    <row r="2091" hidden="1" outlineLevel="2"/>
    <row r="2092" hidden="1" outlineLevel="2"/>
    <row r="2093" hidden="1" outlineLevel="2"/>
    <row r="2094" hidden="1" outlineLevel="2"/>
    <row r="2095" hidden="1" outlineLevel="2"/>
    <row r="2096" hidden="1" outlineLevel="2"/>
    <row r="2097" hidden="1" outlineLevel="2"/>
    <row r="2098" hidden="1" outlineLevel="2"/>
    <row r="2099" hidden="1" outlineLevel="2"/>
    <row r="2100" hidden="1" outlineLevel="2"/>
    <row r="2101" hidden="1" outlineLevel="2"/>
    <row r="2102" hidden="1" outlineLevel="2"/>
    <row r="2103" hidden="1" outlineLevel="2"/>
    <row r="2104" hidden="1" outlineLevel="2"/>
    <row r="2105" hidden="1" outlineLevel="2"/>
    <row r="2106" hidden="1" outlineLevel="2"/>
    <row r="2107" hidden="1" outlineLevel="2"/>
    <row r="2108" hidden="1" outlineLevel="2"/>
    <row r="2109" hidden="1" outlineLevel="2"/>
    <row r="2110" hidden="1" outlineLevel="2"/>
    <row r="2111" hidden="1" outlineLevel="2"/>
    <row r="2112" hidden="1" outlineLevel="2"/>
    <row r="2113" hidden="1" outlineLevel="2"/>
    <row r="2114" hidden="1" outlineLevel="2"/>
    <row r="2115" hidden="1" outlineLevel="2"/>
    <row r="2116" hidden="1" outlineLevel="2"/>
    <row r="2117" hidden="1" outlineLevel="2"/>
    <row r="2118" hidden="1" outlineLevel="2"/>
    <row r="2119" hidden="1" outlineLevel="2"/>
    <row r="2120" hidden="1" outlineLevel="2"/>
    <row r="2121" hidden="1" outlineLevel="2"/>
    <row r="2122" hidden="1" outlineLevel="2"/>
    <row r="2123" hidden="1" outlineLevel="2"/>
    <row r="2124" hidden="1" outlineLevel="2"/>
    <row r="2125" hidden="1" outlineLevel="2"/>
    <row r="2126" hidden="1" outlineLevel="2"/>
    <row r="2127" hidden="1" outlineLevel="2"/>
    <row r="2128" hidden="1" outlineLevel="2"/>
    <row r="2129" hidden="1" outlineLevel="2"/>
    <row r="2130" hidden="1" outlineLevel="2"/>
    <row r="2131" hidden="1" outlineLevel="2"/>
    <row r="2132" hidden="1" outlineLevel="2"/>
    <row r="2133" hidden="1" outlineLevel="2"/>
    <row r="2134" hidden="1" outlineLevel="2"/>
    <row r="2135" hidden="1" outlineLevel="2"/>
    <row r="2136" hidden="1" outlineLevel="2"/>
    <row r="2137" hidden="1" outlineLevel="2"/>
    <row r="2138" hidden="1" outlineLevel="2"/>
    <row r="2139" hidden="1" outlineLevel="2"/>
    <row r="2140" hidden="1" outlineLevel="2"/>
    <row r="2141" hidden="1" outlineLevel="2"/>
    <row r="2142" hidden="1" outlineLevel="2"/>
    <row r="2143" hidden="1" outlineLevel="2"/>
    <row r="2144" hidden="1" outlineLevel="2"/>
    <row r="2145" hidden="1" outlineLevel="2"/>
    <row r="2146" hidden="1" outlineLevel="2"/>
    <row r="2147" hidden="1" outlineLevel="2"/>
    <row r="2148" hidden="1" outlineLevel="2"/>
    <row r="2149" hidden="1" outlineLevel="2"/>
    <row r="2150" hidden="1" outlineLevel="2"/>
    <row r="2151" hidden="1" outlineLevel="2"/>
    <row r="2152" hidden="1" outlineLevel="2"/>
    <row r="2153" hidden="1" outlineLevel="2"/>
    <row r="2154" hidden="1" outlineLevel="2"/>
    <row r="2155" hidden="1" outlineLevel="2"/>
    <row r="2156" hidden="1" outlineLevel="2"/>
    <row r="2157" hidden="1" outlineLevel="2"/>
    <row r="2158" hidden="1" outlineLevel="2"/>
    <row r="2159" hidden="1" outlineLevel="2"/>
    <row r="2160" hidden="1" outlineLevel="2"/>
    <row r="2161" hidden="1" outlineLevel="2"/>
    <row r="2162" hidden="1" outlineLevel="2"/>
    <row r="2163" hidden="1" outlineLevel="2"/>
    <row r="2164" hidden="1" outlineLevel="2"/>
    <row r="2165" hidden="1" outlineLevel="2"/>
    <row r="2166" hidden="1" outlineLevel="2"/>
    <row r="2167" hidden="1" outlineLevel="2"/>
    <row r="2168" hidden="1" outlineLevel="2"/>
    <row r="2169" hidden="1" outlineLevel="2"/>
    <row r="2170" hidden="1" outlineLevel="2"/>
    <row r="2171" hidden="1" outlineLevel="2"/>
    <row r="2172" hidden="1" outlineLevel="2"/>
    <row r="2173" hidden="1" outlineLevel="2"/>
    <row r="2174" hidden="1" outlineLevel="2"/>
    <row r="2175" hidden="1" outlineLevel="2"/>
    <row r="2176" hidden="1" outlineLevel="2"/>
    <row r="2177" hidden="1" outlineLevel="2"/>
    <row r="2178" hidden="1" outlineLevel="2"/>
    <row r="2179" hidden="1" outlineLevel="2"/>
    <row r="2180" hidden="1" outlineLevel="2"/>
    <row r="2181" hidden="1" outlineLevel="2"/>
    <row r="2182" hidden="1" outlineLevel="2"/>
    <row r="2183" hidden="1" outlineLevel="2"/>
    <row r="2184" hidden="1" outlineLevel="2"/>
    <row r="2185" hidden="1" outlineLevel="2"/>
    <row r="2186" hidden="1" outlineLevel="2"/>
    <row r="2187" hidden="1" outlineLevel="2"/>
    <row r="2188" hidden="1" outlineLevel="2"/>
    <row r="2189" hidden="1" outlineLevel="2"/>
    <row r="2190" hidden="1" outlineLevel="2"/>
    <row r="2191" hidden="1" outlineLevel="2"/>
    <row r="2192" hidden="1" outlineLevel="2"/>
    <row r="2193" hidden="1" outlineLevel="2"/>
    <row r="2194" hidden="1" outlineLevel="2"/>
    <row r="2195" hidden="1" outlineLevel="2"/>
    <row r="2196" hidden="1" outlineLevel="2"/>
    <row r="2197" hidden="1" outlineLevel="2"/>
    <row r="2198" hidden="1" outlineLevel="2"/>
    <row r="2199" hidden="1" outlineLevel="2"/>
    <row r="2200" hidden="1" outlineLevel="2"/>
    <row r="2201" hidden="1" outlineLevel="2"/>
    <row r="2202" hidden="1" outlineLevel="2"/>
    <row r="2203" hidden="1" outlineLevel="2"/>
    <row r="2204" hidden="1" outlineLevel="2"/>
    <row r="2205" hidden="1" outlineLevel="2"/>
    <row r="2206" hidden="1" outlineLevel="2"/>
    <row r="2207" hidden="1" outlineLevel="2"/>
    <row r="2208" hidden="1" outlineLevel="2"/>
    <row r="2209" hidden="1" outlineLevel="2"/>
    <row r="2210" hidden="1" outlineLevel="2"/>
    <row r="2211" hidden="1" outlineLevel="2"/>
    <row r="2212" hidden="1" outlineLevel="2"/>
    <row r="2213" hidden="1" outlineLevel="2"/>
    <row r="2214" hidden="1" outlineLevel="2"/>
    <row r="2215" hidden="1" outlineLevel="2"/>
    <row r="2216" hidden="1" outlineLevel="2"/>
    <row r="2217" hidden="1" outlineLevel="2"/>
    <row r="2218" hidden="1" outlineLevel="2"/>
    <row r="2219" hidden="1" outlineLevel="2"/>
    <row r="2220" hidden="1" outlineLevel="2"/>
    <row r="2221" hidden="1" outlineLevel="2"/>
    <row r="2222" hidden="1" outlineLevel="2"/>
    <row r="2223" hidden="1" outlineLevel="2"/>
    <row r="2224" hidden="1" outlineLevel="2"/>
    <row r="2225" hidden="1" outlineLevel="2"/>
    <row r="2226" hidden="1" outlineLevel="2"/>
    <row r="2227" hidden="1" outlineLevel="2"/>
    <row r="2228" hidden="1" outlineLevel="2"/>
    <row r="2229" hidden="1" outlineLevel="2"/>
    <row r="2230" hidden="1" outlineLevel="2"/>
    <row r="2231" hidden="1" outlineLevel="2"/>
    <row r="2232" hidden="1" outlineLevel="2"/>
    <row r="2233" hidden="1" outlineLevel="2"/>
    <row r="2234" hidden="1" outlineLevel="2"/>
    <row r="2235" hidden="1" outlineLevel="2"/>
    <row r="2236" hidden="1" outlineLevel="2"/>
    <row r="2237" hidden="1" outlineLevel="2"/>
    <row r="2238" hidden="1" outlineLevel="2"/>
    <row r="2239" hidden="1" outlineLevel="2"/>
    <row r="2240" hidden="1" outlineLevel="2"/>
    <row r="2241" hidden="1" outlineLevel="2"/>
    <row r="2242" hidden="1" outlineLevel="2"/>
    <row r="2243" hidden="1" outlineLevel="2"/>
    <row r="2244" hidden="1" outlineLevel="2"/>
    <row r="2245" hidden="1" outlineLevel="2"/>
    <row r="2246" hidden="1" outlineLevel="2"/>
    <row r="2247" hidden="1" outlineLevel="2"/>
    <row r="2248" hidden="1" outlineLevel="2"/>
    <row r="2249" hidden="1" outlineLevel="2"/>
    <row r="2250" hidden="1" outlineLevel="2"/>
    <row r="2251" hidden="1" outlineLevel="2"/>
    <row r="2252" hidden="1" outlineLevel="2"/>
    <row r="2253" hidden="1" outlineLevel="2"/>
    <row r="2254" hidden="1" outlineLevel="2"/>
    <row r="2255" hidden="1" outlineLevel="2"/>
    <row r="2256" hidden="1" outlineLevel="2"/>
    <row r="2257" hidden="1" outlineLevel="2"/>
    <row r="2258" hidden="1" outlineLevel="2"/>
    <row r="2259" hidden="1" outlineLevel="2"/>
    <row r="2260" hidden="1" outlineLevel="2"/>
    <row r="2261" hidden="1" outlineLevel="2"/>
    <row r="2262" hidden="1" outlineLevel="2"/>
    <row r="2263" hidden="1" outlineLevel="2"/>
    <row r="2264" hidden="1" outlineLevel="2"/>
    <row r="2265" hidden="1" outlineLevel="2"/>
    <row r="2266" hidden="1" outlineLevel="2"/>
    <row r="2267" hidden="1" outlineLevel="2"/>
    <row r="2268" hidden="1" outlineLevel="2"/>
    <row r="2269" hidden="1" outlineLevel="2"/>
    <row r="2270" hidden="1" outlineLevel="2"/>
    <row r="2271" hidden="1" outlineLevel="2"/>
    <row r="2272" hidden="1" outlineLevel="2"/>
    <row r="2273" hidden="1" outlineLevel="2"/>
    <row r="2274" hidden="1" outlineLevel="2"/>
    <row r="2275" hidden="1" outlineLevel="2"/>
    <row r="2276" hidden="1" outlineLevel="2"/>
    <row r="2277" hidden="1" outlineLevel="2"/>
    <row r="2278" hidden="1" outlineLevel="2"/>
    <row r="2279" hidden="1" outlineLevel="2"/>
    <row r="2280" hidden="1" outlineLevel="2"/>
    <row r="2281" hidden="1" outlineLevel="2"/>
    <row r="2282" hidden="1" outlineLevel="2"/>
    <row r="2283" hidden="1" outlineLevel="2"/>
    <row r="2284" hidden="1" outlineLevel="2"/>
    <row r="2285" hidden="1" outlineLevel="2"/>
    <row r="2286" hidden="1" outlineLevel="2"/>
    <row r="2287" hidden="1" outlineLevel="2"/>
    <row r="2288" hidden="1" outlineLevel="2"/>
    <row r="2289" hidden="1" outlineLevel="2"/>
    <row r="2290" hidden="1" outlineLevel="2"/>
    <row r="2291" hidden="1" outlineLevel="2"/>
    <row r="2292" hidden="1" outlineLevel="2"/>
    <row r="2293" hidden="1" outlineLevel="2"/>
    <row r="2294" hidden="1" outlineLevel="2"/>
    <row r="2295" hidden="1" outlineLevel="2"/>
    <row r="2296" hidden="1" outlineLevel="2"/>
    <row r="2297" hidden="1" outlineLevel="2"/>
    <row r="2298" hidden="1" outlineLevel="2"/>
    <row r="2299" hidden="1" outlineLevel="2"/>
    <row r="2300" hidden="1" outlineLevel="2"/>
    <row r="2301" hidden="1" outlineLevel="2"/>
    <row r="2302" hidden="1" outlineLevel="2"/>
    <row r="2303" hidden="1" outlineLevel="2"/>
    <row r="2304" hidden="1" outlineLevel="2"/>
    <row r="2305" hidden="1" outlineLevel="2"/>
    <row r="2306" hidden="1" outlineLevel="2"/>
    <row r="2307" hidden="1" outlineLevel="2"/>
    <row r="2308" hidden="1" outlineLevel="2"/>
    <row r="2309" hidden="1" outlineLevel="2"/>
    <row r="2310" hidden="1" outlineLevel="2"/>
    <row r="2311" hidden="1" outlineLevel="2"/>
    <row r="2312" hidden="1" outlineLevel="2"/>
    <row r="2313" hidden="1" outlineLevel="2"/>
    <row r="2314" hidden="1" outlineLevel="2"/>
    <row r="2315" hidden="1" outlineLevel="2"/>
    <row r="2316" hidden="1" outlineLevel="2"/>
    <row r="2317" hidden="1" outlineLevel="2"/>
    <row r="2318" hidden="1" outlineLevel="2"/>
    <row r="2319" hidden="1" outlineLevel="2"/>
    <row r="2320" hidden="1" outlineLevel="2"/>
    <row r="2321" hidden="1" outlineLevel="2"/>
    <row r="2322" hidden="1" outlineLevel="2"/>
    <row r="2323" hidden="1" outlineLevel="2"/>
    <row r="2324" hidden="1" outlineLevel="2"/>
    <row r="2325" hidden="1" outlineLevel="2"/>
    <row r="2326" hidden="1" outlineLevel="2"/>
    <row r="2327" hidden="1" outlineLevel="2"/>
    <row r="2328" hidden="1" outlineLevel="2"/>
    <row r="2329" hidden="1" outlineLevel="2"/>
    <row r="2330" hidden="1" outlineLevel="2"/>
    <row r="2331" hidden="1" outlineLevel="2"/>
    <row r="2332" hidden="1" outlineLevel="2"/>
    <row r="2333" hidden="1" outlineLevel="2"/>
    <row r="2334" hidden="1" outlineLevel="2"/>
    <row r="2335" hidden="1" outlineLevel="2"/>
    <row r="2336" hidden="1" outlineLevel="2"/>
    <row r="2337" hidden="1" outlineLevel="2"/>
    <row r="2338" hidden="1" outlineLevel="2"/>
    <row r="2339" hidden="1" outlineLevel="2"/>
    <row r="2340" hidden="1" outlineLevel="2"/>
    <row r="2341" hidden="1" outlineLevel="2"/>
    <row r="2342" hidden="1" outlineLevel="2"/>
    <row r="2343" hidden="1" outlineLevel="2"/>
    <row r="2344" hidden="1" outlineLevel="2"/>
    <row r="2345" hidden="1" outlineLevel="2"/>
    <row r="2346" hidden="1" outlineLevel="2"/>
    <row r="2347" hidden="1" outlineLevel="2"/>
    <row r="2348" hidden="1" outlineLevel="2"/>
    <row r="2349" hidden="1" outlineLevel="2"/>
    <row r="2350" hidden="1" outlineLevel="2"/>
    <row r="2351" hidden="1" outlineLevel="2"/>
    <row r="2352" hidden="1" outlineLevel="2"/>
    <row r="2353" hidden="1" outlineLevel="2"/>
    <row r="2354" hidden="1" outlineLevel="2"/>
    <row r="2355" hidden="1" outlineLevel="2"/>
    <row r="2356" hidden="1" outlineLevel="2"/>
    <row r="2357" hidden="1" outlineLevel="2"/>
    <row r="2358" hidden="1" outlineLevel="2"/>
    <row r="2359" hidden="1" outlineLevel="2"/>
    <row r="2360" hidden="1" outlineLevel="2"/>
    <row r="2361" hidden="1" outlineLevel="2"/>
    <row r="2362" hidden="1" outlineLevel="2"/>
    <row r="2363" hidden="1" outlineLevel="2"/>
    <row r="2364" hidden="1" outlineLevel="2"/>
    <row r="2365" hidden="1" outlineLevel="2"/>
    <row r="2366" hidden="1" outlineLevel="2"/>
    <row r="2367" hidden="1" outlineLevel="2"/>
    <row r="2368" hidden="1" outlineLevel="2"/>
    <row r="2369" hidden="1" outlineLevel="2"/>
    <row r="2370" hidden="1" outlineLevel="2"/>
    <row r="2371" hidden="1" outlineLevel="2"/>
    <row r="2372" hidden="1" outlineLevel="2"/>
    <row r="2373" hidden="1" outlineLevel="2"/>
    <row r="2374" hidden="1" outlineLevel="2"/>
    <row r="2375" hidden="1" outlineLevel="2"/>
    <row r="2376" hidden="1" outlineLevel="2"/>
    <row r="2377" hidden="1" outlineLevel="2"/>
    <row r="2378" hidden="1" outlineLevel="2"/>
    <row r="2379" hidden="1" outlineLevel="2"/>
    <row r="2380" hidden="1" outlineLevel="2"/>
    <row r="2381" hidden="1" outlineLevel="2"/>
    <row r="2382" hidden="1" outlineLevel="2"/>
    <row r="2383" hidden="1" outlineLevel="2"/>
    <row r="2384" hidden="1" outlineLevel="2"/>
    <row r="2385" hidden="1" outlineLevel="2"/>
    <row r="2386" hidden="1" outlineLevel="2"/>
    <row r="2387" hidden="1" outlineLevel="2"/>
    <row r="2388" hidden="1" outlineLevel="2"/>
    <row r="2389" hidden="1" outlineLevel="2"/>
    <row r="2390" hidden="1" outlineLevel="2"/>
    <row r="2391" hidden="1" outlineLevel="2"/>
    <row r="2392" hidden="1" outlineLevel="2"/>
    <row r="2393" hidden="1" outlineLevel="2"/>
    <row r="2394" hidden="1" outlineLevel="2"/>
    <row r="2395" hidden="1" outlineLevel="2"/>
    <row r="2396" hidden="1" outlineLevel="2"/>
    <row r="2397" hidden="1" outlineLevel="2"/>
    <row r="2398" hidden="1" outlineLevel="2"/>
    <row r="2399" hidden="1" outlineLevel="2"/>
    <row r="2400" hidden="1" outlineLevel="2"/>
    <row r="2401" hidden="1" outlineLevel="2"/>
    <row r="2402" hidden="1" outlineLevel="2"/>
    <row r="2403" hidden="1" outlineLevel="2"/>
    <row r="2404" hidden="1" outlineLevel="2"/>
    <row r="2405" hidden="1" outlineLevel="2"/>
    <row r="2406" hidden="1" outlineLevel="2"/>
    <row r="2407" hidden="1" outlineLevel="2"/>
    <row r="2408" hidden="1" outlineLevel="2"/>
    <row r="2409" hidden="1" outlineLevel="2"/>
    <row r="2410" hidden="1" outlineLevel="2"/>
    <row r="2411" hidden="1" outlineLevel="2"/>
    <row r="2412" hidden="1" outlineLevel="2"/>
    <row r="2413" hidden="1" outlineLevel="2"/>
    <row r="2414" hidden="1" outlineLevel="2"/>
    <row r="2415" hidden="1" outlineLevel="2"/>
    <row r="2416" hidden="1" outlineLevel="2"/>
    <row r="2417" hidden="1" outlineLevel="2"/>
    <row r="2418" hidden="1" outlineLevel="2"/>
    <row r="2419" hidden="1" outlineLevel="2"/>
    <row r="2420" hidden="1" outlineLevel="2"/>
    <row r="2421" hidden="1" outlineLevel="2"/>
    <row r="2422" hidden="1" outlineLevel="2"/>
    <row r="2423" hidden="1" outlineLevel="2"/>
    <row r="2424" hidden="1" outlineLevel="2"/>
    <row r="2425" hidden="1" outlineLevel="2"/>
    <row r="2426" hidden="1" outlineLevel="2"/>
    <row r="2427" hidden="1" outlineLevel="2"/>
    <row r="2428" hidden="1" outlineLevel="2"/>
    <row r="2429" hidden="1" outlineLevel="2"/>
    <row r="2430" hidden="1" outlineLevel="2"/>
    <row r="2431" hidden="1" outlineLevel="2"/>
    <row r="2432" hidden="1" outlineLevel="2"/>
    <row r="2433" hidden="1" outlineLevel="2"/>
    <row r="2434" hidden="1" outlineLevel="2"/>
    <row r="2435" hidden="1" outlineLevel="2"/>
    <row r="2436" hidden="1" outlineLevel="2"/>
    <row r="2437" hidden="1" outlineLevel="2"/>
    <row r="2438" hidden="1" outlineLevel="2"/>
    <row r="2439" hidden="1" outlineLevel="2"/>
    <row r="2440" hidden="1" outlineLevel="2"/>
    <row r="2441" hidden="1" outlineLevel="2"/>
    <row r="2442" hidden="1" outlineLevel="2"/>
    <row r="2443" hidden="1" outlineLevel="2"/>
    <row r="2444" hidden="1" outlineLevel="2"/>
    <row r="2445" hidden="1" outlineLevel="2"/>
    <row r="2446" hidden="1" outlineLevel="2"/>
    <row r="2447" hidden="1" outlineLevel="2"/>
    <row r="2448" hidden="1" outlineLevel="2"/>
    <row r="2449" hidden="1" outlineLevel="2"/>
    <row r="2450" hidden="1" outlineLevel="2"/>
    <row r="2451" hidden="1" outlineLevel="2"/>
    <row r="2452" hidden="1" outlineLevel="2"/>
    <row r="2453" hidden="1" outlineLevel="2"/>
    <row r="2454" hidden="1" outlineLevel="2"/>
    <row r="2455" hidden="1" outlineLevel="2"/>
    <row r="2456" hidden="1" outlineLevel="2"/>
    <row r="2457" hidden="1" outlineLevel="2"/>
    <row r="2458" hidden="1" outlineLevel="2"/>
    <row r="2459" hidden="1" outlineLevel="2"/>
    <row r="2460" hidden="1" outlineLevel="2"/>
    <row r="2461" hidden="1" outlineLevel="2"/>
    <row r="2462" hidden="1" outlineLevel="2"/>
    <row r="2463" hidden="1" outlineLevel="2"/>
    <row r="2464" hidden="1" outlineLevel="2"/>
    <row r="2465" hidden="1" outlineLevel="2"/>
    <row r="2466" hidden="1" outlineLevel="2"/>
    <row r="2467" hidden="1" outlineLevel="2"/>
    <row r="2468" hidden="1" outlineLevel="2"/>
    <row r="2469" hidden="1" outlineLevel="2"/>
    <row r="2470" hidden="1" outlineLevel="2"/>
    <row r="2471" hidden="1" outlineLevel="2"/>
    <row r="2472" hidden="1" outlineLevel="2"/>
    <row r="2473" hidden="1" outlineLevel="2"/>
    <row r="2474" hidden="1" outlineLevel="2"/>
    <row r="2475" hidden="1" outlineLevel="2"/>
    <row r="2476" hidden="1" outlineLevel="2"/>
    <row r="2477" hidden="1" outlineLevel="2"/>
    <row r="2478" hidden="1" outlineLevel="2"/>
    <row r="2479" hidden="1" outlineLevel="2"/>
    <row r="2480" hidden="1" outlineLevel="2"/>
    <row r="2481" hidden="1" outlineLevel="2"/>
    <row r="2482" hidden="1" outlineLevel="2"/>
    <row r="2483" hidden="1" outlineLevel="2"/>
    <row r="2484" hidden="1" outlineLevel="2"/>
    <row r="2485" hidden="1" outlineLevel="2"/>
    <row r="2486" hidden="1" outlineLevel="2"/>
    <row r="2487" hidden="1" outlineLevel="2"/>
    <row r="2488" hidden="1" outlineLevel="2"/>
    <row r="2489" hidden="1" outlineLevel="2"/>
    <row r="2490" hidden="1" outlineLevel="2"/>
    <row r="2491" hidden="1" outlineLevel="2"/>
    <row r="2492" hidden="1" outlineLevel="2"/>
    <row r="2493" hidden="1" outlineLevel="2"/>
    <row r="2494" hidden="1" outlineLevel="2"/>
    <row r="2495" hidden="1" outlineLevel="2"/>
    <row r="2496" hidden="1" outlineLevel="2"/>
    <row r="2497" hidden="1" outlineLevel="2"/>
    <row r="2498" hidden="1" outlineLevel="2"/>
    <row r="2499" hidden="1" outlineLevel="2"/>
    <row r="2500" hidden="1" outlineLevel="2"/>
    <row r="2501" hidden="1" outlineLevel="2"/>
    <row r="2502" hidden="1" outlineLevel="2"/>
    <row r="2503" hidden="1" outlineLevel="2"/>
    <row r="2504" hidden="1" outlineLevel="2"/>
    <row r="2505" hidden="1" outlineLevel="2"/>
    <row r="2506" hidden="1" outlineLevel="2"/>
    <row r="2507" hidden="1" outlineLevel="2"/>
    <row r="2508" hidden="1" outlineLevel="2"/>
    <row r="2509" hidden="1" outlineLevel="2"/>
    <row r="2510" hidden="1" outlineLevel="2"/>
    <row r="2511" hidden="1" outlineLevel="2"/>
    <row r="2512" hidden="1" outlineLevel="2"/>
    <row r="2513" hidden="1" outlineLevel="2"/>
    <row r="2514" hidden="1" outlineLevel="2"/>
    <row r="2515" hidden="1" outlineLevel="2"/>
    <row r="2516" hidden="1" outlineLevel="2"/>
    <row r="2517" hidden="1" outlineLevel="2"/>
    <row r="2518" hidden="1" outlineLevel="2"/>
    <row r="2519" hidden="1" outlineLevel="2"/>
    <row r="2520" hidden="1" outlineLevel="2"/>
    <row r="2521" hidden="1" outlineLevel="2"/>
    <row r="2522" hidden="1" outlineLevel="2"/>
    <row r="2523" hidden="1" outlineLevel="2"/>
    <row r="2524" hidden="1" outlineLevel="2"/>
    <row r="2525" hidden="1" outlineLevel="2"/>
    <row r="2526" hidden="1" outlineLevel="2"/>
    <row r="2527" hidden="1" outlineLevel="2"/>
    <row r="2528" hidden="1" outlineLevel="2"/>
    <row r="2529" hidden="1" outlineLevel="2"/>
    <row r="2530" hidden="1" outlineLevel="2"/>
    <row r="2531" hidden="1" outlineLevel="2"/>
    <row r="2532" hidden="1" outlineLevel="2"/>
    <row r="2533" hidden="1" outlineLevel="2"/>
    <row r="2534" hidden="1" outlineLevel="2"/>
    <row r="2535" hidden="1" outlineLevel="2"/>
    <row r="2536" hidden="1" outlineLevel="2"/>
    <row r="2537" hidden="1" outlineLevel="2"/>
    <row r="2538" hidden="1" outlineLevel="2"/>
    <row r="2539" hidden="1" outlineLevel="2"/>
    <row r="2540" hidden="1" outlineLevel="2"/>
    <row r="2541" hidden="1" outlineLevel="2"/>
    <row r="2542" hidden="1" outlineLevel="2"/>
    <row r="2543" hidden="1" outlineLevel="2"/>
    <row r="2544" hidden="1" outlineLevel="2"/>
    <row r="2545" hidden="1" outlineLevel="2"/>
    <row r="2546" hidden="1" outlineLevel="2"/>
    <row r="2547" hidden="1" outlineLevel="2"/>
    <row r="2548" hidden="1" outlineLevel="2"/>
    <row r="2549" hidden="1" outlineLevel="2"/>
    <row r="2550" hidden="1" outlineLevel="2"/>
    <row r="2551" hidden="1" outlineLevel="2"/>
    <row r="2552" hidden="1" outlineLevel="2"/>
    <row r="2553" hidden="1" outlineLevel="2"/>
    <row r="2554" hidden="1" outlineLevel="2"/>
    <row r="2555" hidden="1" outlineLevel="2"/>
    <row r="2556" hidden="1" outlineLevel="2"/>
    <row r="2557" hidden="1" outlineLevel="2"/>
    <row r="2558" hidden="1" outlineLevel="2"/>
    <row r="2559" hidden="1" outlineLevel="2"/>
    <row r="2560" hidden="1" outlineLevel="2"/>
    <row r="2561" hidden="1" outlineLevel="2"/>
    <row r="2562" hidden="1" outlineLevel="2"/>
    <row r="2563" hidden="1" outlineLevel="2"/>
    <row r="2564" hidden="1" outlineLevel="2"/>
    <row r="2565" hidden="1" outlineLevel="2"/>
    <row r="2566" hidden="1" outlineLevel="2"/>
    <row r="2567" hidden="1" outlineLevel="2"/>
    <row r="2568" hidden="1" outlineLevel="2"/>
    <row r="2569" hidden="1" outlineLevel="2"/>
    <row r="2570" hidden="1" outlineLevel="2"/>
    <row r="2571" hidden="1" outlineLevel="2"/>
    <row r="2572" hidden="1" outlineLevel="2"/>
    <row r="2573" hidden="1" outlineLevel="2"/>
    <row r="2574" hidden="1" outlineLevel="2"/>
    <row r="2575" hidden="1" outlineLevel="2"/>
    <row r="2576" hidden="1" outlineLevel="2"/>
    <row r="2577" hidden="1" outlineLevel="2"/>
    <row r="2578" hidden="1" outlineLevel="2"/>
    <row r="2579" hidden="1" outlineLevel="2"/>
    <row r="2580" hidden="1" outlineLevel="2"/>
    <row r="2581" hidden="1" outlineLevel="2"/>
    <row r="2582" hidden="1" outlineLevel="2"/>
    <row r="2583" hidden="1" outlineLevel="2"/>
    <row r="2584" hidden="1" outlineLevel="2"/>
    <row r="2585" hidden="1" outlineLevel="2"/>
    <row r="2586" hidden="1" outlineLevel="2"/>
    <row r="2587" hidden="1" outlineLevel="2"/>
    <row r="2588" hidden="1" outlineLevel="2"/>
    <row r="2589" hidden="1" outlineLevel="2"/>
    <row r="2590" hidden="1" outlineLevel="2"/>
    <row r="2591" hidden="1" outlineLevel="2"/>
    <row r="2592" hidden="1" outlineLevel="2"/>
    <row r="2593" hidden="1" outlineLevel="2"/>
    <row r="2594" hidden="1" outlineLevel="2"/>
    <row r="2595" hidden="1" outlineLevel="2"/>
    <row r="2596" hidden="1" outlineLevel="2"/>
    <row r="2597" hidden="1" outlineLevel="2"/>
    <row r="2598" hidden="1" outlineLevel="2"/>
    <row r="2599" hidden="1" outlineLevel="2"/>
    <row r="2600" hidden="1" outlineLevel="2"/>
    <row r="2601" hidden="1" outlineLevel="2"/>
    <row r="2602" hidden="1" outlineLevel="2"/>
    <row r="2603" hidden="1" outlineLevel="2"/>
    <row r="2604" hidden="1" outlineLevel="2"/>
    <row r="2605" hidden="1" outlineLevel="2"/>
    <row r="2606" hidden="1" outlineLevel="2"/>
    <row r="2607" hidden="1" outlineLevel="2"/>
    <row r="2608" hidden="1" outlineLevel="2"/>
    <row r="2609" hidden="1" outlineLevel="2"/>
    <row r="2610" hidden="1" outlineLevel="2"/>
    <row r="2611" hidden="1" outlineLevel="2"/>
    <row r="2612" hidden="1" outlineLevel="2"/>
    <row r="2613" hidden="1" outlineLevel="2"/>
    <row r="2614" hidden="1" outlineLevel="2"/>
    <row r="2615" hidden="1" outlineLevel="2"/>
    <row r="2616" hidden="1" outlineLevel="2"/>
    <row r="2617" hidden="1" outlineLevel="2"/>
    <row r="2618" hidden="1" outlineLevel="2"/>
    <row r="2619" hidden="1" outlineLevel="2"/>
    <row r="2620" hidden="1" outlineLevel="2"/>
    <row r="2621" hidden="1" outlineLevel="2"/>
    <row r="2622" hidden="1" outlineLevel="2"/>
    <row r="2623" hidden="1" outlineLevel="2"/>
    <row r="2624" hidden="1" outlineLevel="2"/>
    <row r="2625" hidden="1" outlineLevel="2"/>
    <row r="2626" hidden="1" outlineLevel="2"/>
    <row r="2627" hidden="1" outlineLevel="2"/>
    <row r="2628" hidden="1" outlineLevel="2"/>
    <row r="2629" hidden="1" outlineLevel="2"/>
    <row r="2630" hidden="1" outlineLevel="2"/>
    <row r="2631" hidden="1" outlineLevel="2"/>
    <row r="2632" hidden="1" outlineLevel="2"/>
    <row r="2633" hidden="1" outlineLevel="2"/>
    <row r="2634" hidden="1" outlineLevel="2"/>
    <row r="2635" hidden="1" outlineLevel="2"/>
    <row r="2636" hidden="1" outlineLevel="2"/>
    <row r="2637" hidden="1" outlineLevel="2"/>
    <row r="2638" hidden="1" outlineLevel="2"/>
    <row r="2639" hidden="1" outlineLevel="2"/>
    <row r="2640" hidden="1" outlineLevel="2"/>
    <row r="2641" hidden="1" outlineLevel="2"/>
    <row r="2642" hidden="1" outlineLevel="2"/>
    <row r="2643" hidden="1" outlineLevel="2"/>
    <row r="2644" hidden="1" outlineLevel="2"/>
    <row r="2645" hidden="1" outlineLevel="2"/>
    <row r="2646" hidden="1" outlineLevel="2"/>
    <row r="2647" hidden="1" outlineLevel="2"/>
    <row r="2648" hidden="1" outlineLevel="2"/>
    <row r="2649" hidden="1" outlineLevel="2"/>
    <row r="2650" hidden="1" outlineLevel="2"/>
    <row r="2651" hidden="1" outlineLevel="2"/>
    <row r="2652" hidden="1" outlineLevel="2"/>
    <row r="2653" hidden="1" outlineLevel="2"/>
    <row r="2654" hidden="1" outlineLevel="2"/>
    <row r="2655" hidden="1" outlineLevel="2"/>
    <row r="2656" hidden="1" outlineLevel="2"/>
    <row r="2657" hidden="1" outlineLevel="2"/>
    <row r="2658" hidden="1" outlineLevel="2"/>
    <row r="2659" hidden="1" outlineLevel="2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7"/>
  <sheetViews>
    <sheetView topLeftCell="A4" workbookViewId="0">
      <selection activeCell="A25" sqref="A25"/>
    </sheetView>
  </sheetViews>
  <sheetFormatPr defaultRowHeight="15"/>
  <cols>
    <col min="1" max="1" width="37.140625" customWidth="1"/>
    <col min="2" max="2" width="16.28515625" customWidth="1"/>
    <col min="3" max="3" width="13.140625" customWidth="1"/>
    <col min="4" max="4" width="12" customWidth="1"/>
    <col min="6" max="6" width="11" customWidth="1"/>
    <col min="7" max="7" width="18.5703125" customWidth="1"/>
    <col min="11" max="11" width="40.140625" customWidth="1"/>
  </cols>
  <sheetData>
    <row r="1" spans="1:11" ht="23.25">
      <c r="A1" s="136" t="s">
        <v>7</v>
      </c>
      <c r="B1" s="136"/>
      <c r="C1" s="136"/>
      <c r="D1" s="136"/>
    </row>
    <row r="2" spans="1:11" ht="19.5" thickBot="1">
      <c r="A2" s="135" t="s">
        <v>9</v>
      </c>
      <c r="B2" s="135"/>
      <c r="C2" s="135"/>
      <c r="D2" s="135"/>
    </row>
    <row r="3" spans="1:11" ht="18.75">
      <c r="A3" s="37" t="s">
        <v>162</v>
      </c>
      <c r="B3" s="75" t="s">
        <v>163</v>
      </c>
      <c r="C3" s="75" t="s">
        <v>164</v>
      </c>
      <c r="D3" s="76" t="s">
        <v>143</v>
      </c>
    </row>
    <row r="4" spans="1:11" ht="18.75">
      <c r="A4" s="32" t="s">
        <v>165</v>
      </c>
      <c r="B4" s="13">
        <v>100</v>
      </c>
      <c r="C4" s="13">
        <v>4</v>
      </c>
      <c r="D4" s="19">
        <v>50</v>
      </c>
    </row>
    <row r="5" spans="1:11" ht="18.75">
      <c r="A5" s="32" t="s">
        <v>166</v>
      </c>
      <c r="B5" s="13">
        <v>101</v>
      </c>
      <c r="C5" s="13">
        <v>3</v>
      </c>
      <c r="D5" s="19">
        <v>20</v>
      </c>
    </row>
    <row r="6" spans="1:11" ht="18.75">
      <c r="A6" s="32" t="s">
        <v>167</v>
      </c>
      <c r="B6" s="13">
        <v>102</v>
      </c>
      <c r="C6" s="13">
        <v>5</v>
      </c>
      <c r="D6" s="19">
        <v>10</v>
      </c>
    </row>
    <row r="7" spans="1:11" ht="18.75">
      <c r="A7" s="111" t="s">
        <v>168</v>
      </c>
      <c r="B7" s="112">
        <v>103</v>
      </c>
      <c r="C7" s="112">
        <v>8</v>
      </c>
      <c r="D7" s="113">
        <v>8</v>
      </c>
    </row>
    <row r="8" spans="1:11" ht="18.75">
      <c r="A8" s="32" t="s">
        <v>169</v>
      </c>
      <c r="B8" s="13">
        <v>104</v>
      </c>
      <c r="C8" s="13">
        <v>9</v>
      </c>
      <c r="D8" s="19">
        <v>5.6</v>
      </c>
    </row>
    <row r="9" spans="1:11" ht="19.5" thickBot="1">
      <c r="A9" s="35" t="s">
        <v>170</v>
      </c>
      <c r="B9" s="21">
        <v>105</v>
      </c>
      <c r="C9" s="21">
        <v>10</v>
      </c>
      <c r="D9" s="22">
        <v>10.5</v>
      </c>
    </row>
    <row r="10" spans="1:11" ht="19.5" thickBot="1">
      <c r="A10" s="7"/>
    </row>
    <row r="11" spans="1:11" ht="18.75">
      <c r="A11" s="77" t="s">
        <v>162</v>
      </c>
      <c r="B11" s="41" t="s">
        <v>143</v>
      </c>
    </row>
    <row r="12" spans="1:11" ht="19.5" thickBot="1">
      <c r="A12" s="32" t="s">
        <v>169</v>
      </c>
      <c r="B12" s="44">
        <f>VLOOKUP(TRIM(A12),Flipkart,4,0)</f>
        <v>5.6</v>
      </c>
      <c r="D12" s="129" t="s">
        <v>205</v>
      </c>
      <c r="E12" s="129"/>
      <c r="F12" s="129"/>
      <c r="G12" s="129"/>
    </row>
    <row r="13" spans="1:11" ht="15.75" thickBot="1"/>
    <row r="14" spans="1:11" ht="18.75">
      <c r="A14" s="37" t="s">
        <v>162</v>
      </c>
      <c r="B14" s="75" t="s">
        <v>163</v>
      </c>
      <c r="C14" s="75" t="s">
        <v>164</v>
      </c>
      <c r="D14" s="76" t="s">
        <v>143</v>
      </c>
    </row>
    <row r="15" spans="1:11" ht="24" thickBot="1">
      <c r="A15" s="35" t="s">
        <v>166</v>
      </c>
      <c r="B15" s="66">
        <f>VLOOKUP($A$15,Flipkart,MATCH(B$14,$A$3:$D$3,0),0)</f>
        <v>101</v>
      </c>
      <c r="C15" s="66">
        <f>VLOOKUP($A$15,Flipkart,MATCH(C$14,$A$3:$D$3,0),0)</f>
        <v>3</v>
      </c>
      <c r="D15" s="66">
        <f>VLOOKUP($A$15,Flipkart,MATCH(D$14,$A$3:$D$3,0),0)</f>
        <v>20</v>
      </c>
      <c r="G15" s="137" t="s">
        <v>206</v>
      </c>
      <c r="H15" s="137"/>
      <c r="I15" s="137"/>
      <c r="J15" s="137"/>
      <c r="K15" s="137"/>
    </row>
    <row r="16" spans="1:11" ht="15.75" thickBot="1"/>
    <row r="17" spans="1:7" ht="18.75">
      <c r="A17" s="123" t="s">
        <v>8</v>
      </c>
      <c r="B17" s="124"/>
      <c r="C17" s="124"/>
      <c r="D17" s="124"/>
      <c r="E17" s="124"/>
      <c r="F17" s="124"/>
      <c r="G17" s="125"/>
    </row>
    <row r="18" spans="1:7" ht="18.75">
      <c r="A18" s="32" t="s">
        <v>162</v>
      </c>
      <c r="B18" s="29" t="s">
        <v>154</v>
      </c>
      <c r="C18" s="29" t="s">
        <v>144</v>
      </c>
      <c r="D18" s="29" t="s">
        <v>158</v>
      </c>
      <c r="E18" s="29" t="s">
        <v>152</v>
      </c>
      <c r="F18" s="29" t="s">
        <v>156</v>
      </c>
      <c r="G18" s="42" t="s">
        <v>150</v>
      </c>
    </row>
    <row r="19" spans="1:7" ht="18.75">
      <c r="A19" s="32" t="s">
        <v>163</v>
      </c>
      <c r="B19" s="29">
        <v>100</v>
      </c>
      <c r="C19" s="29">
        <v>101</v>
      </c>
      <c r="D19" s="29">
        <v>102</v>
      </c>
      <c r="E19" s="29">
        <v>103</v>
      </c>
      <c r="F19" s="29">
        <v>104</v>
      </c>
      <c r="G19" s="42">
        <v>105</v>
      </c>
    </row>
    <row r="20" spans="1:7" ht="18.75">
      <c r="A20" s="32" t="s">
        <v>164</v>
      </c>
      <c r="B20" s="29">
        <v>4</v>
      </c>
      <c r="C20" s="29">
        <v>3</v>
      </c>
      <c r="D20" s="29">
        <v>5</v>
      </c>
      <c r="E20" s="29">
        <v>8</v>
      </c>
      <c r="F20" s="29">
        <v>9</v>
      </c>
      <c r="G20" s="42">
        <v>10</v>
      </c>
    </row>
    <row r="21" spans="1:7" ht="19.5" thickBot="1">
      <c r="A21" s="35" t="s">
        <v>143</v>
      </c>
      <c r="B21" s="43">
        <v>50</v>
      </c>
      <c r="C21" s="43">
        <v>20</v>
      </c>
      <c r="D21" s="43">
        <v>10</v>
      </c>
      <c r="E21" s="43">
        <v>8</v>
      </c>
      <c r="F21" s="43">
        <v>5.6</v>
      </c>
      <c r="G21" s="44">
        <v>10.5</v>
      </c>
    </row>
    <row r="22" spans="1:7" ht="15.75" thickBot="1"/>
    <row r="23" spans="1:7" ht="18.75">
      <c r="A23" s="37" t="s">
        <v>162</v>
      </c>
      <c r="B23" s="41" t="s">
        <v>143</v>
      </c>
    </row>
    <row r="24" spans="1:7" ht="21.75" thickBot="1">
      <c r="A24" s="29" t="s">
        <v>144</v>
      </c>
      <c r="B24" s="44">
        <f>HLOOKUP(A24,A18:G21,4,0)</f>
        <v>20</v>
      </c>
      <c r="E24" s="134" t="s">
        <v>207</v>
      </c>
      <c r="F24" s="134"/>
      <c r="G24" s="134"/>
    </row>
    <row r="27" spans="1:7" s="48" customFormat="1"/>
  </sheetData>
  <mergeCells count="6">
    <mergeCell ref="E24:G24"/>
    <mergeCell ref="A2:D2"/>
    <mergeCell ref="A1:D1"/>
    <mergeCell ref="A17:G17"/>
    <mergeCell ref="D12:G12"/>
    <mergeCell ref="G15:K15"/>
  </mergeCells>
  <dataValidations count="1">
    <dataValidation type="list" allowBlank="1" showInputMessage="1" showErrorMessage="1" sqref="A15">
      <formula1>$A$4:$A$9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selection activeCell="E11" sqref="E11"/>
    </sheetView>
  </sheetViews>
  <sheetFormatPr defaultRowHeight="15"/>
  <cols>
    <col min="1" max="1" width="33.85546875" customWidth="1"/>
  </cols>
  <sheetData>
    <row r="1" spans="1:9" ht="18.75">
      <c r="A1" s="86" t="s">
        <v>67</v>
      </c>
    </row>
    <row r="11" spans="1:9" ht="26.25">
      <c r="E11" s="114">
        <v>5</v>
      </c>
      <c r="F11" s="87">
        <v>2</v>
      </c>
      <c r="G11" s="87">
        <v>3</v>
      </c>
      <c r="H11" s="87">
        <v>4</v>
      </c>
      <c r="I11" s="87">
        <v>5</v>
      </c>
    </row>
    <row r="12" spans="1:9" ht="26.25">
      <c r="E12" s="87">
        <v>2</v>
      </c>
      <c r="F12" s="87">
        <v>3</v>
      </c>
      <c r="G12" s="87">
        <v>4</v>
      </c>
      <c r="H12" s="87">
        <v>5</v>
      </c>
      <c r="I12" s="87">
        <v>6</v>
      </c>
    </row>
    <row r="13" spans="1:9" ht="26.25">
      <c r="E13" s="87">
        <v>3</v>
      </c>
      <c r="F13" s="87">
        <v>4</v>
      </c>
      <c r="G13" s="87">
        <v>5</v>
      </c>
      <c r="H13" s="87">
        <v>6</v>
      </c>
      <c r="I13" s="87">
        <v>7</v>
      </c>
    </row>
    <row r="14" spans="1:9" ht="26.25">
      <c r="E14" s="87">
        <v>4</v>
      </c>
      <c r="F14" s="87">
        <v>5</v>
      </c>
      <c r="G14" s="87">
        <v>6</v>
      </c>
      <c r="H14" s="87">
        <v>7</v>
      </c>
      <c r="I14" s="87">
        <v>8</v>
      </c>
    </row>
    <row r="15" spans="1:9" ht="26.25">
      <c r="E15" s="87">
        <v>5</v>
      </c>
      <c r="F15" s="87">
        <v>6</v>
      </c>
      <c r="G15" s="87">
        <v>7</v>
      </c>
      <c r="H15" s="87">
        <v>8</v>
      </c>
      <c r="I15" s="87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B5" sqref="B5"/>
    </sheetView>
  </sheetViews>
  <sheetFormatPr defaultRowHeight="15"/>
  <cols>
    <col min="1" max="1" width="33" customWidth="1"/>
  </cols>
  <sheetData>
    <row r="1" spans="1:6" ht="18.75">
      <c r="A1" s="86" t="s">
        <v>67</v>
      </c>
    </row>
    <row r="5" spans="1:6" ht="26.25">
      <c r="B5" s="87">
        <v>4</v>
      </c>
      <c r="C5" s="87">
        <v>2</v>
      </c>
      <c r="D5" s="87">
        <v>3</v>
      </c>
      <c r="E5" s="87">
        <v>4</v>
      </c>
      <c r="F5" s="87">
        <v>5</v>
      </c>
    </row>
    <row r="6" spans="1:6" ht="26.25">
      <c r="B6" s="87">
        <v>2</v>
      </c>
      <c r="C6" s="87">
        <v>3</v>
      </c>
      <c r="D6" s="87">
        <v>4</v>
      </c>
      <c r="E6" s="87">
        <v>5</v>
      </c>
      <c r="F6" s="87">
        <v>6</v>
      </c>
    </row>
    <row r="7" spans="1:6" ht="26.25">
      <c r="B7" s="87">
        <v>3</v>
      </c>
      <c r="C7" s="87">
        <v>4</v>
      </c>
      <c r="D7" s="87">
        <v>5</v>
      </c>
      <c r="E7" s="87">
        <v>6</v>
      </c>
      <c r="F7" s="87">
        <v>7</v>
      </c>
    </row>
    <row r="8" spans="1:6" ht="26.25">
      <c r="B8" s="87">
        <v>4</v>
      </c>
      <c r="C8" s="87">
        <v>5</v>
      </c>
      <c r="D8" s="87">
        <v>6</v>
      </c>
      <c r="E8" s="87">
        <v>7</v>
      </c>
      <c r="F8" s="87">
        <v>8</v>
      </c>
    </row>
    <row r="9" spans="1:6" ht="26.25">
      <c r="B9" s="87">
        <v>5</v>
      </c>
      <c r="C9" s="87">
        <v>6</v>
      </c>
      <c r="D9" s="87">
        <v>7</v>
      </c>
      <c r="E9" s="87">
        <v>8</v>
      </c>
      <c r="F9" s="87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selection activeCell="D8" sqref="D8"/>
    </sheetView>
  </sheetViews>
  <sheetFormatPr defaultRowHeight="15"/>
  <cols>
    <col min="1" max="1" width="28.7109375" customWidth="1"/>
  </cols>
  <sheetData>
    <row r="1" spans="1:8" ht="18.75">
      <c r="A1" s="86" t="s">
        <v>67</v>
      </c>
    </row>
    <row r="8" spans="1:8" ht="26.25">
      <c r="D8" s="87">
        <v>6</v>
      </c>
      <c r="E8" s="87">
        <v>2</v>
      </c>
      <c r="F8" s="87">
        <v>3</v>
      </c>
      <c r="G8" s="87">
        <v>4</v>
      </c>
      <c r="H8" s="87">
        <v>5</v>
      </c>
    </row>
    <row r="9" spans="1:8" ht="26.25">
      <c r="D9" s="87">
        <v>2</v>
      </c>
      <c r="E9" s="87">
        <v>3</v>
      </c>
      <c r="F9" s="87">
        <v>4</v>
      </c>
      <c r="G9" s="87">
        <v>5</v>
      </c>
      <c r="H9" s="87">
        <v>6</v>
      </c>
    </row>
    <row r="10" spans="1:8" ht="26.25">
      <c r="D10" s="87">
        <v>3</v>
      </c>
      <c r="E10" s="87">
        <v>4</v>
      </c>
      <c r="F10" s="87">
        <v>5</v>
      </c>
      <c r="G10" s="87">
        <v>6</v>
      </c>
      <c r="H10" s="87">
        <v>7</v>
      </c>
    </row>
    <row r="11" spans="1:8" ht="26.25">
      <c r="D11" s="87">
        <v>4</v>
      </c>
      <c r="E11" s="87">
        <v>5</v>
      </c>
      <c r="F11" s="87">
        <v>6</v>
      </c>
      <c r="G11" s="87">
        <v>7</v>
      </c>
      <c r="H11" s="87">
        <v>8</v>
      </c>
    </row>
    <row r="12" spans="1:8" ht="26.25">
      <c r="D12" s="87">
        <v>5</v>
      </c>
      <c r="E12" s="87">
        <v>6</v>
      </c>
      <c r="F12" s="87">
        <v>7</v>
      </c>
      <c r="G12" s="87">
        <v>8</v>
      </c>
      <c r="H12" s="87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8</vt:i4>
      </vt:variant>
    </vt:vector>
  </HeadingPairs>
  <TitlesOfParts>
    <vt:vector size="24" baseType="lpstr">
      <vt:lpstr>INTRO</vt:lpstr>
      <vt:lpstr>Basic</vt:lpstr>
      <vt:lpstr>Mid</vt:lpstr>
      <vt:lpstr>Functions</vt:lpstr>
      <vt:lpstr>Subtotal</vt:lpstr>
      <vt:lpstr>Advanced</vt:lpstr>
      <vt:lpstr>3D-1</vt:lpstr>
      <vt:lpstr>3D-2</vt:lpstr>
      <vt:lpstr>3D-3</vt:lpstr>
      <vt:lpstr>3D</vt:lpstr>
      <vt:lpstr>Report</vt:lpstr>
      <vt:lpstr>Sheet1</vt:lpstr>
      <vt:lpstr>P1</vt:lpstr>
      <vt:lpstr>Sheet4</vt:lpstr>
      <vt:lpstr>Sheet5</vt:lpstr>
      <vt:lpstr>data</vt:lpstr>
      <vt:lpstr>Mid!_1</vt:lpstr>
      <vt:lpstr>amazon</vt:lpstr>
      <vt:lpstr>Flipkart</vt:lpstr>
      <vt:lpstr>India</vt:lpstr>
      <vt:lpstr>mix</vt:lpstr>
      <vt:lpstr>Salary</vt:lpstr>
      <vt:lpstr>Unname</vt:lpstr>
      <vt:lpstr>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2023-10-07T11:44:41Z</dcterms:created>
  <dcterms:modified xsi:type="dcterms:W3CDTF">2023-10-15T09:26:55Z</dcterms:modified>
</cp:coreProperties>
</file>