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rn.sharepoint.com/sites/RDD/d/Human Genetics/Manuscripts/SLC6A1_functional/"/>
    </mc:Choice>
  </mc:AlternateContent>
  <xr:revisionPtr revIDLastSave="100" documentId="8_{492B387C-852B-420E-A2CD-A2FE87D21294}" xr6:coauthVersionLast="47" xr6:coauthVersionMax="47" xr10:uidLastSave="{3FF75B44-A776-42C5-9122-011AEAC7380C}"/>
  <bookViews>
    <workbookView xWindow="13185" yWindow="3990" windowWidth="28800" windowHeight="15225" xr2:uid="{32AC3EA7-4E2C-4856-BCD3-87C89B91150B}"/>
  </bookViews>
  <sheets>
    <sheet name="1-Sources" sheetId="7" r:id="rId1"/>
    <sheet name="2-Patients" sheetId="11" r:id="rId2"/>
    <sheet name="3-Variants" sheetId="8" r:id="rId3"/>
    <sheet name="4-Results" sheetId="13" r:id="rId4"/>
    <sheet name="5-Tabulation" sheetId="10" r:id="rId5"/>
    <sheet name="6-Reclassification" sheetId="15" r:id="rId6"/>
    <sheet name="7-Topology" sheetId="16" r:id="rId7"/>
  </sheets>
  <definedNames>
    <definedName name="_xlnm._FilterDatabase" localSheetId="1" hidden="1">'2-Patients'!$A$1:$T$345</definedName>
    <definedName name="_xlnm._FilterDatabase" localSheetId="2" hidden="1">'3-Variants'!$B$1:$V$201</definedName>
    <definedName name="_xlnm._FilterDatabase" localSheetId="3" hidden="1">'4-Results'!$A$1:$Q$183</definedName>
    <definedName name="_xlnm._FilterDatabase" localSheetId="6" hidden="1">'7-Topology'!$N$1:$N$182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5" l="1"/>
  <c r="I32" i="15"/>
  <c r="G33" i="15"/>
  <c r="F33" i="15"/>
  <c r="F32" i="15"/>
  <c r="F31" i="15"/>
  <c r="C21" i="15"/>
  <c r="D21" i="15"/>
  <c r="C22" i="15"/>
  <c r="E22" i="15" s="1"/>
  <c r="D22" i="15"/>
  <c r="C23" i="15"/>
  <c r="E23" i="15" s="1"/>
  <c r="D23" i="15"/>
  <c r="C24" i="15"/>
  <c r="E24" i="15" s="1"/>
  <c r="D24" i="15"/>
  <c r="C25" i="15"/>
  <c r="E25" i="15" s="1"/>
  <c r="D25" i="15"/>
  <c r="C26" i="15"/>
  <c r="D26" i="15"/>
  <c r="D20" i="15"/>
  <c r="C20" i="15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E19" i="16"/>
  <c r="D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8" i="16"/>
  <c r="D10" i="16"/>
  <c r="E10" i="16"/>
  <c r="D11" i="16"/>
  <c r="E11" i="16"/>
  <c r="D12" i="16"/>
  <c r="E12" i="16"/>
  <c r="E9" i="16"/>
  <c r="D9" i="16"/>
  <c r="D8" i="15"/>
  <c r="D9" i="15"/>
  <c r="D10" i="15"/>
  <c r="D11" i="15"/>
  <c r="D12" i="15"/>
  <c r="D13" i="15"/>
  <c r="D7" i="15"/>
  <c r="C8" i="15"/>
  <c r="C9" i="15"/>
  <c r="C10" i="15"/>
  <c r="C11" i="15"/>
  <c r="C12" i="15"/>
  <c r="C13" i="15"/>
  <c r="C7" i="15"/>
  <c r="D27" i="15" l="1"/>
  <c r="E26" i="15"/>
  <c r="E21" i="15"/>
  <c r="C27" i="15"/>
  <c r="E27" i="15" s="1"/>
  <c r="E20" i="15"/>
  <c r="E13" i="15"/>
  <c r="E11" i="15"/>
  <c r="D45" i="16"/>
  <c r="F43" i="16"/>
  <c r="H43" i="16" s="1"/>
  <c r="F39" i="16"/>
  <c r="H39" i="16" s="1"/>
  <c r="F37" i="16"/>
  <c r="H37" i="16" s="1"/>
  <c r="E9" i="15"/>
  <c r="E10" i="15"/>
  <c r="E8" i="15"/>
  <c r="D13" i="16"/>
  <c r="E13" i="16"/>
  <c r="C14" i="15"/>
  <c r="E12" i="15"/>
  <c r="F41" i="16"/>
  <c r="H41" i="16" s="1"/>
  <c r="H35" i="16"/>
  <c r="H31" i="16"/>
  <c r="H27" i="16"/>
  <c r="H23" i="16"/>
  <c r="H38" i="16"/>
  <c r="H34" i="16"/>
  <c r="H30" i="16"/>
  <c r="H26" i="16"/>
  <c r="H22" i="16"/>
  <c r="E45" i="16"/>
  <c r="H33" i="16"/>
  <c r="H29" i="16"/>
  <c r="H25" i="16"/>
  <c r="H21" i="16"/>
  <c r="H32" i="16"/>
  <c r="H28" i="16"/>
  <c r="H24" i="16"/>
  <c r="H20" i="16"/>
  <c r="F9" i="16"/>
  <c r="H9" i="16" s="1"/>
  <c r="F12" i="16"/>
  <c r="H12" i="16" s="1"/>
  <c r="F42" i="16"/>
  <c r="H42" i="16" s="1"/>
  <c r="F11" i="16"/>
  <c r="H11" i="16" s="1"/>
  <c r="F10" i="16"/>
  <c r="H10" i="16" s="1"/>
  <c r="F44" i="16"/>
  <c r="H44" i="16" s="1"/>
  <c r="F40" i="16"/>
  <c r="H40" i="16" s="1"/>
  <c r="F36" i="16"/>
  <c r="H36" i="16" s="1"/>
  <c r="F19" i="16"/>
  <c r="H19" i="16" s="1"/>
  <c r="D14" i="15"/>
  <c r="E7" i="15"/>
  <c r="I321" i="11"/>
  <c r="I322" i="11"/>
  <c r="I113" i="11"/>
  <c r="G32" i="15" l="1"/>
  <c r="J32" i="15" s="1"/>
  <c r="G31" i="15"/>
  <c r="J33" i="15" s="1"/>
  <c r="F45" i="16"/>
  <c r="H45" i="16" s="1"/>
  <c r="E14" i="15"/>
  <c r="F13" i="16"/>
  <c r="H13" i="16" s="1"/>
  <c r="C15" i="10"/>
  <c r="D15" i="10"/>
  <c r="C16" i="10"/>
  <c r="D16" i="10"/>
  <c r="C17" i="10"/>
  <c r="D17" i="10"/>
  <c r="C18" i="10"/>
  <c r="D18" i="10"/>
  <c r="D14" i="10"/>
  <c r="C14" i="10"/>
  <c r="C6" i="10"/>
  <c r="D6" i="10"/>
  <c r="E6" i="10"/>
  <c r="F6" i="10"/>
  <c r="G6" i="10"/>
  <c r="C7" i="10"/>
  <c r="D7" i="10"/>
  <c r="E7" i="10"/>
  <c r="F7" i="10"/>
  <c r="G7" i="10"/>
  <c r="C8" i="10"/>
  <c r="D8" i="10"/>
  <c r="E8" i="10"/>
  <c r="F8" i="10"/>
  <c r="G8" i="10"/>
  <c r="C9" i="10"/>
  <c r="D9" i="10"/>
  <c r="E9" i="10"/>
  <c r="F9" i="10"/>
  <c r="G9" i="10"/>
  <c r="D5" i="10"/>
  <c r="E5" i="10"/>
  <c r="F5" i="10"/>
  <c r="G5" i="10"/>
  <c r="C5" i="10"/>
  <c r="S3" i="8"/>
  <c r="T3" i="8"/>
  <c r="U3" i="8"/>
  <c r="S4" i="8"/>
  <c r="T4" i="8"/>
  <c r="U4" i="8"/>
  <c r="S5" i="8"/>
  <c r="T5" i="8"/>
  <c r="U5" i="8"/>
  <c r="S6" i="8"/>
  <c r="T6" i="8"/>
  <c r="U6" i="8"/>
  <c r="S7" i="8"/>
  <c r="T7" i="8"/>
  <c r="U7" i="8"/>
  <c r="S8" i="8"/>
  <c r="T8" i="8"/>
  <c r="U8" i="8"/>
  <c r="S9" i="8"/>
  <c r="T9" i="8"/>
  <c r="U9" i="8"/>
  <c r="S10" i="8"/>
  <c r="T10" i="8"/>
  <c r="U10" i="8"/>
  <c r="S11" i="8"/>
  <c r="T11" i="8"/>
  <c r="U11" i="8"/>
  <c r="S12" i="8"/>
  <c r="T12" i="8"/>
  <c r="U12" i="8"/>
  <c r="S13" i="8"/>
  <c r="T13" i="8"/>
  <c r="U13" i="8"/>
  <c r="S14" i="8"/>
  <c r="T14" i="8"/>
  <c r="U14" i="8"/>
  <c r="S15" i="8"/>
  <c r="T15" i="8"/>
  <c r="U15" i="8"/>
  <c r="S16" i="8"/>
  <c r="T16" i="8"/>
  <c r="U16" i="8"/>
  <c r="S17" i="8"/>
  <c r="T17" i="8"/>
  <c r="U17" i="8"/>
  <c r="S18" i="8"/>
  <c r="T18" i="8"/>
  <c r="U18" i="8"/>
  <c r="S19" i="8"/>
  <c r="T19" i="8"/>
  <c r="U19" i="8"/>
  <c r="S20" i="8"/>
  <c r="T20" i="8"/>
  <c r="U20" i="8"/>
  <c r="S21" i="8"/>
  <c r="T21" i="8"/>
  <c r="U21" i="8"/>
  <c r="S22" i="8"/>
  <c r="T22" i="8"/>
  <c r="U22" i="8"/>
  <c r="S23" i="8"/>
  <c r="T23" i="8"/>
  <c r="U23" i="8"/>
  <c r="S24" i="8"/>
  <c r="T24" i="8"/>
  <c r="U24" i="8"/>
  <c r="S25" i="8"/>
  <c r="T25" i="8"/>
  <c r="U25" i="8"/>
  <c r="S26" i="8"/>
  <c r="T26" i="8"/>
  <c r="U26" i="8"/>
  <c r="S27" i="8"/>
  <c r="T27" i="8"/>
  <c r="U27" i="8"/>
  <c r="S28" i="8"/>
  <c r="T28" i="8"/>
  <c r="U28" i="8"/>
  <c r="S29" i="8"/>
  <c r="T29" i="8"/>
  <c r="U29" i="8"/>
  <c r="S30" i="8"/>
  <c r="T30" i="8"/>
  <c r="U30" i="8"/>
  <c r="S31" i="8"/>
  <c r="T31" i="8"/>
  <c r="U31" i="8"/>
  <c r="S32" i="8"/>
  <c r="T32" i="8"/>
  <c r="U32" i="8"/>
  <c r="S33" i="8"/>
  <c r="T33" i="8"/>
  <c r="U33" i="8"/>
  <c r="S34" i="8"/>
  <c r="T34" i="8"/>
  <c r="U34" i="8"/>
  <c r="S35" i="8"/>
  <c r="T35" i="8"/>
  <c r="U35" i="8"/>
  <c r="S36" i="8"/>
  <c r="T36" i="8"/>
  <c r="U36" i="8"/>
  <c r="S37" i="8"/>
  <c r="T37" i="8"/>
  <c r="U37" i="8"/>
  <c r="S38" i="8"/>
  <c r="T38" i="8"/>
  <c r="U38" i="8"/>
  <c r="S39" i="8"/>
  <c r="T39" i="8"/>
  <c r="U39" i="8"/>
  <c r="S40" i="8"/>
  <c r="T40" i="8"/>
  <c r="U40" i="8"/>
  <c r="S41" i="8"/>
  <c r="T41" i="8"/>
  <c r="U41" i="8"/>
  <c r="S42" i="8"/>
  <c r="T42" i="8"/>
  <c r="U42" i="8"/>
  <c r="S43" i="8"/>
  <c r="T43" i="8"/>
  <c r="U43" i="8"/>
  <c r="S44" i="8"/>
  <c r="T44" i="8"/>
  <c r="U44" i="8"/>
  <c r="S45" i="8"/>
  <c r="T45" i="8"/>
  <c r="U45" i="8"/>
  <c r="S46" i="8"/>
  <c r="T46" i="8"/>
  <c r="U46" i="8"/>
  <c r="S47" i="8"/>
  <c r="T47" i="8"/>
  <c r="U47" i="8"/>
  <c r="S48" i="8"/>
  <c r="T48" i="8"/>
  <c r="U48" i="8"/>
  <c r="S49" i="8"/>
  <c r="T49" i="8"/>
  <c r="U49" i="8"/>
  <c r="S50" i="8"/>
  <c r="T50" i="8"/>
  <c r="U50" i="8"/>
  <c r="S51" i="8"/>
  <c r="T51" i="8"/>
  <c r="U51" i="8"/>
  <c r="S52" i="8"/>
  <c r="T52" i="8"/>
  <c r="U52" i="8"/>
  <c r="S53" i="8"/>
  <c r="T53" i="8"/>
  <c r="U53" i="8"/>
  <c r="S54" i="8"/>
  <c r="T54" i="8"/>
  <c r="U54" i="8"/>
  <c r="S55" i="8"/>
  <c r="T55" i="8"/>
  <c r="U55" i="8"/>
  <c r="S56" i="8"/>
  <c r="T56" i="8"/>
  <c r="U56" i="8"/>
  <c r="S57" i="8"/>
  <c r="T57" i="8"/>
  <c r="U57" i="8"/>
  <c r="S58" i="8"/>
  <c r="T58" i="8"/>
  <c r="U58" i="8"/>
  <c r="S59" i="8"/>
  <c r="T59" i="8"/>
  <c r="U59" i="8"/>
  <c r="S60" i="8"/>
  <c r="T60" i="8"/>
  <c r="U60" i="8"/>
  <c r="S61" i="8"/>
  <c r="T61" i="8"/>
  <c r="U61" i="8"/>
  <c r="S62" i="8"/>
  <c r="T62" i="8"/>
  <c r="U62" i="8"/>
  <c r="S63" i="8"/>
  <c r="T63" i="8"/>
  <c r="U63" i="8"/>
  <c r="S64" i="8"/>
  <c r="T64" i="8"/>
  <c r="U64" i="8"/>
  <c r="S65" i="8"/>
  <c r="T65" i="8"/>
  <c r="U65" i="8"/>
  <c r="S66" i="8"/>
  <c r="T66" i="8"/>
  <c r="U66" i="8"/>
  <c r="S67" i="8"/>
  <c r="T67" i="8"/>
  <c r="U67" i="8"/>
  <c r="S68" i="8"/>
  <c r="T68" i="8"/>
  <c r="U68" i="8"/>
  <c r="S69" i="8"/>
  <c r="T69" i="8"/>
  <c r="U69" i="8"/>
  <c r="S70" i="8"/>
  <c r="T70" i="8"/>
  <c r="U70" i="8"/>
  <c r="S71" i="8"/>
  <c r="T71" i="8"/>
  <c r="U71" i="8"/>
  <c r="S72" i="8"/>
  <c r="T72" i="8"/>
  <c r="U72" i="8"/>
  <c r="S73" i="8"/>
  <c r="T73" i="8"/>
  <c r="U73" i="8"/>
  <c r="S74" i="8"/>
  <c r="T74" i="8"/>
  <c r="U74" i="8"/>
  <c r="S75" i="8"/>
  <c r="T75" i="8"/>
  <c r="U75" i="8"/>
  <c r="S76" i="8"/>
  <c r="T76" i="8"/>
  <c r="U76" i="8"/>
  <c r="S77" i="8"/>
  <c r="T77" i="8"/>
  <c r="U77" i="8"/>
  <c r="S78" i="8"/>
  <c r="T78" i="8"/>
  <c r="U78" i="8"/>
  <c r="S79" i="8"/>
  <c r="T79" i="8"/>
  <c r="U79" i="8"/>
  <c r="S80" i="8"/>
  <c r="T80" i="8"/>
  <c r="U80" i="8"/>
  <c r="S81" i="8"/>
  <c r="T81" i="8"/>
  <c r="U81" i="8"/>
  <c r="S82" i="8"/>
  <c r="T82" i="8"/>
  <c r="U82" i="8"/>
  <c r="S83" i="8"/>
  <c r="T83" i="8"/>
  <c r="U83" i="8"/>
  <c r="S84" i="8"/>
  <c r="T84" i="8"/>
  <c r="U84" i="8"/>
  <c r="S85" i="8"/>
  <c r="T85" i="8"/>
  <c r="U85" i="8"/>
  <c r="S86" i="8"/>
  <c r="T86" i="8"/>
  <c r="U86" i="8"/>
  <c r="S87" i="8"/>
  <c r="T87" i="8"/>
  <c r="U87" i="8"/>
  <c r="S88" i="8"/>
  <c r="T88" i="8"/>
  <c r="U88" i="8"/>
  <c r="S89" i="8"/>
  <c r="T89" i="8"/>
  <c r="U89" i="8"/>
  <c r="S90" i="8"/>
  <c r="T90" i="8"/>
  <c r="U90" i="8"/>
  <c r="S91" i="8"/>
  <c r="T91" i="8"/>
  <c r="U91" i="8"/>
  <c r="S92" i="8"/>
  <c r="T92" i="8"/>
  <c r="U92" i="8"/>
  <c r="S93" i="8"/>
  <c r="T93" i="8"/>
  <c r="U93" i="8"/>
  <c r="S94" i="8"/>
  <c r="T94" i="8"/>
  <c r="U94" i="8"/>
  <c r="S95" i="8"/>
  <c r="T95" i="8"/>
  <c r="U95" i="8"/>
  <c r="S96" i="8"/>
  <c r="T96" i="8"/>
  <c r="U96" i="8"/>
  <c r="S97" i="8"/>
  <c r="T97" i="8"/>
  <c r="U97" i="8"/>
  <c r="S98" i="8"/>
  <c r="T98" i="8"/>
  <c r="U98" i="8"/>
  <c r="S99" i="8"/>
  <c r="T99" i="8"/>
  <c r="U99" i="8"/>
  <c r="S100" i="8"/>
  <c r="T100" i="8"/>
  <c r="U100" i="8"/>
  <c r="S101" i="8"/>
  <c r="T101" i="8"/>
  <c r="U101" i="8"/>
  <c r="S102" i="8"/>
  <c r="T102" i="8"/>
  <c r="U102" i="8"/>
  <c r="S103" i="8"/>
  <c r="T103" i="8"/>
  <c r="U103" i="8"/>
  <c r="S104" i="8"/>
  <c r="T104" i="8"/>
  <c r="U104" i="8"/>
  <c r="S105" i="8"/>
  <c r="T105" i="8"/>
  <c r="U105" i="8"/>
  <c r="S106" i="8"/>
  <c r="T106" i="8"/>
  <c r="U106" i="8"/>
  <c r="S107" i="8"/>
  <c r="T107" i="8"/>
  <c r="U107" i="8"/>
  <c r="S108" i="8"/>
  <c r="T108" i="8"/>
  <c r="U108" i="8"/>
  <c r="S109" i="8"/>
  <c r="T109" i="8"/>
  <c r="U109" i="8"/>
  <c r="S110" i="8"/>
  <c r="T110" i="8"/>
  <c r="U110" i="8"/>
  <c r="S111" i="8"/>
  <c r="T111" i="8"/>
  <c r="U111" i="8"/>
  <c r="S112" i="8"/>
  <c r="T112" i="8"/>
  <c r="U112" i="8"/>
  <c r="S113" i="8"/>
  <c r="T113" i="8"/>
  <c r="U113" i="8"/>
  <c r="S114" i="8"/>
  <c r="T114" i="8"/>
  <c r="U114" i="8"/>
  <c r="S115" i="8"/>
  <c r="T115" i="8"/>
  <c r="U115" i="8"/>
  <c r="S116" i="8"/>
  <c r="T116" i="8"/>
  <c r="U116" i="8"/>
  <c r="S117" i="8"/>
  <c r="T117" i="8"/>
  <c r="U117" i="8"/>
  <c r="S118" i="8"/>
  <c r="T118" i="8"/>
  <c r="U118" i="8"/>
  <c r="S119" i="8"/>
  <c r="T119" i="8"/>
  <c r="U119" i="8"/>
  <c r="S120" i="8"/>
  <c r="T120" i="8"/>
  <c r="U120" i="8"/>
  <c r="S121" i="8"/>
  <c r="T121" i="8"/>
  <c r="U121" i="8"/>
  <c r="S122" i="8"/>
  <c r="T122" i="8"/>
  <c r="U122" i="8"/>
  <c r="S123" i="8"/>
  <c r="T123" i="8"/>
  <c r="U123" i="8"/>
  <c r="S124" i="8"/>
  <c r="T124" i="8"/>
  <c r="U124" i="8"/>
  <c r="S125" i="8"/>
  <c r="T125" i="8"/>
  <c r="U125" i="8"/>
  <c r="S126" i="8"/>
  <c r="T126" i="8"/>
  <c r="U126" i="8"/>
  <c r="S127" i="8"/>
  <c r="T127" i="8"/>
  <c r="U127" i="8"/>
  <c r="S128" i="8"/>
  <c r="T128" i="8"/>
  <c r="U128" i="8"/>
  <c r="S129" i="8"/>
  <c r="T129" i="8"/>
  <c r="U129" i="8"/>
  <c r="S130" i="8"/>
  <c r="T130" i="8"/>
  <c r="U130" i="8"/>
  <c r="S131" i="8"/>
  <c r="T131" i="8"/>
  <c r="U131" i="8"/>
  <c r="S132" i="8"/>
  <c r="T132" i="8"/>
  <c r="U132" i="8"/>
  <c r="S133" i="8"/>
  <c r="T133" i="8"/>
  <c r="U133" i="8"/>
  <c r="S134" i="8"/>
  <c r="T134" i="8"/>
  <c r="U134" i="8"/>
  <c r="S135" i="8"/>
  <c r="T135" i="8"/>
  <c r="U135" i="8"/>
  <c r="S136" i="8"/>
  <c r="T136" i="8"/>
  <c r="U136" i="8"/>
  <c r="S137" i="8"/>
  <c r="T137" i="8"/>
  <c r="U137" i="8"/>
  <c r="S138" i="8"/>
  <c r="T138" i="8"/>
  <c r="U138" i="8"/>
  <c r="S139" i="8"/>
  <c r="T139" i="8"/>
  <c r="U139" i="8"/>
  <c r="S140" i="8"/>
  <c r="T140" i="8"/>
  <c r="U140" i="8"/>
  <c r="S141" i="8"/>
  <c r="T141" i="8"/>
  <c r="U141" i="8"/>
  <c r="S142" i="8"/>
  <c r="T142" i="8"/>
  <c r="U142" i="8"/>
  <c r="S143" i="8"/>
  <c r="T143" i="8"/>
  <c r="U143" i="8"/>
  <c r="S144" i="8"/>
  <c r="T144" i="8"/>
  <c r="U144" i="8"/>
  <c r="S145" i="8"/>
  <c r="T145" i="8"/>
  <c r="U145" i="8"/>
  <c r="S146" i="8"/>
  <c r="T146" i="8"/>
  <c r="U146" i="8"/>
  <c r="S147" i="8"/>
  <c r="T147" i="8"/>
  <c r="U147" i="8"/>
  <c r="S148" i="8"/>
  <c r="T148" i="8"/>
  <c r="U148" i="8"/>
  <c r="S149" i="8"/>
  <c r="T149" i="8"/>
  <c r="U149" i="8"/>
  <c r="S150" i="8"/>
  <c r="T150" i="8"/>
  <c r="U150" i="8"/>
  <c r="S151" i="8"/>
  <c r="T151" i="8"/>
  <c r="U151" i="8"/>
  <c r="S152" i="8"/>
  <c r="T152" i="8"/>
  <c r="U152" i="8"/>
  <c r="S153" i="8"/>
  <c r="T153" i="8"/>
  <c r="U153" i="8"/>
  <c r="S154" i="8"/>
  <c r="T154" i="8"/>
  <c r="U154" i="8"/>
  <c r="S155" i="8"/>
  <c r="T155" i="8"/>
  <c r="U155" i="8"/>
  <c r="S156" i="8"/>
  <c r="T156" i="8"/>
  <c r="U156" i="8"/>
  <c r="S157" i="8"/>
  <c r="T157" i="8"/>
  <c r="U157" i="8"/>
  <c r="S158" i="8"/>
  <c r="T158" i="8"/>
  <c r="U158" i="8"/>
  <c r="S159" i="8"/>
  <c r="T159" i="8"/>
  <c r="U159" i="8"/>
  <c r="S160" i="8"/>
  <c r="T160" i="8"/>
  <c r="U160" i="8"/>
  <c r="S161" i="8"/>
  <c r="T161" i="8"/>
  <c r="U161" i="8"/>
  <c r="S162" i="8"/>
  <c r="T162" i="8"/>
  <c r="U162" i="8"/>
  <c r="S163" i="8"/>
  <c r="T163" i="8"/>
  <c r="U163" i="8"/>
  <c r="S164" i="8"/>
  <c r="T164" i="8"/>
  <c r="U164" i="8"/>
  <c r="S165" i="8"/>
  <c r="T165" i="8"/>
  <c r="U165" i="8"/>
  <c r="S166" i="8"/>
  <c r="T166" i="8"/>
  <c r="U166" i="8"/>
  <c r="S167" i="8"/>
  <c r="T167" i="8"/>
  <c r="U167" i="8"/>
  <c r="S168" i="8"/>
  <c r="T168" i="8"/>
  <c r="U168" i="8"/>
  <c r="S169" i="8"/>
  <c r="T169" i="8"/>
  <c r="U169" i="8"/>
  <c r="S170" i="8"/>
  <c r="T170" i="8"/>
  <c r="U170" i="8"/>
  <c r="S171" i="8"/>
  <c r="T171" i="8"/>
  <c r="U171" i="8"/>
  <c r="S172" i="8"/>
  <c r="T172" i="8"/>
  <c r="U172" i="8"/>
  <c r="S173" i="8"/>
  <c r="T173" i="8"/>
  <c r="U173" i="8"/>
  <c r="S174" i="8"/>
  <c r="T174" i="8"/>
  <c r="U174" i="8"/>
  <c r="S175" i="8"/>
  <c r="T175" i="8"/>
  <c r="U175" i="8"/>
  <c r="S176" i="8"/>
  <c r="T176" i="8"/>
  <c r="U176" i="8"/>
  <c r="S177" i="8"/>
  <c r="T177" i="8"/>
  <c r="U177" i="8"/>
  <c r="S178" i="8"/>
  <c r="T178" i="8"/>
  <c r="U178" i="8"/>
  <c r="S179" i="8"/>
  <c r="T179" i="8"/>
  <c r="U179" i="8"/>
  <c r="S180" i="8"/>
  <c r="T180" i="8"/>
  <c r="U180" i="8"/>
  <c r="S181" i="8"/>
  <c r="T181" i="8"/>
  <c r="U181" i="8"/>
  <c r="S182" i="8"/>
  <c r="T182" i="8"/>
  <c r="U182" i="8"/>
  <c r="S183" i="8"/>
  <c r="T183" i="8"/>
  <c r="U183" i="8"/>
  <c r="S184" i="8"/>
  <c r="T184" i="8"/>
  <c r="U184" i="8"/>
  <c r="S185" i="8"/>
  <c r="T185" i="8"/>
  <c r="U185" i="8"/>
  <c r="S186" i="8"/>
  <c r="T186" i="8"/>
  <c r="U186" i="8"/>
  <c r="S187" i="8"/>
  <c r="T187" i="8"/>
  <c r="U187" i="8"/>
  <c r="S188" i="8"/>
  <c r="T188" i="8"/>
  <c r="U188" i="8"/>
  <c r="S189" i="8"/>
  <c r="T189" i="8"/>
  <c r="U189" i="8"/>
  <c r="S190" i="8"/>
  <c r="T190" i="8"/>
  <c r="U190" i="8"/>
  <c r="S191" i="8"/>
  <c r="T191" i="8"/>
  <c r="U191" i="8"/>
  <c r="S192" i="8"/>
  <c r="T192" i="8"/>
  <c r="U192" i="8"/>
  <c r="S193" i="8"/>
  <c r="T193" i="8"/>
  <c r="U193" i="8"/>
  <c r="S194" i="8"/>
  <c r="T194" i="8"/>
  <c r="U194" i="8"/>
  <c r="S195" i="8"/>
  <c r="T195" i="8"/>
  <c r="U195" i="8"/>
  <c r="S196" i="8"/>
  <c r="T196" i="8"/>
  <c r="U196" i="8"/>
  <c r="S197" i="8"/>
  <c r="T197" i="8"/>
  <c r="U197" i="8"/>
  <c r="S198" i="8"/>
  <c r="T198" i="8"/>
  <c r="U198" i="8"/>
  <c r="S199" i="8"/>
  <c r="T199" i="8"/>
  <c r="U199" i="8"/>
  <c r="S200" i="8"/>
  <c r="T200" i="8"/>
  <c r="U200" i="8"/>
  <c r="S201" i="8"/>
  <c r="T201" i="8"/>
  <c r="U201" i="8"/>
  <c r="S2" i="8"/>
  <c r="T2" i="8"/>
  <c r="U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" i="8"/>
  <c r="F10" i="10" l="1"/>
  <c r="C10" i="10"/>
  <c r="D10" i="10"/>
  <c r="E18" i="10"/>
  <c r="D19" i="10"/>
  <c r="E17" i="10"/>
  <c r="E16" i="10"/>
  <c r="C19" i="10"/>
  <c r="G10" i="10"/>
  <c r="E15" i="10"/>
  <c r="E10" i="10"/>
  <c r="H7" i="10"/>
  <c r="E14" i="10"/>
  <c r="H8" i="10"/>
  <c r="H6" i="10"/>
  <c r="H9" i="10"/>
  <c r="H5" i="10"/>
  <c r="I345" i="11"/>
  <c r="I344" i="11"/>
  <c r="I343" i="11"/>
  <c r="I234" i="11"/>
  <c r="I144" i="11"/>
  <c r="I341" i="11"/>
  <c r="I340" i="11"/>
  <c r="I339" i="11"/>
  <c r="I142" i="11"/>
  <c r="I337" i="11"/>
  <c r="I336" i="11"/>
  <c r="I335" i="11"/>
  <c r="I334" i="11"/>
  <c r="I139" i="11"/>
  <c r="I332" i="11"/>
  <c r="I331" i="11"/>
  <c r="I330" i="11"/>
  <c r="I329" i="11"/>
  <c r="I328" i="11"/>
  <c r="I138" i="11"/>
  <c r="I326" i="11"/>
  <c r="I131" i="11"/>
  <c r="I130" i="11"/>
  <c r="I323" i="11"/>
  <c r="I129" i="11"/>
  <c r="I123" i="11"/>
  <c r="I122" i="11"/>
  <c r="I320" i="11"/>
  <c r="I121" i="11"/>
  <c r="I116" i="11"/>
  <c r="I115" i="11"/>
  <c r="I318" i="11"/>
  <c r="I315" i="11"/>
  <c r="I314" i="11"/>
  <c r="I313" i="11"/>
  <c r="I114" i="11"/>
  <c r="I310" i="11"/>
  <c r="I105" i="11"/>
  <c r="I104" i="11"/>
  <c r="I305" i="11"/>
  <c r="I304" i="11"/>
  <c r="I102" i="11"/>
  <c r="I100" i="11"/>
  <c r="I301" i="11"/>
  <c r="I300" i="11"/>
  <c r="I299" i="11"/>
  <c r="I298" i="11"/>
  <c r="I95" i="11"/>
  <c r="I92" i="11"/>
  <c r="I83" i="11"/>
  <c r="I82" i="11"/>
  <c r="I81" i="11"/>
  <c r="I80" i="11"/>
  <c r="I79" i="11"/>
  <c r="I78" i="11"/>
  <c r="I77" i="11"/>
  <c r="I76" i="11"/>
  <c r="I74" i="11"/>
  <c r="I73" i="11"/>
  <c r="I285" i="11"/>
  <c r="I284" i="11"/>
  <c r="I283" i="11"/>
  <c r="I282" i="11"/>
  <c r="I70" i="11"/>
  <c r="I66" i="11"/>
  <c r="I52" i="11"/>
  <c r="I278" i="11"/>
  <c r="I277" i="11"/>
  <c r="I276" i="11"/>
  <c r="I275" i="11"/>
  <c r="I274" i="11"/>
  <c r="I51" i="11"/>
  <c r="I50" i="11"/>
  <c r="I46" i="11"/>
  <c r="I41" i="11"/>
  <c r="I269" i="11"/>
  <c r="I268" i="11"/>
  <c r="I267" i="11"/>
  <c r="I266" i="11"/>
  <c r="I40" i="11"/>
  <c r="I39" i="11"/>
  <c r="I264" i="11"/>
  <c r="I38" i="11"/>
  <c r="I32" i="11"/>
  <c r="I261" i="11"/>
  <c r="I260" i="11"/>
  <c r="I259" i="11"/>
  <c r="I31" i="11"/>
  <c r="I257" i="11"/>
  <c r="I256" i="11"/>
  <c r="I255" i="11"/>
  <c r="I30" i="11"/>
  <c r="I253" i="11"/>
  <c r="I252" i="11"/>
  <c r="I251" i="11"/>
  <c r="I29" i="11"/>
  <c r="I27" i="11"/>
  <c r="I26" i="11"/>
  <c r="I25" i="11"/>
  <c r="I24" i="11"/>
  <c r="I23" i="11"/>
  <c r="I244" i="11"/>
  <c r="I243" i="11"/>
  <c r="I17" i="11"/>
  <c r="I16" i="11"/>
  <c r="I240" i="11"/>
  <c r="I15" i="11"/>
  <c r="I238" i="11"/>
  <c r="I237" i="11"/>
  <c r="I236" i="11"/>
  <c r="I235" i="11"/>
  <c r="I14" i="11"/>
  <c r="I233" i="11"/>
  <c r="I13" i="11"/>
  <c r="I12" i="11"/>
  <c r="I230" i="11"/>
  <c r="I229" i="11"/>
  <c r="I11" i="11"/>
  <c r="I10" i="11"/>
  <c r="I226" i="11"/>
  <c r="I9" i="11"/>
  <c r="I224" i="11"/>
  <c r="I223" i="11"/>
  <c r="I222" i="11"/>
  <c r="I7" i="11"/>
  <c r="I5" i="11"/>
  <c r="I4" i="11"/>
  <c r="I218" i="11"/>
  <c r="I217" i="11"/>
  <c r="I216" i="11"/>
  <c r="I215" i="11"/>
  <c r="I214" i="11"/>
  <c r="I213" i="11"/>
  <c r="I338" i="11"/>
  <c r="I333" i="11"/>
  <c r="I210" i="11"/>
  <c r="I209" i="11"/>
  <c r="I208" i="11"/>
  <c r="I207" i="11"/>
  <c r="I206" i="11"/>
  <c r="I205" i="11"/>
  <c r="I327" i="11"/>
  <c r="I325" i="11"/>
  <c r="I202" i="11"/>
  <c r="I201" i="11"/>
  <c r="I324" i="11"/>
  <c r="I319" i="11"/>
  <c r="I195" i="11"/>
  <c r="I194" i="11"/>
  <c r="I317" i="11"/>
  <c r="I316" i="11"/>
  <c r="I191" i="11"/>
  <c r="I190" i="11"/>
  <c r="I312" i="11"/>
  <c r="I188" i="11"/>
  <c r="I187" i="11"/>
  <c r="I186" i="11"/>
  <c r="I185" i="11"/>
  <c r="I184" i="11"/>
  <c r="I183" i="11"/>
  <c r="I311" i="11"/>
  <c r="I309" i="11"/>
  <c r="I308" i="11"/>
  <c r="I307" i="11"/>
  <c r="I306" i="11"/>
  <c r="I303" i="11"/>
  <c r="I176" i="11"/>
  <c r="I175" i="11"/>
  <c r="I302" i="11"/>
  <c r="I173" i="11"/>
  <c r="I172" i="11"/>
  <c r="I297" i="11"/>
  <c r="I296" i="11"/>
  <c r="I295" i="11"/>
  <c r="I168" i="11"/>
  <c r="I294" i="11"/>
  <c r="I166" i="11"/>
  <c r="I165" i="11"/>
  <c r="I293" i="11"/>
  <c r="I292" i="11"/>
  <c r="I291" i="11"/>
  <c r="I290" i="11"/>
  <c r="I160" i="11"/>
  <c r="I289" i="11"/>
  <c r="I288" i="11"/>
  <c r="I287" i="11"/>
  <c r="I286" i="11"/>
  <c r="I155" i="11"/>
  <c r="I154" i="11"/>
  <c r="I153" i="11"/>
  <c r="I152" i="11"/>
  <c r="I151" i="11"/>
  <c r="I150" i="11"/>
  <c r="I149" i="11"/>
  <c r="I148" i="11"/>
  <c r="I147" i="11"/>
  <c r="I146" i="11"/>
  <c r="I145" i="11"/>
  <c r="I279" i="11"/>
  <c r="I143" i="11"/>
  <c r="I281" i="11"/>
  <c r="I141" i="11"/>
  <c r="I140" i="11"/>
  <c r="I280" i="11"/>
  <c r="I273" i="11"/>
  <c r="I137" i="11"/>
  <c r="I136" i="11"/>
  <c r="I135" i="11"/>
  <c r="I134" i="11"/>
  <c r="I133" i="11"/>
  <c r="I132" i="11"/>
  <c r="I272" i="11"/>
  <c r="I271" i="11"/>
  <c r="I270" i="11"/>
  <c r="I128" i="11"/>
  <c r="I127" i="11"/>
  <c r="I126" i="11"/>
  <c r="I265" i="11"/>
  <c r="I124" i="11"/>
  <c r="I263" i="11"/>
  <c r="I262" i="11"/>
  <c r="I120" i="11"/>
  <c r="I119" i="11"/>
  <c r="I118" i="11"/>
  <c r="I258" i="11"/>
  <c r="I254" i="11"/>
  <c r="I250" i="11"/>
  <c r="I249" i="11"/>
  <c r="I248" i="11"/>
  <c r="I247" i="11"/>
  <c r="I112" i="11"/>
  <c r="I111" i="11"/>
  <c r="I110" i="11"/>
  <c r="I109" i="11"/>
  <c r="I108" i="11"/>
  <c r="I107" i="11"/>
  <c r="I106" i="11"/>
  <c r="I246" i="11"/>
  <c r="I245" i="11"/>
  <c r="I103" i="11"/>
  <c r="I242" i="11"/>
  <c r="I101" i="11"/>
  <c r="I241" i="11"/>
  <c r="I99" i="11"/>
  <c r="I98" i="11"/>
  <c r="I97" i="11"/>
  <c r="I96" i="11"/>
  <c r="I239" i="11"/>
  <c r="I94" i="11"/>
  <c r="I93" i="11"/>
  <c r="I232" i="11"/>
  <c r="I91" i="11"/>
  <c r="I90" i="11"/>
  <c r="I89" i="11"/>
  <c r="I88" i="11"/>
  <c r="I87" i="11"/>
  <c r="I86" i="11"/>
  <c r="I85" i="11"/>
  <c r="I84" i="11"/>
  <c r="I231" i="11"/>
  <c r="I228" i="11"/>
  <c r="I227" i="11"/>
  <c r="I225" i="11"/>
  <c r="I221" i="11"/>
  <c r="I220" i="11"/>
  <c r="I212" i="11"/>
  <c r="I211" i="11"/>
  <c r="I75" i="11"/>
  <c r="I204" i="11"/>
  <c r="I203" i="11"/>
  <c r="I72" i="11"/>
  <c r="I71" i="11"/>
  <c r="I200" i="11"/>
  <c r="I69" i="11"/>
  <c r="I68" i="11"/>
  <c r="I67" i="11"/>
  <c r="I197" i="11"/>
  <c r="I65" i="11"/>
  <c r="I199" i="11"/>
  <c r="I198" i="11"/>
  <c r="I196" i="11"/>
  <c r="I193" i="11"/>
  <c r="I192" i="11"/>
  <c r="I59" i="11"/>
  <c r="I58" i="11"/>
  <c r="I57" i="11"/>
  <c r="I56" i="11"/>
  <c r="I55" i="11"/>
  <c r="I54" i="11"/>
  <c r="I53" i="11"/>
  <c r="I189" i="11"/>
  <c r="I182" i="11"/>
  <c r="I181" i="11"/>
  <c r="I49" i="11"/>
  <c r="I48" i="11"/>
  <c r="I47" i="11"/>
  <c r="I180" i="11"/>
  <c r="I45" i="11"/>
  <c r="I44" i="11"/>
  <c r="I43" i="11"/>
  <c r="I42" i="11"/>
  <c r="I179" i="11"/>
  <c r="I178" i="11"/>
  <c r="I177" i="11"/>
  <c r="I174" i="11"/>
  <c r="I37" i="11"/>
  <c r="I36" i="11"/>
  <c r="I35" i="11"/>
  <c r="I34" i="11"/>
  <c r="I33" i="11"/>
  <c r="I171" i="11"/>
  <c r="I170" i="11"/>
  <c r="I169" i="11"/>
  <c r="I167" i="11"/>
  <c r="I28" i="11"/>
  <c r="I164" i="11"/>
  <c r="I163" i="11"/>
  <c r="I162" i="11"/>
  <c r="I161" i="11"/>
  <c r="I159" i="11"/>
  <c r="I22" i="11"/>
  <c r="I158" i="11"/>
  <c r="I20" i="11"/>
  <c r="I19" i="11"/>
  <c r="I18" i="11"/>
  <c r="I157" i="11"/>
  <c r="I156" i="11"/>
  <c r="I125" i="11"/>
  <c r="I117" i="11"/>
  <c r="I64" i="11"/>
  <c r="I63" i="11"/>
  <c r="I60" i="11"/>
  <c r="I62" i="11"/>
  <c r="I61" i="11"/>
  <c r="I8" i="11"/>
  <c r="I21" i="11"/>
  <c r="I6" i="11"/>
  <c r="I342" i="11"/>
  <c r="I219" i="11"/>
  <c r="I3" i="11"/>
  <c r="H10" i="10" l="1"/>
  <c r="E19" i="10"/>
</calcChain>
</file>

<file path=xl/sharedStrings.xml><?xml version="1.0" encoding="utf-8"?>
<sst xmlns="http://schemas.openxmlformats.org/spreadsheetml/2006/main" count="8761" uniqueCount="1196">
  <si>
    <t>Name</t>
  </si>
  <si>
    <t>Cohort description</t>
  </si>
  <si>
    <t>Notes</t>
  </si>
  <si>
    <t>SLC6A1 patients</t>
  </si>
  <si>
    <t>DOI</t>
  </si>
  <si>
    <t>Cai</t>
  </si>
  <si>
    <t>Lennox-Gastaut syndrome</t>
  </si>
  <si>
    <t>https://doi.org/10.1016/j.expneurol.2019.112973</t>
  </si>
  <si>
    <t>Truty</t>
  </si>
  <si>
    <t>Invitae panel</t>
  </si>
  <si>
    <t>https://doi.org/10.1002/epi4.12348</t>
  </si>
  <si>
    <t>Heyne</t>
  </si>
  <si>
    <t>NDD and epilepsy</t>
  </si>
  <si>
    <t>Some overlap with DDD/Decipher</t>
  </si>
  <si>
    <t>https://doi.org/10.1038/s41588-018-0143-7</t>
  </si>
  <si>
    <t>Epi25</t>
  </si>
  <si>
    <t>Epilepsy</t>
  </si>
  <si>
    <t>Only variants includes in cases for burden test</t>
  </si>
  <si>
    <t>https://doi.org/10.1016/j.ajhg.2019.05.020</t>
  </si>
  <si>
    <t>Decipher</t>
  </si>
  <si>
    <t>Developmenal disorders</t>
  </si>
  <si>
    <t>Carvill</t>
  </si>
  <si>
    <t>MAE</t>
  </si>
  <si>
    <t>Two cases previously published (Rauch 2012, Sanders 2012)</t>
  </si>
  <si>
    <t>https://doi.org/10.1016/j.ajhg.2015.02.016</t>
  </si>
  <si>
    <t>Satterstrom</t>
  </si>
  <si>
    <t>Autism cohort</t>
  </si>
  <si>
    <t>https://doi.org/10.1016/j.cell.2019.12.036</t>
  </si>
  <si>
    <t>Rees</t>
  </si>
  <si>
    <t>Schizophrenia cohort</t>
  </si>
  <si>
    <t>One case previously published (Howrigan et al 2018)</t>
  </si>
  <si>
    <t>https://doi.org/10.1038/s41593-019-0565-2</t>
  </si>
  <si>
    <t>Johannesen</t>
  </si>
  <si>
    <t>Phenotypic spectrum</t>
  </si>
  <si>
    <t>Four cases previously published (Carvill et al, Halvorsen et al)</t>
  </si>
  <si>
    <t>https://doi.org/10.1111/epi.13986</t>
  </si>
  <si>
    <t>Symonds</t>
  </si>
  <si>
    <t>Pediatric epilepsies</t>
  </si>
  <si>
    <t>4 (2 in supplement)</t>
  </si>
  <si>
    <t>https://doi.org/10.1093/brain/awz195</t>
  </si>
  <si>
    <t>Mattison</t>
  </si>
  <si>
    <t>https://doi.org/10.1111/epi.14531</t>
  </si>
  <si>
    <t>Mixed</t>
  </si>
  <si>
    <t>gnomAD</t>
  </si>
  <si>
    <t>Genomic coordinates</t>
  </si>
  <si>
    <t>Build</t>
  </si>
  <si>
    <t>cDNA coordinates</t>
  </si>
  <si>
    <t>Protein coordinates</t>
  </si>
  <si>
    <t>Variant impact</t>
  </si>
  <si>
    <t>Variant type</t>
  </si>
  <si>
    <t>CNV length</t>
  </si>
  <si>
    <t>Duplicate patient</t>
  </si>
  <si>
    <t>Number patients</t>
  </si>
  <si>
    <t>Source</t>
  </si>
  <si>
    <t>Diagnosis</t>
  </si>
  <si>
    <t>Age at onset (years)</t>
  </si>
  <si>
    <t>Seizures</t>
  </si>
  <si>
    <t>Autism</t>
  </si>
  <si>
    <t>DD or ID</t>
  </si>
  <si>
    <t>Sex</t>
  </si>
  <si>
    <t>Family history</t>
  </si>
  <si>
    <t>Inheritance</t>
  </si>
  <si>
    <t>Pathogenicity</t>
  </si>
  <si>
    <t>Likely causal</t>
  </si>
  <si>
    <t>chr3:11036967G&gt;A</t>
  </si>
  <si>
    <t>GRCh38</t>
  </si>
  <si>
    <t>c.*1G&gt;A</t>
  </si>
  <si>
    <t>3' UTR</t>
  </si>
  <si>
    <t>other</t>
  </si>
  <si>
    <t>SNV</t>
  </si>
  <si>
    <t>Yes</t>
  </si>
  <si>
    <t>MPC ≥ 2, only seen in cases</t>
  </si>
  <si>
    <t>chr3:11026281G&gt;A</t>
  </si>
  <si>
    <t>c.1000G&gt;A</t>
  </si>
  <si>
    <t>p.Ala334Thr</t>
  </si>
  <si>
    <t>missense_variant</t>
  </si>
  <si>
    <t>Schizophrenia</t>
  </si>
  <si>
    <t>3 &gt; MPC ≥ 2</t>
  </si>
  <si>
    <t>Early onset epilepsy</t>
  </si>
  <si>
    <t>Uncertain Significance</t>
  </si>
  <si>
    <t>chr3:11026281G&gt;C</t>
  </si>
  <si>
    <t>c.1000G&gt;C</t>
  </si>
  <si>
    <t>p.Ala334Pro</t>
  </si>
  <si>
    <t>Myoclonic-atonic seizures; drop attacks; moderate ID; absences with eyelid myoclonias, atonic drop attacks preceded by eyelid flutter, GTCS (onset 9 years); hyperlaxity, lumbar lordosis</t>
  </si>
  <si>
    <t>F</t>
  </si>
  <si>
    <t>maternal great aunt with visual auras, paternal great uncle with GTCS, bilateral family history of speech disorders</t>
  </si>
  <si>
    <t>Maternal mosaicism</t>
  </si>
  <si>
    <t>chr3:11026283A&gt;G</t>
  </si>
  <si>
    <t>c.1002A&gt;G</t>
  </si>
  <si>
    <t>Silent</t>
  </si>
  <si>
    <t>synonymous_variant</t>
  </si>
  <si>
    <t>MPC ≥ 2, seen in controls</t>
  </si>
  <si>
    <t>No</t>
  </si>
  <si>
    <t>chr3:11026284G&gt;A</t>
  </si>
  <si>
    <t>c.1003G​&gt;A</t>
  </si>
  <si>
    <t>p.Gly335Arg</t>
  </si>
  <si>
    <t>Moderate global developmental delay; Strabismus</t>
  </si>
  <si>
    <t>De novo constitutive</t>
  </si>
  <si>
    <t>Likely pathogenic</t>
  </si>
  <si>
    <t>chr3:11026302A&gt;G</t>
  </si>
  <si>
    <t>c.1021A&gt;G</t>
  </si>
  <si>
    <t>p.Ile341Val</t>
  </si>
  <si>
    <t>chr3:11026305G&gt;A</t>
  </si>
  <si>
    <t>c.1024G&gt;A</t>
  </si>
  <si>
    <t>p.Val342Met</t>
  </si>
  <si>
    <t>Eyelid myoclonia with absences (Eyelid myoclonia, absences) Moderate ID; Autism spectrum; Ataxia</t>
  </si>
  <si>
    <t>Autism, mother's side</t>
  </si>
  <si>
    <t>MAE (Atypical absences, atonic, myoclonic atonic) Moderate ID; Autistic features, aggressive behaviors; Mild hypotonia</t>
  </si>
  <si>
    <t>M</t>
  </si>
  <si>
    <t>Paternal</t>
  </si>
  <si>
    <t>MAE (Absences, atonic, myoclonic) Moderate ID; Mood swings, ADHD; Verbal dyspraxia, weak fine motor skills</t>
  </si>
  <si>
    <t>None</t>
  </si>
  <si>
    <t>MAE (Atypical absences Atonic, GTCS) Severe ID; Attention deficit; Tremor</t>
  </si>
  <si>
    <t>Unclassified generalized (Absences) Learning disability; NA; NA</t>
  </si>
  <si>
    <t>Unclassified generalized (Atypical absences) Moderate ID; Rigidness, autism, stereotypies; NA</t>
  </si>
  <si>
    <t>CAE (Absences, GTCS) Normal; NA; Normal</t>
  </si>
  <si>
    <t>childhood</t>
  </si>
  <si>
    <t>— (None) Mild ID; None; Normal</t>
  </si>
  <si>
    <t>Pathogenic</t>
  </si>
  <si>
    <t>chr3:11026315T&gt;C</t>
  </si>
  <si>
    <t>c.1034T&gt;C</t>
  </si>
  <si>
    <t>p.Met345Thr</t>
  </si>
  <si>
    <t>chr3:11026319C&gt;G</t>
  </si>
  <si>
    <t>c.1038C&gt;G</t>
  </si>
  <si>
    <t>chr3:11026325C&gt;T</t>
  </si>
  <si>
    <t>c.1044C&gt;T</t>
  </si>
  <si>
    <t>chr3:11017315dupA</t>
  </si>
  <si>
    <t>c.104dupA</t>
  </si>
  <si>
    <t>p.Lys36GluFs*171</t>
  </si>
  <si>
    <t>stop_gained</t>
  </si>
  <si>
    <t>Indel</t>
  </si>
  <si>
    <t>EOAE (atypical form) (Atypical absences atonic, eyelid myoclonia) Moderate ID; NA; Hypotonia</t>
  </si>
  <si>
    <t>chr3:11026337C&gt;G</t>
  </si>
  <si>
    <t>c.1056C&gt;G</t>
  </si>
  <si>
    <t>chr3:11026338A&gt;G</t>
  </si>
  <si>
    <t>c.1057A&gt;G</t>
  </si>
  <si>
    <t>p.Ile353Val</t>
  </si>
  <si>
    <t>chr3:11026351C&gt;T</t>
  </si>
  <si>
    <t>c.1070C&gt;T</t>
  </si>
  <si>
    <t>p.Ala357Val</t>
  </si>
  <si>
    <t>MAE (Atypical absences, atonic) Mild ID; Hand stereotypies; Microcephaly Unsteady gait</t>
  </si>
  <si>
    <t>Unknown</t>
  </si>
  <si>
    <t>EOAE</t>
  </si>
  <si>
    <t>chr3:11026352G&gt;A</t>
  </si>
  <si>
    <t>c.1071G&gt;A</t>
  </si>
  <si>
    <t>chr3:11026359G&gt;A</t>
  </si>
  <si>
    <t>c.1078G&gt;A</t>
  </si>
  <si>
    <t>p.Gly360Ser</t>
  </si>
  <si>
    <t>chr3:11028740G&gt;A</t>
  </si>
  <si>
    <t>c.1084G&gt;A</t>
  </si>
  <si>
    <t>p.Gly362Arg</t>
  </si>
  <si>
    <t>Lennox‐Gastaut syndrome (Atypical absences, Atonic, GTCS) Moderate ID; None; NA</t>
  </si>
  <si>
    <t>TLE (Focal, GTCS) Moderate ID; None; NA</t>
  </si>
  <si>
    <t>chr3:11028745G&gt;T</t>
  </si>
  <si>
    <t>c.1089G&gt;T</t>
  </si>
  <si>
    <t>chr3:11028748G&gt;A</t>
  </si>
  <si>
    <t>c.1092G&gt;A</t>
  </si>
  <si>
    <t>chr3:11028769G&gt;A</t>
  </si>
  <si>
    <t>c.1113G&gt;A</t>
  </si>
  <si>
    <t>chr3:11028790C&gt;A</t>
  </si>
  <si>
    <t>c.1134C&gt;A</t>
  </si>
  <si>
    <t>chr3:11017325G&gt;A</t>
  </si>
  <si>
    <t>c.114G&gt;A</t>
  </si>
  <si>
    <t>chr3:11028811C&gt;G</t>
  </si>
  <si>
    <t>c.1155C&gt;G</t>
  </si>
  <si>
    <t>p.Phe385Leu</t>
  </si>
  <si>
    <t>MAE (Myoclonic atonic, myoclonic) Mild ID; Autistic spectrum disorder; Broad based gait</t>
  </si>
  <si>
    <t>chr3:11028824_11028832delTTGATGCTG</t>
  </si>
  <si>
    <t>c.1168_1176delTTGATGCTG</t>
  </si>
  <si>
    <t>p.Leu390_Leu392delLeuMetLeu</t>
  </si>
  <si>
    <t>inframe_deletion</t>
  </si>
  <si>
    <t>Unclassified General</t>
  </si>
  <si>
    <t>chr3:11028845C&gt;A</t>
  </si>
  <si>
    <t>c.1189C​&gt;A</t>
  </si>
  <si>
    <t>p.Gln397Lys</t>
  </si>
  <si>
    <t>Cognitive impairment; Dystonia; Seizures</t>
  </si>
  <si>
    <t>chr3:11028848G&gt;T</t>
  </si>
  <si>
    <t>c.1191+1G&gt;T</t>
  </si>
  <si>
    <t>Intronic</t>
  </si>
  <si>
    <t>splice_donor_variant</t>
  </si>
  <si>
    <t>chr3:11028854G&gt;A</t>
  </si>
  <si>
    <t>c.1191+7G&gt;A</t>
  </si>
  <si>
    <t>intron_variant</t>
  </si>
  <si>
    <t>c.1192-1G​&gt;T</t>
  </si>
  <si>
    <t>splice_acceptor_variant</t>
  </si>
  <si>
    <t>Intellectual disability; Short stature</t>
  </si>
  <si>
    <t>c.1213A&gt;G</t>
  </si>
  <si>
    <t>p.Ile405Val</t>
  </si>
  <si>
    <t>c.1228G&gt;A</t>
  </si>
  <si>
    <t>p.Asp410Asn</t>
  </si>
  <si>
    <t>chr3:11029258A&gt;G</t>
  </si>
  <si>
    <t>c.1229A​&gt;G</t>
  </si>
  <si>
    <t>p.Asp410Gly</t>
  </si>
  <si>
    <t>Delayed speech and language development; Downslanted palpebral fissures; Low-set ears</t>
  </si>
  <si>
    <t>c.1249C&gt;T</t>
  </si>
  <si>
    <t>p.Arg417Cys</t>
  </si>
  <si>
    <t>chr3:11029279G&gt;A</t>
  </si>
  <si>
    <t>c.1250G&gt;A</t>
  </si>
  <si>
    <t>p.Arg417His</t>
  </si>
  <si>
    <t>chr3:11029284C&gt;T</t>
  </si>
  <si>
    <t>c.1255C&gt;T</t>
  </si>
  <si>
    <t>p.Arg419Cys</t>
  </si>
  <si>
    <t>chr3:11029284delC</t>
  </si>
  <si>
    <t>c.1255del</t>
  </si>
  <si>
    <t>p.Arg419AlaFs*15</t>
  </si>
  <si>
    <t>unclear</t>
  </si>
  <si>
    <t>c.1256G&gt;A</t>
  </si>
  <si>
    <t>p.Arg419His</t>
  </si>
  <si>
    <t>c.1256G&gt;T</t>
  </si>
  <si>
    <t>p.Arg419Leu</t>
  </si>
  <si>
    <t>c.127G&gt;C</t>
  </si>
  <si>
    <t>p.Asp43His</t>
  </si>
  <si>
    <t>c.1292C​&gt;G</t>
  </si>
  <si>
    <t>p.Ser431Cys</t>
  </si>
  <si>
    <t>Abnormal facial shape; Global developmental delay</t>
  </si>
  <si>
    <t>chr3:11017340C&gt;A</t>
  </si>
  <si>
    <t>c.129C&gt;A</t>
  </si>
  <si>
    <t>p.Asp43Glu</t>
  </si>
  <si>
    <t>c.1300A&gt;T</t>
  </si>
  <si>
    <t>p.Ile434Phe</t>
  </si>
  <si>
    <t>chr3:11029332G&gt;A</t>
  </si>
  <si>
    <t>c.1303G&gt;A</t>
  </si>
  <si>
    <t>p.Gly435Ser</t>
  </si>
  <si>
    <t>chr3:11017341C&gt;T</t>
  </si>
  <si>
    <t>c.130C​&gt;T</t>
  </si>
  <si>
    <t>p.Arg44Trp</t>
  </si>
  <si>
    <t>Absence seizures with eyelid myoclonia; Atonic seizures; Intellectual disability, moderate; Moderate global developmental delay; Typical absence seizures</t>
  </si>
  <si>
    <t>c.130C&gt;T</t>
  </si>
  <si>
    <t>DD</t>
  </si>
  <si>
    <t>MODERATE</t>
  </si>
  <si>
    <t>chr3:11017342G&gt;A</t>
  </si>
  <si>
    <t>c.131G&gt;A</t>
  </si>
  <si>
    <t>p.Arg44Gln</t>
  </si>
  <si>
    <t>Myoclonic-atonic seizures; atonic drop attacks; plateaued, mild ID; atypical absences (onset 32 months) with blinking, myoclonic seizures (onset 2.5 years),; Manual stereotypies, autistic features, hypertelorism, broad short nasal tip</t>
  </si>
  <si>
    <t>Unavailable</t>
  </si>
  <si>
    <t>c.131G&gt;C</t>
  </si>
  <si>
    <t>p.Arg44Pro</t>
  </si>
  <si>
    <t>chr3:11029353G&gt;A</t>
  </si>
  <si>
    <t>c.1323+1G&gt;A</t>
  </si>
  <si>
    <t>chr3:11029355A&gt;T</t>
  </si>
  <si>
    <t>c.1323+3A&gt;T</t>
  </si>
  <si>
    <t>chr3:11031168A&gt;G</t>
  </si>
  <si>
    <t>c.1324-9A&gt;G</t>
  </si>
  <si>
    <t>c.1324G&gt;A</t>
  </si>
  <si>
    <t>p.Gly442Arg</t>
  </si>
  <si>
    <t>chr3:11031178G&gt;T</t>
  </si>
  <si>
    <t>c.1325G​&gt;T</t>
  </si>
  <si>
    <t>p.Gly442Val</t>
  </si>
  <si>
    <t>Abnormal lip morphology; Absence seizures; Absent speech; Anterior creases of earlobe; Decreased fetal movement; Frontal bossing; Intellectual disability; Muscular hypotonia; Pectus excavatum; Plagiocephaly</t>
  </si>
  <si>
    <t>c.1327G​&gt;A</t>
  </si>
  <si>
    <t>p.Gly443Ser</t>
  </si>
  <si>
    <t>Cafe-au-lait spot; Moderate global developmental delay; Muscular hypotonia; Postnatal macrocephaly</t>
  </si>
  <si>
    <t>c.1328G&gt;A</t>
  </si>
  <si>
    <t>p.Gly443Asp</t>
  </si>
  <si>
    <t>chr3:11031187A&gt;G</t>
  </si>
  <si>
    <t>c.1334A&gt;G</t>
  </si>
  <si>
    <t>p.Tyr445Cys</t>
  </si>
  <si>
    <t>Generalized epilepsy</t>
  </si>
  <si>
    <t>chr3:11031188dupT</t>
  </si>
  <si>
    <t>c.1335dup</t>
  </si>
  <si>
    <t>p.Val446CysFs*6</t>
  </si>
  <si>
    <t>chr3:11031188T&gt;C</t>
  </si>
  <si>
    <t>c.1335T&gt;C</t>
  </si>
  <si>
    <t>chr3:11031190T&gt;A</t>
  </si>
  <si>
    <t>c.1337T&gt;A</t>
  </si>
  <si>
    <t>p.Val446Asp</t>
  </si>
  <si>
    <t>chr3:11031195A&gt;T</t>
  </si>
  <si>
    <t>c.1342A&gt;T</t>
  </si>
  <si>
    <t>p.Lys448*</t>
  </si>
  <si>
    <t>MAE (Atonic, myoclonic, tonic/myoclonic) Moderate ID (nonverbal); Autism, self‐stim behavior, bruxism, rep. night waking; Brisk reflexes, unsteady gait (walked at 3.75 y)</t>
  </si>
  <si>
    <t>chr3:11031196A&gt;G</t>
  </si>
  <si>
    <t>c.1343A&gt;G</t>
  </si>
  <si>
    <t>p.Lys448Arg</t>
  </si>
  <si>
    <t>chr3:11031222_11031223delGG</t>
  </si>
  <si>
    <t>c.1369_1370delGG</t>
  </si>
  <si>
    <t>p.Gly457HisFs*10</t>
  </si>
  <si>
    <t>Duplicated in Johannesen</t>
  </si>
  <si>
    <t>Myoclonic-atonic seizures; myoclonic-atonic, atonic seizures; ID; absence, myoclonic seizures; autistic features, attention deficit hyperactivity</t>
  </si>
  <si>
    <t>Duplicated in Carvill</t>
  </si>
  <si>
    <t>MAE → aBECTs + ESES‐like (Absences, atonic, myoclonic atonic → perioral myoclonia mainly during sleep, rare GTCS) Mild ID; None; Unsteady gait/balance problems</t>
  </si>
  <si>
    <t>chr3:11031230C&gt;G</t>
  </si>
  <si>
    <t>c.1377C&gt;G</t>
  </si>
  <si>
    <t>p.Ser459Arg</t>
  </si>
  <si>
    <t>Unclassified generalized (Absences) Severe ID (almost nonverbal); Aggressive behaviors, stereotypies; Normal (walked at 2 y)</t>
  </si>
  <si>
    <t>chr3:11031241T&gt;G</t>
  </si>
  <si>
    <t>c.1388T​&gt;G</t>
  </si>
  <si>
    <t>p.Leu463Arg</t>
  </si>
  <si>
    <t>Broad fingertip; Clinodactyly of the 5th finger; Intracranial cystic lesion; Pes planus; Repetitive compulsive behavior; Severe global developmental delay; Short philtrum; Sleep disturbance; Stereotypy; Strabismus; Thick lower lip vermilion</t>
  </si>
  <si>
    <t>chr3:11017349G&gt;A</t>
  </si>
  <si>
    <t>c.138G&gt;A</t>
  </si>
  <si>
    <t>chr3:11031245G&gt;A</t>
  </si>
  <si>
    <t>c.1392G&gt;A</t>
  </si>
  <si>
    <t>c.1394T​&gt;C</t>
  </si>
  <si>
    <t>p.Phe465Ser</t>
  </si>
  <si>
    <t>Abnormal immunoglobulin level; Absence seizures; Autism; Bruxism; Feeding difficulties in infancy; Global developmental delay; Hemangioma; Intrauterine growth retardation; Stereotypy</t>
  </si>
  <si>
    <t>Abnormal immunoglobulin level; Absent speech; Bruxism; Feeding difficulties in infancy; Generalized tonic-clonic seizures with focal onset; Global developmental delay; Intrauterine growth retardation; Stereotypy</t>
  </si>
  <si>
    <t>c.1402T&gt;C</t>
  </si>
  <si>
    <t>p.Cys468Arg</t>
  </si>
  <si>
    <t>chr3:11031264A&gt;G</t>
  </si>
  <si>
    <t>c.1411A&gt;G</t>
  </si>
  <si>
    <t>p.Ile471Val</t>
  </si>
  <si>
    <t>chr3:11031278C&gt;T</t>
  </si>
  <si>
    <t>c.1425C&gt;T</t>
  </si>
  <si>
    <t>c.1426+3_1426+6del</t>
  </si>
  <si>
    <t>chr3:11033638G&gt;A</t>
  </si>
  <si>
    <t>c.1427-1G&gt;A</t>
  </si>
  <si>
    <t>Splice acceptor</t>
  </si>
  <si>
    <t>Likely Pathogenic</t>
  </si>
  <si>
    <t>chr3:11033633T&gt;C</t>
  </si>
  <si>
    <t>c.1427-6T&gt;C</t>
  </si>
  <si>
    <t>c.1435C&gt;A</t>
  </si>
  <si>
    <t>chr3:11033647C&gt;T</t>
  </si>
  <si>
    <t>c.1435C&gt;T</t>
  </si>
  <si>
    <t>p.Arg479*</t>
  </si>
  <si>
    <t>chr3:11033648G&gt;A</t>
  </si>
  <si>
    <t>c.1436G&gt;A</t>
  </si>
  <si>
    <t>p.Arg479Gln</t>
  </si>
  <si>
    <t>chr3:11033649A&gt;T</t>
  </si>
  <si>
    <t>c.1437A&gt;T</t>
  </si>
  <si>
    <t>c.144G&gt;T</t>
  </si>
  <si>
    <t>p.Lys48Asn</t>
  </si>
  <si>
    <t>chr3:11033672T&gt;C</t>
  </si>
  <si>
    <t>c.1460T&gt;C</t>
  </si>
  <si>
    <t>p.Met487Thr</t>
  </si>
  <si>
    <t>c.1461_1462insCAG</t>
  </si>
  <si>
    <t>p.Met487_Val488insGln</t>
  </si>
  <si>
    <t>inframe_insertion</t>
  </si>
  <si>
    <t>chr3:11033689T&gt;C</t>
  </si>
  <si>
    <t>c.1477T&gt;C</t>
  </si>
  <si>
    <t>p.Cys493Arg</t>
  </si>
  <si>
    <t>chr3:11033694C&gt;T</t>
  </si>
  <si>
    <t>c.1482C&gt;T</t>
  </si>
  <si>
    <t>chr3:11033696G&gt;T</t>
  </si>
  <si>
    <t>c.1484G&gt;T</t>
  </si>
  <si>
    <t>p.Trp495Leu</t>
  </si>
  <si>
    <t xml:space="preserve">Schizophrenia; Completed secondary school, no evidence of developmental delay or epilepsy. </t>
  </si>
  <si>
    <t>chr3:11033699G&gt;A</t>
  </si>
  <si>
    <t>c.1487G&gt;A</t>
  </si>
  <si>
    <t>p.Trp496*</t>
  </si>
  <si>
    <t>Generalized epilepsy; Macrocephaly, mild hypotonia</t>
  </si>
  <si>
    <t>c.1516A&gt;G</t>
  </si>
  <si>
    <t>p.Ile506Val</t>
  </si>
  <si>
    <t>c.1520T&gt;C</t>
  </si>
  <si>
    <t>p.Ile507Thr</t>
  </si>
  <si>
    <t>chr3:11033739G&gt;A</t>
  </si>
  <si>
    <t>c.1527G&gt;A</t>
  </si>
  <si>
    <t>chr3:11034527C&gt;T</t>
  </si>
  <si>
    <t>c.1528-4C&gt;T</t>
  </si>
  <si>
    <t>chr3:11034522C&gt;T</t>
  </si>
  <si>
    <t>c.1528-9C&gt;T</t>
  </si>
  <si>
    <t>c.152T&gt;A</t>
  </si>
  <si>
    <t>p.Phe51Tyr</t>
  </si>
  <si>
    <t>chr3:11034534G&gt;A</t>
  </si>
  <si>
    <t>c.1531G&gt;A</t>
  </si>
  <si>
    <t>p.Val511Met</t>
  </si>
  <si>
    <t>Unclassified generalized (Atypical absences) Mild ID (verbal); ADHD; Normal</t>
  </si>
  <si>
    <t>Father affected with learning disability but no known history of seizures</t>
  </si>
  <si>
    <t>chr3:11017365G&gt;A</t>
  </si>
  <si>
    <t>c.154G&gt;A</t>
  </si>
  <si>
    <t>p.Asp52Asn</t>
  </si>
  <si>
    <t>chr3:11017365G&gt;T</t>
  </si>
  <si>
    <t>c.154G&gt;T</t>
  </si>
  <si>
    <t>p.Asp52Tyr</t>
  </si>
  <si>
    <t>chr3:11034562C&gt;T</t>
  </si>
  <si>
    <t>c.1559C&gt;T</t>
  </si>
  <si>
    <t>p.Thr520Met</t>
  </si>
  <si>
    <t>chr3:11034566A&gt;G</t>
  </si>
  <si>
    <t>c.1563A&gt;G</t>
  </si>
  <si>
    <t>chr3:11034582T&gt;C</t>
  </si>
  <si>
    <t>c.1579T&gt;C</t>
  </si>
  <si>
    <t>p.Tyr527His</t>
  </si>
  <si>
    <t>chr3:11034592C&gt;T</t>
  </si>
  <si>
    <t>c.1589C&gt;T</t>
  </si>
  <si>
    <t>p.Pro530Leu</t>
  </si>
  <si>
    <t>chr3:11034603C&gt;T</t>
  </si>
  <si>
    <t>c.1600C&gt;T</t>
  </si>
  <si>
    <t>p.Gln534*</t>
  </si>
  <si>
    <t>MAE (Atypical absences, atonic, myoclonic, eyelid myoclonia) Mild ID; ADD; Mild ataxia, dyskinesia</t>
  </si>
  <si>
    <t>chr3:11034611G&gt;A</t>
  </si>
  <si>
    <t>c.1608G&gt;A</t>
  </si>
  <si>
    <t>chr3:11017371C&gt;T</t>
  </si>
  <si>
    <t>c.160C&gt;T</t>
  </si>
  <si>
    <t>p.Leu54Phe</t>
  </si>
  <si>
    <t>chr3:11034627C&gt;T</t>
  </si>
  <si>
    <t>c.1624C&gt;T</t>
  </si>
  <si>
    <t>c.1640T&gt;G</t>
  </si>
  <si>
    <t>p.Leu547Arg</t>
  </si>
  <si>
    <t>chr3:11034650C&gt;T</t>
  </si>
  <si>
    <t>c.1647C&gt;T</t>
  </si>
  <si>
    <t>chr3:11034651G&gt;A</t>
  </si>
  <si>
    <t>c.1648G&gt;A</t>
  </si>
  <si>
    <t>p.Gly550Arg</t>
  </si>
  <si>
    <t>ASD</t>
  </si>
  <si>
    <t>chr3:11034659G&gt;A</t>
  </si>
  <si>
    <t>c.1656G&gt;A</t>
  </si>
  <si>
    <t>p.Met552Ile</t>
  </si>
  <si>
    <t>c.1658C&gt;A</t>
  </si>
  <si>
    <t>p.Ala553Asp</t>
  </si>
  <si>
    <t>chr3:11034666A&gt;G</t>
  </si>
  <si>
    <t>c.1663A&gt;G</t>
  </si>
  <si>
    <t>p.Met555Val</t>
  </si>
  <si>
    <t>chr3:11034676C&gt;A</t>
  </si>
  <si>
    <t>c.1673C&gt;A</t>
  </si>
  <si>
    <t>p.Thr558Asn</t>
  </si>
  <si>
    <t>chr3:11017378C&gt;T</t>
  </si>
  <si>
    <t>c.167C&gt;T</t>
  </si>
  <si>
    <t>p.Ser56Phe</t>
  </si>
  <si>
    <t>c.1681G&gt;A</t>
  </si>
  <si>
    <t>p.Gly561Ser</t>
  </si>
  <si>
    <t>chr3:11034700T&gt;C</t>
  </si>
  <si>
    <t>c.1695+2T​&gt;C</t>
  </si>
  <si>
    <t>Likely duplicated in Decipher</t>
  </si>
  <si>
    <t>Bilateral conductive hearing impairment; Clinodactyly of the 5th finger; Downturned corners of mouth; Epicanthus; Moderate global developmental delay; Protruding ear; Severe expressive language delay; Strabismus</t>
  </si>
  <si>
    <t>c.1695+2T&gt;C</t>
  </si>
  <si>
    <t>Likely duplicated in Heyne</t>
  </si>
  <si>
    <t>HIGH</t>
  </si>
  <si>
    <t>c.1695+3A&gt;G</t>
  </si>
  <si>
    <t>chr3:11036855C&gt;T</t>
  </si>
  <si>
    <t>c.1696-7C&gt;T</t>
  </si>
  <si>
    <t>chr3:11036888C&gt;G</t>
  </si>
  <si>
    <t>c.1722C&gt;G</t>
  </si>
  <si>
    <t>p.Ser574Arg</t>
  </si>
  <si>
    <t>chr3:11036888C&gt;T</t>
  </si>
  <si>
    <t>c.1722C&gt;T</t>
  </si>
  <si>
    <t>chr3:11036889G&gt;A</t>
  </si>
  <si>
    <t>c.1723G&gt;A</t>
  </si>
  <si>
    <t>p.Glu575Lys</t>
  </si>
  <si>
    <t>c.1724A&gt;T</t>
  </si>
  <si>
    <t>p.Glu575Val</t>
  </si>
  <si>
    <t>chr3:11036897C&gt;T</t>
  </si>
  <si>
    <t>c.1731C&gt;T</t>
  </si>
  <si>
    <t>chr3:11036898G&gt;A</t>
  </si>
  <si>
    <t>c.1732G&gt;A</t>
  </si>
  <si>
    <t>p.Val578Ile</t>
  </si>
  <si>
    <t>chr3:11036904C&gt;T</t>
  </si>
  <si>
    <t>c.1738C&gt;T</t>
  </si>
  <si>
    <t>p.Pro580Ser</t>
  </si>
  <si>
    <t>c.1747G&gt;C</t>
  </si>
  <si>
    <t>p.Gly583Arg</t>
  </si>
  <si>
    <t>chr3:11036933G&gt;A</t>
  </si>
  <si>
    <t>c.1767G&gt;A</t>
  </si>
  <si>
    <t>chr3:11036956C&gt;A</t>
  </si>
  <si>
    <t>c.1790C&gt;A</t>
  </si>
  <si>
    <t>p.Ala597Asp</t>
  </si>
  <si>
    <t>chr3:11036957C&gt;T</t>
  </si>
  <si>
    <t>c.1791C&gt;T</t>
  </si>
  <si>
    <t>c.1793A&gt;G</t>
  </si>
  <si>
    <t>p.Tyr598Cys</t>
  </si>
  <si>
    <t>chr3:11036963C&gt;G</t>
  </si>
  <si>
    <t>c.1797C&gt;G</t>
  </si>
  <si>
    <t>p.Ile599Met</t>
  </si>
  <si>
    <t>chr3:11017398G&gt;A</t>
  </si>
  <si>
    <t>c.187G​&gt;A</t>
  </si>
  <si>
    <t>p.Gly63Ser</t>
  </si>
  <si>
    <t>Autistic behavior; Epileptic encephalopathy; Intellectual disability, severe</t>
  </si>
  <si>
    <t>Cognitive impairment; Deeply set eye; Drooling; Focal myoclonic seizures</t>
  </si>
  <si>
    <t>chr3:11017416A&gt;G</t>
  </si>
  <si>
    <t>c.205A​&gt;G</t>
  </si>
  <si>
    <t>p.Arg69Gly</t>
  </si>
  <si>
    <t>Attention deficit hyperactivity disorder; Autism; Intellectual disability; Strabismus</t>
  </si>
  <si>
    <t>chr3:11017421C&gt;T</t>
  </si>
  <si>
    <t>c.210C&gt;T</t>
  </si>
  <si>
    <t>chr3:11017434G&gt;A</t>
  </si>
  <si>
    <t>c.223G&gt;A</t>
  </si>
  <si>
    <t>p.Gly75Arg</t>
  </si>
  <si>
    <t>Unclassified generalized (Absences (up to 100/day)) Mild ID; None; Mild walking difficulties related to the SP inherited from his father</t>
  </si>
  <si>
    <t>Father has spastic paraparesis(SP)</t>
  </si>
  <si>
    <t>chr3:11017447G&gt;T</t>
  </si>
  <si>
    <t>c.236G&gt;T</t>
  </si>
  <si>
    <t>p.Gly79Val</t>
  </si>
  <si>
    <t>chr3:11017850C&gt;T</t>
  </si>
  <si>
    <t>c.246C&gt;T</t>
  </si>
  <si>
    <t>c.271A&gt;G</t>
  </si>
  <si>
    <t>p.Ile91Val</t>
  </si>
  <si>
    <t>chr3:11017881G&gt;A</t>
  </si>
  <si>
    <t>c.277G&gt;A</t>
  </si>
  <si>
    <t>p.Ala93Thr</t>
  </si>
  <si>
    <t>c.278_279​insG</t>
  </si>
  <si>
    <t>p.Val95GlyFs*112</t>
  </si>
  <si>
    <t>frameshift_variant</t>
  </si>
  <si>
    <t>Global developmental delay; Hypermetropia; Joint hypermobility; Muscular hypotonia; Seizures</t>
  </si>
  <si>
    <t>chr3:11017885G&gt;A</t>
  </si>
  <si>
    <t>c.281G&gt;A</t>
  </si>
  <si>
    <t>p.Gly94Glu</t>
  </si>
  <si>
    <t>chr3:11017887G&gt;T</t>
  </si>
  <si>
    <t>c.283G&gt;T</t>
  </si>
  <si>
    <t>p.Val95Phe</t>
  </si>
  <si>
    <t>NAFE</t>
  </si>
  <si>
    <t>Maternal</t>
  </si>
  <si>
    <t>chr3:11017906A&gt;G</t>
  </si>
  <si>
    <t>c.302A&gt;G</t>
  </si>
  <si>
    <t>p.Glu101Gly</t>
  </si>
  <si>
    <t>c.305G&gt;T</t>
  </si>
  <si>
    <t>p.Cys102Phe</t>
  </si>
  <si>
    <t>c.313G&gt;T</t>
  </si>
  <si>
    <t>p.Gly105Cys</t>
  </si>
  <si>
    <t>chr3:11017921A&gt;G</t>
  </si>
  <si>
    <t>c.317A&gt;G</t>
  </si>
  <si>
    <t>p.Gln106Arg</t>
  </si>
  <si>
    <t>chr3:11017931C&gt;A</t>
  </si>
  <si>
    <t>c.327C&gt;A</t>
  </si>
  <si>
    <t>chr3:11017934C&gt;T</t>
  </si>
  <si>
    <t>c.330C&gt;T</t>
  </si>
  <si>
    <t>chr3:11017935G&gt;A</t>
  </si>
  <si>
    <t>c.331G&gt;A</t>
  </si>
  <si>
    <t>p.Gly111Arg</t>
  </si>
  <si>
    <t>Aggressive behavior; Global developmental delay; Intellectual disability, moderate; Self-injurious behavior</t>
  </si>
  <si>
    <t>No seizures</t>
  </si>
  <si>
    <t>chr3:11017935G&gt;C</t>
  </si>
  <si>
    <t>c.331G&gt;C</t>
  </si>
  <si>
    <t>chr3:11017936G&gt;A</t>
  </si>
  <si>
    <t>c.332G&gt;A</t>
  </si>
  <si>
    <t>p.Gly111Glu</t>
  </si>
  <si>
    <t>c.332G&gt;T</t>
  </si>
  <si>
    <t>p.Gly111Val</t>
  </si>
  <si>
    <t>chr3:11017940G&gt;A</t>
  </si>
  <si>
    <t>c.336G&gt;A</t>
  </si>
  <si>
    <t>chr3:11018589C&gt;T</t>
  </si>
  <si>
    <t>c.371-9C&gt;T</t>
  </si>
  <si>
    <t>c.373G&gt;A</t>
  </si>
  <si>
    <t>p.Val125Met</t>
  </si>
  <si>
    <t>c.37A&gt;G</t>
  </si>
  <si>
    <t>p.Ile13Val</t>
  </si>
  <si>
    <t>chr3:11018608T&gt;C</t>
  </si>
  <si>
    <t>c.381T&gt;C</t>
  </si>
  <si>
    <t>chr3:11018610C&gt;T</t>
  </si>
  <si>
    <t>c.383C​&gt;T</t>
  </si>
  <si>
    <t>p.Ala128Val</t>
  </si>
  <si>
    <t>Bruxism; Intellectual disability, severe; Recurrent hand flapping; Seizures; Sleep disturbance</t>
  </si>
  <si>
    <t>chr3:11018611G&gt;A</t>
  </si>
  <si>
    <t>c.384G&gt;A</t>
  </si>
  <si>
    <t>c.409A&gt;G</t>
  </si>
  <si>
    <t>p.Asn137Asp</t>
  </si>
  <si>
    <t>chr3:11018642T&gt;C</t>
  </si>
  <si>
    <t>c.415T&gt;C</t>
  </si>
  <si>
    <t>p.Tyr139His</t>
  </si>
  <si>
    <t>chr3:11018646A&gt;G</t>
  </si>
  <si>
    <t>c.419A&gt;G</t>
  </si>
  <si>
    <t>p.Tyr140Cys</t>
  </si>
  <si>
    <t>MAE (Myoclonic atonic, myoclonic, absences, nonconvulsive status) Mild to moderate ID; None; Normal</t>
  </si>
  <si>
    <t>chr3:11018651G&gt;A</t>
  </si>
  <si>
    <t>c.424G&gt;A</t>
  </si>
  <si>
    <t>p.Val142Ile</t>
  </si>
  <si>
    <t>chr3:11018661C&gt;T</t>
  </si>
  <si>
    <t>c.434C&gt;T</t>
  </si>
  <si>
    <t>p.Ser145Phe</t>
  </si>
  <si>
    <t>— (None) Mild ID; Autism, irritability; Mild hypotonia, ataxia, chorea</t>
  </si>
  <si>
    <t>chr3:11018679delT</t>
  </si>
  <si>
    <t>c.452​delT</t>
  </si>
  <si>
    <t>p.Leu151ArgFs*35</t>
  </si>
  <si>
    <t>Likely duplicated in two other sources</t>
  </si>
  <si>
    <t>Intellectual disability, moderate; Myoclonic atonic seizures</t>
  </si>
  <si>
    <t>c.452delT</t>
  </si>
  <si>
    <t>Myoclonic-atonic seizures; myoclonic-astatic seizures; moderate ID (IQ &lt; 50); NA; autistic features, repetitive behavior, aggression, short attention span, flat and long face, large upper incisors, prognathism,</t>
  </si>
  <si>
    <t>ID</t>
  </si>
  <si>
    <t>chr3:11018683C&gt;A</t>
  </si>
  <si>
    <t>c.456C&gt;A</t>
  </si>
  <si>
    <t>p.Tyr152*</t>
  </si>
  <si>
    <t>chr3:11018688C&gt;T</t>
  </si>
  <si>
    <t>c.461C&gt;T</t>
  </si>
  <si>
    <t>p.Ser154Phe</t>
  </si>
  <si>
    <t>chr3:11018697C&gt;T</t>
  </si>
  <si>
    <t>c.470C&gt;T</t>
  </si>
  <si>
    <t>p.Thr157Met</t>
  </si>
  <si>
    <t>chr3:11018699G&gt;T</t>
  </si>
  <si>
    <t>c.471+1G&gt;T</t>
  </si>
  <si>
    <t>chr3:11018718A&gt;C</t>
  </si>
  <si>
    <t>c.471+20A&gt;C</t>
  </si>
  <si>
    <t>chr3:11018701G&gt;A</t>
  </si>
  <si>
    <t>c.471+3G&gt;A</t>
  </si>
  <si>
    <t>chr3:11018704T&gt;C</t>
  </si>
  <si>
    <t>c.471+6T&gt;C</t>
  </si>
  <si>
    <t>c.471G&gt;A</t>
  </si>
  <si>
    <t>chr3:11020221G&gt;T</t>
  </si>
  <si>
    <t>c.480G&gt;T</t>
  </si>
  <si>
    <t>c.493G&gt;A</t>
  </si>
  <si>
    <t>p.Asp165Asn</t>
  </si>
  <si>
    <t>c.511_515delGACCG</t>
  </si>
  <si>
    <t>p.Asp171LeuFs*34</t>
  </si>
  <si>
    <t>Father had epilepsy in childhood and learning diability</t>
  </si>
  <si>
    <t>chr3:11020264_11020265insA</t>
  </si>
  <si>
    <t>c.523_524insA</t>
  </si>
  <si>
    <t>p.Ser175TyrFs*32</t>
  </si>
  <si>
    <t>c.52A&gt;G</t>
  </si>
  <si>
    <t>p.Ser18Gly</t>
  </si>
  <si>
    <t>chr3:11020272C&gt;T</t>
  </si>
  <si>
    <t>c.531C&gt;T</t>
  </si>
  <si>
    <t>chr3:11020274G&gt;A</t>
  </si>
  <si>
    <t>c.533G&gt;A</t>
  </si>
  <si>
    <t>p.Ser178Asn</t>
  </si>
  <si>
    <t>chr3:11020276A&gt;G</t>
  </si>
  <si>
    <t>c.535A&gt;G</t>
  </si>
  <si>
    <t>p.Met179Val</t>
  </si>
  <si>
    <t>chr3:11020282A&gt;C</t>
  </si>
  <si>
    <t>c.541A&gt;C</t>
  </si>
  <si>
    <t>p.Asn181His</t>
  </si>
  <si>
    <t>c.54C&gt;T</t>
  </si>
  <si>
    <t>chr3:11017266G&gt;C</t>
  </si>
  <si>
    <t>c.55G&gt;C</t>
  </si>
  <si>
    <t>p.Glu19Gln</t>
  </si>
  <si>
    <t>chr3:11020319G&gt;A</t>
  </si>
  <si>
    <t>c.578G&gt;A</t>
  </si>
  <si>
    <t>p.Trp193*</t>
  </si>
  <si>
    <t>Myoclonic-atonic seizures; myoclonic-atonic seizures; mild ID; absence, myoclonic seizures; autistic features (mild)</t>
  </si>
  <si>
    <t>MAE‐ (Absences, myoclonic atonic) Mild ID; Mild autistic traits; Normal</t>
  </si>
  <si>
    <t>c.581+3G&gt;C</t>
  </si>
  <si>
    <t>c.582-3C&gt;T</t>
  </si>
  <si>
    <t>chr3:11022329T&gt;G</t>
  </si>
  <si>
    <t>c.582-7T&gt;G</t>
  </si>
  <si>
    <t>chr3:11022337C&gt;A</t>
  </si>
  <si>
    <t>c.583C&gt;A</t>
  </si>
  <si>
    <t>p.Arg195Ser</t>
  </si>
  <si>
    <t>c.583C&gt;T</t>
  </si>
  <si>
    <t>p.Arg195Cys</t>
  </si>
  <si>
    <t>chr3:11022338G&gt;A</t>
  </si>
  <si>
    <t>c.584G&gt;A</t>
  </si>
  <si>
    <t>p.Arg195His</t>
  </si>
  <si>
    <t>chr3:11022339C&gt;T</t>
  </si>
  <si>
    <t>c.585C&gt;T</t>
  </si>
  <si>
    <t>chr3:11022343A&gt;G</t>
  </si>
  <si>
    <t>c.589A&gt;G</t>
  </si>
  <si>
    <t>p.Met197Val</t>
  </si>
  <si>
    <t>chr3:11022347A&gt;C</t>
  </si>
  <si>
    <t>c.593A&gt;C</t>
  </si>
  <si>
    <t>p.His198Pro</t>
  </si>
  <si>
    <t>chr3:11022347A&gt;G</t>
  </si>
  <si>
    <t>c.593A&gt;G</t>
  </si>
  <si>
    <t>p.His198Arg</t>
  </si>
  <si>
    <t>chr3:11017207G&gt;A</t>
  </si>
  <si>
    <t>c.-5G&gt;A</t>
  </si>
  <si>
    <t>5' UTR</t>
  </si>
  <si>
    <t>c.6,1528-1G&gt;C</t>
  </si>
  <si>
    <t>CAE (Absences) Mild ID; NA; Action tremor</t>
  </si>
  <si>
    <t>Sister with a 22q13 deletion</t>
  </si>
  <si>
    <t>c.602C&gt;G</t>
  </si>
  <si>
    <t>p.Thr201Arg</t>
  </si>
  <si>
    <t>chr3:11022359A&gt;G</t>
  </si>
  <si>
    <t>c.605A&gt;G</t>
  </si>
  <si>
    <t>p.Asp202Gly</t>
  </si>
  <si>
    <t>chr3:11022360C&gt;G</t>
  </si>
  <si>
    <t>c.606C&gt;G</t>
  </si>
  <si>
    <t>p.Asp202Glu</t>
  </si>
  <si>
    <t>c.623G&gt;A</t>
  </si>
  <si>
    <t>p.Gly208Asp</t>
  </si>
  <si>
    <t>chr3:11022385C&gt;T</t>
  </si>
  <si>
    <t>c.631C&gt;T</t>
  </si>
  <si>
    <t>p.Arg211Cys</t>
  </si>
  <si>
    <t>Schizophrenia; No signs of epilepsy or autism, premorbid personality was well adjusted.</t>
  </si>
  <si>
    <t>chr3:11022390G&gt;A</t>
  </si>
  <si>
    <t>c.636G&gt;A</t>
  </si>
  <si>
    <t>p.Trp212*</t>
  </si>
  <si>
    <t>chr3:11022394_11022412del19</t>
  </si>
  <si>
    <t>c.640_658del</t>
  </si>
  <si>
    <t>p.Leu214SerFs*32</t>
  </si>
  <si>
    <t>chr3:11022404C&gt;T</t>
  </si>
  <si>
    <t>c.650C&gt;T</t>
  </si>
  <si>
    <t>p.Thr217Met</t>
  </si>
  <si>
    <t>c.658A&gt;G</t>
  </si>
  <si>
    <t>p.Ile220Val</t>
  </si>
  <si>
    <t>chr3:11022449G&gt;T</t>
  </si>
  <si>
    <t>c.695G&gt;T</t>
  </si>
  <si>
    <t>p.Gly232Val</t>
  </si>
  <si>
    <t>MAE (Absences, atonic) Mild ID; None; Normal</t>
  </si>
  <si>
    <t>MAE evolving to aBECTS with an ESES‐like pattern (Atypical absences (at onset)) Mild ID; None; Normal</t>
  </si>
  <si>
    <t>— (None) Learning disabilities; None; NA</t>
  </si>
  <si>
    <t>MAE (Absences, atonic) Moderate ID; None; Mild ataxia</t>
  </si>
  <si>
    <t>chr3:11022454G&gt;A</t>
  </si>
  <si>
    <t>c.700G&gt;A</t>
  </si>
  <si>
    <t>p.Gly234Ser</t>
  </si>
  <si>
    <t>Lennox-Gastaut syndrome; Tonic, GTCS, CPS, myoclonic-atonic seizure</t>
  </si>
  <si>
    <t>chr3:11022457T&gt;C</t>
  </si>
  <si>
    <t>c.703T&gt;C</t>
  </si>
  <si>
    <t>p.Trp235Arg</t>
  </si>
  <si>
    <t>Intractable absence epilepsy; Hypogammaglobulinemia, precocious puberty, insomnia, in utero drug and HIV exposure</t>
  </si>
  <si>
    <t>c.711A&gt;T</t>
  </si>
  <si>
    <t>chr3:11025446C&gt;T</t>
  </si>
  <si>
    <t>c.715-3C&gt;T</t>
  </si>
  <si>
    <t>chr3:11025440T&gt;C</t>
  </si>
  <si>
    <t>c.715-9T&gt;C</t>
  </si>
  <si>
    <t>chr3:11025458T&gt;G</t>
  </si>
  <si>
    <t>c.724T&gt;G</t>
  </si>
  <si>
    <t>p.Phe242Val</t>
  </si>
  <si>
    <t>chr3:11017283T&gt;C</t>
  </si>
  <si>
    <t>c.72T&gt;C</t>
  </si>
  <si>
    <t>chr3:11025471A&gt;G</t>
  </si>
  <si>
    <t>c.737A&gt;G</t>
  </si>
  <si>
    <t>p.Tyr246Cys</t>
  </si>
  <si>
    <t>c.740C&gt;T</t>
  </si>
  <si>
    <t>p.Pro247Leu</t>
  </si>
  <si>
    <t>chr3:11025486T&gt;C</t>
  </si>
  <si>
    <t>c.752T&gt;C</t>
  </si>
  <si>
    <t>p.Leu251Pro</t>
  </si>
  <si>
    <t>c.767T&gt;C</t>
  </si>
  <si>
    <t>p.Phe256Ser</t>
  </si>
  <si>
    <t>c.770G&gt;A</t>
  </si>
  <si>
    <t>p.Arg257His</t>
  </si>
  <si>
    <t>chr3:11025514G&gt;A</t>
  </si>
  <si>
    <t>c.780G&gt;A</t>
  </si>
  <si>
    <t>chr3:11025518C&gt;T</t>
  </si>
  <si>
    <t>c.784C&gt;T</t>
  </si>
  <si>
    <t>p.Pro262Ser</t>
  </si>
  <si>
    <t>chr3:11025520C&gt;T</t>
  </si>
  <si>
    <t>c.786C&gt;T</t>
  </si>
  <si>
    <t>chr3:11025521G&gt;A</t>
  </si>
  <si>
    <t>c.787G&gt;A</t>
  </si>
  <si>
    <t>p.Gly263Arg</t>
  </si>
  <si>
    <t>chr3:11025523G&gt;A</t>
  </si>
  <si>
    <t>c.789G&gt;A</t>
  </si>
  <si>
    <t>chr3:11025523G&gt;T</t>
  </si>
  <si>
    <t>c.789G&gt;T</t>
  </si>
  <si>
    <t>chr3:11025535C&gt;T</t>
  </si>
  <si>
    <t>c.801C&gt;T</t>
  </si>
  <si>
    <t>chr3:11025540T&gt;A</t>
  </si>
  <si>
    <t>c.806T&gt;A</t>
  </si>
  <si>
    <t>p.Leu269His</t>
  </si>
  <si>
    <t>chr3:11025543T&gt;C</t>
  </si>
  <si>
    <t>c.809T&gt;C</t>
  </si>
  <si>
    <t>p.Phe270Ser</t>
  </si>
  <si>
    <t>Duplicated in Mattison</t>
  </si>
  <si>
    <t>Unclassified generalized (Atypical absences) Mild ID; ADHD, irritability; Normal</t>
  </si>
  <si>
    <t>Duplicated in Johanneson</t>
  </si>
  <si>
    <t>MAE; intractable primary generalized epilepsy; Hypotonia, insomnia, hypoxia at birth</t>
  </si>
  <si>
    <t>chr3:11025546A&gt;G</t>
  </si>
  <si>
    <t>c.812A&gt;G</t>
  </si>
  <si>
    <t>p.Tyr271Cys</t>
  </si>
  <si>
    <t>chr3:11025549_11025551delTCA</t>
  </si>
  <si>
    <t>c.815_817delTCA</t>
  </si>
  <si>
    <t>p.Ile272del</t>
  </si>
  <si>
    <t>MAE; intractable primary generalized epilepsy;  Bilateral upper extremity tremor, mild tandem gait ataxia</t>
  </si>
  <si>
    <t>chr3:11025563C&gt;T</t>
  </si>
  <si>
    <t>c.829C&gt;T</t>
  </si>
  <si>
    <t>p.Arg277Cys</t>
  </si>
  <si>
    <t>chr3:11025564G&gt;A</t>
  </si>
  <si>
    <t>c.830G&gt;A</t>
  </si>
  <si>
    <t>p.Arg277His</t>
  </si>
  <si>
    <t>chr3:11025571G&gt;C</t>
  </si>
  <si>
    <t>c.837G&gt;C</t>
  </si>
  <si>
    <t>chr3:11025577C&gt;T</t>
  </si>
  <si>
    <t>c.843C&gt;T</t>
  </si>
  <si>
    <t>chr3:11025580C&gt;T</t>
  </si>
  <si>
    <t>c.846C&gt;T</t>
  </si>
  <si>
    <t>chr3:11025772G&gt;T</t>
  </si>
  <si>
    <t>c.850-1G&gt;T</t>
  </si>
  <si>
    <t>chr3:11025771A&gt;G</t>
  </si>
  <si>
    <t>c.850-2A&gt;G</t>
  </si>
  <si>
    <t>MAE (Absences, atonic, myoclonic atonic) Mild ID; NA; Mild fine motor delay</t>
  </si>
  <si>
    <t>Generalized epilepsy; Mild speech delay, episodes of falling and eye deviation</t>
  </si>
  <si>
    <t>chr3:11025769A&gt;G</t>
  </si>
  <si>
    <t>c.850-4A&gt;G</t>
  </si>
  <si>
    <t>chr3:11025768T&gt;A</t>
  </si>
  <si>
    <t>c.850-5T&gt;A</t>
  </si>
  <si>
    <t>c.853T&gt;C</t>
  </si>
  <si>
    <t>p.Trp285Arg</t>
  </si>
  <si>
    <t>chr3:11025786C&gt;T</t>
  </si>
  <si>
    <t>c.863C&gt;T</t>
  </si>
  <si>
    <t>p.Ala288Val</t>
  </si>
  <si>
    <t>Myoclonic-atonic seizures; one febrile seizure, myoclonic-atonic seizures; regression at puberty, moderate ID; absences, absences with eyelid myoclonias, GTCS (increase with age); oppositional behaviors (mild)</t>
  </si>
  <si>
    <t>Myoclonic-atonic seizures; myoclonic-atonic drop attacks; regression from 2 years, moderate ID; absences, absences with eyelid myoclonias, GTCS rare; autistic features, pyramidal signs, ataxia, tremor, dyslalia, dysarthria</t>
  </si>
  <si>
    <t>mother has MAE</t>
  </si>
  <si>
    <t>Myoclonic-atonic seizures; petit mal (absence); delayed speech, then regression with loss of speech; NA; autism, attention deficit disorder</t>
  </si>
  <si>
    <t>MAE (Absences, atonic, myoclonic) Mild ID; None; Normal</t>
  </si>
  <si>
    <t>Initially BECTs‐like → unclassified generalized (Focal (at onset), absences (at evolution)) Moderate to severe ID; Autistic features, aggressive behaviors, stereotypies; Normal</t>
  </si>
  <si>
    <t>Psychiatric disease</t>
  </si>
  <si>
    <t>c.875_877​del</t>
  </si>
  <si>
    <t>p.Phe294del</t>
  </si>
  <si>
    <t>Macrocephaly; Moderate global developmental delay; Scoliosis; Seizures</t>
  </si>
  <si>
    <t>Macrocephaly; Moderate global developmental delay; Seizures</t>
  </si>
  <si>
    <t>c.875T&gt;C</t>
  </si>
  <si>
    <t>p.Ile292Thr</t>
  </si>
  <si>
    <t>chr3:11025799C&gt;T</t>
  </si>
  <si>
    <t>c.876C&gt;T</t>
  </si>
  <si>
    <t>chr3:11025804_11025806delTCT</t>
  </si>
  <si>
    <t>c.881_883del</t>
  </si>
  <si>
    <t>MAE (Atypical absences atonic, Myoclonic) Moderate ID; Attention deficit; Mild ataxia</t>
  </si>
  <si>
    <t>chr3:11025807C&gt;T</t>
  </si>
  <si>
    <t>c.884C&gt;T</t>
  </si>
  <si>
    <t>p.Ser295Leu</t>
  </si>
  <si>
    <t>No Seizures</t>
  </si>
  <si>
    <t>chr3:11025808A&gt;C</t>
  </si>
  <si>
    <t>c.885A&gt;C</t>
  </si>
  <si>
    <t>chr3:11025808A&gt;T</t>
  </si>
  <si>
    <t>c.885A&gt;T</t>
  </si>
  <si>
    <t>chr3:11025812G&gt;A</t>
  </si>
  <si>
    <t>c.889G&gt;A</t>
  </si>
  <si>
    <t>p.Gly297Arg</t>
  </si>
  <si>
    <t>Myoclonic-atonic seizures; atonic drop attacks; regression at 4 years, severe ID; absences with eyelid myoclonias, myoclonic status, nonconvulsive status epilepticus; Autistic features, moderately severe tremor, reluctant to use hands at 14 years, aggression, thoracic scoliosis</t>
  </si>
  <si>
    <t>father’s first cousin has absence seizures</t>
  </si>
  <si>
    <t>Absence seizures; Delayed speech and language development; Generalized myoclonic seizures</t>
  </si>
  <si>
    <t>Autistic behavior; Bruxism; Intellectual disability; Myoclonic absences; Stereotypy</t>
  </si>
  <si>
    <t>chr3:11025814G&gt;A</t>
  </si>
  <si>
    <t>c.891G&gt;A</t>
  </si>
  <si>
    <t>chr3:11025819G&gt;T</t>
  </si>
  <si>
    <t>c.896G&gt;T</t>
  </si>
  <si>
    <t>p.Gly299Val</t>
  </si>
  <si>
    <t>chr3:11017301G&gt;C</t>
  </si>
  <si>
    <t>c.90G&gt;C</t>
  </si>
  <si>
    <t>p.Leu30Phe</t>
  </si>
  <si>
    <t>c.912C&gt;A</t>
  </si>
  <si>
    <t>chr3:11025835C&gt;T</t>
  </si>
  <si>
    <t>c.912C&gt;T</t>
  </si>
  <si>
    <t>chr3:11025836G&gt;A</t>
  </si>
  <si>
    <t>c.913G​&gt;A</t>
  </si>
  <si>
    <t>p.Ala305Thr</t>
  </si>
  <si>
    <t>Frontal bossing; High myopia; Mild conductive hearing impairment; Mild global developmental delay; Moderate expressive language delay; Thin upper lip vermilion</t>
  </si>
  <si>
    <t>Abnormal facial shape; Decreased body weight; Focal impaired awareness seizure; Generalized myoclonic seizures; Global developmental delay; Seizures; Short stature</t>
  </si>
  <si>
    <t>chr3:11025836G&gt;C</t>
  </si>
  <si>
    <t>c.913G&gt;C</t>
  </si>
  <si>
    <t>p.Ala305Pro</t>
  </si>
  <si>
    <t>chr3:11025841C&gt;T</t>
  </si>
  <si>
    <t>c.918C&gt;T</t>
  </si>
  <si>
    <t>chr3:11025842G&gt;A</t>
  </si>
  <si>
    <t>p.Gly307Arg</t>
  </si>
  <si>
    <t>c.919G&gt;A</t>
  </si>
  <si>
    <t>2-3 toe syndactyly; Absent speech; Broad hallux; Generalized joint laxity; Generalized-onset seizure; Global developmental delay; Hypermetropia; Hypsarrhythmia; Muscular hypotonia of the trunk; Plagiocephaly; Prominent fingertip pads; Sparse hair; Strabismus; Tapered finger</t>
  </si>
  <si>
    <t>chr3:11025845A&gt;G</t>
  </si>
  <si>
    <t>c.922A&gt;G</t>
  </si>
  <si>
    <t>p.Ser308Gly</t>
  </si>
  <si>
    <t>chr3:11025852A&gt;T</t>
  </si>
  <si>
    <t>c.929A​&gt;T</t>
  </si>
  <si>
    <t>p.Asn310Ile</t>
  </si>
  <si>
    <t>Abnormality of vision; Global developmental delay; Hypertonia; Long fingers</t>
  </si>
  <si>
    <t>chr3:11025854T&gt;C</t>
  </si>
  <si>
    <t>c.931T&gt;C</t>
  </si>
  <si>
    <t>p.Ser311Pro</t>
  </si>
  <si>
    <t>chr3:11025862C&gt;A</t>
  </si>
  <si>
    <t>c.939C&gt;A</t>
  </si>
  <si>
    <t>p.His313Gln</t>
  </si>
  <si>
    <t>chr3:11017304G&gt;A</t>
  </si>
  <si>
    <t>c.93G&gt;A</t>
  </si>
  <si>
    <t>chr3:11025864A&gt;G</t>
  </si>
  <si>
    <t>c.941A&gt;G</t>
  </si>
  <si>
    <t>p.Asn314Ser</t>
  </si>
  <si>
    <t>c.943A&gt;G</t>
  </si>
  <si>
    <t>p.Asn315Asp</t>
  </si>
  <si>
    <t>chr3:11026231T&gt;G</t>
  </si>
  <si>
    <t>c.954-4T&gt;G</t>
  </si>
  <si>
    <t>chr3:11026241C&gt;T</t>
  </si>
  <si>
    <t>c.960C&gt;T</t>
  </si>
  <si>
    <t>chr3:11026247C&gt;G</t>
  </si>
  <si>
    <t>c.966C&gt;G</t>
  </si>
  <si>
    <t>p.Ile322Met</t>
  </si>
  <si>
    <t>chr3:11026247C&gt;T</t>
  </si>
  <si>
    <t>c.966C&gt;T</t>
  </si>
  <si>
    <t>c.967G&gt;T</t>
  </si>
  <si>
    <t>p.Val323Phe</t>
  </si>
  <si>
    <t>chr3:11026265G&gt;A</t>
  </si>
  <si>
    <t>c.984G&gt;A</t>
  </si>
  <si>
    <t>chr3:11026267G&gt;T</t>
  </si>
  <si>
    <t>c.986G&gt;T</t>
  </si>
  <si>
    <t>p.Cys329Phe</t>
  </si>
  <si>
    <t>chr3:11026268C&gt;A</t>
  </si>
  <si>
    <t>c.987C&gt;A</t>
  </si>
  <si>
    <t>p.Cys329*</t>
  </si>
  <si>
    <t>MAE (Falls (seizure type not specified)) Mild ID; Hyperkinetic, aggressive behaviors, excess. smiling; Normal</t>
  </si>
  <si>
    <t>chr3:11026268C&gt;T</t>
  </si>
  <si>
    <t>c.987C&gt;T</t>
  </si>
  <si>
    <t>chr3:11026275A&gt;G</t>
  </si>
  <si>
    <t>c.994A&gt;G</t>
  </si>
  <si>
    <t>p.Met332Val</t>
  </si>
  <si>
    <t>chr3:11017310G&gt;A</t>
  </si>
  <si>
    <t>c.99G&gt;A</t>
  </si>
  <si>
    <t>chr3:11017310G&gt;T</t>
  </si>
  <si>
    <t>c.99G&gt;T</t>
  </si>
  <si>
    <t>p.Lys33Asn</t>
  </si>
  <si>
    <t>CNV</t>
  </si>
  <si>
    <t>Heterozygous Deletion</t>
  </si>
  <si>
    <t>Benign</t>
  </si>
  <si>
    <t>Heterozygous deletion</t>
  </si>
  <si>
    <t>MAE (Absences, myoclonic atonic) Mild/moderate ID; None; Normal</t>
  </si>
  <si>
    <t>Myoclonic-atonic seizures; atonic drop attacks; moderate ID; absences with eyelid myoclonia; hypotonia, autistic traits, absent speech</t>
  </si>
  <si>
    <t>Association</t>
  </si>
  <si>
    <t>Pos</t>
  </si>
  <si>
    <t>Mut</t>
  </si>
  <si>
    <t>Ref</t>
  </si>
  <si>
    <t>Alt</t>
  </si>
  <si>
    <t>gnomAD allele count</t>
  </si>
  <si>
    <t>Topological</t>
  </si>
  <si>
    <t>Topological 2</t>
  </si>
  <si>
    <t>Mean age of onset</t>
  </si>
  <si>
    <t>c.25del</t>
  </si>
  <si>
    <t>p.Ala9ProFs*75</t>
  </si>
  <si>
    <t>frameshift</t>
  </si>
  <si>
    <t>Epilepsy/DD</t>
  </si>
  <si>
    <t>del</t>
  </si>
  <si>
    <t>missense</t>
  </si>
  <si>
    <t>Unclear</t>
  </si>
  <si>
    <t>A&gt;G</t>
  </si>
  <si>
    <t>A</t>
  </si>
  <si>
    <t>G</t>
  </si>
  <si>
    <t>Uncertain significance</t>
  </si>
  <si>
    <t>Cytoplasmic 1</t>
  </si>
  <si>
    <t>Cytoplasmic</t>
  </si>
  <si>
    <t>G&gt;C</t>
  </si>
  <si>
    <t>C</t>
  </si>
  <si>
    <t>Unclassified</t>
  </si>
  <si>
    <t>G&gt;T</t>
  </si>
  <si>
    <t>T</t>
  </si>
  <si>
    <t>stop gained</t>
  </si>
  <si>
    <t>dup</t>
  </si>
  <si>
    <t>c.127G&gt;A</t>
  </si>
  <si>
    <t>p.Asp43Asn</t>
  </si>
  <si>
    <t>G&gt;A</t>
  </si>
  <si>
    <t>Maybe Schizophrenia</t>
  </si>
  <si>
    <t>C&gt;A</t>
  </si>
  <si>
    <t>C&gt;T</t>
  </si>
  <si>
    <t>C​&gt;T</t>
  </si>
  <si>
    <t>T&gt;A</t>
  </si>
  <si>
    <t>Transmembrane 1</t>
  </si>
  <si>
    <t>Transmembrane</t>
  </si>
  <si>
    <t>G​&gt;A</t>
  </si>
  <si>
    <t>c.197del</t>
  </si>
  <si>
    <t>p.Asn66ThrFs*18</t>
  </si>
  <si>
    <t>A​&gt;G</t>
  </si>
  <si>
    <t>Extracellular 1</t>
  </si>
  <si>
    <t>Extracellular</t>
  </si>
  <si>
    <t>Transmembrane 2</t>
  </si>
  <si>
    <t>ins</t>
  </si>
  <si>
    <t>Cytoplasmic 2</t>
  </si>
  <si>
    <t>c.336dup</t>
  </si>
  <si>
    <t>p.Leu113AlaFs*94</t>
  </si>
  <si>
    <t>Transmembrane 3</t>
  </si>
  <si>
    <t>T&gt;C</t>
  </si>
  <si>
    <t>Likely benign</t>
  </si>
  <si>
    <t>Extracellular 2</t>
  </si>
  <si>
    <t>c.452T&gt;G</t>
  </si>
  <si>
    <t>p.Leu151Arg</t>
  </si>
  <si>
    <t>T&gt;G</t>
  </si>
  <si>
    <t>synonymous</t>
  </si>
  <si>
    <t>Conflicting</t>
  </si>
  <si>
    <t>A&gt;C</t>
  </si>
  <si>
    <t>c.553A&gt;G</t>
  </si>
  <si>
    <t>p.Met185Val</t>
  </si>
  <si>
    <t>C&gt;G</t>
  </si>
  <si>
    <t>c.616A&gt;G</t>
  </si>
  <si>
    <t>p.Lys206Glu</t>
  </si>
  <si>
    <t>c.643_661dup</t>
  </si>
  <si>
    <t>p.Ala221GlyFs*67</t>
  </si>
  <si>
    <t>Transmembrane 4</t>
  </si>
  <si>
    <t>Cytoplasmic 3</t>
  </si>
  <si>
    <t>Transmembrane 5</t>
  </si>
  <si>
    <t>Extracellular 3</t>
  </si>
  <si>
    <t>inframe indel</t>
  </si>
  <si>
    <t>c.847G&gt;A</t>
  </si>
  <si>
    <t>p.Glu283Lys</t>
  </si>
  <si>
    <t>Transmembrane 6</t>
  </si>
  <si>
    <t>c.929A&gt;G</t>
  </si>
  <si>
    <t>p.Asn310Ser</t>
  </si>
  <si>
    <t>Cytoplasmic 4</t>
  </si>
  <si>
    <t>A​&gt;T</t>
  </si>
  <si>
    <t>Transmembrane 7</t>
  </si>
  <si>
    <t>c.1004dup</t>
  </si>
  <si>
    <t>p.Phe336IleFs*20</t>
  </si>
  <si>
    <t>Extracellular 4</t>
  </si>
  <si>
    <t>Transmembrane 8</t>
  </si>
  <si>
    <t>C​&gt;A</t>
  </si>
  <si>
    <t>Cytoplasmic 5</t>
  </si>
  <si>
    <t>c.1243C&gt;A</t>
  </si>
  <si>
    <t>p.Leu415Ile</t>
  </si>
  <si>
    <t>C​&gt;G</t>
  </si>
  <si>
    <t>Transmembrane 9</t>
  </si>
  <si>
    <t>A&gt;T</t>
  </si>
  <si>
    <t>Extracellular 5</t>
  </si>
  <si>
    <t>G​&gt;T</t>
  </si>
  <si>
    <t>Transmembrane 10</t>
  </si>
  <si>
    <t>T​&gt;G</t>
  </si>
  <si>
    <t>T​&gt;C</t>
  </si>
  <si>
    <t>Cytoplasmic 6</t>
  </si>
  <si>
    <t>c.1438T&gt;C</t>
  </si>
  <si>
    <t>p.Phe480Leu</t>
  </si>
  <si>
    <t>c.1461G&gt;A</t>
  </si>
  <si>
    <t>p.Met487Ile</t>
  </si>
  <si>
    <t>c.1496G&gt;A</t>
  </si>
  <si>
    <t>p.Cys499Tyr</t>
  </si>
  <si>
    <t>Transmembrane 11</t>
  </si>
  <si>
    <t>c.1504T&gt;C</t>
  </si>
  <si>
    <t>p.Phe502Leu</t>
  </si>
  <si>
    <t>Extracellular 6</t>
  </si>
  <si>
    <t>c.1597G&gt;C</t>
  </si>
  <si>
    <t>p.Gly533Arg</t>
  </si>
  <si>
    <t>Transmembrane 12</t>
  </si>
  <si>
    <t>Cytoplasmic 7</t>
  </si>
  <si>
    <t>c.1664T&gt;C</t>
  </si>
  <si>
    <t>p.Met555Thr</t>
  </si>
  <si>
    <t>All</t>
  </si>
  <si>
    <t>Silent/c.780G&gt;A</t>
  </si>
  <si>
    <t>Silent/c.960C&gt;T</t>
  </si>
  <si>
    <t>Silent/c.837G&gt;C</t>
  </si>
  <si>
    <t>Silent/c.480G&gt;T</t>
  </si>
  <si>
    <t>Silent/c.987C&gt;T</t>
  </si>
  <si>
    <t>c.1292C&gt;G</t>
  </si>
  <si>
    <t>Silent/c.1563A&gt;G</t>
  </si>
  <si>
    <t>c.1394T&gt;C</t>
  </si>
  <si>
    <t>c.913G&gt;A</t>
  </si>
  <si>
    <t>c.1325G&gt;T</t>
  </si>
  <si>
    <t>c.1327G&gt;A</t>
  </si>
  <si>
    <t>c.1229A&gt;G</t>
  </si>
  <si>
    <t>c.205A&gt;G</t>
  </si>
  <si>
    <t>c.1388T&gt;G</t>
  </si>
  <si>
    <t>c.383C&gt;T</t>
  </si>
  <si>
    <t>c.278_279insG</t>
  </si>
  <si>
    <t>c.875_877del</t>
  </si>
  <si>
    <t>c.187G&gt;A</t>
  </si>
  <si>
    <t>c.929A&gt;T</t>
  </si>
  <si>
    <t>c.1189C&gt;A</t>
  </si>
  <si>
    <t>c.1003G&gt;A</t>
  </si>
  <si>
    <t>CV</t>
  </si>
  <si>
    <t>Std_PercentWT</t>
  </si>
  <si>
    <t>Avg_PercentWT</t>
  </si>
  <si>
    <t>HGVSp</t>
  </si>
  <si>
    <t>HGVSc</t>
  </si>
  <si>
    <t>Assayed</t>
  </si>
  <si>
    <t>Assayed variants</t>
  </si>
  <si>
    <t>Invitae</t>
  </si>
  <si>
    <t>Goodspeed</t>
  </si>
  <si>
    <t>Population databases</t>
  </si>
  <si>
    <t>Other</t>
  </si>
  <si>
    <t>UK Biobank, dbGAP, ClinVar</t>
  </si>
  <si>
    <t>Likely benign missense variant (p.Leu415Ile)</t>
  </si>
  <si>
    <t>https://doi.org/10.1016/j.ajhg.2009.03.010</t>
  </si>
  <si>
    <t>https://doi.org/10.1038/s41586-020-2308-7</t>
  </si>
  <si>
    <t>https://doi.org/10.1093/braincomms/fcaa170</t>
  </si>
  <si>
    <t>IMPACT</t>
  </si>
  <si>
    <t>SIFT</t>
  </si>
  <si>
    <t>PolyPhen</t>
  </si>
  <si>
    <t>-</t>
  </si>
  <si>
    <t>tolerated(1)</t>
  </si>
  <si>
    <t>benign(0)</t>
  </si>
  <si>
    <t>tolerated(0.32)</t>
  </si>
  <si>
    <t>benign(0.015)</t>
  </si>
  <si>
    <t>tolerated(0.37)</t>
  </si>
  <si>
    <t>benign(0.001)</t>
  </si>
  <si>
    <t>tolerated(0.07)</t>
  </si>
  <si>
    <t>possibly_damaging(0.459)</t>
  </si>
  <si>
    <t>tolerated(0.38)</t>
  </si>
  <si>
    <t>deleterious(0.01)</t>
  </si>
  <si>
    <t>benign(0.441)</t>
  </si>
  <si>
    <t>possibly_damaging(0.84)</t>
  </si>
  <si>
    <t>benign(0.007)</t>
  </si>
  <si>
    <t>deleterious(0)</t>
  </si>
  <si>
    <t>probably_damaging(1)</t>
  </si>
  <si>
    <t>probably_damaging(0.999)</t>
  </si>
  <si>
    <t>tolerated(0.49)</t>
  </si>
  <si>
    <t>possibly_damaging(0.53)</t>
  </si>
  <si>
    <t>benign(0.042)</t>
  </si>
  <si>
    <t>probably_damaging(0.995)</t>
  </si>
  <si>
    <t>probably_damaging(0.951)</t>
  </si>
  <si>
    <t>deleterious(0.02)</t>
  </si>
  <si>
    <t>tolerated(0.05)</t>
  </si>
  <si>
    <t>benign(0.419)</t>
  </si>
  <si>
    <t>tolerated(0.65)</t>
  </si>
  <si>
    <t>benign(0.018)</t>
  </si>
  <si>
    <t>probably_damaging(0.968)</t>
  </si>
  <si>
    <t>possibly_damaging(0.649)</t>
  </si>
  <si>
    <t>deleterious(0.03)</t>
  </si>
  <si>
    <t>possibly_damaging(0.83)</t>
  </si>
  <si>
    <t>probably_damaging(0.998)</t>
  </si>
  <si>
    <t>probably_damaging(0.967)</t>
  </si>
  <si>
    <t>probably_damaging(0.91)</t>
  </si>
  <si>
    <t>probably_damaging(0.931)</t>
  </si>
  <si>
    <t>benign(0.272)</t>
  </si>
  <si>
    <t>tolerated(0.64)</t>
  </si>
  <si>
    <t>benign(0.062)</t>
  </si>
  <si>
    <t>possibly_damaging(0.819)</t>
  </si>
  <si>
    <t>probably_damaging(0.989)</t>
  </si>
  <si>
    <t>probably_damaging(0.956)</t>
  </si>
  <si>
    <t>benign(0.013)</t>
  </si>
  <si>
    <t>tolerated(0.16)</t>
  </si>
  <si>
    <t>possibly_damaging(0.737)</t>
  </si>
  <si>
    <t>tolerated(0.57)</t>
  </si>
  <si>
    <t>benign(0.003)</t>
  </si>
  <si>
    <t>tolerated(0.14)</t>
  </si>
  <si>
    <t>probably_damaging(0.917)</t>
  </si>
  <si>
    <t>tolerated(0.54)</t>
  </si>
  <si>
    <t>benign(0.086)</t>
  </si>
  <si>
    <t>probably_damaging(0.976)</t>
  </si>
  <si>
    <t>possibly_damaging(0.844)</t>
  </si>
  <si>
    <t>benign(0.212)</t>
  </si>
  <si>
    <t>benign(0.031)</t>
  </si>
  <si>
    <t>probably_damaging(0.977)</t>
  </si>
  <si>
    <t>probably_damaging(0.95)</t>
  </si>
  <si>
    <t>tolerated(0.47)</t>
  </si>
  <si>
    <t>benign(0.023)</t>
  </si>
  <si>
    <t>tolerated(0.21)</t>
  </si>
  <si>
    <t>benign(0.069)</t>
  </si>
  <si>
    <t>probably_damaging(0.99)</t>
  </si>
  <si>
    <t>tolerated(0.33)</t>
  </si>
  <si>
    <t>tolerated(0.08)</t>
  </si>
  <si>
    <t>benign(0.054)</t>
  </si>
  <si>
    <t>tolerated(0.24)</t>
  </si>
  <si>
    <t>probably_damaging(0.978)</t>
  </si>
  <si>
    <t>tolerated(0.1)</t>
  </si>
  <si>
    <t>possibly_damaging(0.834)</t>
  </si>
  <si>
    <t>probably_damaging(0.954)</t>
  </si>
  <si>
    <t>benign(0.274)</t>
  </si>
  <si>
    <t>deleterious(0.04)</t>
  </si>
  <si>
    <t>possibly_damaging(0.908)</t>
  </si>
  <si>
    <t>benign(0.083)</t>
  </si>
  <si>
    <t>probably_damaging(0.941)</t>
  </si>
  <si>
    <t>probably_damaging(0.933)</t>
  </si>
  <si>
    <t>benign(0.053)</t>
  </si>
  <si>
    <t>possibly_damaging(0.904)</t>
  </si>
  <si>
    <t>benign(0.358)</t>
  </si>
  <si>
    <t>benign(0.107)</t>
  </si>
  <si>
    <t>benign(0.373)</t>
  </si>
  <si>
    <t>probably_damaging(0.983)</t>
  </si>
  <si>
    <t>benign(0.112)</t>
  </si>
  <si>
    <t>benign(0.127)</t>
  </si>
  <si>
    <t>tolerated(0.09)</t>
  </si>
  <si>
    <t>tolerated(0.19)</t>
  </si>
  <si>
    <t>tolerated(0.13)</t>
  </si>
  <si>
    <t>benign(0.389)</t>
  </si>
  <si>
    <t>probably_damaging(0.921)</t>
  </si>
  <si>
    <t>possibly_damaging(0.796)</t>
  </si>
  <si>
    <t>possibly_damaging(0.505)</t>
  </si>
  <si>
    <t>tolerated(0.27)</t>
  </si>
  <si>
    <t>benign(0.078)</t>
  </si>
  <si>
    <t>probably_damaging(0.964)</t>
  </si>
  <si>
    <t>possibly_damaging(0.864)</t>
  </si>
  <si>
    <t>benign(0.012)</t>
  </si>
  <si>
    <t>possibly_damaging(0.594)</t>
  </si>
  <si>
    <t>probably_damaging(0.94)</t>
  </si>
  <si>
    <t>possibly_damaging(0.905)</t>
  </si>
  <si>
    <t>tolerated(0.34)</t>
  </si>
  <si>
    <t>probably_damaging(0.985)</t>
  </si>
  <si>
    <t>deleterious(0.05)</t>
  </si>
  <si>
    <t>benign(0.303)</t>
  </si>
  <si>
    <t>tolerated(0.06)</t>
  </si>
  <si>
    <t>possibly_damaging(0.688)</t>
  </si>
  <si>
    <t>possibly_damaging(0.52)</t>
  </si>
  <si>
    <t>probably_damaging(0.939)</t>
  </si>
  <si>
    <t>possibly_damaging(0.882)</t>
  </si>
  <si>
    <t>tolerated(0.46)</t>
  </si>
  <si>
    <t>possibly_damaging(0.578)</t>
  </si>
  <si>
    <t>possibly_damaging(0.623)</t>
  </si>
  <si>
    <t>benign(0.046)</t>
  </si>
  <si>
    <t>benign(0.186)</t>
  </si>
  <si>
    <t>tolerated(0.36)</t>
  </si>
  <si>
    <t>benign(0.067)</t>
  </si>
  <si>
    <t>tolerated(0.63)</t>
  </si>
  <si>
    <t>benign(0.024)</t>
  </si>
  <si>
    <t>possibly_damaging(0.878)</t>
  </si>
  <si>
    <t>tolerated(0.89)</t>
  </si>
  <si>
    <t>benign(0.363)</t>
  </si>
  <si>
    <t>possibly_damaging(0.885)</t>
  </si>
  <si>
    <t>probably_damaging(0.986)</t>
  </si>
  <si>
    <t>probably_damaging(0.979)</t>
  </si>
  <si>
    <t>probably_damaging(0.991)</t>
  </si>
  <si>
    <t>probably_damaging(0.992)</t>
  </si>
  <si>
    <t>tolerated(0.29)</t>
  </si>
  <si>
    <t>benign(0.391)</t>
  </si>
  <si>
    <t>tolerated(0.45)</t>
  </si>
  <si>
    <t>benign(0.026)</t>
  </si>
  <si>
    <t>benign(0.364)</t>
  </si>
  <si>
    <t>tolerated(0.28)</t>
  </si>
  <si>
    <t>benign(0.011)</t>
  </si>
  <si>
    <t>tolerated(0.35)</t>
  </si>
  <si>
    <t>tolerated(0.62)</t>
  </si>
  <si>
    <t>tolerated(0.15)</t>
  </si>
  <si>
    <t>benign(0.142)</t>
  </si>
  <si>
    <t>possibly_damaging(0.726)</t>
  </si>
  <si>
    <t>deleterious_low_confidence(0.03)</t>
  </si>
  <si>
    <t>benign(0.436)</t>
  </si>
  <si>
    <t>deleterious_low_confidence(0.05)</t>
  </si>
  <si>
    <t>LOW</t>
  </si>
  <si>
    <t>Threshold (%)</t>
  </si>
  <si>
    <t>ClinVar</t>
  </si>
  <si>
    <t>Low</t>
  </si>
  <si>
    <t>High</t>
  </si>
  <si>
    <t>Tabulation of variants based on their location in the protein</t>
  </si>
  <si>
    <t>Topological 1</t>
  </si>
  <si>
    <t>% Low</t>
  </si>
  <si>
    <t xml:space="preserve"> </t>
  </si>
  <si>
    <t>(A) Variant sources</t>
  </si>
  <si>
    <t>(A) Topological</t>
  </si>
  <si>
    <t>(B) Topological detailed</t>
  </si>
  <si>
    <t>(B) Definition of suspected associations for variants</t>
  </si>
  <si>
    <t>Epilepsy/DD </t>
  </si>
  <si>
    <t>Variants from various sources that have been associated with epilepsy or developmental disorders with various degrees of confidence in their predicted pathogenicity. 29 classified as pathogenic/likely pathogenic on ClinVar. 58 variants are not yet classified by ClinVar and most of the remaining variants have conflicting evidence or are VUS. </t>
  </si>
  <si>
    <t>Schizophrenia </t>
  </si>
  <si>
    <t>Maybe Schizophrenia </t>
  </si>
  <si>
    <t>Unclear </t>
  </si>
  <si>
    <t>Variants from various sources which are seen in epilepsy cases but for which pathogenicity has not been claimed. Classified as benign, likely benign, VUS or conflicting evidence on ClinVar </t>
  </si>
  <si>
    <t>Benign </t>
  </si>
  <si>
    <t>Silent variants and variants seen more frequently in controls than epilepsy cases </t>
  </si>
  <si>
    <t>Suspected association </t>
  </si>
  <si>
    <t>Definition </t>
  </si>
  <si>
    <t>De novo variants observed in Schizophrenia cases but not controls in Rees et al. 2020 </t>
  </si>
  <si>
    <t>Missense variants (not de novo) observed in Schizophrenia cases but not in controls. Association with Schizophrenia has not been established </t>
  </si>
  <si>
    <t>Not missense</t>
  </si>
  <si>
    <t>(A) Reclassification of variants based on assay results</t>
  </si>
  <si>
    <t>(B) Diagnostic yield: Reclassification by number of patients</t>
  </si>
  <si>
    <t>Pathogenic/likely pathogenic patients before testing</t>
  </si>
  <si>
    <t>Pathogenic/likely pathogenic patients after testing</t>
  </si>
  <si>
    <t>Variant classified in ClinVar</t>
  </si>
  <si>
    <t>Variants</t>
  </si>
  <si>
    <t>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</si>
</sst>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5" fontId="0" fillId="0" borderId="0" xfId="2" applyNumberFormat="1" applyFont="1"/>
    <xf numFmtId="165" fontId="1" fillId="0" borderId="0" xfId="2" applyNumberFormat="1" applyFont="1"/>
    <xf numFmtId="0" fontId="0" fillId="0" borderId="0" xfId="0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8/s41593-019-0565-2" TargetMode="External"/><Relationship Id="rId3" Type="http://schemas.openxmlformats.org/officeDocument/2006/relationships/hyperlink" Target="https://doi.org/10.1016/j.ajhg.2019.05.020" TargetMode="External"/><Relationship Id="rId7" Type="http://schemas.openxmlformats.org/officeDocument/2006/relationships/hyperlink" Target="https://doi.org/10.1111/epi.13986" TargetMode="External"/><Relationship Id="rId2" Type="http://schemas.openxmlformats.org/officeDocument/2006/relationships/hyperlink" Target="https://doi.org/10.1016/j.expneurol.2019.112973" TargetMode="External"/><Relationship Id="rId1" Type="http://schemas.openxmlformats.org/officeDocument/2006/relationships/hyperlink" Target="https://doi.org/10.1016/j.cell.2019.12.036" TargetMode="External"/><Relationship Id="rId6" Type="http://schemas.openxmlformats.org/officeDocument/2006/relationships/hyperlink" Target="https://doi.org/10.1038/s41588-018-0143-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93/brain/awz195" TargetMode="External"/><Relationship Id="rId10" Type="http://schemas.openxmlformats.org/officeDocument/2006/relationships/hyperlink" Target="https://doi.org/10.1111/epi.14531" TargetMode="External"/><Relationship Id="rId4" Type="http://schemas.openxmlformats.org/officeDocument/2006/relationships/hyperlink" Target="https://doi.org/10.1002/epi4.12348" TargetMode="External"/><Relationship Id="rId9" Type="http://schemas.openxmlformats.org/officeDocument/2006/relationships/hyperlink" Target="https://doi.org/10.1016/j.ajhg.2015.02.01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D3E8-9FDC-4CBC-96DC-AB3396754170}">
  <dimension ref="A2:F29"/>
  <sheetViews>
    <sheetView tabSelected="1" workbookViewId="0">
      <selection activeCell="C25" sqref="C25"/>
    </sheetView>
  </sheetViews>
  <sheetFormatPr defaultRowHeight="15" x14ac:dyDescent="0.25"/>
  <cols>
    <col min="1" max="1" width="2.7109375" customWidth="1"/>
    <col min="2" max="5" width="20.7109375" customWidth="1"/>
  </cols>
  <sheetData>
    <row r="2" spans="1:6" x14ac:dyDescent="0.25">
      <c r="A2" s="1" t="s">
        <v>1172</v>
      </c>
    </row>
    <row r="4" spans="1: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1:6" x14ac:dyDescent="0.25">
      <c r="B5" t="s">
        <v>5</v>
      </c>
      <c r="C5" t="s">
        <v>6</v>
      </c>
      <c r="E5">
        <v>1</v>
      </c>
      <c r="F5" s="2" t="s">
        <v>7</v>
      </c>
    </row>
    <row r="6" spans="1:6" x14ac:dyDescent="0.25">
      <c r="B6" t="s">
        <v>8</v>
      </c>
      <c r="C6" t="s">
        <v>9</v>
      </c>
      <c r="E6">
        <v>16</v>
      </c>
      <c r="F6" s="2" t="s">
        <v>10</v>
      </c>
    </row>
    <row r="7" spans="1:6" x14ac:dyDescent="0.25">
      <c r="B7" t="s">
        <v>11</v>
      </c>
      <c r="C7" t="s">
        <v>12</v>
      </c>
      <c r="D7" t="s">
        <v>13</v>
      </c>
      <c r="E7">
        <v>9</v>
      </c>
      <c r="F7" s="2" t="s">
        <v>14</v>
      </c>
    </row>
    <row r="8" spans="1:6" x14ac:dyDescent="0.25">
      <c r="B8" t="s">
        <v>15</v>
      </c>
      <c r="C8" t="s">
        <v>16</v>
      </c>
      <c r="D8" t="s">
        <v>17</v>
      </c>
      <c r="E8">
        <v>13</v>
      </c>
      <c r="F8" s="2" t="s">
        <v>18</v>
      </c>
    </row>
    <row r="9" spans="1:6" x14ac:dyDescent="0.25">
      <c r="B9" t="s">
        <v>19</v>
      </c>
      <c r="C9" t="s">
        <v>20</v>
      </c>
      <c r="E9">
        <v>50</v>
      </c>
      <c r="F9" s="2" t="s">
        <v>1018</v>
      </c>
    </row>
    <row r="10" spans="1:6" x14ac:dyDescent="0.25">
      <c r="B10" t="s">
        <v>21</v>
      </c>
      <c r="C10" t="s">
        <v>22</v>
      </c>
      <c r="D10" t="s">
        <v>23</v>
      </c>
      <c r="E10">
        <v>10</v>
      </c>
      <c r="F10" s="2" t="s">
        <v>24</v>
      </c>
    </row>
    <row r="11" spans="1:6" x14ac:dyDescent="0.25">
      <c r="B11" t="s">
        <v>25</v>
      </c>
      <c r="C11" t="s">
        <v>26</v>
      </c>
      <c r="E11">
        <v>9</v>
      </c>
      <c r="F11" s="2" t="s">
        <v>27</v>
      </c>
    </row>
    <row r="12" spans="1:6" x14ac:dyDescent="0.25">
      <c r="B12" t="s">
        <v>28</v>
      </c>
      <c r="C12" t="s">
        <v>29</v>
      </c>
      <c r="D12" t="s">
        <v>30</v>
      </c>
      <c r="E12">
        <v>3</v>
      </c>
      <c r="F12" s="2" t="s">
        <v>31</v>
      </c>
    </row>
    <row r="13" spans="1:6" x14ac:dyDescent="0.25">
      <c r="B13" t="s">
        <v>32</v>
      </c>
      <c r="C13" t="s">
        <v>33</v>
      </c>
      <c r="D13" t="s">
        <v>34</v>
      </c>
      <c r="E13">
        <v>34</v>
      </c>
      <c r="F13" s="2" t="s">
        <v>35</v>
      </c>
    </row>
    <row r="14" spans="1:6" x14ac:dyDescent="0.25">
      <c r="B14" t="s">
        <v>36</v>
      </c>
      <c r="C14" t="s">
        <v>37</v>
      </c>
      <c r="E14" t="s">
        <v>38</v>
      </c>
      <c r="F14" s="2" t="s">
        <v>39</v>
      </c>
    </row>
    <row r="15" spans="1:6" x14ac:dyDescent="0.25">
      <c r="B15" t="s">
        <v>40</v>
      </c>
      <c r="C15" t="s">
        <v>16</v>
      </c>
      <c r="E15">
        <v>8</v>
      </c>
      <c r="F15" s="2" t="s">
        <v>41</v>
      </c>
    </row>
    <row r="16" spans="1:6" x14ac:dyDescent="0.25">
      <c r="B16" t="s">
        <v>1013</v>
      </c>
      <c r="C16" t="s">
        <v>42</v>
      </c>
      <c r="E16">
        <v>21</v>
      </c>
      <c r="F16" s="2" t="s">
        <v>1020</v>
      </c>
    </row>
    <row r="17" spans="1:6" x14ac:dyDescent="0.25">
      <c r="B17" t="s">
        <v>1012</v>
      </c>
      <c r="C17" t="s">
        <v>37</v>
      </c>
      <c r="E17">
        <v>20</v>
      </c>
    </row>
    <row r="18" spans="1:6" x14ac:dyDescent="0.25">
      <c r="B18" t="s">
        <v>43</v>
      </c>
      <c r="C18" t="s">
        <v>1017</v>
      </c>
      <c r="E18">
        <v>1</v>
      </c>
      <c r="F18" s="2" t="s">
        <v>1019</v>
      </c>
    </row>
    <row r="19" spans="1:6" x14ac:dyDescent="0.25">
      <c r="B19" t="s">
        <v>1015</v>
      </c>
      <c r="C19" t="s">
        <v>1014</v>
      </c>
      <c r="D19" t="s">
        <v>1016</v>
      </c>
      <c r="E19">
        <v>14</v>
      </c>
    </row>
    <row r="22" spans="1:6" x14ac:dyDescent="0.25">
      <c r="A22" s="1" t="s">
        <v>1175</v>
      </c>
    </row>
    <row r="24" spans="1:6" x14ac:dyDescent="0.25">
      <c r="B24" s="1" t="s">
        <v>1184</v>
      </c>
      <c r="C24" s="1" t="s">
        <v>1185</v>
      </c>
      <c r="D24" s="1"/>
    </row>
    <row r="25" spans="1:6" x14ac:dyDescent="0.25">
      <c r="B25" s="1" t="s">
        <v>1176</v>
      </c>
      <c r="C25" s="12" t="s">
        <v>1177</v>
      </c>
    </row>
    <row r="26" spans="1:6" x14ac:dyDescent="0.25">
      <c r="B26" s="1" t="s">
        <v>1178</v>
      </c>
      <c r="C26" s="12" t="s">
        <v>1186</v>
      </c>
    </row>
    <row r="27" spans="1:6" x14ac:dyDescent="0.25">
      <c r="B27" s="1" t="s">
        <v>1179</v>
      </c>
      <c r="C27" s="12" t="s">
        <v>1187</v>
      </c>
    </row>
    <row r="28" spans="1:6" x14ac:dyDescent="0.25">
      <c r="B28" s="1" t="s">
        <v>1180</v>
      </c>
      <c r="C28" s="12" t="s">
        <v>1181</v>
      </c>
    </row>
    <row r="29" spans="1:6" x14ac:dyDescent="0.25">
      <c r="B29" s="1" t="s">
        <v>1182</v>
      </c>
      <c r="C29" s="12" t="s">
        <v>1183</v>
      </c>
    </row>
  </sheetData>
  <hyperlinks>
    <hyperlink ref="F11" r:id="rId1" xr:uid="{58B2CF67-ACFF-4067-8809-9E47EA45070F}"/>
    <hyperlink ref="F5" r:id="rId2" xr:uid="{B1853C4A-C905-4FE3-8AAB-8116C6E0E1B8}"/>
    <hyperlink ref="F8" r:id="rId3" xr:uid="{F76349EF-9CD2-4D07-8145-3A6130388C34}"/>
    <hyperlink ref="F6" r:id="rId4" xr:uid="{142DB0C9-94EE-47E6-8DD1-11680EBAA07A}"/>
    <hyperlink ref="F14" r:id="rId5" xr:uid="{319C5C53-865C-4BB9-B3B0-E2BA1E2371CB}"/>
    <hyperlink ref="F7" r:id="rId6" xr:uid="{F5B3C83A-A448-4F45-8BDA-F429A9D53F4B}"/>
    <hyperlink ref="F13" r:id="rId7" xr:uid="{B8479B5F-1D28-4C3F-A61A-916C492A00AA}"/>
    <hyperlink ref="F12" r:id="rId8" xr:uid="{2AFF12AE-B8C4-4523-AFD4-2B8C55326CEF}"/>
    <hyperlink ref="F10" r:id="rId9" xr:uid="{1B0498FD-200E-4CF9-A613-D47395E561F0}"/>
    <hyperlink ref="F15" r:id="rId10" xr:uid="{33056EBC-BFE3-463A-BC21-960F194C896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71C0-97EE-4E6B-BB8D-999849BAAE2D}">
  <dimension ref="A1:T345"/>
  <sheetViews>
    <sheetView workbookViewId="0">
      <pane ySplit="1" topLeftCell="A151" activePane="bottomLeft" state="frozen"/>
      <selection pane="bottomLeft" activeCell="C168" sqref="C168"/>
    </sheetView>
  </sheetViews>
  <sheetFormatPr defaultColWidth="9.140625" defaultRowHeight="15" x14ac:dyDescent="0.25"/>
  <cols>
    <col min="1" max="1" width="28.85546875" bestFit="1" customWidth="1"/>
    <col min="2" max="2" width="10.7109375" customWidth="1"/>
    <col min="3" max="3" width="16" customWidth="1"/>
    <col min="4" max="4" width="15.7109375" customWidth="1"/>
    <col min="5" max="5" width="22.28515625" bestFit="1" customWidth="1"/>
    <col min="6" max="6" width="24.140625" bestFit="1" customWidth="1"/>
    <col min="7" max="9" width="10.7109375" customWidth="1"/>
    <col min="10" max="10" width="22.85546875" customWidth="1"/>
    <col min="11" max="11" width="55.42578125" customWidth="1"/>
    <col min="12" max="12" width="21.140625" bestFit="1" customWidth="1"/>
    <col min="13" max="16" width="10.7109375" customWidth="1"/>
    <col min="17" max="17" width="12.7109375" bestFit="1" customWidth="1"/>
    <col min="18" max="18" width="22.7109375" customWidth="1"/>
    <col min="19" max="19" width="25.28515625" bestFit="1" customWidth="1"/>
    <col min="20" max="20" width="17.7109375" customWidth="1"/>
  </cols>
  <sheetData>
    <row r="1" spans="1:20" x14ac:dyDescent="0.2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</row>
    <row r="2" spans="1:20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I2">
        <v>1</v>
      </c>
      <c r="J2" t="s">
        <v>15</v>
      </c>
      <c r="K2" t="s">
        <v>16</v>
      </c>
      <c r="M2" t="s">
        <v>70</v>
      </c>
      <c r="S2" t="s">
        <v>71</v>
      </c>
    </row>
    <row r="3" spans="1:20" x14ac:dyDescent="0.25">
      <c r="A3" t="s">
        <v>72</v>
      </c>
      <c r="B3" t="s">
        <v>65</v>
      </c>
      <c r="C3" t="s">
        <v>73</v>
      </c>
      <c r="D3" t="s">
        <v>74</v>
      </c>
      <c r="E3" t="s">
        <v>75</v>
      </c>
      <c r="F3" t="s">
        <v>69</v>
      </c>
      <c r="I3">
        <f t="shared" ref="I3:I66" si="0">COUNTIF(C:C,C3)</f>
        <v>2</v>
      </c>
      <c r="J3" t="s">
        <v>28</v>
      </c>
      <c r="K3" t="s">
        <v>76</v>
      </c>
      <c r="S3" t="s">
        <v>77</v>
      </c>
    </row>
    <row r="4" spans="1:20" x14ac:dyDescent="0.25">
      <c r="A4" t="s">
        <v>72</v>
      </c>
      <c r="B4" t="s">
        <v>65</v>
      </c>
      <c r="C4" t="s">
        <v>73</v>
      </c>
      <c r="D4" t="s">
        <v>74</v>
      </c>
      <c r="E4" t="s">
        <v>75</v>
      </c>
      <c r="F4" t="s">
        <v>69</v>
      </c>
      <c r="I4">
        <f t="shared" si="0"/>
        <v>2</v>
      </c>
      <c r="J4" t="s">
        <v>8</v>
      </c>
      <c r="K4" t="s">
        <v>78</v>
      </c>
      <c r="M4" t="s">
        <v>70</v>
      </c>
      <c r="S4" t="s">
        <v>79</v>
      </c>
      <c r="T4" t="s">
        <v>70</v>
      </c>
    </row>
    <row r="5" spans="1:20" x14ac:dyDescent="0.25">
      <c r="A5" t="s">
        <v>80</v>
      </c>
      <c r="B5" t="s">
        <v>65</v>
      </c>
      <c r="C5" t="s">
        <v>81</v>
      </c>
      <c r="D5" t="s">
        <v>82</v>
      </c>
      <c r="E5" t="s">
        <v>75</v>
      </c>
      <c r="F5" t="s">
        <v>69</v>
      </c>
      <c r="I5">
        <f t="shared" si="0"/>
        <v>1</v>
      </c>
      <c r="J5" t="s">
        <v>21</v>
      </c>
      <c r="K5" t="s">
        <v>83</v>
      </c>
      <c r="L5">
        <v>1</v>
      </c>
      <c r="M5" t="s">
        <v>70</v>
      </c>
      <c r="O5" t="s">
        <v>70</v>
      </c>
      <c r="P5" t="s">
        <v>84</v>
      </c>
      <c r="Q5" t="s">
        <v>85</v>
      </c>
      <c r="R5" t="s">
        <v>86</v>
      </c>
      <c r="T5" t="s">
        <v>70</v>
      </c>
    </row>
    <row r="6" spans="1:20" x14ac:dyDescent="0.25">
      <c r="A6" t="s">
        <v>87</v>
      </c>
      <c r="B6" t="s">
        <v>65</v>
      </c>
      <c r="C6" t="s">
        <v>88</v>
      </c>
      <c r="D6" t="s">
        <v>89</v>
      </c>
      <c r="E6" t="s">
        <v>90</v>
      </c>
      <c r="F6" t="s">
        <v>69</v>
      </c>
      <c r="I6">
        <f t="shared" si="0"/>
        <v>1</v>
      </c>
      <c r="J6" t="s">
        <v>15</v>
      </c>
      <c r="K6" t="s">
        <v>16</v>
      </c>
      <c r="M6" t="s">
        <v>70</v>
      </c>
      <c r="S6" t="s">
        <v>91</v>
      </c>
      <c r="T6" t="s">
        <v>92</v>
      </c>
    </row>
    <row r="7" spans="1:20" x14ac:dyDescent="0.25">
      <c r="A7" t="s">
        <v>93</v>
      </c>
      <c r="B7" t="s">
        <v>65</v>
      </c>
      <c r="C7" t="s">
        <v>94</v>
      </c>
      <c r="D7" t="s">
        <v>95</v>
      </c>
      <c r="E7" t="s">
        <v>75</v>
      </c>
      <c r="F7" t="s">
        <v>69</v>
      </c>
      <c r="I7">
        <f t="shared" si="0"/>
        <v>1</v>
      </c>
      <c r="J7" t="s">
        <v>19</v>
      </c>
      <c r="K7" t="s">
        <v>96</v>
      </c>
      <c r="O7" t="s">
        <v>70</v>
      </c>
      <c r="P7" t="s">
        <v>84</v>
      </c>
      <c r="R7" t="s">
        <v>97</v>
      </c>
      <c r="S7" t="s">
        <v>98</v>
      </c>
      <c r="T7" t="s">
        <v>70</v>
      </c>
    </row>
    <row r="8" spans="1:20" x14ac:dyDescent="0.25">
      <c r="A8" t="s">
        <v>99</v>
      </c>
      <c r="B8" t="s">
        <v>65</v>
      </c>
      <c r="C8" t="s">
        <v>100</v>
      </c>
      <c r="D8" t="s">
        <v>101</v>
      </c>
      <c r="E8" t="s">
        <v>75</v>
      </c>
      <c r="F8" t="s">
        <v>69</v>
      </c>
      <c r="I8">
        <f t="shared" si="0"/>
        <v>1</v>
      </c>
      <c r="J8" t="s">
        <v>15</v>
      </c>
      <c r="K8" t="s">
        <v>16</v>
      </c>
      <c r="M8" t="s">
        <v>70</v>
      </c>
      <c r="S8" t="s">
        <v>91</v>
      </c>
      <c r="T8" t="s">
        <v>92</v>
      </c>
    </row>
    <row r="9" spans="1:20" x14ac:dyDescent="0.25">
      <c r="A9" t="s">
        <v>102</v>
      </c>
      <c r="B9" t="s">
        <v>65</v>
      </c>
      <c r="C9" t="s">
        <v>103</v>
      </c>
      <c r="D9" t="s">
        <v>104</v>
      </c>
      <c r="E9" t="s">
        <v>75</v>
      </c>
      <c r="F9" t="s">
        <v>69</v>
      </c>
      <c r="I9">
        <f t="shared" si="0"/>
        <v>9</v>
      </c>
      <c r="J9" t="s">
        <v>32</v>
      </c>
      <c r="K9" t="s">
        <v>105</v>
      </c>
      <c r="L9">
        <v>1.1000000000000001</v>
      </c>
      <c r="M9" t="s">
        <v>70</v>
      </c>
      <c r="N9" t="s">
        <v>70</v>
      </c>
      <c r="O9" t="s">
        <v>70</v>
      </c>
      <c r="P9" t="s">
        <v>84</v>
      </c>
      <c r="Q9" t="s">
        <v>106</v>
      </c>
      <c r="R9" t="s">
        <v>97</v>
      </c>
      <c r="T9" t="s">
        <v>70</v>
      </c>
    </row>
    <row r="10" spans="1:20" x14ac:dyDescent="0.25">
      <c r="A10" t="s">
        <v>102</v>
      </c>
      <c r="B10" t="s">
        <v>65</v>
      </c>
      <c r="C10" t="s">
        <v>103</v>
      </c>
      <c r="D10" t="s">
        <v>104</v>
      </c>
      <c r="E10" t="s">
        <v>75</v>
      </c>
      <c r="F10" t="s">
        <v>69</v>
      </c>
      <c r="I10">
        <f t="shared" si="0"/>
        <v>9</v>
      </c>
      <c r="J10" t="s">
        <v>32</v>
      </c>
      <c r="K10" t="s">
        <v>107</v>
      </c>
      <c r="L10">
        <v>1.3</v>
      </c>
      <c r="M10" t="s">
        <v>70</v>
      </c>
      <c r="N10" t="s">
        <v>70</v>
      </c>
      <c r="O10" t="s">
        <v>70</v>
      </c>
      <c r="P10" t="s">
        <v>108</v>
      </c>
      <c r="Q10" t="s">
        <v>70</v>
      </c>
      <c r="R10" t="s">
        <v>109</v>
      </c>
      <c r="T10" t="s">
        <v>70</v>
      </c>
    </row>
    <row r="11" spans="1:20" x14ac:dyDescent="0.25">
      <c r="A11" t="s">
        <v>102</v>
      </c>
      <c r="B11" t="s">
        <v>65</v>
      </c>
      <c r="C11" t="s">
        <v>103</v>
      </c>
      <c r="D11" t="s">
        <v>104</v>
      </c>
      <c r="E11" t="s">
        <v>75</v>
      </c>
      <c r="F11" t="s">
        <v>69</v>
      </c>
      <c r="I11">
        <f t="shared" si="0"/>
        <v>9</v>
      </c>
      <c r="J11" t="s">
        <v>32</v>
      </c>
      <c r="K11" t="s">
        <v>110</v>
      </c>
      <c r="L11">
        <v>2</v>
      </c>
      <c r="M11" t="s">
        <v>70</v>
      </c>
      <c r="N11" t="s">
        <v>92</v>
      </c>
      <c r="O11" t="s">
        <v>70</v>
      </c>
      <c r="P11" t="s">
        <v>84</v>
      </c>
      <c r="Q11" t="s">
        <v>111</v>
      </c>
      <c r="R11" t="s">
        <v>97</v>
      </c>
      <c r="T11" t="s">
        <v>70</v>
      </c>
    </row>
    <row r="12" spans="1:20" x14ac:dyDescent="0.25">
      <c r="A12" t="s">
        <v>102</v>
      </c>
      <c r="B12" t="s">
        <v>65</v>
      </c>
      <c r="C12" t="s">
        <v>103</v>
      </c>
      <c r="D12" t="s">
        <v>104</v>
      </c>
      <c r="E12" t="s">
        <v>75</v>
      </c>
      <c r="F12" t="s">
        <v>69</v>
      </c>
      <c r="I12">
        <f t="shared" si="0"/>
        <v>9</v>
      </c>
      <c r="J12" t="s">
        <v>32</v>
      </c>
      <c r="K12" t="s">
        <v>112</v>
      </c>
      <c r="L12">
        <v>2</v>
      </c>
      <c r="M12" t="s">
        <v>70</v>
      </c>
      <c r="N12" t="s">
        <v>92</v>
      </c>
      <c r="O12" t="s">
        <v>70</v>
      </c>
      <c r="P12" t="s">
        <v>108</v>
      </c>
      <c r="Q12" t="s">
        <v>70</v>
      </c>
      <c r="R12" t="s">
        <v>109</v>
      </c>
      <c r="T12" t="s">
        <v>70</v>
      </c>
    </row>
    <row r="13" spans="1:20" x14ac:dyDescent="0.25">
      <c r="A13" t="s">
        <v>102</v>
      </c>
      <c r="B13" t="s">
        <v>65</v>
      </c>
      <c r="C13" t="s">
        <v>103</v>
      </c>
      <c r="D13" t="s">
        <v>104</v>
      </c>
      <c r="E13" t="s">
        <v>75</v>
      </c>
      <c r="F13" t="s">
        <v>69</v>
      </c>
      <c r="I13">
        <f t="shared" si="0"/>
        <v>9</v>
      </c>
      <c r="J13" t="s">
        <v>32</v>
      </c>
      <c r="K13" t="s">
        <v>113</v>
      </c>
      <c r="L13">
        <v>3</v>
      </c>
      <c r="M13" t="s">
        <v>70</v>
      </c>
      <c r="N13" t="s">
        <v>92</v>
      </c>
      <c r="O13" t="s">
        <v>70</v>
      </c>
      <c r="P13" t="s">
        <v>108</v>
      </c>
      <c r="Q13" t="s">
        <v>111</v>
      </c>
      <c r="R13" t="s">
        <v>97</v>
      </c>
      <c r="T13" t="s">
        <v>70</v>
      </c>
    </row>
    <row r="14" spans="1:20" x14ac:dyDescent="0.25">
      <c r="A14" t="s">
        <v>102</v>
      </c>
      <c r="B14" t="s">
        <v>65</v>
      </c>
      <c r="C14" t="s">
        <v>103</v>
      </c>
      <c r="D14" t="s">
        <v>104</v>
      </c>
      <c r="E14" t="s">
        <v>75</v>
      </c>
      <c r="F14" t="s">
        <v>69</v>
      </c>
      <c r="I14">
        <f t="shared" si="0"/>
        <v>9</v>
      </c>
      <c r="J14" t="s">
        <v>32</v>
      </c>
      <c r="K14" t="s">
        <v>114</v>
      </c>
      <c r="L14">
        <v>5</v>
      </c>
      <c r="M14" t="s">
        <v>70</v>
      </c>
      <c r="N14" t="s">
        <v>70</v>
      </c>
      <c r="O14" t="s">
        <v>70</v>
      </c>
      <c r="P14" t="s">
        <v>108</v>
      </c>
      <c r="Q14" t="s">
        <v>111</v>
      </c>
      <c r="R14" t="s">
        <v>97</v>
      </c>
      <c r="T14" t="s">
        <v>70</v>
      </c>
    </row>
    <row r="15" spans="1:20" x14ac:dyDescent="0.25">
      <c r="A15" t="s">
        <v>102</v>
      </c>
      <c r="B15" t="s">
        <v>65</v>
      </c>
      <c r="C15" t="s">
        <v>103</v>
      </c>
      <c r="D15" t="s">
        <v>104</v>
      </c>
      <c r="E15" t="s">
        <v>75</v>
      </c>
      <c r="F15" t="s">
        <v>69</v>
      </c>
      <c r="I15">
        <f t="shared" si="0"/>
        <v>9</v>
      </c>
      <c r="J15" t="s">
        <v>32</v>
      </c>
      <c r="K15" t="s">
        <v>115</v>
      </c>
      <c r="L15" t="s">
        <v>116</v>
      </c>
      <c r="M15" t="s">
        <v>70</v>
      </c>
      <c r="N15" t="s">
        <v>92</v>
      </c>
      <c r="O15" t="s">
        <v>92</v>
      </c>
      <c r="P15" t="s">
        <v>108</v>
      </c>
      <c r="Q15" t="s">
        <v>70</v>
      </c>
      <c r="R15" t="s">
        <v>109</v>
      </c>
      <c r="T15" t="s">
        <v>70</v>
      </c>
    </row>
    <row r="16" spans="1:20" x14ac:dyDescent="0.25">
      <c r="A16" t="s">
        <v>102</v>
      </c>
      <c r="B16" t="s">
        <v>65</v>
      </c>
      <c r="C16" t="s">
        <v>103</v>
      </c>
      <c r="D16" t="s">
        <v>104</v>
      </c>
      <c r="E16" t="s">
        <v>75</v>
      </c>
      <c r="F16" t="s">
        <v>69</v>
      </c>
      <c r="I16">
        <f t="shared" si="0"/>
        <v>9</v>
      </c>
      <c r="J16" t="s">
        <v>32</v>
      </c>
      <c r="K16" t="s">
        <v>117</v>
      </c>
      <c r="N16" t="s">
        <v>92</v>
      </c>
      <c r="O16" t="s">
        <v>70</v>
      </c>
      <c r="P16" t="s">
        <v>84</v>
      </c>
      <c r="Q16" t="s">
        <v>70</v>
      </c>
      <c r="R16" t="s">
        <v>97</v>
      </c>
      <c r="T16" t="s">
        <v>70</v>
      </c>
    </row>
    <row r="17" spans="1:20" x14ac:dyDescent="0.25">
      <c r="A17" t="s">
        <v>102</v>
      </c>
      <c r="B17" t="s">
        <v>65</v>
      </c>
      <c r="C17" t="s">
        <v>103</v>
      </c>
      <c r="D17" t="s">
        <v>104</v>
      </c>
      <c r="E17" t="s">
        <v>75</v>
      </c>
      <c r="F17" t="s">
        <v>69</v>
      </c>
      <c r="I17">
        <f t="shared" si="0"/>
        <v>9</v>
      </c>
      <c r="J17" t="s">
        <v>8</v>
      </c>
      <c r="K17" t="s">
        <v>78</v>
      </c>
      <c r="M17" t="s">
        <v>70</v>
      </c>
      <c r="S17" t="s">
        <v>118</v>
      </c>
      <c r="T17" t="s">
        <v>70</v>
      </c>
    </row>
    <row r="18" spans="1:20" x14ac:dyDescent="0.25">
      <c r="A18" t="s">
        <v>119</v>
      </c>
      <c r="B18" t="s">
        <v>65</v>
      </c>
      <c r="C18" t="s">
        <v>120</v>
      </c>
      <c r="D18" t="s">
        <v>121</v>
      </c>
      <c r="E18" t="s">
        <v>75</v>
      </c>
      <c r="F18" t="s">
        <v>69</v>
      </c>
      <c r="I18">
        <f t="shared" si="0"/>
        <v>1</v>
      </c>
      <c r="J18" t="s">
        <v>8</v>
      </c>
      <c r="K18" t="s">
        <v>78</v>
      </c>
      <c r="M18" t="s">
        <v>70</v>
      </c>
      <c r="S18" t="s">
        <v>79</v>
      </c>
    </row>
    <row r="19" spans="1:20" x14ac:dyDescent="0.25">
      <c r="A19" t="s">
        <v>122</v>
      </c>
      <c r="B19" t="s">
        <v>65</v>
      </c>
      <c r="C19" t="s">
        <v>123</v>
      </c>
      <c r="D19" t="s">
        <v>89</v>
      </c>
      <c r="E19" t="s">
        <v>90</v>
      </c>
      <c r="F19" t="s">
        <v>69</v>
      </c>
      <c r="I19">
        <f t="shared" si="0"/>
        <v>1</v>
      </c>
      <c r="J19" t="s">
        <v>15</v>
      </c>
      <c r="K19" t="s">
        <v>16</v>
      </c>
      <c r="M19" t="s">
        <v>70</v>
      </c>
      <c r="S19" t="s">
        <v>91</v>
      </c>
      <c r="T19" t="s">
        <v>92</v>
      </c>
    </row>
    <row r="20" spans="1:20" x14ac:dyDescent="0.25">
      <c r="A20" t="s">
        <v>124</v>
      </c>
      <c r="B20" t="s">
        <v>65</v>
      </c>
      <c r="C20" t="s">
        <v>125</v>
      </c>
      <c r="D20" t="s">
        <v>89</v>
      </c>
      <c r="E20" t="s">
        <v>90</v>
      </c>
      <c r="F20" t="s">
        <v>69</v>
      </c>
      <c r="I20">
        <f t="shared" si="0"/>
        <v>1</v>
      </c>
      <c r="J20" t="s">
        <v>15</v>
      </c>
      <c r="K20" t="s">
        <v>16</v>
      </c>
      <c r="M20" t="s">
        <v>70</v>
      </c>
      <c r="S20" t="s">
        <v>91</v>
      </c>
      <c r="T20" t="s">
        <v>92</v>
      </c>
    </row>
    <row r="21" spans="1:20" x14ac:dyDescent="0.25">
      <c r="A21" t="s">
        <v>126</v>
      </c>
      <c r="B21" t="s">
        <v>65</v>
      </c>
      <c r="C21" t="s">
        <v>127</v>
      </c>
      <c r="D21" t="s">
        <v>128</v>
      </c>
      <c r="E21" t="s">
        <v>129</v>
      </c>
      <c r="F21" t="s">
        <v>130</v>
      </c>
      <c r="I21">
        <f t="shared" si="0"/>
        <v>1</v>
      </c>
      <c r="J21" t="s">
        <v>32</v>
      </c>
      <c r="K21" t="s">
        <v>131</v>
      </c>
      <c r="L21">
        <v>0.4</v>
      </c>
      <c r="M21" t="s">
        <v>70</v>
      </c>
      <c r="N21" t="s">
        <v>92</v>
      </c>
      <c r="O21" t="s">
        <v>70</v>
      </c>
      <c r="P21" t="s">
        <v>84</v>
      </c>
      <c r="Q21" t="s">
        <v>111</v>
      </c>
      <c r="R21" t="s">
        <v>97</v>
      </c>
      <c r="T21" t="s">
        <v>70</v>
      </c>
    </row>
    <row r="22" spans="1:20" x14ac:dyDescent="0.25">
      <c r="A22" t="s">
        <v>132</v>
      </c>
      <c r="B22" t="s">
        <v>65</v>
      </c>
      <c r="C22" t="s">
        <v>133</v>
      </c>
      <c r="D22" t="s">
        <v>89</v>
      </c>
      <c r="E22" t="s">
        <v>90</v>
      </c>
      <c r="F22" t="s">
        <v>69</v>
      </c>
      <c r="I22">
        <f t="shared" si="0"/>
        <v>1</v>
      </c>
      <c r="J22" t="s">
        <v>15</v>
      </c>
      <c r="K22" t="s">
        <v>16</v>
      </c>
      <c r="M22" t="s">
        <v>70</v>
      </c>
      <c r="S22" t="s">
        <v>91</v>
      </c>
      <c r="T22" t="s">
        <v>92</v>
      </c>
    </row>
    <row r="23" spans="1:20" x14ac:dyDescent="0.25">
      <c r="A23" t="s">
        <v>134</v>
      </c>
      <c r="B23" t="s">
        <v>65</v>
      </c>
      <c r="C23" t="s">
        <v>135</v>
      </c>
      <c r="D23" t="s">
        <v>136</v>
      </c>
      <c r="E23" t="s">
        <v>75</v>
      </c>
      <c r="F23" t="s">
        <v>69</v>
      </c>
      <c r="I23">
        <f t="shared" si="0"/>
        <v>1</v>
      </c>
      <c r="J23" t="s">
        <v>15</v>
      </c>
      <c r="K23" t="s">
        <v>16</v>
      </c>
      <c r="M23" t="s">
        <v>70</v>
      </c>
      <c r="S23" t="s">
        <v>71</v>
      </c>
      <c r="T23" t="s">
        <v>70</v>
      </c>
    </row>
    <row r="24" spans="1:20" x14ac:dyDescent="0.25">
      <c r="A24" t="s">
        <v>137</v>
      </c>
      <c r="B24" t="s">
        <v>65</v>
      </c>
      <c r="C24" t="s">
        <v>138</v>
      </c>
      <c r="D24" t="s">
        <v>139</v>
      </c>
      <c r="E24" t="s">
        <v>75</v>
      </c>
      <c r="F24" t="s">
        <v>69</v>
      </c>
      <c r="I24">
        <f t="shared" si="0"/>
        <v>4</v>
      </c>
      <c r="J24" t="s">
        <v>15</v>
      </c>
      <c r="K24" t="s">
        <v>16</v>
      </c>
      <c r="M24" t="s">
        <v>70</v>
      </c>
      <c r="S24" t="s">
        <v>71</v>
      </c>
      <c r="T24" t="s">
        <v>70</v>
      </c>
    </row>
    <row r="25" spans="1:20" x14ac:dyDescent="0.25">
      <c r="A25" t="s">
        <v>137</v>
      </c>
      <c r="B25" t="s">
        <v>65</v>
      </c>
      <c r="C25" t="s">
        <v>138</v>
      </c>
      <c r="D25" t="s">
        <v>139</v>
      </c>
      <c r="E25" t="s">
        <v>75</v>
      </c>
      <c r="F25" t="s">
        <v>69</v>
      </c>
      <c r="I25">
        <f t="shared" si="0"/>
        <v>4</v>
      </c>
      <c r="J25" t="s">
        <v>32</v>
      </c>
      <c r="K25" t="s">
        <v>140</v>
      </c>
      <c r="L25">
        <v>0.9</v>
      </c>
      <c r="M25" t="s">
        <v>70</v>
      </c>
      <c r="N25" t="s">
        <v>92</v>
      </c>
      <c r="O25" t="s">
        <v>70</v>
      </c>
      <c r="P25" t="s">
        <v>84</v>
      </c>
      <c r="Q25" t="s">
        <v>111</v>
      </c>
      <c r="R25" t="s">
        <v>141</v>
      </c>
      <c r="T25" t="s">
        <v>70</v>
      </c>
    </row>
    <row r="26" spans="1:20" x14ac:dyDescent="0.25">
      <c r="A26" t="s">
        <v>137</v>
      </c>
      <c r="B26" t="s">
        <v>65</v>
      </c>
      <c r="C26" t="s">
        <v>138</v>
      </c>
      <c r="D26" t="s">
        <v>139</v>
      </c>
      <c r="E26" t="s">
        <v>75</v>
      </c>
      <c r="F26" t="s">
        <v>69</v>
      </c>
      <c r="I26">
        <f t="shared" si="0"/>
        <v>4</v>
      </c>
      <c r="J26" t="s">
        <v>1013</v>
      </c>
      <c r="K26" t="s">
        <v>142</v>
      </c>
      <c r="L26">
        <v>1.9</v>
      </c>
      <c r="M26" t="s">
        <v>70</v>
      </c>
      <c r="O26" t="s">
        <v>70</v>
      </c>
      <c r="P26" t="s">
        <v>84</v>
      </c>
      <c r="T26" t="s">
        <v>70</v>
      </c>
    </row>
    <row r="27" spans="1:20" x14ac:dyDescent="0.25">
      <c r="A27" t="s">
        <v>137</v>
      </c>
      <c r="B27" t="s">
        <v>65</v>
      </c>
      <c r="C27" t="s">
        <v>138</v>
      </c>
      <c r="D27" t="s">
        <v>139</v>
      </c>
      <c r="E27" t="s">
        <v>75</v>
      </c>
      <c r="F27" t="s">
        <v>69</v>
      </c>
      <c r="I27">
        <f t="shared" si="0"/>
        <v>4</v>
      </c>
      <c r="J27" t="s">
        <v>8</v>
      </c>
      <c r="K27" t="s">
        <v>78</v>
      </c>
      <c r="M27" t="s">
        <v>70</v>
      </c>
      <c r="S27" t="s">
        <v>118</v>
      </c>
      <c r="T27" t="s">
        <v>70</v>
      </c>
    </row>
    <row r="28" spans="1:20" x14ac:dyDescent="0.25">
      <c r="A28" t="s">
        <v>143</v>
      </c>
      <c r="B28" t="s">
        <v>65</v>
      </c>
      <c r="C28" t="s">
        <v>144</v>
      </c>
      <c r="D28" t="s">
        <v>89</v>
      </c>
      <c r="E28" t="s">
        <v>90</v>
      </c>
      <c r="F28" t="s">
        <v>69</v>
      </c>
      <c r="I28">
        <f t="shared" si="0"/>
        <v>1</v>
      </c>
      <c r="J28" t="s">
        <v>8</v>
      </c>
      <c r="K28" t="s">
        <v>78</v>
      </c>
      <c r="M28" t="s">
        <v>70</v>
      </c>
      <c r="S28" t="s">
        <v>79</v>
      </c>
      <c r="T28" t="s">
        <v>92</v>
      </c>
    </row>
    <row r="29" spans="1:20" x14ac:dyDescent="0.25">
      <c r="A29" t="s">
        <v>145</v>
      </c>
      <c r="B29" t="s">
        <v>65</v>
      </c>
      <c r="C29" t="s">
        <v>146</v>
      </c>
      <c r="D29" t="s">
        <v>147</v>
      </c>
      <c r="E29" t="s">
        <v>75</v>
      </c>
      <c r="F29" t="s">
        <v>69</v>
      </c>
      <c r="I29">
        <f t="shared" si="0"/>
        <v>1</v>
      </c>
      <c r="J29" t="s">
        <v>25</v>
      </c>
      <c r="K29" t="s">
        <v>57</v>
      </c>
      <c r="N29" t="s">
        <v>70</v>
      </c>
      <c r="P29" t="s">
        <v>84</v>
      </c>
      <c r="R29" t="s">
        <v>97</v>
      </c>
      <c r="T29" t="s">
        <v>70</v>
      </c>
    </row>
    <row r="30" spans="1:20" x14ac:dyDescent="0.25">
      <c r="A30" t="s">
        <v>148</v>
      </c>
      <c r="B30" t="s">
        <v>65</v>
      </c>
      <c r="C30" t="s">
        <v>149</v>
      </c>
      <c r="D30" t="s">
        <v>150</v>
      </c>
      <c r="E30" t="s">
        <v>75</v>
      </c>
      <c r="F30" t="s">
        <v>69</v>
      </c>
      <c r="I30">
        <f t="shared" si="0"/>
        <v>3</v>
      </c>
      <c r="J30" t="s">
        <v>15</v>
      </c>
      <c r="K30" t="s">
        <v>16</v>
      </c>
      <c r="M30" t="s">
        <v>70</v>
      </c>
      <c r="S30" t="s">
        <v>71</v>
      </c>
      <c r="T30" t="s">
        <v>70</v>
      </c>
    </row>
    <row r="31" spans="1:20" x14ac:dyDescent="0.25">
      <c r="A31" t="s">
        <v>148</v>
      </c>
      <c r="B31" t="s">
        <v>65</v>
      </c>
      <c r="C31" t="s">
        <v>149</v>
      </c>
      <c r="D31" t="s">
        <v>150</v>
      </c>
      <c r="E31" t="s">
        <v>75</v>
      </c>
      <c r="F31" t="s">
        <v>69</v>
      </c>
      <c r="I31">
        <f t="shared" si="0"/>
        <v>3</v>
      </c>
      <c r="J31" t="s">
        <v>32</v>
      </c>
      <c r="K31" t="s">
        <v>151</v>
      </c>
      <c r="L31">
        <v>1</v>
      </c>
      <c r="M31" t="s">
        <v>70</v>
      </c>
      <c r="N31" t="s">
        <v>92</v>
      </c>
      <c r="O31" t="s">
        <v>70</v>
      </c>
      <c r="P31" t="s">
        <v>108</v>
      </c>
      <c r="Q31" t="s">
        <v>111</v>
      </c>
      <c r="R31" t="s">
        <v>97</v>
      </c>
      <c r="T31" t="s">
        <v>70</v>
      </c>
    </row>
    <row r="32" spans="1:20" x14ac:dyDescent="0.25">
      <c r="A32" t="s">
        <v>148</v>
      </c>
      <c r="B32" t="s">
        <v>65</v>
      </c>
      <c r="C32" t="s">
        <v>149</v>
      </c>
      <c r="D32" t="s">
        <v>150</v>
      </c>
      <c r="E32" t="s">
        <v>75</v>
      </c>
      <c r="F32" t="s">
        <v>69</v>
      </c>
      <c r="I32">
        <f t="shared" si="0"/>
        <v>3</v>
      </c>
      <c r="J32" t="s">
        <v>32</v>
      </c>
      <c r="K32" t="s">
        <v>152</v>
      </c>
      <c r="L32">
        <v>7</v>
      </c>
      <c r="M32" t="s">
        <v>70</v>
      </c>
      <c r="N32" t="s">
        <v>92</v>
      </c>
      <c r="O32" t="s">
        <v>70</v>
      </c>
      <c r="P32" t="s">
        <v>84</v>
      </c>
      <c r="Q32" t="s">
        <v>111</v>
      </c>
      <c r="R32" t="s">
        <v>86</v>
      </c>
      <c r="T32" t="s">
        <v>70</v>
      </c>
    </row>
    <row r="33" spans="1:20" x14ac:dyDescent="0.25">
      <c r="A33" t="s">
        <v>153</v>
      </c>
      <c r="B33" t="s">
        <v>65</v>
      </c>
      <c r="C33" t="s">
        <v>154</v>
      </c>
      <c r="D33" t="s">
        <v>89</v>
      </c>
      <c r="E33" t="s">
        <v>90</v>
      </c>
      <c r="F33" t="s">
        <v>69</v>
      </c>
      <c r="I33">
        <f t="shared" si="0"/>
        <v>1</v>
      </c>
      <c r="J33" t="s">
        <v>15</v>
      </c>
      <c r="K33" t="s">
        <v>16</v>
      </c>
      <c r="M33" t="s">
        <v>70</v>
      </c>
      <c r="S33" t="s">
        <v>91</v>
      </c>
      <c r="T33" t="s">
        <v>92</v>
      </c>
    </row>
    <row r="34" spans="1:20" x14ac:dyDescent="0.25">
      <c r="A34" t="s">
        <v>155</v>
      </c>
      <c r="B34" t="s">
        <v>65</v>
      </c>
      <c r="C34" t="s">
        <v>156</v>
      </c>
      <c r="D34" t="s">
        <v>89</v>
      </c>
      <c r="E34" t="s">
        <v>90</v>
      </c>
      <c r="F34" t="s">
        <v>69</v>
      </c>
      <c r="I34">
        <f t="shared" si="0"/>
        <v>1</v>
      </c>
      <c r="J34" t="s">
        <v>15</v>
      </c>
      <c r="K34" t="s">
        <v>16</v>
      </c>
      <c r="M34" t="s">
        <v>70</v>
      </c>
      <c r="S34" t="s">
        <v>91</v>
      </c>
      <c r="T34" t="s">
        <v>92</v>
      </c>
    </row>
    <row r="35" spans="1:20" x14ac:dyDescent="0.25">
      <c r="A35" t="s">
        <v>157</v>
      </c>
      <c r="B35" t="s">
        <v>65</v>
      </c>
      <c r="C35" t="s">
        <v>158</v>
      </c>
      <c r="D35" t="s">
        <v>89</v>
      </c>
      <c r="E35" t="s">
        <v>90</v>
      </c>
      <c r="F35" t="s">
        <v>69</v>
      </c>
      <c r="I35">
        <f t="shared" si="0"/>
        <v>1</v>
      </c>
      <c r="J35" t="s">
        <v>15</v>
      </c>
      <c r="K35" t="s">
        <v>16</v>
      </c>
      <c r="M35" t="s">
        <v>70</v>
      </c>
      <c r="S35" t="s">
        <v>71</v>
      </c>
      <c r="T35" t="s">
        <v>92</v>
      </c>
    </row>
    <row r="36" spans="1:20" x14ac:dyDescent="0.25">
      <c r="A36" t="s">
        <v>159</v>
      </c>
      <c r="B36" t="s">
        <v>65</v>
      </c>
      <c r="C36" t="s">
        <v>160</v>
      </c>
      <c r="D36" t="s">
        <v>89</v>
      </c>
      <c r="E36" t="s">
        <v>90</v>
      </c>
      <c r="F36" t="s">
        <v>69</v>
      </c>
      <c r="I36">
        <f t="shared" si="0"/>
        <v>1</v>
      </c>
      <c r="J36" t="s">
        <v>15</v>
      </c>
      <c r="K36" t="s">
        <v>16</v>
      </c>
      <c r="M36" t="s">
        <v>70</v>
      </c>
      <c r="S36" t="s">
        <v>71</v>
      </c>
      <c r="T36" t="s">
        <v>92</v>
      </c>
    </row>
    <row r="37" spans="1:20" x14ac:dyDescent="0.25">
      <c r="A37" t="s">
        <v>161</v>
      </c>
      <c r="B37" t="s">
        <v>65</v>
      </c>
      <c r="C37" t="s">
        <v>162</v>
      </c>
      <c r="D37" t="s">
        <v>89</v>
      </c>
      <c r="E37" t="s">
        <v>90</v>
      </c>
      <c r="F37" t="s">
        <v>69</v>
      </c>
      <c r="I37">
        <f t="shared" si="0"/>
        <v>1</v>
      </c>
      <c r="J37" t="s">
        <v>15</v>
      </c>
      <c r="K37" t="s">
        <v>16</v>
      </c>
      <c r="M37" t="s">
        <v>70</v>
      </c>
      <c r="S37" t="s">
        <v>71</v>
      </c>
      <c r="T37" t="s">
        <v>92</v>
      </c>
    </row>
    <row r="38" spans="1:20" x14ac:dyDescent="0.25">
      <c r="A38" t="s">
        <v>163</v>
      </c>
      <c r="B38" t="s">
        <v>65</v>
      </c>
      <c r="C38" t="s">
        <v>164</v>
      </c>
      <c r="D38" t="s">
        <v>165</v>
      </c>
      <c r="E38" t="s">
        <v>75</v>
      </c>
      <c r="F38" t="s">
        <v>69</v>
      </c>
      <c r="I38">
        <f t="shared" si="0"/>
        <v>1</v>
      </c>
      <c r="J38" t="s">
        <v>32</v>
      </c>
      <c r="K38" t="s">
        <v>166</v>
      </c>
      <c r="L38">
        <v>1.3</v>
      </c>
      <c r="M38" t="s">
        <v>70</v>
      </c>
      <c r="N38" t="s">
        <v>70</v>
      </c>
      <c r="O38" t="s">
        <v>70</v>
      </c>
      <c r="P38" t="s">
        <v>108</v>
      </c>
      <c r="Q38" t="s">
        <v>111</v>
      </c>
      <c r="R38" t="s">
        <v>97</v>
      </c>
      <c r="T38" t="s">
        <v>70</v>
      </c>
    </row>
    <row r="39" spans="1:20" x14ac:dyDescent="0.25">
      <c r="A39" t="s">
        <v>167</v>
      </c>
      <c r="B39" t="s">
        <v>65</v>
      </c>
      <c r="C39" t="s">
        <v>168</v>
      </c>
      <c r="D39" t="s">
        <v>169</v>
      </c>
      <c r="E39" t="s">
        <v>170</v>
      </c>
      <c r="F39" t="s">
        <v>130</v>
      </c>
      <c r="I39">
        <f t="shared" si="0"/>
        <v>1</v>
      </c>
      <c r="J39" t="s">
        <v>1013</v>
      </c>
      <c r="K39" t="s">
        <v>171</v>
      </c>
      <c r="L39">
        <v>2.5</v>
      </c>
      <c r="M39" t="s">
        <v>70</v>
      </c>
      <c r="O39" t="s">
        <v>70</v>
      </c>
      <c r="Q39" t="s">
        <v>111</v>
      </c>
      <c r="R39" t="s">
        <v>97</v>
      </c>
      <c r="T39" t="s">
        <v>70</v>
      </c>
    </row>
    <row r="40" spans="1:20" x14ac:dyDescent="0.25">
      <c r="A40" t="s">
        <v>172</v>
      </c>
      <c r="B40" t="s">
        <v>65</v>
      </c>
      <c r="C40" t="s">
        <v>173</v>
      </c>
      <c r="D40" t="s">
        <v>174</v>
      </c>
      <c r="E40" t="s">
        <v>75</v>
      </c>
      <c r="F40" t="s">
        <v>69</v>
      </c>
      <c r="I40">
        <f t="shared" si="0"/>
        <v>1</v>
      </c>
      <c r="J40" t="s">
        <v>19</v>
      </c>
      <c r="K40" t="s">
        <v>175</v>
      </c>
      <c r="M40" t="s">
        <v>70</v>
      </c>
      <c r="O40" t="s">
        <v>70</v>
      </c>
      <c r="P40" t="s">
        <v>108</v>
      </c>
      <c r="R40" t="s">
        <v>97</v>
      </c>
      <c r="S40" t="s">
        <v>98</v>
      </c>
      <c r="T40" t="s">
        <v>70</v>
      </c>
    </row>
    <row r="41" spans="1:20" x14ac:dyDescent="0.25">
      <c r="A41" t="s">
        <v>176</v>
      </c>
      <c r="B41" t="s">
        <v>65</v>
      </c>
      <c r="C41" t="s">
        <v>177</v>
      </c>
      <c r="D41" t="s">
        <v>178</v>
      </c>
      <c r="E41" t="s">
        <v>179</v>
      </c>
      <c r="F41" t="s">
        <v>69</v>
      </c>
      <c r="I41">
        <f t="shared" si="0"/>
        <v>1</v>
      </c>
      <c r="J41" t="s">
        <v>15</v>
      </c>
      <c r="K41" t="s">
        <v>16</v>
      </c>
      <c r="M41" t="s">
        <v>70</v>
      </c>
      <c r="S41" t="s">
        <v>71</v>
      </c>
      <c r="T41" t="s">
        <v>70</v>
      </c>
    </row>
    <row r="42" spans="1:20" x14ac:dyDescent="0.25">
      <c r="A42" t="s">
        <v>180</v>
      </c>
      <c r="B42" t="s">
        <v>65</v>
      </c>
      <c r="C42" t="s">
        <v>181</v>
      </c>
      <c r="D42" t="s">
        <v>178</v>
      </c>
      <c r="E42" t="s">
        <v>182</v>
      </c>
      <c r="F42" t="s">
        <v>69</v>
      </c>
      <c r="I42">
        <f t="shared" si="0"/>
        <v>1</v>
      </c>
      <c r="J42" t="s">
        <v>15</v>
      </c>
      <c r="K42" t="s">
        <v>16</v>
      </c>
      <c r="M42" t="s">
        <v>70</v>
      </c>
      <c r="S42" t="s">
        <v>71</v>
      </c>
    </row>
    <row r="43" spans="1:20" x14ac:dyDescent="0.25">
      <c r="C43" t="s">
        <v>183</v>
      </c>
      <c r="D43" t="s">
        <v>178</v>
      </c>
      <c r="E43" t="s">
        <v>184</v>
      </c>
      <c r="F43" t="s">
        <v>69</v>
      </c>
      <c r="I43">
        <f t="shared" si="0"/>
        <v>1</v>
      </c>
      <c r="J43" t="s">
        <v>19</v>
      </c>
      <c r="K43" t="s">
        <v>185</v>
      </c>
      <c r="O43" t="s">
        <v>70</v>
      </c>
      <c r="P43" t="s">
        <v>84</v>
      </c>
      <c r="R43" t="s">
        <v>141</v>
      </c>
      <c r="S43" t="s">
        <v>79</v>
      </c>
    </row>
    <row r="44" spans="1:20" x14ac:dyDescent="0.25">
      <c r="C44" t="s">
        <v>186</v>
      </c>
      <c r="D44" t="s">
        <v>187</v>
      </c>
      <c r="E44" t="s">
        <v>75</v>
      </c>
      <c r="F44" t="s">
        <v>69</v>
      </c>
      <c r="I44">
        <f t="shared" si="0"/>
        <v>1</v>
      </c>
      <c r="J44" t="s">
        <v>8</v>
      </c>
      <c r="K44" t="s">
        <v>78</v>
      </c>
      <c r="M44" t="s">
        <v>70</v>
      </c>
      <c r="S44" t="s">
        <v>79</v>
      </c>
    </row>
    <row r="45" spans="1:20" x14ac:dyDescent="0.25">
      <c r="C45" t="s">
        <v>188</v>
      </c>
      <c r="D45" t="s">
        <v>189</v>
      </c>
      <c r="E45" t="s">
        <v>75</v>
      </c>
      <c r="F45" t="s">
        <v>69</v>
      </c>
      <c r="I45">
        <f t="shared" si="0"/>
        <v>1</v>
      </c>
      <c r="J45" t="s">
        <v>28</v>
      </c>
      <c r="K45" t="s">
        <v>76</v>
      </c>
      <c r="S45" t="s">
        <v>77</v>
      </c>
    </row>
    <row r="46" spans="1:20" x14ac:dyDescent="0.25">
      <c r="A46" t="s">
        <v>190</v>
      </c>
      <c r="B46" t="s">
        <v>65</v>
      </c>
      <c r="C46" t="s">
        <v>191</v>
      </c>
      <c r="D46" t="s">
        <v>192</v>
      </c>
      <c r="E46" t="s">
        <v>75</v>
      </c>
      <c r="F46" t="s">
        <v>69</v>
      </c>
      <c r="I46">
        <f t="shared" si="0"/>
        <v>1</v>
      </c>
      <c r="J46" t="s">
        <v>19</v>
      </c>
      <c r="K46" t="s">
        <v>193</v>
      </c>
      <c r="O46" t="s">
        <v>70</v>
      </c>
      <c r="P46" t="s">
        <v>84</v>
      </c>
      <c r="R46" t="s">
        <v>97</v>
      </c>
      <c r="S46" t="s">
        <v>98</v>
      </c>
      <c r="T46" t="s">
        <v>70</v>
      </c>
    </row>
    <row r="47" spans="1:20" x14ac:dyDescent="0.25">
      <c r="C47" t="s">
        <v>194</v>
      </c>
      <c r="D47" t="s">
        <v>195</v>
      </c>
      <c r="E47" t="s">
        <v>75</v>
      </c>
      <c r="F47" t="s">
        <v>69</v>
      </c>
      <c r="I47">
        <f t="shared" si="0"/>
        <v>1</v>
      </c>
      <c r="J47" t="s">
        <v>28</v>
      </c>
      <c r="K47" t="s">
        <v>76</v>
      </c>
      <c r="S47" t="s">
        <v>77</v>
      </c>
    </row>
    <row r="48" spans="1:20" x14ac:dyDescent="0.25">
      <c r="A48" t="s">
        <v>196</v>
      </c>
      <c r="B48" t="s">
        <v>65</v>
      </c>
      <c r="C48" t="s">
        <v>197</v>
      </c>
      <c r="D48" t="s">
        <v>198</v>
      </c>
      <c r="E48" t="s">
        <v>75</v>
      </c>
      <c r="F48" t="s">
        <v>69</v>
      </c>
      <c r="I48">
        <f t="shared" si="0"/>
        <v>2</v>
      </c>
      <c r="J48" t="s">
        <v>8</v>
      </c>
      <c r="K48" t="s">
        <v>78</v>
      </c>
      <c r="M48" t="s">
        <v>70</v>
      </c>
      <c r="S48" t="s">
        <v>79</v>
      </c>
      <c r="T48" t="s">
        <v>92</v>
      </c>
    </row>
    <row r="49" spans="1:20" x14ac:dyDescent="0.25">
      <c r="A49" t="s">
        <v>196</v>
      </c>
      <c r="B49" t="s">
        <v>65</v>
      </c>
      <c r="C49" t="s">
        <v>197</v>
      </c>
      <c r="D49" t="s">
        <v>198</v>
      </c>
      <c r="E49" t="s">
        <v>75</v>
      </c>
      <c r="F49" t="s">
        <v>69</v>
      </c>
      <c r="I49">
        <f t="shared" si="0"/>
        <v>2</v>
      </c>
      <c r="J49" t="s">
        <v>15</v>
      </c>
      <c r="K49" t="s">
        <v>16</v>
      </c>
      <c r="M49" t="s">
        <v>70</v>
      </c>
      <c r="S49" t="s">
        <v>91</v>
      </c>
      <c r="T49" t="s">
        <v>92</v>
      </c>
    </row>
    <row r="50" spans="1:20" x14ac:dyDescent="0.25">
      <c r="A50" t="s">
        <v>199</v>
      </c>
      <c r="B50" t="s">
        <v>65</v>
      </c>
      <c r="C50" t="s">
        <v>200</v>
      </c>
      <c r="D50" t="s">
        <v>201</v>
      </c>
      <c r="E50" t="s">
        <v>75</v>
      </c>
      <c r="F50" t="s">
        <v>69</v>
      </c>
      <c r="I50">
        <f t="shared" si="0"/>
        <v>2</v>
      </c>
      <c r="J50" t="s">
        <v>15</v>
      </c>
      <c r="K50" t="s">
        <v>16</v>
      </c>
      <c r="M50" t="s">
        <v>70</v>
      </c>
      <c r="S50" t="s">
        <v>71</v>
      </c>
      <c r="T50" t="s">
        <v>70</v>
      </c>
    </row>
    <row r="51" spans="1:20" x14ac:dyDescent="0.25">
      <c r="A51" t="s">
        <v>199</v>
      </c>
      <c r="B51" t="s">
        <v>65</v>
      </c>
      <c r="C51" t="s">
        <v>200</v>
      </c>
      <c r="D51" t="s">
        <v>201</v>
      </c>
      <c r="E51" t="s">
        <v>75</v>
      </c>
      <c r="F51" t="s">
        <v>69</v>
      </c>
      <c r="I51">
        <f t="shared" si="0"/>
        <v>2</v>
      </c>
      <c r="J51" t="s">
        <v>8</v>
      </c>
      <c r="K51" t="s">
        <v>78</v>
      </c>
      <c r="M51" t="s">
        <v>70</v>
      </c>
      <c r="S51" t="s">
        <v>79</v>
      </c>
      <c r="T51" t="s">
        <v>70</v>
      </c>
    </row>
    <row r="52" spans="1:20" x14ac:dyDescent="0.25">
      <c r="A52" t="s">
        <v>202</v>
      </c>
      <c r="B52" t="s">
        <v>65</v>
      </c>
      <c r="C52" t="s">
        <v>203</v>
      </c>
      <c r="D52" t="s">
        <v>204</v>
      </c>
      <c r="E52" t="s">
        <v>205</v>
      </c>
      <c r="F52" t="s">
        <v>130</v>
      </c>
      <c r="I52">
        <f t="shared" si="0"/>
        <v>1</v>
      </c>
      <c r="J52" t="s">
        <v>8</v>
      </c>
      <c r="K52" t="s">
        <v>78</v>
      </c>
      <c r="M52" t="s">
        <v>70</v>
      </c>
      <c r="S52" t="s">
        <v>118</v>
      </c>
      <c r="T52" t="s">
        <v>70</v>
      </c>
    </row>
    <row r="53" spans="1:20" x14ac:dyDescent="0.25">
      <c r="C53" t="s">
        <v>206</v>
      </c>
      <c r="D53" t="s">
        <v>207</v>
      </c>
      <c r="E53" t="s">
        <v>75</v>
      </c>
      <c r="F53" t="s">
        <v>69</v>
      </c>
      <c r="I53">
        <f t="shared" si="0"/>
        <v>1</v>
      </c>
      <c r="J53" t="s">
        <v>8</v>
      </c>
      <c r="K53" t="s">
        <v>78</v>
      </c>
      <c r="M53" t="s">
        <v>70</v>
      </c>
      <c r="S53" t="s">
        <v>79</v>
      </c>
    </row>
    <row r="54" spans="1:20" x14ac:dyDescent="0.25">
      <c r="C54" t="s">
        <v>208</v>
      </c>
      <c r="D54" t="s">
        <v>209</v>
      </c>
      <c r="E54" t="s">
        <v>75</v>
      </c>
      <c r="F54" t="s">
        <v>69</v>
      </c>
      <c r="I54">
        <f t="shared" si="0"/>
        <v>1</v>
      </c>
      <c r="J54" t="s">
        <v>8</v>
      </c>
      <c r="K54" t="s">
        <v>78</v>
      </c>
      <c r="M54" t="s">
        <v>70</v>
      </c>
      <c r="S54" t="s">
        <v>79</v>
      </c>
    </row>
    <row r="55" spans="1:20" x14ac:dyDescent="0.25">
      <c r="C55" t="s">
        <v>210</v>
      </c>
      <c r="D55" t="s">
        <v>211</v>
      </c>
      <c r="E55" t="s">
        <v>75</v>
      </c>
      <c r="F55" t="s">
        <v>69</v>
      </c>
      <c r="I55">
        <f t="shared" si="0"/>
        <v>1</v>
      </c>
      <c r="J55" t="s">
        <v>28</v>
      </c>
      <c r="K55" t="s">
        <v>76</v>
      </c>
      <c r="S55" t="s">
        <v>77</v>
      </c>
    </row>
    <row r="56" spans="1:20" x14ac:dyDescent="0.25">
      <c r="C56" t="s">
        <v>212</v>
      </c>
      <c r="D56" t="s">
        <v>213</v>
      </c>
      <c r="E56" t="s">
        <v>75</v>
      </c>
      <c r="F56" t="s">
        <v>69</v>
      </c>
      <c r="I56">
        <f t="shared" si="0"/>
        <v>1</v>
      </c>
      <c r="J56" t="s">
        <v>19</v>
      </c>
      <c r="K56" t="s">
        <v>214</v>
      </c>
      <c r="O56" t="s">
        <v>70</v>
      </c>
      <c r="P56" t="s">
        <v>84</v>
      </c>
      <c r="R56" t="s">
        <v>141</v>
      </c>
      <c r="S56" t="s">
        <v>79</v>
      </c>
    </row>
    <row r="57" spans="1:20" x14ac:dyDescent="0.25">
      <c r="A57" t="s">
        <v>215</v>
      </c>
      <c r="B57" t="s">
        <v>65</v>
      </c>
      <c r="C57" t="s">
        <v>216</v>
      </c>
      <c r="D57" t="s">
        <v>217</v>
      </c>
      <c r="E57" t="s">
        <v>75</v>
      </c>
      <c r="F57" t="s">
        <v>69</v>
      </c>
      <c r="I57">
        <f t="shared" si="0"/>
        <v>1</v>
      </c>
      <c r="J57" t="s">
        <v>15</v>
      </c>
      <c r="K57" t="s">
        <v>16</v>
      </c>
      <c r="M57" t="s">
        <v>70</v>
      </c>
      <c r="S57" t="s">
        <v>71</v>
      </c>
    </row>
    <row r="58" spans="1:20" x14ac:dyDescent="0.25">
      <c r="C58" t="s">
        <v>218</v>
      </c>
      <c r="D58" t="s">
        <v>219</v>
      </c>
      <c r="E58" t="s">
        <v>75</v>
      </c>
      <c r="F58" t="s">
        <v>69</v>
      </c>
      <c r="I58">
        <f t="shared" si="0"/>
        <v>1</v>
      </c>
      <c r="J58" t="s">
        <v>28</v>
      </c>
      <c r="K58" t="s">
        <v>76</v>
      </c>
      <c r="S58" t="s">
        <v>77</v>
      </c>
    </row>
    <row r="59" spans="1:20" x14ac:dyDescent="0.25">
      <c r="A59" t="s">
        <v>220</v>
      </c>
      <c r="B59" t="s">
        <v>65</v>
      </c>
      <c r="C59" t="s">
        <v>221</v>
      </c>
      <c r="D59" t="s">
        <v>222</v>
      </c>
      <c r="E59" t="s">
        <v>75</v>
      </c>
      <c r="F59" t="s">
        <v>69</v>
      </c>
      <c r="I59">
        <f t="shared" si="0"/>
        <v>1</v>
      </c>
      <c r="J59" t="s">
        <v>1015</v>
      </c>
      <c r="M59" t="s">
        <v>70</v>
      </c>
    </row>
    <row r="60" spans="1:20" x14ac:dyDescent="0.25">
      <c r="A60" t="s">
        <v>223</v>
      </c>
      <c r="B60" t="s">
        <v>65</v>
      </c>
      <c r="C60" t="s">
        <v>224</v>
      </c>
      <c r="D60" t="s">
        <v>225</v>
      </c>
      <c r="E60" t="s">
        <v>75</v>
      </c>
      <c r="F60" t="s">
        <v>69</v>
      </c>
      <c r="I60">
        <f t="shared" si="0"/>
        <v>1</v>
      </c>
      <c r="J60" t="s">
        <v>19</v>
      </c>
      <c r="K60" t="s">
        <v>226</v>
      </c>
      <c r="M60" t="s">
        <v>70</v>
      </c>
      <c r="O60" t="s">
        <v>70</v>
      </c>
      <c r="P60" t="s">
        <v>108</v>
      </c>
      <c r="R60" t="s">
        <v>97</v>
      </c>
      <c r="S60" t="s">
        <v>118</v>
      </c>
      <c r="T60" t="s">
        <v>70</v>
      </c>
    </row>
    <row r="61" spans="1:20" x14ac:dyDescent="0.25">
      <c r="A61" t="s">
        <v>223</v>
      </c>
      <c r="B61" t="s">
        <v>65</v>
      </c>
      <c r="C61" t="s">
        <v>227</v>
      </c>
      <c r="D61" t="s">
        <v>225</v>
      </c>
      <c r="E61" t="s">
        <v>75</v>
      </c>
      <c r="F61" t="s">
        <v>69</v>
      </c>
      <c r="I61">
        <f t="shared" si="0"/>
        <v>2</v>
      </c>
      <c r="J61" t="s">
        <v>11</v>
      </c>
      <c r="K61" t="s">
        <v>228</v>
      </c>
      <c r="M61" t="s">
        <v>70</v>
      </c>
      <c r="O61" t="s">
        <v>70</v>
      </c>
      <c r="P61" t="s">
        <v>108</v>
      </c>
      <c r="R61" t="s">
        <v>97</v>
      </c>
      <c r="S61" t="s">
        <v>229</v>
      </c>
      <c r="T61" t="s">
        <v>70</v>
      </c>
    </row>
    <row r="62" spans="1:20" x14ac:dyDescent="0.25">
      <c r="A62" t="s">
        <v>223</v>
      </c>
      <c r="B62" t="s">
        <v>65</v>
      </c>
      <c r="C62" t="s">
        <v>227</v>
      </c>
      <c r="D62" t="s">
        <v>225</v>
      </c>
      <c r="E62" t="s">
        <v>75</v>
      </c>
      <c r="F62" t="s">
        <v>69</v>
      </c>
      <c r="I62">
        <f t="shared" si="0"/>
        <v>2</v>
      </c>
      <c r="J62" t="s">
        <v>1013</v>
      </c>
      <c r="K62" t="s">
        <v>171</v>
      </c>
      <c r="L62">
        <v>2.2999999999999998</v>
      </c>
      <c r="O62" t="s">
        <v>70</v>
      </c>
      <c r="P62" t="s">
        <v>108</v>
      </c>
      <c r="Q62" t="s">
        <v>70</v>
      </c>
      <c r="T62" t="s">
        <v>70</v>
      </c>
    </row>
    <row r="63" spans="1:20" x14ac:dyDescent="0.25">
      <c r="A63" t="s">
        <v>230</v>
      </c>
      <c r="B63" t="s">
        <v>65</v>
      </c>
      <c r="C63" t="s">
        <v>231</v>
      </c>
      <c r="D63" t="s">
        <v>232</v>
      </c>
      <c r="E63" t="s">
        <v>75</v>
      </c>
      <c r="F63" t="s">
        <v>69</v>
      </c>
      <c r="I63">
        <f t="shared" si="0"/>
        <v>2</v>
      </c>
      <c r="J63" t="s">
        <v>21</v>
      </c>
      <c r="K63" t="s">
        <v>233</v>
      </c>
      <c r="L63">
        <v>2.5</v>
      </c>
      <c r="M63" t="s">
        <v>70</v>
      </c>
      <c r="N63" t="s">
        <v>70</v>
      </c>
      <c r="O63" t="s">
        <v>70</v>
      </c>
      <c r="P63" t="s">
        <v>84</v>
      </c>
      <c r="Q63" t="s">
        <v>111</v>
      </c>
      <c r="R63" t="s">
        <v>97</v>
      </c>
      <c r="T63" t="s">
        <v>70</v>
      </c>
    </row>
    <row r="64" spans="1:20" x14ac:dyDescent="0.25">
      <c r="A64" t="s">
        <v>230</v>
      </c>
      <c r="B64" t="s">
        <v>65</v>
      </c>
      <c r="C64" t="s">
        <v>231</v>
      </c>
      <c r="D64" t="s">
        <v>232</v>
      </c>
      <c r="E64" t="s">
        <v>75</v>
      </c>
      <c r="F64" t="s">
        <v>69</v>
      </c>
      <c r="I64">
        <f t="shared" si="0"/>
        <v>2</v>
      </c>
      <c r="J64" t="s">
        <v>1013</v>
      </c>
      <c r="K64" t="s">
        <v>234</v>
      </c>
      <c r="N64" t="s">
        <v>70</v>
      </c>
      <c r="R64" t="s">
        <v>97</v>
      </c>
      <c r="T64" t="s">
        <v>70</v>
      </c>
    </row>
    <row r="65" spans="1:20" x14ac:dyDescent="0.25">
      <c r="C65" t="s">
        <v>235</v>
      </c>
      <c r="D65" t="s">
        <v>236</v>
      </c>
      <c r="E65" t="s">
        <v>75</v>
      </c>
      <c r="F65" t="s">
        <v>69</v>
      </c>
      <c r="I65">
        <f t="shared" si="0"/>
        <v>1</v>
      </c>
      <c r="J65" t="s">
        <v>8</v>
      </c>
      <c r="K65" t="s">
        <v>78</v>
      </c>
      <c r="M65" t="s">
        <v>70</v>
      </c>
      <c r="S65" t="s">
        <v>79</v>
      </c>
    </row>
    <row r="66" spans="1:20" x14ac:dyDescent="0.25">
      <c r="A66" t="s">
        <v>237</v>
      </c>
      <c r="B66" t="s">
        <v>65</v>
      </c>
      <c r="C66" t="s">
        <v>238</v>
      </c>
      <c r="D66" t="s">
        <v>178</v>
      </c>
      <c r="E66" t="s">
        <v>179</v>
      </c>
      <c r="F66" t="s">
        <v>69</v>
      </c>
      <c r="I66">
        <f t="shared" si="0"/>
        <v>1</v>
      </c>
      <c r="J66" t="s">
        <v>1013</v>
      </c>
      <c r="K66" t="s">
        <v>142</v>
      </c>
      <c r="L66">
        <v>3.4</v>
      </c>
      <c r="M66" t="s">
        <v>70</v>
      </c>
      <c r="O66" t="s">
        <v>70</v>
      </c>
      <c r="P66" t="s">
        <v>84</v>
      </c>
      <c r="Q66" t="s">
        <v>70</v>
      </c>
      <c r="T66" t="s">
        <v>70</v>
      </c>
    </row>
    <row r="67" spans="1:20" x14ac:dyDescent="0.25">
      <c r="A67" t="s">
        <v>239</v>
      </c>
      <c r="B67" t="s">
        <v>65</v>
      </c>
      <c r="C67" t="s">
        <v>240</v>
      </c>
      <c r="D67" t="s">
        <v>178</v>
      </c>
      <c r="E67" t="s">
        <v>182</v>
      </c>
      <c r="F67" t="s">
        <v>69</v>
      </c>
      <c r="I67">
        <f t="shared" ref="I67:I130" si="1">COUNTIF(C:C,C67)</f>
        <v>1</v>
      </c>
      <c r="J67" t="s">
        <v>15</v>
      </c>
      <c r="K67" t="s">
        <v>16</v>
      </c>
      <c r="M67" t="s">
        <v>70</v>
      </c>
      <c r="S67" t="s">
        <v>71</v>
      </c>
    </row>
    <row r="68" spans="1:20" x14ac:dyDescent="0.25">
      <c r="A68" t="s">
        <v>241</v>
      </c>
      <c r="B68" t="s">
        <v>65</v>
      </c>
      <c r="C68" t="s">
        <v>242</v>
      </c>
      <c r="D68" t="s">
        <v>178</v>
      </c>
      <c r="E68" t="s">
        <v>182</v>
      </c>
      <c r="F68" t="s">
        <v>69</v>
      </c>
      <c r="I68">
        <f t="shared" si="1"/>
        <v>1</v>
      </c>
      <c r="J68" t="s">
        <v>15</v>
      </c>
      <c r="K68" t="s">
        <v>16</v>
      </c>
      <c r="M68" t="s">
        <v>70</v>
      </c>
      <c r="S68" t="s">
        <v>91</v>
      </c>
      <c r="T68" t="s">
        <v>92</v>
      </c>
    </row>
    <row r="69" spans="1:20" x14ac:dyDescent="0.25">
      <c r="C69" t="s">
        <v>243</v>
      </c>
      <c r="D69" t="s">
        <v>244</v>
      </c>
      <c r="E69" t="s">
        <v>75</v>
      </c>
      <c r="F69" t="s">
        <v>69</v>
      </c>
      <c r="I69">
        <f t="shared" si="1"/>
        <v>1</v>
      </c>
      <c r="J69" t="s">
        <v>28</v>
      </c>
      <c r="K69" t="s">
        <v>76</v>
      </c>
      <c r="S69" t="s">
        <v>77</v>
      </c>
    </row>
    <row r="70" spans="1:20" x14ac:dyDescent="0.25">
      <c r="A70" t="s">
        <v>245</v>
      </c>
      <c r="B70" t="s">
        <v>65</v>
      </c>
      <c r="C70" t="s">
        <v>246</v>
      </c>
      <c r="D70" t="s">
        <v>247</v>
      </c>
      <c r="E70" t="s">
        <v>75</v>
      </c>
      <c r="F70" t="s">
        <v>69</v>
      </c>
      <c r="I70">
        <f t="shared" si="1"/>
        <v>1</v>
      </c>
      <c r="J70" t="s">
        <v>19</v>
      </c>
      <c r="K70" t="s">
        <v>248</v>
      </c>
      <c r="M70" t="s">
        <v>70</v>
      </c>
      <c r="O70" t="s">
        <v>70</v>
      </c>
      <c r="P70" t="s">
        <v>108</v>
      </c>
      <c r="R70" t="s">
        <v>97</v>
      </c>
      <c r="S70" t="s">
        <v>118</v>
      </c>
      <c r="T70" t="s">
        <v>70</v>
      </c>
    </row>
    <row r="71" spans="1:20" x14ac:dyDescent="0.25">
      <c r="C71" t="s">
        <v>249</v>
      </c>
      <c r="D71" t="s">
        <v>250</v>
      </c>
      <c r="E71" t="s">
        <v>75</v>
      </c>
      <c r="F71" t="s">
        <v>69</v>
      </c>
      <c r="I71">
        <f t="shared" si="1"/>
        <v>1</v>
      </c>
      <c r="J71" t="s">
        <v>19</v>
      </c>
      <c r="K71" t="s">
        <v>251</v>
      </c>
      <c r="O71" t="s">
        <v>70</v>
      </c>
      <c r="P71" t="s">
        <v>108</v>
      </c>
      <c r="R71" t="s">
        <v>97</v>
      </c>
    </row>
    <row r="72" spans="1:20" x14ac:dyDescent="0.25">
      <c r="C72" t="s">
        <v>252</v>
      </c>
      <c r="D72" t="s">
        <v>253</v>
      </c>
      <c r="E72" t="s">
        <v>75</v>
      </c>
      <c r="F72" t="s">
        <v>69</v>
      </c>
      <c r="I72">
        <f t="shared" si="1"/>
        <v>1</v>
      </c>
      <c r="J72" t="s">
        <v>8</v>
      </c>
      <c r="K72" t="s">
        <v>78</v>
      </c>
      <c r="M72" t="s">
        <v>70</v>
      </c>
      <c r="S72" t="s">
        <v>79</v>
      </c>
    </row>
    <row r="73" spans="1:20" x14ac:dyDescent="0.25">
      <c r="A73" t="s">
        <v>254</v>
      </c>
      <c r="B73" t="s">
        <v>65</v>
      </c>
      <c r="C73" t="s">
        <v>255</v>
      </c>
      <c r="D73" t="s">
        <v>256</v>
      </c>
      <c r="E73" t="s">
        <v>75</v>
      </c>
      <c r="F73" t="s">
        <v>69</v>
      </c>
      <c r="I73">
        <f t="shared" si="1"/>
        <v>1</v>
      </c>
      <c r="J73" t="s">
        <v>40</v>
      </c>
      <c r="K73" t="s">
        <v>257</v>
      </c>
      <c r="M73" t="s">
        <v>70</v>
      </c>
      <c r="P73" t="s">
        <v>84</v>
      </c>
      <c r="R73" t="s">
        <v>141</v>
      </c>
      <c r="T73" t="s">
        <v>70</v>
      </c>
    </row>
    <row r="74" spans="1:20" x14ac:dyDescent="0.25">
      <c r="A74" t="s">
        <v>258</v>
      </c>
      <c r="B74" t="s">
        <v>65</v>
      </c>
      <c r="C74" t="s">
        <v>259</v>
      </c>
      <c r="D74" t="s">
        <v>260</v>
      </c>
      <c r="E74" t="s">
        <v>205</v>
      </c>
      <c r="F74" t="s">
        <v>130</v>
      </c>
      <c r="I74">
        <f t="shared" si="1"/>
        <v>1</v>
      </c>
      <c r="J74" t="s">
        <v>8</v>
      </c>
      <c r="K74" t="s">
        <v>78</v>
      </c>
      <c r="M74" t="s">
        <v>70</v>
      </c>
      <c r="S74" t="s">
        <v>118</v>
      </c>
      <c r="T74" t="s">
        <v>70</v>
      </c>
    </row>
    <row r="75" spans="1:20" x14ac:dyDescent="0.25">
      <c r="A75" t="s">
        <v>261</v>
      </c>
      <c r="B75" t="s">
        <v>65</v>
      </c>
      <c r="C75" t="s">
        <v>262</v>
      </c>
      <c r="D75" t="s">
        <v>89</v>
      </c>
      <c r="E75" t="s">
        <v>90</v>
      </c>
      <c r="F75" t="s">
        <v>69</v>
      </c>
      <c r="I75">
        <f t="shared" si="1"/>
        <v>1</v>
      </c>
      <c r="J75" t="s">
        <v>15</v>
      </c>
      <c r="K75" t="s">
        <v>16</v>
      </c>
      <c r="M75" t="s">
        <v>70</v>
      </c>
      <c r="S75" t="s">
        <v>91</v>
      </c>
      <c r="T75" t="s">
        <v>92</v>
      </c>
    </row>
    <row r="76" spans="1:20" x14ac:dyDescent="0.25">
      <c r="A76" t="s">
        <v>263</v>
      </c>
      <c r="B76" t="s">
        <v>65</v>
      </c>
      <c r="C76" t="s">
        <v>264</v>
      </c>
      <c r="D76" t="s">
        <v>265</v>
      </c>
      <c r="E76" t="s">
        <v>75</v>
      </c>
      <c r="F76" t="s">
        <v>69</v>
      </c>
      <c r="I76">
        <f t="shared" si="1"/>
        <v>1</v>
      </c>
      <c r="J76" t="s">
        <v>15</v>
      </c>
      <c r="K76" t="s">
        <v>16</v>
      </c>
      <c r="M76" t="s">
        <v>70</v>
      </c>
      <c r="S76" t="s">
        <v>71</v>
      </c>
      <c r="T76" t="s">
        <v>70</v>
      </c>
    </row>
    <row r="77" spans="1:20" x14ac:dyDescent="0.25">
      <c r="A77" t="s">
        <v>266</v>
      </c>
      <c r="B77" t="s">
        <v>65</v>
      </c>
      <c r="C77" t="s">
        <v>267</v>
      </c>
      <c r="D77" t="s">
        <v>268</v>
      </c>
      <c r="E77" t="s">
        <v>75</v>
      </c>
      <c r="F77" t="s">
        <v>69</v>
      </c>
      <c r="I77">
        <f t="shared" si="1"/>
        <v>1</v>
      </c>
      <c r="J77" t="s">
        <v>32</v>
      </c>
      <c r="K77" t="s">
        <v>269</v>
      </c>
      <c r="L77">
        <v>3</v>
      </c>
      <c r="M77" t="s">
        <v>70</v>
      </c>
      <c r="N77" t="s">
        <v>70</v>
      </c>
      <c r="O77" t="s">
        <v>70</v>
      </c>
      <c r="P77" t="s">
        <v>84</v>
      </c>
      <c r="Q77" t="s">
        <v>111</v>
      </c>
      <c r="R77" t="s">
        <v>97</v>
      </c>
      <c r="T77" t="s">
        <v>70</v>
      </c>
    </row>
    <row r="78" spans="1:20" x14ac:dyDescent="0.25">
      <c r="A78" t="s">
        <v>270</v>
      </c>
      <c r="B78" t="s">
        <v>65</v>
      </c>
      <c r="C78" t="s">
        <v>271</v>
      </c>
      <c r="D78" t="s">
        <v>272</v>
      </c>
      <c r="E78" t="s">
        <v>75</v>
      </c>
      <c r="F78" t="s">
        <v>69</v>
      </c>
      <c r="I78">
        <f t="shared" si="1"/>
        <v>1</v>
      </c>
      <c r="J78" t="s">
        <v>15</v>
      </c>
      <c r="K78" t="s">
        <v>16</v>
      </c>
      <c r="M78" t="s">
        <v>70</v>
      </c>
      <c r="S78" t="s">
        <v>71</v>
      </c>
      <c r="T78" t="s">
        <v>70</v>
      </c>
    </row>
    <row r="79" spans="1:20" x14ac:dyDescent="0.25">
      <c r="A79" t="s">
        <v>273</v>
      </c>
      <c r="B79" t="s">
        <v>65</v>
      </c>
      <c r="C79" t="s">
        <v>274</v>
      </c>
      <c r="D79" t="s">
        <v>275</v>
      </c>
      <c r="E79" t="s">
        <v>129</v>
      </c>
      <c r="F79" t="s">
        <v>130</v>
      </c>
      <c r="H79" t="s">
        <v>276</v>
      </c>
      <c r="I79">
        <f t="shared" si="1"/>
        <v>2</v>
      </c>
      <c r="J79" t="s">
        <v>21</v>
      </c>
      <c r="K79" t="s">
        <v>277</v>
      </c>
      <c r="L79">
        <v>3</v>
      </c>
      <c r="M79" t="s">
        <v>70</v>
      </c>
      <c r="N79" t="s">
        <v>70</v>
      </c>
      <c r="O79" t="s">
        <v>70</v>
      </c>
      <c r="P79" t="s">
        <v>108</v>
      </c>
      <c r="Q79" t="s">
        <v>111</v>
      </c>
      <c r="R79" t="s">
        <v>97</v>
      </c>
      <c r="T79" t="s">
        <v>70</v>
      </c>
    </row>
    <row r="80" spans="1:20" x14ac:dyDescent="0.25">
      <c r="A80" t="s">
        <v>273</v>
      </c>
      <c r="B80" t="s">
        <v>65</v>
      </c>
      <c r="C80" t="s">
        <v>274</v>
      </c>
      <c r="D80" t="s">
        <v>275</v>
      </c>
      <c r="E80" t="s">
        <v>129</v>
      </c>
      <c r="F80" t="s">
        <v>130</v>
      </c>
      <c r="H80" t="s">
        <v>278</v>
      </c>
      <c r="I80">
        <f t="shared" si="1"/>
        <v>2</v>
      </c>
      <c r="J80" t="s">
        <v>32</v>
      </c>
      <c r="K80" t="s">
        <v>279</v>
      </c>
      <c r="L80">
        <v>3</v>
      </c>
      <c r="M80" t="s">
        <v>70</v>
      </c>
      <c r="N80" t="s">
        <v>92</v>
      </c>
      <c r="O80" t="s">
        <v>70</v>
      </c>
      <c r="P80" t="s">
        <v>108</v>
      </c>
      <c r="Q80" t="s">
        <v>111</v>
      </c>
      <c r="R80" t="s">
        <v>97</v>
      </c>
      <c r="T80" t="s">
        <v>70</v>
      </c>
    </row>
    <row r="81" spans="1:20" x14ac:dyDescent="0.25">
      <c r="A81" t="s">
        <v>280</v>
      </c>
      <c r="B81" t="s">
        <v>65</v>
      </c>
      <c r="C81" t="s">
        <v>281</v>
      </c>
      <c r="D81" t="s">
        <v>282</v>
      </c>
      <c r="E81" t="s">
        <v>75</v>
      </c>
      <c r="F81" t="s">
        <v>69</v>
      </c>
      <c r="I81">
        <f t="shared" si="1"/>
        <v>2</v>
      </c>
      <c r="J81" t="s">
        <v>32</v>
      </c>
      <c r="K81" t="s">
        <v>283</v>
      </c>
      <c r="L81">
        <v>5</v>
      </c>
      <c r="M81" t="s">
        <v>70</v>
      </c>
      <c r="N81" t="s">
        <v>92</v>
      </c>
      <c r="O81" t="s">
        <v>70</v>
      </c>
      <c r="P81" t="s">
        <v>84</v>
      </c>
      <c r="Q81" t="s">
        <v>111</v>
      </c>
      <c r="R81" t="s">
        <v>97</v>
      </c>
      <c r="T81" t="s">
        <v>70</v>
      </c>
    </row>
    <row r="82" spans="1:20" x14ac:dyDescent="0.25">
      <c r="A82" t="s">
        <v>280</v>
      </c>
      <c r="B82" t="s">
        <v>65</v>
      </c>
      <c r="C82" t="s">
        <v>281</v>
      </c>
      <c r="D82" t="s">
        <v>282</v>
      </c>
      <c r="E82" t="s">
        <v>75</v>
      </c>
      <c r="F82" t="s">
        <v>69</v>
      </c>
      <c r="I82">
        <f t="shared" si="1"/>
        <v>2</v>
      </c>
      <c r="J82" t="s">
        <v>8</v>
      </c>
      <c r="K82" t="s">
        <v>78</v>
      </c>
      <c r="M82" t="s">
        <v>70</v>
      </c>
      <c r="S82" t="s">
        <v>118</v>
      </c>
      <c r="T82" t="s">
        <v>70</v>
      </c>
    </row>
    <row r="83" spans="1:20" x14ac:dyDescent="0.25">
      <c r="A83" t="s">
        <v>284</v>
      </c>
      <c r="B83" t="s">
        <v>65</v>
      </c>
      <c r="C83" t="s">
        <v>285</v>
      </c>
      <c r="D83" t="s">
        <v>286</v>
      </c>
      <c r="E83" t="s">
        <v>75</v>
      </c>
      <c r="F83" t="s">
        <v>69</v>
      </c>
      <c r="I83">
        <f t="shared" si="1"/>
        <v>1</v>
      </c>
      <c r="J83" t="s">
        <v>19</v>
      </c>
      <c r="K83" t="s">
        <v>287</v>
      </c>
      <c r="O83" t="s">
        <v>70</v>
      </c>
      <c r="P83" t="s">
        <v>108</v>
      </c>
      <c r="R83" t="s">
        <v>86</v>
      </c>
      <c r="S83" t="s">
        <v>98</v>
      </c>
      <c r="T83" t="s">
        <v>70</v>
      </c>
    </row>
    <row r="84" spans="1:20" x14ac:dyDescent="0.25">
      <c r="A84" t="s">
        <v>288</v>
      </c>
      <c r="B84" t="s">
        <v>65</v>
      </c>
      <c r="C84" t="s">
        <v>289</v>
      </c>
      <c r="D84" t="s">
        <v>89</v>
      </c>
      <c r="E84" t="s">
        <v>90</v>
      </c>
      <c r="F84" t="s">
        <v>69</v>
      </c>
      <c r="I84">
        <f t="shared" si="1"/>
        <v>1</v>
      </c>
      <c r="J84" t="s">
        <v>15</v>
      </c>
      <c r="K84" t="s">
        <v>16</v>
      </c>
      <c r="M84" t="s">
        <v>70</v>
      </c>
      <c r="S84" t="s">
        <v>91</v>
      </c>
      <c r="T84" t="s">
        <v>92</v>
      </c>
    </row>
    <row r="85" spans="1:20" x14ac:dyDescent="0.25">
      <c r="A85" t="s">
        <v>290</v>
      </c>
      <c r="B85" t="s">
        <v>65</v>
      </c>
      <c r="C85" t="s">
        <v>291</v>
      </c>
      <c r="D85" t="s">
        <v>89</v>
      </c>
      <c r="E85" t="s">
        <v>90</v>
      </c>
      <c r="F85" t="s">
        <v>69</v>
      </c>
      <c r="I85">
        <f t="shared" si="1"/>
        <v>1</v>
      </c>
      <c r="J85" t="s">
        <v>15</v>
      </c>
      <c r="K85" t="s">
        <v>16</v>
      </c>
      <c r="M85" t="s">
        <v>70</v>
      </c>
      <c r="S85" t="s">
        <v>91</v>
      </c>
      <c r="T85" t="s">
        <v>92</v>
      </c>
    </row>
    <row r="86" spans="1:20" x14ac:dyDescent="0.25">
      <c r="C86" t="s">
        <v>292</v>
      </c>
      <c r="D86" t="s">
        <v>293</v>
      </c>
      <c r="E86" t="s">
        <v>75</v>
      </c>
      <c r="F86" t="s">
        <v>69</v>
      </c>
      <c r="I86">
        <f t="shared" si="1"/>
        <v>2</v>
      </c>
      <c r="J86" t="s">
        <v>19</v>
      </c>
      <c r="K86" t="s">
        <v>294</v>
      </c>
      <c r="M86" t="s">
        <v>70</v>
      </c>
      <c r="N86" t="s">
        <v>70</v>
      </c>
      <c r="O86" t="s">
        <v>70</v>
      </c>
      <c r="P86" t="s">
        <v>84</v>
      </c>
      <c r="R86" t="s">
        <v>97</v>
      </c>
    </row>
    <row r="87" spans="1:20" x14ac:dyDescent="0.25">
      <c r="C87" t="s">
        <v>292</v>
      </c>
      <c r="D87" t="s">
        <v>293</v>
      </c>
      <c r="E87" t="s">
        <v>75</v>
      </c>
      <c r="F87" t="s">
        <v>69</v>
      </c>
      <c r="I87">
        <f t="shared" si="1"/>
        <v>2</v>
      </c>
      <c r="J87" t="s">
        <v>19</v>
      </c>
      <c r="K87" t="s">
        <v>295</v>
      </c>
      <c r="O87" t="s">
        <v>70</v>
      </c>
      <c r="P87" t="s">
        <v>84</v>
      </c>
      <c r="R87" t="s">
        <v>97</v>
      </c>
    </row>
    <row r="88" spans="1:20" x14ac:dyDescent="0.25">
      <c r="C88" t="s">
        <v>296</v>
      </c>
      <c r="D88" t="s">
        <v>297</v>
      </c>
      <c r="E88" t="s">
        <v>75</v>
      </c>
      <c r="F88" t="s">
        <v>69</v>
      </c>
      <c r="I88">
        <f t="shared" si="1"/>
        <v>1</v>
      </c>
      <c r="J88" t="s">
        <v>8</v>
      </c>
      <c r="K88" t="s">
        <v>78</v>
      </c>
      <c r="M88" t="s">
        <v>70</v>
      </c>
      <c r="S88" t="s">
        <v>79</v>
      </c>
    </row>
    <row r="89" spans="1:20" x14ac:dyDescent="0.25">
      <c r="A89" t="s">
        <v>298</v>
      </c>
      <c r="B89" t="s">
        <v>65</v>
      </c>
      <c r="C89" t="s">
        <v>299</v>
      </c>
      <c r="D89" t="s">
        <v>300</v>
      </c>
      <c r="E89" t="s">
        <v>75</v>
      </c>
      <c r="F89" t="s">
        <v>69</v>
      </c>
      <c r="I89">
        <f t="shared" si="1"/>
        <v>1</v>
      </c>
      <c r="J89" t="s">
        <v>15</v>
      </c>
      <c r="K89" t="s">
        <v>16</v>
      </c>
      <c r="M89" t="s">
        <v>70</v>
      </c>
      <c r="S89" t="s">
        <v>91</v>
      </c>
      <c r="T89" t="s">
        <v>92</v>
      </c>
    </row>
    <row r="90" spans="1:20" x14ac:dyDescent="0.25">
      <c r="A90" t="s">
        <v>301</v>
      </c>
      <c r="B90" t="s">
        <v>65</v>
      </c>
      <c r="C90" t="s">
        <v>302</v>
      </c>
      <c r="D90" t="s">
        <v>89</v>
      </c>
      <c r="E90" t="s">
        <v>90</v>
      </c>
      <c r="F90" t="s">
        <v>69</v>
      </c>
      <c r="I90">
        <f t="shared" si="1"/>
        <v>1</v>
      </c>
      <c r="J90" t="s">
        <v>15</v>
      </c>
      <c r="K90" t="s">
        <v>16</v>
      </c>
      <c r="M90" t="s">
        <v>70</v>
      </c>
      <c r="S90" t="s">
        <v>71</v>
      </c>
      <c r="T90" t="s">
        <v>92</v>
      </c>
    </row>
    <row r="91" spans="1:20" x14ac:dyDescent="0.25">
      <c r="C91" t="s">
        <v>303</v>
      </c>
      <c r="D91" t="s">
        <v>178</v>
      </c>
      <c r="E91" t="s">
        <v>182</v>
      </c>
      <c r="F91" t="s">
        <v>130</v>
      </c>
      <c r="I91">
        <f t="shared" si="1"/>
        <v>1</v>
      </c>
      <c r="J91" t="s">
        <v>8</v>
      </c>
      <c r="K91" t="s">
        <v>78</v>
      </c>
      <c r="M91" t="s">
        <v>70</v>
      </c>
      <c r="S91" t="s">
        <v>79</v>
      </c>
    </row>
    <row r="92" spans="1:20" x14ac:dyDescent="0.25">
      <c r="A92" t="s">
        <v>304</v>
      </c>
      <c r="B92" t="s">
        <v>65</v>
      </c>
      <c r="C92" t="s">
        <v>305</v>
      </c>
      <c r="D92" t="s">
        <v>306</v>
      </c>
      <c r="E92" t="s">
        <v>184</v>
      </c>
      <c r="F92" t="s">
        <v>69</v>
      </c>
      <c r="I92">
        <f t="shared" si="1"/>
        <v>1</v>
      </c>
      <c r="J92" t="s">
        <v>8</v>
      </c>
      <c r="K92" t="s">
        <v>78</v>
      </c>
      <c r="M92" t="s">
        <v>70</v>
      </c>
      <c r="S92" t="s">
        <v>307</v>
      </c>
      <c r="T92" t="s">
        <v>70</v>
      </c>
    </row>
    <row r="93" spans="1:20" x14ac:dyDescent="0.25">
      <c r="A93" t="s">
        <v>308</v>
      </c>
      <c r="B93" t="s">
        <v>65</v>
      </c>
      <c r="C93" t="s">
        <v>309</v>
      </c>
      <c r="D93" t="s">
        <v>178</v>
      </c>
      <c r="E93" t="s">
        <v>182</v>
      </c>
      <c r="F93" t="s">
        <v>69</v>
      </c>
      <c r="I93">
        <f t="shared" si="1"/>
        <v>1</v>
      </c>
      <c r="J93" t="s">
        <v>15</v>
      </c>
      <c r="K93" t="s">
        <v>16</v>
      </c>
      <c r="M93" t="s">
        <v>70</v>
      </c>
      <c r="S93" t="s">
        <v>91</v>
      </c>
      <c r="T93" t="s">
        <v>92</v>
      </c>
    </row>
    <row r="94" spans="1:20" x14ac:dyDescent="0.25">
      <c r="C94" t="s">
        <v>310</v>
      </c>
      <c r="D94" t="s">
        <v>89</v>
      </c>
      <c r="E94" t="s">
        <v>90</v>
      </c>
      <c r="F94" t="s">
        <v>69</v>
      </c>
      <c r="I94">
        <f t="shared" si="1"/>
        <v>1</v>
      </c>
      <c r="J94" t="s">
        <v>8</v>
      </c>
      <c r="K94" t="s">
        <v>78</v>
      </c>
      <c r="M94" t="s">
        <v>70</v>
      </c>
      <c r="S94" t="s">
        <v>79</v>
      </c>
      <c r="T94" t="s">
        <v>92</v>
      </c>
    </row>
    <row r="95" spans="1:20" x14ac:dyDescent="0.25">
      <c r="A95" t="s">
        <v>311</v>
      </c>
      <c r="B95" t="s">
        <v>65</v>
      </c>
      <c r="C95" t="s">
        <v>312</v>
      </c>
      <c r="D95" t="s">
        <v>313</v>
      </c>
      <c r="E95" t="s">
        <v>129</v>
      </c>
      <c r="F95" t="s">
        <v>69</v>
      </c>
      <c r="I95">
        <f t="shared" si="1"/>
        <v>1</v>
      </c>
      <c r="J95" t="s">
        <v>8</v>
      </c>
      <c r="K95" t="s">
        <v>78</v>
      </c>
      <c r="M95" t="s">
        <v>70</v>
      </c>
      <c r="S95" t="s">
        <v>118</v>
      </c>
      <c r="T95" t="s">
        <v>70</v>
      </c>
    </row>
    <row r="96" spans="1:20" x14ac:dyDescent="0.25">
      <c r="A96" t="s">
        <v>314</v>
      </c>
      <c r="B96" t="s">
        <v>65</v>
      </c>
      <c r="C96" t="s">
        <v>315</v>
      </c>
      <c r="D96" t="s">
        <v>316</v>
      </c>
      <c r="E96" t="s">
        <v>75</v>
      </c>
      <c r="F96" t="s">
        <v>69</v>
      </c>
      <c r="I96">
        <f t="shared" si="1"/>
        <v>2</v>
      </c>
      <c r="J96" t="s">
        <v>8</v>
      </c>
      <c r="K96" t="s">
        <v>78</v>
      </c>
      <c r="M96" t="s">
        <v>70</v>
      </c>
      <c r="S96" t="s">
        <v>79</v>
      </c>
      <c r="T96" t="s">
        <v>92</v>
      </c>
    </row>
    <row r="97" spans="1:20" x14ac:dyDescent="0.25">
      <c r="A97" t="s">
        <v>314</v>
      </c>
      <c r="B97" t="s">
        <v>65</v>
      </c>
      <c r="C97" t="s">
        <v>315</v>
      </c>
      <c r="D97" t="s">
        <v>316</v>
      </c>
      <c r="E97" t="s">
        <v>75</v>
      </c>
      <c r="F97" t="s">
        <v>69</v>
      </c>
      <c r="I97">
        <f t="shared" si="1"/>
        <v>2</v>
      </c>
      <c r="J97" t="s">
        <v>15</v>
      </c>
      <c r="K97" t="s">
        <v>16</v>
      </c>
      <c r="M97" t="s">
        <v>70</v>
      </c>
      <c r="S97" t="s">
        <v>91</v>
      </c>
      <c r="T97" t="s">
        <v>92</v>
      </c>
    </row>
    <row r="98" spans="1:20" x14ac:dyDescent="0.25">
      <c r="A98" t="s">
        <v>317</v>
      </c>
      <c r="B98" t="s">
        <v>65</v>
      </c>
      <c r="C98" t="s">
        <v>318</v>
      </c>
      <c r="D98" t="s">
        <v>89</v>
      </c>
      <c r="E98" t="s">
        <v>90</v>
      </c>
      <c r="F98" t="s">
        <v>69</v>
      </c>
      <c r="I98">
        <f t="shared" si="1"/>
        <v>1</v>
      </c>
      <c r="J98" t="s">
        <v>15</v>
      </c>
      <c r="K98" t="s">
        <v>16</v>
      </c>
      <c r="M98" t="s">
        <v>70</v>
      </c>
      <c r="S98" t="s">
        <v>71</v>
      </c>
      <c r="T98" t="s">
        <v>92</v>
      </c>
    </row>
    <row r="99" spans="1:20" x14ac:dyDescent="0.25">
      <c r="C99" t="s">
        <v>319</v>
      </c>
      <c r="D99" t="s">
        <v>320</v>
      </c>
      <c r="E99" t="s">
        <v>75</v>
      </c>
      <c r="F99" t="s">
        <v>69</v>
      </c>
      <c r="I99">
        <f t="shared" si="1"/>
        <v>1</v>
      </c>
      <c r="J99" t="s">
        <v>8</v>
      </c>
      <c r="K99" t="s">
        <v>78</v>
      </c>
      <c r="M99" t="s">
        <v>70</v>
      </c>
      <c r="S99" t="s">
        <v>79</v>
      </c>
    </row>
    <row r="100" spans="1:20" x14ac:dyDescent="0.25">
      <c r="A100" t="s">
        <v>321</v>
      </c>
      <c r="B100" t="s">
        <v>65</v>
      </c>
      <c r="C100" t="s">
        <v>322</v>
      </c>
      <c r="D100" t="s">
        <v>323</v>
      </c>
      <c r="E100" t="s">
        <v>75</v>
      </c>
      <c r="F100" t="s">
        <v>69</v>
      </c>
      <c r="I100">
        <f t="shared" si="1"/>
        <v>1</v>
      </c>
      <c r="J100" t="s">
        <v>8</v>
      </c>
      <c r="K100" t="s">
        <v>78</v>
      </c>
      <c r="M100" t="s">
        <v>70</v>
      </c>
      <c r="S100" t="s">
        <v>307</v>
      </c>
      <c r="T100" t="s">
        <v>70</v>
      </c>
    </row>
    <row r="101" spans="1:20" x14ac:dyDescent="0.25">
      <c r="C101" t="s">
        <v>324</v>
      </c>
      <c r="D101" t="s">
        <v>325</v>
      </c>
      <c r="E101" t="s">
        <v>326</v>
      </c>
      <c r="F101" t="s">
        <v>130</v>
      </c>
      <c r="I101">
        <f t="shared" si="1"/>
        <v>1</v>
      </c>
      <c r="J101" t="s">
        <v>8</v>
      </c>
      <c r="K101" t="s">
        <v>78</v>
      </c>
      <c r="M101" t="s">
        <v>70</v>
      </c>
      <c r="S101" t="s">
        <v>79</v>
      </c>
    </row>
    <row r="102" spans="1:20" x14ac:dyDescent="0.25">
      <c r="A102" t="s">
        <v>327</v>
      </c>
      <c r="B102" t="s">
        <v>65</v>
      </c>
      <c r="C102" t="s">
        <v>328</v>
      </c>
      <c r="D102" t="s">
        <v>329</v>
      </c>
      <c r="E102" t="s">
        <v>75</v>
      </c>
      <c r="F102" t="s">
        <v>69</v>
      </c>
      <c r="I102">
        <f t="shared" si="1"/>
        <v>1</v>
      </c>
      <c r="J102" t="s">
        <v>15</v>
      </c>
      <c r="K102" t="s">
        <v>16</v>
      </c>
      <c r="M102" t="s">
        <v>70</v>
      </c>
      <c r="S102" t="s">
        <v>71</v>
      </c>
      <c r="T102" t="s">
        <v>70</v>
      </c>
    </row>
    <row r="103" spans="1:20" x14ac:dyDescent="0.25">
      <c r="A103" t="s">
        <v>330</v>
      </c>
      <c r="B103" t="s">
        <v>65</v>
      </c>
      <c r="C103" t="s">
        <v>331</v>
      </c>
      <c r="D103" t="s">
        <v>89</v>
      </c>
      <c r="E103" t="s">
        <v>90</v>
      </c>
      <c r="F103" t="s">
        <v>69</v>
      </c>
      <c r="I103">
        <f t="shared" si="1"/>
        <v>1</v>
      </c>
      <c r="J103" t="s">
        <v>15</v>
      </c>
      <c r="K103" t="s">
        <v>16</v>
      </c>
      <c r="M103" t="s">
        <v>70</v>
      </c>
      <c r="S103" t="s">
        <v>71</v>
      </c>
      <c r="T103" t="s">
        <v>92</v>
      </c>
    </row>
    <row r="104" spans="1:20" ht="15.75" x14ac:dyDescent="0.25">
      <c r="A104" t="s">
        <v>332</v>
      </c>
      <c r="B104" t="s">
        <v>65</v>
      </c>
      <c r="C104" t="s">
        <v>333</v>
      </c>
      <c r="D104" t="s">
        <v>334</v>
      </c>
      <c r="E104" t="s">
        <v>75</v>
      </c>
      <c r="F104" t="s">
        <v>69</v>
      </c>
      <c r="I104">
        <f t="shared" si="1"/>
        <v>1</v>
      </c>
      <c r="J104" t="s">
        <v>28</v>
      </c>
      <c r="K104" s="3" t="s">
        <v>335</v>
      </c>
      <c r="M104" t="s">
        <v>92</v>
      </c>
      <c r="N104" t="s">
        <v>92</v>
      </c>
      <c r="O104" t="s">
        <v>92</v>
      </c>
      <c r="R104" t="s">
        <v>97</v>
      </c>
      <c r="T104" t="s">
        <v>70</v>
      </c>
    </row>
    <row r="105" spans="1:20" x14ac:dyDescent="0.25">
      <c r="A105" t="s">
        <v>336</v>
      </c>
      <c r="B105" t="s">
        <v>65</v>
      </c>
      <c r="C105" t="s">
        <v>337</v>
      </c>
      <c r="D105" t="s">
        <v>338</v>
      </c>
      <c r="E105" t="s">
        <v>129</v>
      </c>
      <c r="F105" t="s">
        <v>69</v>
      </c>
      <c r="I105">
        <f t="shared" si="1"/>
        <v>1</v>
      </c>
      <c r="J105" t="s">
        <v>40</v>
      </c>
      <c r="K105" t="s">
        <v>339</v>
      </c>
      <c r="M105" t="s">
        <v>70</v>
      </c>
      <c r="N105" t="s">
        <v>70</v>
      </c>
      <c r="P105" t="s">
        <v>108</v>
      </c>
      <c r="R105" t="s">
        <v>141</v>
      </c>
      <c r="T105" t="s">
        <v>70</v>
      </c>
    </row>
    <row r="106" spans="1:20" x14ac:dyDescent="0.25">
      <c r="C106" t="s">
        <v>340</v>
      </c>
      <c r="D106" t="s">
        <v>341</v>
      </c>
      <c r="E106" t="s">
        <v>75</v>
      </c>
      <c r="F106" t="s">
        <v>69</v>
      </c>
      <c r="I106">
        <f t="shared" si="1"/>
        <v>1</v>
      </c>
      <c r="J106" t="s">
        <v>8</v>
      </c>
      <c r="K106" t="s">
        <v>78</v>
      </c>
      <c r="M106" t="s">
        <v>70</v>
      </c>
      <c r="S106" t="s">
        <v>79</v>
      </c>
    </row>
    <row r="107" spans="1:20" x14ac:dyDescent="0.25">
      <c r="C107" t="s">
        <v>342</v>
      </c>
      <c r="D107" t="s">
        <v>343</v>
      </c>
      <c r="E107" t="s">
        <v>75</v>
      </c>
      <c r="F107" t="s">
        <v>69</v>
      </c>
      <c r="I107">
        <f t="shared" si="1"/>
        <v>1</v>
      </c>
      <c r="J107" t="s">
        <v>8</v>
      </c>
      <c r="K107" t="s">
        <v>78</v>
      </c>
      <c r="M107" t="s">
        <v>70</v>
      </c>
      <c r="S107" t="s">
        <v>79</v>
      </c>
    </row>
    <row r="108" spans="1:20" x14ac:dyDescent="0.25">
      <c r="A108" t="s">
        <v>344</v>
      </c>
      <c r="B108" t="s">
        <v>65</v>
      </c>
      <c r="C108" t="s">
        <v>345</v>
      </c>
      <c r="D108" t="s">
        <v>89</v>
      </c>
      <c r="E108" t="s">
        <v>90</v>
      </c>
      <c r="F108" t="s">
        <v>69</v>
      </c>
      <c r="I108">
        <f t="shared" si="1"/>
        <v>2</v>
      </c>
      <c r="J108" t="s">
        <v>8</v>
      </c>
      <c r="K108" t="s">
        <v>78</v>
      </c>
      <c r="M108" t="s">
        <v>70</v>
      </c>
      <c r="S108" t="s">
        <v>79</v>
      </c>
      <c r="T108" t="s">
        <v>92</v>
      </c>
    </row>
    <row r="109" spans="1:20" x14ac:dyDescent="0.25">
      <c r="A109" t="s">
        <v>344</v>
      </c>
      <c r="B109" t="s">
        <v>65</v>
      </c>
      <c r="C109" t="s">
        <v>345</v>
      </c>
      <c r="D109" t="s">
        <v>89</v>
      </c>
      <c r="E109" t="s">
        <v>90</v>
      </c>
      <c r="F109" t="s">
        <v>69</v>
      </c>
      <c r="I109">
        <f t="shared" si="1"/>
        <v>2</v>
      </c>
      <c r="J109" t="s">
        <v>15</v>
      </c>
      <c r="K109" t="s">
        <v>16</v>
      </c>
      <c r="M109" t="s">
        <v>70</v>
      </c>
      <c r="S109" t="s">
        <v>91</v>
      </c>
      <c r="T109" t="s">
        <v>92</v>
      </c>
    </row>
    <row r="110" spans="1:20" x14ac:dyDescent="0.25">
      <c r="A110" t="s">
        <v>346</v>
      </c>
      <c r="B110" t="s">
        <v>65</v>
      </c>
      <c r="C110" t="s">
        <v>347</v>
      </c>
      <c r="D110" t="s">
        <v>178</v>
      </c>
      <c r="E110" t="s">
        <v>182</v>
      </c>
      <c r="F110" t="s">
        <v>69</v>
      </c>
      <c r="I110">
        <f t="shared" si="1"/>
        <v>1</v>
      </c>
      <c r="J110" t="s">
        <v>15</v>
      </c>
      <c r="K110" t="s">
        <v>16</v>
      </c>
      <c r="M110" t="s">
        <v>70</v>
      </c>
      <c r="S110" t="s">
        <v>71</v>
      </c>
    </row>
    <row r="111" spans="1:20" x14ac:dyDescent="0.25">
      <c r="A111" t="s">
        <v>348</v>
      </c>
      <c r="B111" t="s">
        <v>65</v>
      </c>
      <c r="C111" t="s">
        <v>349</v>
      </c>
      <c r="D111" t="s">
        <v>178</v>
      </c>
      <c r="E111" t="s">
        <v>182</v>
      </c>
      <c r="F111" t="s">
        <v>69</v>
      </c>
      <c r="I111">
        <f t="shared" si="1"/>
        <v>1</v>
      </c>
      <c r="J111" t="s">
        <v>15</v>
      </c>
      <c r="K111" t="s">
        <v>16</v>
      </c>
      <c r="M111" t="s">
        <v>70</v>
      </c>
      <c r="S111" t="s">
        <v>71</v>
      </c>
    </row>
    <row r="112" spans="1:20" x14ac:dyDescent="0.25">
      <c r="C112" t="s">
        <v>350</v>
      </c>
      <c r="D112" t="s">
        <v>351</v>
      </c>
      <c r="E112" t="s">
        <v>75</v>
      </c>
      <c r="F112" t="s">
        <v>69</v>
      </c>
      <c r="I112">
        <f t="shared" si="1"/>
        <v>1</v>
      </c>
      <c r="J112" t="s">
        <v>8</v>
      </c>
      <c r="K112" t="s">
        <v>78</v>
      </c>
      <c r="M112" t="s">
        <v>70</v>
      </c>
      <c r="S112" t="s">
        <v>79</v>
      </c>
    </row>
    <row r="113" spans="1:20" x14ac:dyDescent="0.25">
      <c r="A113" t="s">
        <v>352</v>
      </c>
      <c r="B113" t="s">
        <v>65</v>
      </c>
      <c r="C113" t="s">
        <v>353</v>
      </c>
      <c r="D113" t="s">
        <v>354</v>
      </c>
      <c r="E113" t="s">
        <v>75</v>
      </c>
      <c r="F113" t="s">
        <v>69</v>
      </c>
      <c r="I113">
        <f t="shared" si="1"/>
        <v>4</v>
      </c>
      <c r="J113" t="s">
        <v>15</v>
      </c>
      <c r="K113" t="s">
        <v>16</v>
      </c>
      <c r="M113" t="s">
        <v>70</v>
      </c>
      <c r="S113" t="s">
        <v>71</v>
      </c>
      <c r="T113" t="s">
        <v>70</v>
      </c>
    </row>
    <row r="114" spans="1:20" x14ac:dyDescent="0.25">
      <c r="A114" t="s">
        <v>352</v>
      </c>
      <c r="B114" t="s">
        <v>65</v>
      </c>
      <c r="C114" t="s">
        <v>353</v>
      </c>
      <c r="D114" t="s">
        <v>354</v>
      </c>
      <c r="E114" t="s">
        <v>75</v>
      </c>
      <c r="F114" t="s">
        <v>69</v>
      </c>
      <c r="I114">
        <f t="shared" si="1"/>
        <v>4</v>
      </c>
      <c r="J114" t="s">
        <v>32</v>
      </c>
      <c r="K114" t="s">
        <v>355</v>
      </c>
      <c r="L114">
        <v>1</v>
      </c>
      <c r="M114" t="s">
        <v>70</v>
      </c>
      <c r="N114" t="s">
        <v>92</v>
      </c>
      <c r="O114" t="s">
        <v>70</v>
      </c>
      <c r="P114" t="s">
        <v>108</v>
      </c>
      <c r="Q114" t="s">
        <v>111</v>
      </c>
      <c r="R114" t="s">
        <v>97</v>
      </c>
      <c r="T114" t="s">
        <v>70</v>
      </c>
    </row>
    <row r="115" spans="1:20" x14ac:dyDescent="0.25">
      <c r="A115" t="s">
        <v>352</v>
      </c>
      <c r="B115" t="s">
        <v>65</v>
      </c>
      <c r="C115" t="s">
        <v>353</v>
      </c>
      <c r="D115" t="s">
        <v>354</v>
      </c>
      <c r="E115" t="s">
        <v>75</v>
      </c>
      <c r="F115" t="s">
        <v>69</v>
      </c>
      <c r="I115">
        <f t="shared" si="1"/>
        <v>4</v>
      </c>
      <c r="J115" t="s">
        <v>36</v>
      </c>
      <c r="K115" t="s">
        <v>16</v>
      </c>
      <c r="M115" t="s">
        <v>70</v>
      </c>
      <c r="Q115" t="s">
        <v>356</v>
      </c>
      <c r="R115" t="s">
        <v>109</v>
      </c>
      <c r="T115" t="s">
        <v>70</v>
      </c>
    </row>
    <row r="116" spans="1:20" x14ac:dyDescent="0.25">
      <c r="A116" t="s">
        <v>352</v>
      </c>
      <c r="B116" t="s">
        <v>65</v>
      </c>
      <c r="C116" t="s">
        <v>353</v>
      </c>
      <c r="D116" t="s">
        <v>354</v>
      </c>
      <c r="E116" t="s">
        <v>75</v>
      </c>
      <c r="F116" t="s">
        <v>69</v>
      </c>
      <c r="I116">
        <f t="shared" si="1"/>
        <v>4</v>
      </c>
      <c r="J116" t="s">
        <v>8</v>
      </c>
      <c r="K116" t="s">
        <v>78</v>
      </c>
      <c r="M116" t="s">
        <v>70</v>
      </c>
      <c r="S116" t="s">
        <v>307</v>
      </c>
      <c r="T116" t="s">
        <v>70</v>
      </c>
    </row>
    <row r="117" spans="1:20" x14ac:dyDescent="0.25">
      <c r="A117" t="s">
        <v>357</v>
      </c>
      <c r="B117" t="s">
        <v>65</v>
      </c>
      <c r="C117" t="s">
        <v>358</v>
      </c>
      <c r="D117" t="s">
        <v>359</v>
      </c>
      <c r="E117" t="s">
        <v>75</v>
      </c>
      <c r="F117" t="s">
        <v>69</v>
      </c>
      <c r="I117">
        <f t="shared" si="1"/>
        <v>1</v>
      </c>
      <c r="J117" t="s">
        <v>1013</v>
      </c>
      <c r="K117" t="s">
        <v>171</v>
      </c>
      <c r="L117">
        <v>4</v>
      </c>
      <c r="M117" t="s">
        <v>70</v>
      </c>
      <c r="O117" t="s">
        <v>70</v>
      </c>
      <c r="Q117" t="s">
        <v>111</v>
      </c>
      <c r="R117" t="s">
        <v>97</v>
      </c>
      <c r="T117" t="s">
        <v>70</v>
      </c>
    </row>
    <row r="118" spans="1:20" x14ac:dyDescent="0.25">
      <c r="A118" t="s">
        <v>360</v>
      </c>
      <c r="B118" t="s">
        <v>65</v>
      </c>
      <c r="C118" t="s">
        <v>361</v>
      </c>
      <c r="D118" t="s">
        <v>362</v>
      </c>
      <c r="E118" t="s">
        <v>75</v>
      </c>
      <c r="F118" t="s">
        <v>69</v>
      </c>
      <c r="I118">
        <f t="shared" si="1"/>
        <v>1</v>
      </c>
      <c r="J118" t="s">
        <v>8</v>
      </c>
      <c r="K118" t="s">
        <v>78</v>
      </c>
      <c r="M118" t="s">
        <v>70</v>
      </c>
      <c r="S118" t="s">
        <v>79</v>
      </c>
    </row>
    <row r="119" spans="1:20" x14ac:dyDescent="0.25">
      <c r="A119" t="s">
        <v>363</v>
      </c>
      <c r="B119" t="s">
        <v>65</v>
      </c>
      <c r="C119" t="s">
        <v>364</v>
      </c>
      <c r="D119" t="s">
        <v>365</v>
      </c>
      <c r="E119" t="s">
        <v>75</v>
      </c>
      <c r="F119" t="s">
        <v>69</v>
      </c>
      <c r="I119">
        <f t="shared" si="1"/>
        <v>1</v>
      </c>
      <c r="J119" t="s">
        <v>15</v>
      </c>
      <c r="K119" t="s">
        <v>16</v>
      </c>
      <c r="M119" t="s">
        <v>70</v>
      </c>
      <c r="S119" t="s">
        <v>91</v>
      </c>
      <c r="T119" t="s">
        <v>92</v>
      </c>
    </row>
    <row r="120" spans="1:20" x14ac:dyDescent="0.25">
      <c r="A120" t="s">
        <v>366</v>
      </c>
      <c r="B120" t="s">
        <v>65</v>
      </c>
      <c r="C120" t="s">
        <v>367</v>
      </c>
      <c r="D120" t="s">
        <v>89</v>
      </c>
      <c r="E120" t="s">
        <v>90</v>
      </c>
      <c r="F120" t="s">
        <v>69</v>
      </c>
      <c r="I120">
        <f t="shared" si="1"/>
        <v>1</v>
      </c>
      <c r="J120" t="s">
        <v>15</v>
      </c>
      <c r="K120" t="s">
        <v>16</v>
      </c>
      <c r="M120" t="s">
        <v>70</v>
      </c>
      <c r="S120" t="s">
        <v>71</v>
      </c>
      <c r="T120" t="s">
        <v>92</v>
      </c>
    </row>
    <row r="121" spans="1:20" x14ac:dyDescent="0.25">
      <c r="A121" t="s">
        <v>368</v>
      </c>
      <c r="B121" t="s">
        <v>65</v>
      </c>
      <c r="C121" t="s">
        <v>369</v>
      </c>
      <c r="D121" t="s">
        <v>370</v>
      </c>
      <c r="E121" t="s">
        <v>75</v>
      </c>
      <c r="F121" t="s">
        <v>69</v>
      </c>
      <c r="I121">
        <f t="shared" si="1"/>
        <v>1</v>
      </c>
      <c r="J121" t="s">
        <v>15</v>
      </c>
      <c r="K121" t="s">
        <v>16</v>
      </c>
      <c r="M121" t="s">
        <v>70</v>
      </c>
      <c r="S121" t="s">
        <v>71</v>
      </c>
      <c r="T121" t="s">
        <v>70</v>
      </c>
    </row>
    <row r="122" spans="1:20" x14ac:dyDescent="0.25">
      <c r="A122" t="s">
        <v>371</v>
      </c>
      <c r="B122" t="s">
        <v>65</v>
      </c>
      <c r="C122" t="s">
        <v>372</v>
      </c>
      <c r="D122" t="s">
        <v>373</v>
      </c>
      <c r="E122" t="s">
        <v>75</v>
      </c>
      <c r="F122" t="s">
        <v>69</v>
      </c>
      <c r="I122">
        <f t="shared" si="1"/>
        <v>1</v>
      </c>
      <c r="J122" t="s">
        <v>15</v>
      </c>
      <c r="K122" t="s">
        <v>16</v>
      </c>
      <c r="M122" t="s">
        <v>70</v>
      </c>
      <c r="S122" t="s">
        <v>71</v>
      </c>
      <c r="T122" t="s">
        <v>70</v>
      </c>
    </row>
    <row r="123" spans="1:20" x14ac:dyDescent="0.25">
      <c r="A123" t="s">
        <v>374</v>
      </c>
      <c r="B123" t="s">
        <v>65</v>
      </c>
      <c r="C123" t="s">
        <v>375</v>
      </c>
      <c r="D123" t="s">
        <v>376</v>
      </c>
      <c r="E123" t="s">
        <v>75</v>
      </c>
      <c r="F123" t="s">
        <v>69</v>
      </c>
      <c r="I123">
        <f t="shared" si="1"/>
        <v>1</v>
      </c>
      <c r="J123" t="s">
        <v>32</v>
      </c>
      <c r="K123" t="s">
        <v>377</v>
      </c>
      <c r="L123">
        <v>2</v>
      </c>
      <c r="M123" t="s">
        <v>70</v>
      </c>
      <c r="N123" t="s">
        <v>92</v>
      </c>
      <c r="O123" t="s">
        <v>70</v>
      </c>
      <c r="P123" t="s">
        <v>84</v>
      </c>
      <c r="Q123" t="s">
        <v>111</v>
      </c>
      <c r="R123" t="s">
        <v>97</v>
      </c>
      <c r="T123" t="s">
        <v>70</v>
      </c>
    </row>
    <row r="124" spans="1:20" x14ac:dyDescent="0.25">
      <c r="A124" t="s">
        <v>378</v>
      </c>
      <c r="B124" t="s">
        <v>65</v>
      </c>
      <c r="C124" t="s">
        <v>379</v>
      </c>
      <c r="D124" t="s">
        <v>89</v>
      </c>
      <c r="E124" t="s">
        <v>90</v>
      </c>
      <c r="F124" t="s">
        <v>69</v>
      </c>
      <c r="I124">
        <f t="shared" si="1"/>
        <v>1</v>
      </c>
      <c r="J124" t="s">
        <v>15</v>
      </c>
      <c r="K124" t="s">
        <v>16</v>
      </c>
      <c r="M124" t="s">
        <v>70</v>
      </c>
      <c r="S124" t="s">
        <v>71</v>
      </c>
      <c r="T124" t="s">
        <v>92</v>
      </c>
    </row>
    <row r="125" spans="1:20" x14ac:dyDescent="0.25">
      <c r="A125" t="s">
        <v>380</v>
      </c>
      <c r="B125" t="s">
        <v>65</v>
      </c>
      <c r="C125" t="s">
        <v>381</v>
      </c>
      <c r="D125" t="s">
        <v>382</v>
      </c>
      <c r="E125" t="s">
        <v>75</v>
      </c>
      <c r="F125" t="s">
        <v>69</v>
      </c>
      <c r="I125">
        <f t="shared" si="1"/>
        <v>1</v>
      </c>
      <c r="J125" t="s">
        <v>25</v>
      </c>
      <c r="K125" t="s">
        <v>57</v>
      </c>
      <c r="N125" t="s">
        <v>70</v>
      </c>
      <c r="P125" t="s">
        <v>108</v>
      </c>
      <c r="R125" t="s">
        <v>97</v>
      </c>
      <c r="T125" t="s">
        <v>70</v>
      </c>
    </row>
    <row r="126" spans="1:20" x14ac:dyDescent="0.25">
      <c r="A126" t="s">
        <v>383</v>
      </c>
      <c r="B126" t="s">
        <v>65</v>
      </c>
      <c r="C126" t="s">
        <v>384</v>
      </c>
      <c r="D126" t="s">
        <v>89</v>
      </c>
      <c r="E126" t="s">
        <v>90</v>
      </c>
      <c r="F126" t="s">
        <v>69</v>
      </c>
      <c r="I126">
        <f t="shared" si="1"/>
        <v>1</v>
      </c>
      <c r="J126" t="s">
        <v>15</v>
      </c>
      <c r="K126" t="s">
        <v>16</v>
      </c>
      <c r="M126" t="s">
        <v>70</v>
      </c>
      <c r="S126" t="s">
        <v>91</v>
      </c>
      <c r="T126" t="s">
        <v>92</v>
      </c>
    </row>
    <row r="127" spans="1:20" x14ac:dyDescent="0.25">
      <c r="C127" t="s">
        <v>385</v>
      </c>
      <c r="D127" t="s">
        <v>386</v>
      </c>
      <c r="E127" t="s">
        <v>75</v>
      </c>
      <c r="F127" t="s">
        <v>69</v>
      </c>
      <c r="I127">
        <f t="shared" si="1"/>
        <v>1</v>
      </c>
      <c r="J127" t="s">
        <v>8</v>
      </c>
      <c r="K127" t="s">
        <v>78</v>
      </c>
      <c r="M127" t="s">
        <v>70</v>
      </c>
      <c r="S127" t="s">
        <v>79</v>
      </c>
    </row>
    <row r="128" spans="1:20" x14ac:dyDescent="0.25">
      <c r="A128" t="s">
        <v>387</v>
      </c>
      <c r="B128" t="s">
        <v>65</v>
      </c>
      <c r="C128" t="s">
        <v>388</v>
      </c>
      <c r="D128" t="s">
        <v>89</v>
      </c>
      <c r="E128" t="s">
        <v>90</v>
      </c>
      <c r="F128" t="s">
        <v>69</v>
      </c>
      <c r="I128">
        <f t="shared" si="1"/>
        <v>1</v>
      </c>
      <c r="J128" t="s">
        <v>15</v>
      </c>
      <c r="K128" t="s">
        <v>16</v>
      </c>
      <c r="M128" t="s">
        <v>70</v>
      </c>
      <c r="S128" t="s">
        <v>91</v>
      </c>
      <c r="T128" t="s">
        <v>92</v>
      </c>
    </row>
    <row r="129" spans="1:20" x14ac:dyDescent="0.25">
      <c r="A129" t="s">
        <v>389</v>
      </c>
      <c r="B129" t="s">
        <v>65</v>
      </c>
      <c r="C129" t="s">
        <v>390</v>
      </c>
      <c r="D129" t="s">
        <v>391</v>
      </c>
      <c r="E129" t="s">
        <v>75</v>
      </c>
      <c r="F129" t="s">
        <v>69</v>
      </c>
      <c r="I129">
        <f t="shared" si="1"/>
        <v>3</v>
      </c>
      <c r="J129" t="s">
        <v>11</v>
      </c>
      <c r="K129" t="s">
        <v>392</v>
      </c>
      <c r="M129" t="s">
        <v>70</v>
      </c>
      <c r="N129" t="s">
        <v>70</v>
      </c>
      <c r="P129" t="s">
        <v>108</v>
      </c>
      <c r="R129" t="s">
        <v>97</v>
      </c>
      <c r="S129" t="s">
        <v>229</v>
      </c>
      <c r="T129" t="s">
        <v>70</v>
      </c>
    </row>
    <row r="130" spans="1:20" x14ac:dyDescent="0.25">
      <c r="A130" t="s">
        <v>389</v>
      </c>
      <c r="B130" t="s">
        <v>65</v>
      </c>
      <c r="C130" t="s">
        <v>390</v>
      </c>
      <c r="D130" t="s">
        <v>391</v>
      </c>
      <c r="E130" t="s">
        <v>75</v>
      </c>
      <c r="F130" t="s">
        <v>69</v>
      </c>
      <c r="I130">
        <f t="shared" si="1"/>
        <v>3</v>
      </c>
      <c r="J130" t="s">
        <v>40</v>
      </c>
      <c r="K130" t="s">
        <v>257</v>
      </c>
      <c r="M130" t="s">
        <v>70</v>
      </c>
      <c r="P130" t="s">
        <v>108</v>
      </c>
      <c r="R130" t="s">
        <v>141</v>
      </c>
      <c r="T130" t="s">
        <v>70</v>
      </c>
    </row>
    <row r="131" spans="1:20" x14ac:dyDescent="0.25">
      <c r="A131" t="s">
        <v>389</v>
      </c>
      <c r="B131" t="s">
        <v>65</v>
      </c>
      <c r="C131" t="s">
        <v>390</v>
      </c>
      <c r="D131" t="s">
        <v>391</v>
      </c>
      <c r="E131" t="s">
        <v>75</v>
      </c>
      <c r="F131" t="s">
        <v>69</v>
      </c>
      <c r="I131">
        <f t="shared" ref="I131:I194" si="2">COUNTIF(C:C,C131)</f>
        <v>3</v>
      </c>
      <c r="J131" t="s">
        <v>25</v>
      </c>
      <c r="K131" t="s">
        <v>57</v>
      </c>
      <c r="N131" t="s">
        <v>70</v>
      </c>
      <c r="P131" t="s">
        <v>108</v>
      </c>
      <c r="R131" t="s">
        <v>97</v>
      </c>
      <c r="T131" t="s">
        <v>70</v>
      </c>
    </row>
    <row r="132" spans="1:20" x14ac:dyDescent="0.25">
      <c r="A132" t="s">
        <v>393</v>
      </c>
      <c r="B132" t="s">
        <v>65</v>
      </c>
      <c r="C132" t="s">
        <v>394</v>
      </c>
      <c r="D132" t="s">
        <v>395</v>
      </c>
      <c r="E132" t="s">
        <v>75</v>
      </c>
      <c r="F132" t="s">
        <v>69</v>
      </c>
      <c r="I132">
        <f t="shared" si="2"/>
        <v>1</v>
      </c>
      <c r="J132" t="s">
        <v>15</v>
      </c>
      <c r="K132" t="s">
        <v>16</v>
      </c>
      <c r="M132" t="s">
        <v>70</v>
      </c>
      <c r="S132" t="s">
        <v>91</v>
      </c>
      <c r="T132" t="s">
        <v>92</v>
      </c>
    </row>
    <row r="133" spans="1:20" x14ac:dyDescent="0.25">
      <c r="C133" t="s">
        <v>396</v>
      </c>
      <c r="D133" t="s">
        <v>397</v>
      </c>
      <c r="E133" t="s">
        <v>75</v>
      </c>
      <c r="F133" t="s">
        <v>69</v>
      </c>
      <c r="I133">
        <f t="shared" si="2"/>
        <v>1</v>
      </c>
      <c r="J133" t="s">
        <v>8</v>
      </c>
      <c r="K133" t="s">
        <v>78</v>
      </c>
      <c r="M133" t="s">
        <v>70</v>
      </c>
      <c r="S133" t="s">
        <v>79</v>
      </c>
    </row>
    <row r="134" spans="1:20" x14ac:dyDescent="0.25">
      <c r="A134" t="s">
        <v>398</v>
      </c>
      <c r="B134" t="s">
        <v>65</v>
      </c>
      <c r="C134" t="s">
        <v>399</v>
      </c>
      <c r="D134" t="s">
        <v>400</v>
      </c>
      <c r="E134" t="s">
        <v>75</v>
      </c>
      <c r="F134" t="s">
        <v>69</v>
      </c>
      <c r="I134">
        <f t="shared" si="2"/>
        <v>1</v>
      </c>
      <c r="J134" t="s">
        <v>15</v>
      </c>
      <c r="K134" t="s">
        <v>16</v>
      </c>
      <c r="M134" t="s">
        <v>70</v>
      </c>
      <c r="S134" t="s">
        <v>91</v>
      </c>
      <c r="T134" t="s">
        <v>92</v>
      </c>
    </row>
    <row r="135" spans="1:20" x14ac:dyDescent="0.25">
      <c r="A135" t="s">
        <v>401</v>
      </c>
      <c r="B135" t="s">
        <v>65</v>
      </c>
      <c r="C135" t="s">
        <v>402</v>
      </c>
      <c r="D135" t="s">
        <v>403</v>
      </c>
      <c r="E135" t="s">
        <v>75</v>
      </c>
      <c r="F135" t="s">
        <v>69</v>
      </c>
      <c r="I135">
        <f t="shared" si="2"/>
        <v>1</v>
      </c>
      <c r="J135" t="s">
        <v>15</v>
      </c>
      <c r="K135" t="s">
        <v>16</v>
      </c>
      <c r="M135" t="s">
        <v>70</v>
      </c>
      <c r="S135" t="s">
        <v>91</v>
      </c>
      <c r="T135" t="s">
        <v>92</v>
      </c>
    </row>
    <row r="136" spans="1:20" x14ac:dyDescent="0.25">
      <c r="A136" t="s">
        <v>404</v>
      </c>
      <c r="B136" t="s">
        <v>65</v>
      </c>
      <c r="C136" t="s">
        <v>405</v>
      </c>
      <c r="D136" t="s">
        <v>406</v>
      </c>
      <c r="E136" t="s">
        <v>75</v>
      </c>
      <c r="F136" t="s">
        <v>69</v>
      </c>
      <c r="I136">
        <f t="shared" si="2"/>
        <v>1</v>
      </c>
      <c r="J136" t="s">
        <v>1015</v>
      </c>
      <c r="M136" t="s">
        <v>70</v>
      </c>
    </row>
    <row r="137" spans="1:20" x14ac:dyDescent="0.25">
      <c r="C137" t="s">
        <v>407</v>
      </c>
      <c r="D137" t="s">
        <v>408</v>
      </c>
      <c r="E137" t="s">
        <v>75</v>
      </c>
      <c r="F137" t="s">
        <v>69</v>
      </c>
      <c r="I137">
        <f t="shared" si="2"/>
        <v>1</v>
      </c>
      <c r="J137" t="s">
        <v>8</v>
      </c>
      <c r="K137" t="s">
        <v>78</v>
      </c>
      <c r="M137" t="s">
        <v>70</v>
      </c>
      <c r="S137" t="s">
        <v>79</v>
      </c>
    </row>
    <row r="138" spans="1:20" x14ac:dyDescent="0.25">
      <c r="A138" t="s">
        <v>409</v>
      </c>
      <c r="B138" t="s">
        <v>65</v>
      </c>
      <c r="C138" t="s">
        <v>410</v>
      </c>
      <c r="D138" t="s">
        <v>178</v>
      </c>
      <c r="E138" t="s">
        <v>179</v>
      </c>
      <c r="F138" t="s">
        <v>69</v>
      </c>
      <c r="H138" t="s">
        <v>411</v>
      </c>
      <c r="I138">
        <f t="shared" si="2"/>
        <v>1</v>
      </c>
      <c r="J138" t="s">
        <v>19</v>
      </c>
      <c r="K138" t="s">
        <v>412</v>
      </c>
      <c r="O138" t="s">
        <v>70</v>
      </c>
      <c r="P138" t="s">
        <v>84</v>
      </c>
      <c r="R138" t="s">
        <v>97</v>
      </c>
      <c r="S138" t="s">
        <v>79</v>
      </c>
      <c r="T138" t="s">
        <v>70</v>
      </c>
    </row>
    <row r="139" spans="1:20" x14ac:dyDescent="0.25">
      <c r="A139" t="s">
        <v>409</v>
      </c>
      <c r="B139" t="s">
        <v>65</v>
      </c>
      <c r="C139" t="s">
        <v>413</v>
      </c>
      <c r="D139" t="s">
        <v>178</v>
      </c>
      <c r="E139" t="s">
        <v>179</v>
      </c>
      <c r="F139" t="s">
        <v>69</v>
      </c>
      <c r="H139" t="s">
        <v>414</v>
      </c>
      <c r="I139">
        <f t="shared" si="2"/>
        <v>1</v>
      </c>
      <c r="J139" t="s">
        <v>11</v>
      </c>
      <c r="K139" t="s">
        <v>228</v>
      </c>
      <c r="O139" t="s">
        <v>70</v>
      </c>
      <c r="P139" t="s">
        <v>84</v>
      </c>
      <c r="R139" t="s">
        <v>97</v>
      </c>
      <c r="S139" t="s">
        <v>415</v>
      </c>
      <c r="T139" t="s">
        <v>70</v>
      </c>
    </row>
    <row r="140" spans="1:20" x14ac:dyDescent="0.25">
      <c r="C140" t="s">
        <v>416</v>
      </c>
      <c r="D140" t="s">
        <v>178</v>
      </c>
      <c r="E140" t="s">
        <v>182</v>
      </c>
      <c r="F140" t="s">
        <v>69</v>
      </c>
      <c r="I140">
        <f t="shared" si="2"/>
        <v>1</v>
      </c>
      <c r="J140" t="s">
        <v>8</v>
      </c>
      <c r="K140" t="s">
        <v>78</v>
      </c>
      <c r="M140" t="s">
        <v>70</v>
      </c>
      <c r="S140" t="s">
        <v>79</v>
      </c>
    </row>
    <row r="141" spans="1:20" x14ac:dyDescent="0.25">
      <c r="A141" t="s">
        <v>417</v>
      </c>
      <c r="B141" t="s">
        <v>65</v>
      </c>
      <c r="C141" t="s">
        <v>418</v>
      </c>
      <c r="D141" t="s">
        <v>178</v>
      </c>
      <c r="E141" t="s">
        <v>182</v>
      </c>
      <c r="F141" t="s">
        <v>69</v>
      </c>
      <c r="I141">
        <f t="shared" si="2"/>
        <v>1</v>
      </c>
      <c r="J141" t="s">
        <v>15</v>
      </c>
      <c r="K141" t="s">
        <v>16</v>
      </c>
      <c r="M141" t="s">
        <v>70</v>
      </c>
      <c r="S141" t="s">
        <v>91</v>
      </c>
      <c r="T141" t="s">
        <v>92</v>
      </c>
    </row>
    <row r="142" spans="1:20" x14ac:dyDescent="0.25">
      <c r="A142" t="s">
        <v>419</v>
      </c>
      <c r="B142" t="s">
        <v>65</v>
      </c>
      <c r="C142" t="s">
        <v>420</v>
      </c>
      <c r="D142" t="s">
        <v>421</v>
      </c>
      <c r="E142" t="s">
        <v>75</v>
      </c>
      <c r="F142" t="s">
        <v>69</v>
      </c>
      <c r="I142">
        <f t="shared" si="2"/>
        <v>1</v>
      </c>
      <c r="J142" t="s">
        <v>15</v>
      </c>
      <c r="K142" t="s">
        <v>16</v>
      </c>
      <c r="M142" t="s">
        <v>70</v>
      </c>
      <c r="S142" t="s">
        <v>71</v>
      </c>
      <c r="T142" t="s">
        <v>70</v>
      </c>
    </row>
    <row r="143" spans="1:20" x14ac:dyDescent="0.25">
      <c r="A143" t="s">
        <v>422</v>
      </c>
      <c r="B143" t="s">
        <v>65</v>
      </c>
      <c r="C143" t="s">
        <v>423</v>
      </c>
      <c r="D143" t="s">
        <v>89</v>
      </c>
      <c r="E143" t="s">
        <v>90</v>
      </c>
      <c r="F143" t="s">
        <v>69</v>
      </c>
      <c r="I143">
        <f t="shared" si="2"/>
        <v>1</v>
      </c>
      <c r="J143" t="s">
        <v>15</v>
      </c>
      <c r="K143" t="s">
        <v>16</v>
      </c>
      <c r="M143" t="s">
        <v>70</v>
      </c>
      <c r="S143" t="s">
        <v>91</v>
      </c>
      <c r="T143" t="s">
        <v>92</v>
      </c>
    </row>
    <row r="144" spans="1:20" x14ac:dyDescent="0.25">
      <c r="A144" t="s">
        <v>424</v>
      </c>
      <c r="B144" t="s">
        <v>65</v>
      </c>
      <c r="C144" t="s">
        <v>425</v>
      </c>
      <c r="D144" t="s">
        <v>426</v>
      </c>
      <c r="E144" t="s">
        <v>75</v>
      </c>
      <c r="F144" t="s">
        <v>69</v>
      </c>
      <c r="I144">
        <f t="shared" si="2"/>
        <v>1</v>
      </c>
      <c r="J144" t="s">
        <v>15</v>
      </c>
      <c r="K144" t="s">
        <v>16</v>
      </c>
      <c r="M144" t="s">
        <v>70</v>
      </c>
      <c r="S144" t="s">
        <v>71</v>
      </c>
      <c r="T144" t="s">
        <v>70</v>
      </c>
    </row>
    <row r="145" spans="1:20" x14ac:dyDescent="0.25">
      <c r="C145" t="s">
        <v>427</v>
      </c>
      <c r="D145" t="s">
        <v>428</v>
      </c>
      <c r="E145" t="s">
        <v>75</v>
      </c>
      <c r="F145" t="s">
        <v>69</v>
      </c>
      <c r="I145">
        <f t="shared" si="2"/>
        <v>1</v>
      </c>
      <c r="J145" t="s">
        <v>8</v>
      </c>
      <c r="K145" t="s">
        <v>78</v>
      </c>
      <c r="M145" t="s">
        <v>70</v>
      </c>
      <c r="S145" t="s">
        <v>79</v>
      </c>
    </row>
    <row r="146" spans="1:20" x14ac:dyDescent="0.25">
      <c r="A146" t="s">
        <v>429</v>
      </c>
      <c r="B146" t="s">
        <v>65</v>
      </c>
      <c r="C146" t="s">
        <v>430</v>
      </c>
      <c r="D146" t="s">
        <v>89</v>
      </c>
      <c r="E146" t="s">
        <v>90</v>
      </c>
      <c r="F146" t="s">
        <v>69</v>
      </c>
      <c r="I146">
        <f t="shared" si="2"/>
        <v>1</v>
      </c>
      <c r="J146" t="s">
        <v>15</v>
      </c>
      <c r="K146" t="s">
        <v>16</v>
      </c>
      <c r="M146" t="s">
        <v>70</v>
      </c>
      <c r="S146" t="s">
        <v>91</v>
      </c>
      <c r="T146" t="s">
        <v>92</v>
      </c>
    </row>
    <row r="147" spans="1:20" x14ac:dyDescent="0.25">
      <c r="A147" t="s">
        <v>431</v>
      </c>
      <c r="B147" t="s">
        <v>65</v>
      </c>
      <c r="C147" t="s">
        <v>432</v>
      </c>
      <c r="D147" t="s">
        <v>433</v>
      </c>
      <c r="E147" t="s">
        <v>75</v>
      </c>
      <c r="F147" t="s">
        <v>69</v>
      </c>
      <c r="I147">
        <f t="shared" si="2"/>
        <v>1</v>
      </c>
      <c r="J147" t="s">
        <v>15</v>
      </c>
      <c r="K147" t="s">
        <v>16</v>
      </c>
      <c r="M147" t="s">
        <v>70</v>
      </c>
      <c r="S147" t="s">
        <v>91</v>
      </c>
      <c r="T147" t="s">
        <v>92</v>
      </c>
    </row>
    <row r="148" spans="1:20" x14ac:dyDescent="0.25">
      <c r="A148" t="s">
        <v>434</v>
      </c>
      <c r="B148" t="s">
        <v>65</v>
      </c>
      <c r="C148" t="s">
        <v>435</v>
      </c>
      <c r="D148" t="s">
        <v>436</v>
      </c>
      <c r="E148" t="s">
        <v>75</v>
      </c>
      <c r="F148" t="s">
        <v>69</v>
      </c>
      <c r="I148">
        <f t="shared" si="2"/>
        <v>2</v>
      </c>
      <c r="J148" t="s">
        <v>8</v>
      </c>
      <c r="K148" t="s">
        <v>78</v>
      </c>
      <c r="M148" t="s">
        <v>70</v>
      </c>
      <c r="S148" t="s">
        <v>79</v>
      </c>
      <c r="T148" t="s">
        <v>92</v>
      </c>
    </row>
    <row r="149" spans="1:20" x14ac:dyDescent="0.25">
      <c r="A149" t="s">
        <v>434</v>
      </c>
      <c r="B149" t="s">
        <v>65</v>
      </c>
      <c r="C149" t="s">
        <v>435</v>
      </c>
      <c r="D149" t="s">
        <v>436</v>
      </c>
      <c r="E149" t="s">
        <v>75</v>
      </c>
      <c r="F149" t="s">
        <v>69</v>
      </c>
      <c r="I149">
        <f t="shared" si="2"/>
        <v>2</v>
      </c>
      <c r="J149" t="s">
        <v>15</v>
      </c>
      <c r="K149" t="s">
        <v>16</v>
      </c>
      <c r="M149" t="s">
        <v>70</v>
      </c>
      <c r="S149" t="s">
        <v>91</v>
      </c>
      <c r="T149" t="s">
        <v>92</v>
      </c>
    </row>
    <row r="150" spans="1:20" x14ac:dyDescent="0.25">
      <c r="C150" t="s">
        <v>437</v>
      </c>
      <c r="D150" t="s">
        <v>438</v>
      </c>
      <c r="E150" t="s">
        <v>75</v>
      </c>
      <c r="F150" t="s">
        <v>69</v>
      </c>
      <c r="I150">
        <f t="shared" si="2"/>
        <v>1</v>
      </c>
      <c r="J150" t="s">
        <v>8</v>
      </c>
      <c r="K150" t="s">
        <v>78</v>
      </c>
      <c r="M150" t="s">
        <v>70</v>
      </c>
      <c r="S150" t="s">
        <v>79</v>
      </c>
    </row>
    <row r="151" spans="1:20" x14ac:dyDescent="0.25">
      <c r="A151" t="s">
        <v>439</v>
      </c>
      <c r="B151" t="s">
        <v>65</v>
      </c>
      <c r="C151" t="s">
        <v>440</v>
      </c>
      <c r="D151" t="s">
        <v>89</v>
      </c>
      <c r="E151" t="s">
        <v>90</v>
      </c>
      <c r="F151" t="s">
        <v>69</v>
      </c>
      <c r="I151">
        <f t="shared" si="2"/>
        <v>1</v>
      </c>
      <c r="J151" t="s">
        <v>15</v>
      </c>
      <c r="K151" t="s">
        <v>16</v>
      </c>
      <c r="M151" t="s">
        <v>70</v>
      </c>
      <c r="S151" t="s">
        <v>91</v>
      </c>
      <c r="T151" t="s">
        <v>92</v>
      </c>
    </row>
    <row r="152" spans="1:20" x14ac:dyDescent="0.25">
      <c r="A152" t="s">
        <v>441</v>
      </c>
      <c r="B152" t="s">
        <v>65</v>
      </c>
      <c r="C152" t="s">
        <v>442</v>
      </c>
      <c r="D152" t="s">
        <v>443</v>
      </c>
      <c r="E152" t="s">
        <v>75</v>
      </c>
      <c r="F152" t="s">
        <v>69</v>
      </c>
      <c r="I152">
        <f t="shared" si="2"/>
        <v>1</v>
      </c>
      <c r="J152" t="s">
        <v>1015</v>
      </c>
      <c r="M152" t="s">
        <v>70</v>
      </c>
    </row>
    <row r="153" spans="1:20" x14ac:dyDescent="0.25">
      <c r="A153" t="s">
        <v>444</v>
      </c>
      <c r="B153" t="s">
        <v>65</v>
      </c>
      <c r="C153" t="s">
        <v>445</v>
      </c>
      <c r="D153" t="s">
        <v>89</v>
      </c>
      <c r="E153" t="s">
        <v>90</v>
      </c>
      <c r="F153" t="s">
        <v>69</v>
      </c>
      <c r="I153">
        <f t="shared" si="2"/>
        <v>1</v>
      </c>
      <c r="J153" t="s">
        <v>15</v>
      </c>
      <c r="K153" t="s">
        <v>16</v>
      </c>
      <c r="M153" t="s">
        <v>70</v>
      </c>
      <c r="S153" t="s">
        <v>71</v>
      </c>
      <c r="T153" t="s">
        <v>92</v>
      </c>
    </row>
    <row r="154" spans="1:20" x14ac:dyDescent="0.25">
      <c r="C154" t="s">
        <v>446</v>
      </c>
      <c r="D154" t="s">
        <v>447</v>
      </c>
      <c r="E154" t="s">
        <v>75</v>
      </c>
      <c r="F154" t="s">
        <v>69</v>
      </c>
      <c r="I154">
        <f t="shared" si="2"/>
        <v>1</v>
      </c>
      <c r="J154" t="s">
        <v>28</v>
      </c>
      <c r="K154" t="s">
        <v>76</v>
      </c>
      <c r="S154" t="s">
        <v>77</v>
      </c>
    </row>
    <row r="155" spans="1:20" x14ac:dyDescent="0.25">
      <c r="A155" t="s">
        <v>448</v>
      </c>
      <c r="B155" t="s">
        <v>65</v>
      </c>
      <c r="C155" t="s">
        <v>449</v>
      </c>
      <c r="D155" t="s">
        <v>450</v>
      </c>
      <c r="E155" t="s">
        <v>75</v>
      </c>
      <c r="F155" t="s">
        <v>69</v>
      </c>
      <c r="I155">
        <f t="shared" si="2"/>
        <v>1</v>
      </c>
      <c r="J155" t="s">
        <v>15</v>
      </c>
      <c r="K155" t="s">
        <v>16</v>
      </c>
      <c r="M155" t="s">
        <v>70</v>
      </c>
      <c r="S155" t="s">
        <v>71</v>
      </c>
    </row>
    <row r="156" spans="1:20" x14ac:dyDescent="0.25">
      <c r="A156" t="s">
        <v>451</v>
      </c>
      <c r="B156" t="s">
        <v>65</v>
      </c>
      <c r="C156" t="s">
        <v>452</v>
      </c>
      <c r="D156" t="s">
        <v>453</v>
      </c>
      <c r="E156" t="s">
        <v>75</v>
      </c>
      <c r="F156" t="s">
        <v>69</v>
      </c>
      <c r="I156">
        <f t="shared" si="2"/>
        <v>3</v>
      </c>
      <c r="J156" t="s">
        <v>19</v>
      </c>
      <c r="K156" t="s">
        <v>454</v>
      </c>
      <c r="M156" t="s">
        <v>70</v>
      </c>
      <c r="N156" t="s">
        <v>70</v>
      </c>
      <c r="O156" t="s">
        <v>70</v>
      </c>
      <c r="P156" t="s">
        <v>84</v>
      </c>
      <c r="R156" t="s">
        <v>97</v>
      </c>
      <c r="S156" t="s">
        <v>98</v>
      </c>
      <c r="T156" t="s">
        <v>70</v>
      </c>
    </row>
    <row r="157" spans="1:20" x14ac:dyDescent="0.25">
      <c r="A157" t="s">
        <v>451</v>
      </c>
      <c r="B157" t="s">
        <v>65</v>
      </c>
      <c r="C157" t="s">
        <v>452</v>
      </c>
      <c r="D157" t="s">
        <v>453</v>
      </c>
      <c r="E157" t="s">
        <v>75</v>
      </c>
      <c r="F157" t="s">
        <v>69</v>
      </c>
      <c r="I157">
        <f t="shared" si="2"/>
        <v>3</v>
      </c>
      <c r="J157" t="s">
        <v>19</v>
      </c>
      <c r="K157" t="s">
        <v>455</v>
      </c>
      <c r="M157" t="s">
        <v>70</v>
      </c>
      <c r="O157" t="s">
        <v>70</v>
      </c>
      <c r="P157" t="s">
        <v>84</v>
      </c>
      <c r="R157" t="s">
        <v>97</v>
      </c>
      <c r="S157" t="s">
        <v>98</v>
      </c>
      <c r="T157" t="s">
        <v>70</v>
      </c>
    </row>
    <row r="158" spans="1:20" x14ac:dyDescent="0.25">
      <c r="A158" t="s">
        <v>451</v>
      </c>
      <c r="B158" t="s">
        <v>65</v>
      </c>
      <c r="C158" t="s">
        <v>452</v>
      </c>
      <c r="D158" t="s">
        <v>453</v>
      </c>
      <c r="E158" t="s">
        <v>75</v>
      </c>
      <c r="F158" t="s">
        <v>69</v>
      </c>
      <c r="I158">
        <f t="shared" si="2"/>
        <v>3</v>
      </c>
      <c r="J158" t="s">
        <v>11</v>
      </c>
      <c r="K158" t="s">
        <v>228</v>
      </c>
      <c r="M158" t="s">
        <v>70</v>
      </c>
      <c r="O158" t="s">
        <v>70</v>
      </c>
      <c r="P158" t="s">
        <v>84</v>
      </c>
      <c r="R158" t="s">
        <v>97</v>
      </c>
      <c r="S158" t="s">
        <v>229</v>
      </c>
      <c r="T158" t="s">
        <v>70</v>
      </c>
    </row>
    <row r="159" spans="1:20" x14ac:dyDescent="0.25">
      <c r="A159" t="s">
        <v>456</v>
      </c>
      <c r="B159" t="s">
        <v>65</v>
      </c>
      <c r="C159" t="s">
        <v>457</v>
      </c>
      <c r="D159" t="s">
        <v>458</v>
      </c>
      <c r="E159" t="s">
        <v>75</v>
      </c>
      <c r="F159" t="s">
        <v>69</v>
      </c>
      <c r="I159">
        <f t="shared" si="2"/>
        <v>1</v>
      </c>
      <c r="J159" t="s">
        <v>19</v>
      </c>
      <c r="K159" t="s">
        <v>459</v>
      </c>
      <c r="N159" t="s">
        <v>70</v>
      </c>
      <c r="O159" t="s">
        <v>70</v>
      </c>
      <c r="P159" t="s">
        <v>108</v>
      </c>
      <c r="R159" t="s">
        <v>97</v>
      </c>
      <c r="S159" t="s">
        <v>98</v>
      </c>
      <c r="T159" t="s">
        <v>70</v>
      </c>
    </row>
    <row r="160" spans="1:20" x14ac:dyDescent="0.25">
      <c r="A160" t="s">
        <v>460</v>
      </c>
      <c r="B160" t="s">
        <v>65</v>
      </c>
      <c r="C160" t="s">
        <v>461</v>
      </c>
      <c r="D160" t="s">
        <v>89</v>
      </c>
      <c r="E160" t="s">
        <v>90</v>
      </c>
      <c r="F160" t="s">
        <v>69</v>
      </c>
      <c r="I160">
        <f t="shared" si="2"/>
        <v>1</v>
      </c>
      <c r="J160" t="s">
        <v>15</v>
      </c>
      <c r="K160" t="s">
        <v>16</v>
      </c>
      <c r="M160" t="s">
        <v>70</v>
      </c>
      <c r="S160" t="s">
        <v>91</v>
      </c>
      <c r="T160" t="s">
        <v>92</v>
      </c>
    </row>
    <row r="161" spans="1:20" x14ac:dyDescent="0.25">
      <c r="A161" t="s">
        <v>462</v>
      </c>
      <c r="B161" t="s">
        <v>65</v>
      </c>
      <c r="C161" t="s">
        <v>463</v>
      </c>
      <c r="D161" t="s">
        <v>464</v>
      </c>
      <c r="E161" t="s">
        <v>75</v>
      </c>
      <c r="F161" t="s">
        <v>69</v>
      </c>
      <c r="I161">
        <f t="shared" si="2"/>
        <v>3</v>
      </c>
      <c r="J161" t="s">
        <v>15</v>
      </c>
      <c r="K161" t="s">
        <v>16</v>
      </c>
      <c r="M161" t="s">
        <v>70</v>
      </c>
      <c r="S161" t="s">
        <v>71</v>
      </c>
      <c r="T161" t="s">
        <v>70</v>
      </c>
    </row>
    <row r="162" spans="1:20" x14ac:dyDescent="0.25">
      <c r="A162" t="s">
        <v>462</v>
      </c>
      <c r="B162" t="s">
        <v>65</v>
      </c>
      <c r="C162" t="s">
        <v>463</v>
      </c>
      <c r="D162" t="s">
        <v>464</v>
      </c>
      <c r="E162" t="s">
        <v>75</v>
      </c>
      <c r="F162" t="s">
        <v>69</v>
      </c>
      <c r="I162">
        <f t="shared" si="2"/>
        <v>3</v>
      </c>
      <c r="J162" t="s">
        <v>32</v>
      </c>
      <c r="K162" t="s">
        <v>465</v>
      </c>
      <c r="L162">
        <v>4</v>
      </c>
      <c r="M162" t="s">
        <v>70</v>
      </c>
      <c r="N162" t="s">
        <v>92</v>
      </c>
      <c r="O162" t="s">
        <v>70</v>
      </c>
      <c r="P162" t="s">
        <v>108</v>
      </c>
      <c r="Q162" t="s">
        <v>466</v>
      </c>
      <c r="R162" t="s">
        <v>97</v>
      </c>
      <c r="T162" t="s">
        <v>70</v>
      </c>
    </row>
    <row r="163" spans="1:20" x14ac:dyDescent="0.25">
      <c r="A163" t="s">
        <v>462</v>
      </c>
      <c r="B163" t="s">
        <v>65</v>
      </c>
      <c r="C163" t="s">
        <v>463</v>
      </c>
      <c r="D163" t="s">
        <v>464</v>
      </c>
      <c r="E163" t="s">
        <v>75</v>
      </c>
      <c r="F163" t="s">
        <v>69</v>
      </c>
      <c r="I163">
        <f t="shared" si="2"/>
        <v>3</v>
      </c>
      <c r="J163" t="s">
        <v>8</v>
      </c>
      <c r="K163" t="s">
        <v>78</v>
      </c>
      <c r="M163" t="s">
        <v>70</v>
      </c>
      <c r="S163" t="s">
        <v>307</v>
      </c>
      <c r="T163" t="s">
        <v>70</v>
      </c>
    </row>
    <row r="164" spans="1:20" x14ac:dyDescent="0.25">
      <c r="A164" t="s">
        <v>467</v>
      </c>
      <c r="B164" t="s">
        <v>65</v>
      </c>
      <c r="C164" t="s">
        <v>468</v>
      </c>
      <c r="D164" t="s">
        <v>469</v>
      </c>
      <c r="E164" t="s">
        <v>75</v>
      </c>
      <c r="F164" t="s">
        <v>69</v>
      </c>
      <c r="I164">
        <f t="shared" si="2"/>
        <v>1</v>
      </c>
      <c r="J164" t="s">
        <v>1013</v>
      </c>
      <c r="K164" t="s">
        <v>22</v>
      </c>
      <c r="M164" t="s">
        <v>70</v>
      </c>
      <c r="Q164" t="s">
        <v>111</v>
      </c>
      <c r="T164" t="s">
        <v>70</v>
      </c>
    </row>
    <row r="165" spans="1:20" x14ac:dyDescent="0.25">
      <c r="A165" t="s">
        <v>470</v>
      </c>
      <c r="B165" t="s">
        <v>65</v>
      </c>
      <c r="C165" t="s">
        <v>471</v>
      </c>
      <c r="D165" t="s">
        <v>89</v>
      </c>
      <c r="E165" t="s">
        <v>90</v>
      </c>
      <c r="F165" t="s">
        <v>69</v>
      </c>
      <c r="I165">
        <f t="shared" si="2"/>
        <v>1</v>
      </c>
      <c r="J165" t="s">
        <v>15</v>
      </c>
      <c r="K165" t="s">
        <v>16</v>
      </c>
      <c r="M165" t="s">
        <v>70</v>
      </c>
      <c r="S165" t="s">
        <v>71</v>
      </c>
      <c r="T165" t="s">
        <v>92</v>
      </c>
    </row>
    <row r="166" spans="1:20" x14ac:dyDescent="0.25">
      <c r="C166" t="s">
        <v>472</v>
      </c>
      <c r="D166" t="s">
        <v>473</v>
      </c>
      <c r="E166" t="s">
        <v>75</v>
      </c>
      <c r="F166" t="s">
        <v>69</v>
      </c>
      <c r="I166">
        <f t="shared" si="2"/>
        <v>1</v>
      </c>
      <c r="J166" t="s">
        <v>8</v>
      </c>
      <c r="K166" t="s">
        <v>78</v>
      </c>
      <c r="M166" t="s">
        <v>70</v>
      </c>
      <c r="S166" t="s">
        <v>79</v>
      </c>
    </row>
    <row r="167" spans="1:20" x14ac:dyDescent="0.25">
      <c r="A167" t="s">
        <v>474</v>
      </c>
      <c r="B167" t="s">
        <v>65</v>
      </c>
      <c r="C167" t="s">
        <v>475</v>
      </c>
      <c r="D167" t="s">
        <v>476</v>
      </c>
      <c r="E167" t="s">
        <v>75</v>
      </c>
      <c r="F167" t="s">
        <v>69</v>
      </c>
      <c r="I167">
        <f t="shared" si="2"/>
        <v>1</v>
      </c>
      <c r="J167" t="s">
        <v>28</v>
      </c>
      <c r="K167" t="s">
        <v>76</v>
      </c>
      <c r="R167" t="s">
        <v>97</v>
      </c>
      <c r="T167" t="s">
        <v>70</v>
      </c>
    </row>
    <row r="168" spans="1:20" x14ac:dyDescent="0.25">
      <c r="C168" t="s">
        <v>477</v>
      </c>
      <c r="D168" t="s">
        <v>478</v>
      </c>
      <c r="E168" t="s">
        <v>479</v>
      </c>
      <c r="F168" t="s">
        <v>130</v>
      </c>
      <c r="I168">
        <f t="shared" si="2"/>
        <v>1</v>
      </c>
      <c r="J168" t="s">
        <v>19</v>
      </c>
      <c r="K168" t="s">
        <v>480</v>
      </c>
      <c r="M168" t="s">
        <v>70</v>
      </c>
      <c r="O168" t="s">
        <v>70</v>
      </c>
      <c r="P168" t="s">
        <v>108</v>
      </c>
      <c r="R168" t="s">
        <v>97</v>
      </c>
    </row>
    <row r="169" spans="1:20" x14ac:dyDescent="0.25">
      <c r="A169" t="s">
        <v>481</v>
      </c>
      <c r="B169" t="s">
        <v>65</v>
      </c>
      <c r="C169" t="s">
        <v>482</v>
      </c>
      <c r="D169" t="s">
        <v>483</v>
      </c>
      <c r="E169" t="s">
        <v>75</v>
      </c>
      <c r="F169" t="s">
        <v>69</v>
      </c>
      <c r="I169">
        <f t="shared" si="2"/>
        <v>1</v>
      </c>
      <c r="J169" t="s">
        <v>40</v>
      </c>
      <c r="M169" t="s">
        <v>70</v>
      </c>
      <c r="P169" t="s">
        <v>84</v>
      </c>
      <c r="R169" t="s">
        <v>141</v>
      </c>
      <c r="T169" t="s">
        <v>70</v>
      </c>
    </row>
    <row r="170" spans="1:20" x14ac:dyDescent="0.25">
      <c r="A170" t="s">
        <v>484</v>
      </c>
      <c r="B170" t="s">
        <v>65</v>
      </c>
      <c r="C170" t="s">
        <v>485</v>
      </c>
      <c r="D170" t="s">
        <v>486</v>
      </c>
      <c r="E170" t="s">
        <v>75</v>
      </c>
      <c r="F170" t="s">
        <v>69</v>
      </c>
      <c r="I170">
        <f t="shared" si="2"/>
        <v>1</v>
      </c>
      <c r="J170" t="s">
        <v>1013</v>
      </c>
      <c r="K170" t="s">
        <v>487</v>
      </c>
      <c r="L170">
        <v>1.3</v>
      </c>
      <c r="M170" t="s">
        <v>70</v>
      </c>
      <c r="O170" t="s">
        <v>70</v>
      </c>
      <c r="Q170" t="s">
        <v>70</v>
      </c>
      <c r="R170" t="s">
        <v>488</v>
      </c>
      <c r="T170" t="s">
        <v>70</v>
      </c>
    </row>
    <row r="171" spans="1:20" x14ac:dyDescent="0.25">
      <c r="A171" t="s">
        <v>489</v>
      </c>
      <c r="B171" t="s">
        <v>65</v>
      </c>
      <c r="C171" t="s">
        <v>490</v>
      </c>
      <c r="D171" t="s">
        <v>491</v>
      </c>
      <c r="E171" t="s">
        <v>75</v>
      </c>
      <c r="F171" t="s">
        <v>69</v>
      </c>
      <c r="I171">
        <f t="shared" si="2"/>
        <v>1</v>
      </c>
      <c r="J171" t="s">
        <v>1013</v>
      </c>
      <c r="K171" t="s">
        <v>234</v>
      </c>
      <c r="L171">
        <v>2.5</v>
      </c>
      <c r="O171" t="s">
        <v>70</v>
      </c>
      <c r="Q171" t="s">
        <v>111</v>
      </c>
      <c r="T171" t="s">
        <v>70</v>
      </c>
    </row>
    <row r="172" spans="1:20" x14ac:dyDescent="0.25">
      <c r="C172" t="s">
        <v>492</v>
      </c>
      <c r="D172" t="s">
        <v>493</v>
      </c>
      <c r="E172" t="s">
        <v>75</v>
      </c>
      <c r="F172" t="s">
        <v>69</v>
      </c>
      <c r="I172">
        <f t="shared" si="2"/>
        <v>1</v>
      </c>
      <c r="J172" t="s">
        <v>8</v>
      </c>
      <c r="K172" t="s">
        <v>78</v>
      </c>
      <c r="M172" t="s">
        <v>70</v>
      </c>
      <c r="S172" t="s">
        <v>79</v>
      </c>
    </row>
    <row r="173" spans="1:20" x14ac:dyDescent="0.25">
      <c r="C173" t="s">
        <v>494</v>
      </c>
      <c r="D173" t="s">
        <v>495</v>
      </c>
      <c r="E173" t="s">
        <v>75</v>
      </c>
      <c r="F173" t="s">
        <v>69</v>
      </c>
      <c r="I173">
        <f t="shared" si="2"/>
        <v>1</v>
      </c>
      <c r="J173" t="s">
        <v>8</v>
      </c>
      <c r="K173" t="s">
        <v>78</v>
      </c>
      <c r="M173" t="s">
        <v>70</v>
      </c>
      <c r="S173" t="s">
        <v>79</v>
      </c>
    </row>
    <row r="174" spans="1:20" x14ac:dyDescent="0.25">
      <c r="A174" t="s">
        <v>496</v>
      </c>
      <c r="B174" t="s">
        <v>65</v>
      </c>
      <c r="C174" t="s">
        <v>497</v>
      </c>
      <c r="D174" t="s">
        <v>498</v>
      </c>
      <c r="E174" t="s">
        <v>75</v>
      </c>
      <c r="F174" t="s">
        <v>69</v>
      </c>
      <c r="I174">
        <f t="shared" si="2"/>
        <v>1</v>
      </c>
      <c r="J174" t="s">
        <v>1013</v>
      </c>
      <c r="K174" t="s">
        <v>234</v>
      </c>
      <c r="O174" t="s">
        <v>70</v>
      </c>
      <c r="Q174" t="s">
        <v>70</v>
      </c>
      <c r="T174" t="s">
        <v>70</v>
      </c>
    </row>
    <row r="175" spans="1:20" x14ac:dyDescent="0.25">
      <c r="A175" t="s">
        <v>499</v>
      </c>
      <c r="B175" t="s">
        <v>65</v>
      </c>
      <c r="C175" t="s">
        <v>500</v>
      </c>
      <c r="D175" t="s">
        <v>89</v>
      </c>
      <c r="E175" t="s">
        <v>90</v>
      </c>
      <c r="F175" t="s">
        <v>69</v>
      </c>
      <c r="I175">
        <f t="shared" si="2"/>
        <v>1</v>
      </c>
      <c r="J175" t="s">
        <v>15</v>
      </c>
      <c r="K175" t="s">
        <v>16</v>
      </c>
      <c r="M175" t="s">
        <v>70</v>
      </c>
      <c r="S175" t="s">
        <v>91</v>
      </c>
      <c r="T175" t="s">
        <v>92</v>
      </c>
    </row>
    <row r="176" spans="1:20" x14ac:dyDescent="0.25">
      <c r="A176" t="s">
        <v>501</v>
      </c>
      <c r="B176" t="s">
        <v>65</v>
      </c>
      <c r="C176" t="s">
        <v>502</v>
      </c>
      <c r="D176" t="s">
        <v>89</v>
      </c>
      <c r="E176" t="s">
        <v>90</v>
      </c>
      <c r="F176" t="s">
        <v>69</v>
      </c>
      <c r="I176">
        <f t="shared" si="2"/>
        <v>1</v>
      </c>
      <c r="J176" t="s">
        <v>15</v>
      </c>
      <c r="K176" t="s">
        <v>16</v>
      </c>
      <c r="M176" t="s">
        <v>70</v>
      </c>
      <c r="S176" t="s">
        <v>91</v>
      </c>
      <c r="T176" t="s">
        <v>92</v>
      </c>
    </row>
    <row r="177" spans="1:20" x14ac:dyDescent="0.25">
      <c r="A177" t="s">
        <v>503</v>
      </c>
      <c r="B177" t="s">
        <v>65</v>
      </c>
      <c r="C177" t="s">
        <v>504</v>
      </c>
      <c r="D177" t="s">
        <v>505</v>
      </c>
      <c r="E177" t="s">
        <v>75</v>
      </c>
      <c r="F177" t="s">
        <v>69</v>
      </c>
      <c r="I177">
        <f t="shared" si="2"/>
        <v>4</v>
      </c>
      <c r="J177" t="s">
        <v>19</v>
      </c>
      <c r="K177" t="s">
        <v>506</v>
      </c>
      <c r="O177" t="s">
        <v>70</v>
      </c>
      <c r="P177" t="s">
        <v>84</v>
      </c>
      <c r="R177" t="s">
        <v>97</v>
      </c>
      <c r="S177" t="s">
        <v>98</v>
      </c>
      <c r="T177" t="s">
        <v>70</v>
      </c>
    </row>
    <row r="178" spans="1:20" x14ac:dyDescent="0.25">
      <c r="A178" t="s">
        <v>503</v>
      </c>
      <c r="B178" t="s">
        <v>65</v>
      </c>
      <c r="C178" t="s">
        <v>504</v>
      </c>
      <c r="D178" t="s">
        <v>505</v>
      </c>
      <c r="E178" t="s">
        <v>75</v>
      </c>
      <c r="F178" t="s">
        <v>69</v>
      </c>
      <c r="I178">
        <f t="shared" si="2"/>
        <v>4</v>
      </c>
      <c r="J178" t="s">
        <v>11</v>
      </c>
      <c r="K178" t="s">
        <v>228</v>
      </c>
      <c r="O178" t="s">
        <v>70</v>
      </c>
      <c r="P178" t="s">
        <v>84</v>
      </c>
      <c r="R178" t="s">
        <v>97</v>
      </c>
      <c r="S178" t="s">
        <v>229</v>
      </c>
      <c r="T178" t="s">
        <v>70</v>
      </c>
    </row>
    <row r="179" spans="1:20" x14ac:dyDescent="0.25">
      <c r="A179" t="s">
        <v>503</v>
      </c>
      <c r="B179" t="s">
        <v>65</v>
      </c>
      <c r="C179" t="s">
        <v>504</v>
      </c>
      <c r="D179" t="s">
        <v>505</v>
      </c>
      <c r="E179" t="s">
        <v>75</v>
      </c>
      <c r="F179" t="s">
        <v>69</v>
      </c>
      <c r="I179">
        <f t="shared" si="2"/>
        <v>4</v>
      </c>
      <c r="J179" t="s">
        <v>1013</v>
      </c>
      <c r="K179" t="s">
        <v>507</v>
      </c>
      <c r="M179" t="s">
        <v>92</v>
      </c>
      <c r="O179" t="s">
        <v>70</v>
      </c>
      <c r="R179" t="s">
        <v>97</v>
      </c>
      <c r="T179" t="s">
        <v>70</v>
      </c>
    </row>
    <row r="180" spans="1:20" x14ac:dyDescent="0.25">
      <c r="A180" t="s">
        <v>503</v>
      </c>
      <c r="B180" t="s">
        <v>65</v>
      </c>
      <c r="C180" t="s">
        <v>504</v>
      </c>
      <c r="D180" t="s">
        <v>505</v>
      </c>
      <c r="E180" t="s">
        <v>75</v>
      </c>
      <c r="F180" t="s">
        <v>69</v>
      </c>
      <c r="I180">
        <f t="shared" si="2"/>
        <v>4</v>
      </c>
      <c r="J180" t="s">
        <v>8</v>
      </c>
      <c r="K180" t="s">
        <v>78</v>
      </c>
      <c r="M180" t="s">
        <v>70</v>
      </c>
      <c r="S180" t="s">
        <v>79</v>
      </c>
      <c r="T180" t="s">
        <v>70</v>
      </c>
    </row>
    <row r="181" spans="1:20" x14ac:dyDescent="0.25">
      <c r="A181" t="s">
        <v>508</v>
      </c>
      <c r="B181" t="s">
        <v>65</v>
      </c>
      <c r="C181" t="s">
        <v>509</v>
      </c>
      <c r="D181" t="s">
        <v>505</v>
      </c>
      <c r="E181" t="s">
        <v>75</v>
      </c>
      <c r="F181" t="s">
        <v>69</v>
      </c>
      <c r="I181">
        <f t="shared" si="2"/>
        <v>1</v>
      </c>
      <c r="J181" t="s">
        <v>15</v>
      </c>
      <c r="K181" t="s">
        <v>16</v>
      </c>
      <c r="M181" t="s">
        <v>70</v>
      </c>
      <c r="S181" t="s">
        <v>71</v>
      </c>
      <c r="T181" t="s">
        <v>70</v>
      </c>
    </row>
    <row r="182" spans="1:20" x14ac:dyDescent="0.25">
      <c r="A182" t="s">
        <v>510</v>
      </c>
      <c r="B182" t="s">
        <v>65</v>
      </c>
      <c r="C182" t="s">
        <v>511</v>
      </c>
      <c r="D182" t="s">
        <v>512</v>
      </c>
      <c r="E182" t="s">
        <v>75</v>
      </c>
      <c r="F182" t="s">
        <v>69</v>
      </c>
      <c r="I182">
        <f t="shared" si="2"/>
        <v>1</v>
      </c>
      <c r="J182" t="s">
        <v>15</v>
      </c>
      <c r="K182" t="s">
        <v>16</v>
      </c>
      <c r="M182" t="s">
        <v>70</v>
      </c>
      <c r="S182" t="s">
        <v>71</v>
      </c>
      <c r="T182" t="s">
        <v>70</v>
      </c>
    </row>
    <row r="183" spans="1:20" x14ac:dyDescent="0.25">
      <c r="C183" t="s">
        <v>513</v>
      </c>
      <c r="D183" t="s">
        <v>514</v>
      </c>
      <c r="E183" t="s">
        <v>75</v>
      </c>
      <c r="F183" t="s">
        <v>69</v>
      </c>
      <c r="I183">
        <f t="shared" si="2"/>
        <v>1</v>
      </c>
      <c r="J183" t="s">
        <v>8</v>
      </c>
      <c r="K183" t="s">
        <v>78</v>
      </c>
      <c r="M183" t="s">
        <v>70</v>
      </c>
      <c r="S183" t="s">
        <v>79</v>
      </c>
    </row>
    <row r="184" spans="1:20" x14ac:dyDescent="0.25">
      <c r="A184" t="s">
        <v>515</v>
      </c>
      <c r="B184" t="s">
        <v>65</v>
      </c>
      <c r="C184" t="s">
        <v>516</v>
      </c>
      <c r="D184" t="s">
        <v>89</v>
      </c>
      <c r="E184" t="s">
        <v>90</v>
      </c>
      <c r="F184" t="s">
        <v>69</v>
      </c>
      <c r="I184">
        <f t="shared" si="2"/>
        <v>1</v>
      </c>
      <c r="J184" t="s">
        <v>15</v>
      </c>
      <c r="K184" t="s">
        <v>16</v>
      </c>
      <c r="M184" t="s">
        <v>70</v>
      </c>
      <c r="S184" t="s">
        <v>91</v>
      </c>
      <c r="T184" t="s">
        <v>92</v>
      </c>
    </row>
    <row r="185" spans="1:20" x14ac:dyDescent="0.25">
      <c r="A185" t="s">
        <v>517</v>
      </c>
      <c r="B185" t="s">
        <v>65</v>
      </c>
      <c r="C185" t="s">
        <v>518</v>
      </c>
      <c r="D185" t="s">
        <v>178</v>
      </c>
      <c r="E185" t="s">
        <v>182</v>
      </c>
      <c r="F185" t="s">
        <v>69</v>
      </c>
      <c r="I185">
        <f t="shared" si="2"/>
        <v>1</v>
      </c>
      <c r="J185" t="s">
        <v>15</v>
      </c>
      <c r="K185" t="s">
        <v>16</v>
      </c>
      <c r="M185" t="s">
        <v>70</v>
      </c>
      <c r="S185" t="s">
        <v>91</v>
      </c>
      <c r="T185" t="s">
        <v>92</v>
      </c>
    </row>
    <row r="186" spans="1:20" x14ac:dyDescent="0.25">
      <c r="C186" t="s">
        <v>519</v>
      </c>
      <c r="D186" t="s">
        <v>520</v>
      </c>
      <c r="E186" t="s">
        <v>75</v>
      </c>
      <c r="F186" t="s">
        <v>69</v>
      </c>
      <c r="I186">
        <f t="shared" si="2"/>
        <v>1</v>
      </c>
      <c r="J186" t="s">
        <v>8</v>
      </c>
      <c r="K186" t="s">
        <v>78</v>
      </c>
      <c r="M186" t="s">
        <v>70</v>
      </c>
      <c r="S186" t="s">
        <v>79</v>
      </c>
    </row>
    <row r="187" spans="1:20" x14ac:dyDescent="0.25">
      <c r="C187" t="s">
        <v>521</v>
      </c>
      <c r="D187" t="s">
        <v>522</v>
      </c>
      <c r="E187" t="s">
        <v>75</v>
      </c>
      <c r="F187" t="s">
        <v>69</v>
      </c>
      <c r="I187">
        <f t="shared" si="2"/>
        <v>1</v>
      </c>
      <c r="J187" t="s">
        <v>8</v>
      </c>
      <c r="K187" t="s">
        <v>78</v>
      </c>
      <c r="M187" t="s">
        <v>70</v>
      </c>
      <c r="S187" t="s">
        <v>79</v>
      </c>
    </row>
    <row r="188" spans="1:20" x14ac:dyDescent="0.25">
      <c r="A188" t="s">
        <v>523</v>
      </c>
      <c r="B188" t="s">
        <v>65</v>
      </c>
      <c r="C188" t="s">
        <v>524</v>
      </c>
      <c r="D188" t="s">
        <v>89</v>
      </c>
      <c r="E188" t="s">
        <v>90</v>
      </c>
      <c r="F188" t="s">
        <v>69</v>
      </c>
      <c r="I188">
        <f t="shared" si="2"/>
        <v>1</v>
      </c>
      <c r="J188" t="s">
        <v>15</v>
      </c>
      <c r="K188" t="s">
        <v>16</v>
      </c>
      <c r="M188" t="s">
        <v>70</v>
      </c>
      <c r="S188" t="s">
        <v>91</v>
      </c>
      <c r="T188" t="s">
        <v>92</v>
      </c>
    </row>
    <row r="189" spans="1:20" x14ac:dyDescent="0.25">
      <c r="A189" t="s">
        <v>525</v>
      </c>
      <c r="B189" t="s">
        <v>65</v>
      </c>
      <c r="C189" t="s">
        <v>526</v>
      </c>
      <c r="D189" t="s">
        <v>527</v>
      </c>
      <c r="E189" t="s">
        <v>75</v>
      </c>
      <c r="F189" t="s">
        <v>69</v>
      </c>
      <c r="I189">
        <f t="shared" si="2"/>
        <v>1</v>
      </c>
      <c r="J189" t="s">
        <v>19</v>
      </c>
      <c r="K189" t="s">
        <v>528</v>
      </c>
      <c r="M189" t="s">
        <v>70</v>
      </c>
      <c r="O189" t="s">
        <v>70</v>
      </c>
      <c r="P189" t="s">
        <v>84</v>
      </c>
      <c r="R189" t="s">
        <v>97</v>
      </c>
      <c r="S189" t="s">
        <v>98</v>
      </c>
      <c r="T189" t="s">
        <v>70</v>
      </c>
    </row>
    <row r="190" spans="1:20" x14ac:dyDescent="0.25">
      <c r="A190" t="s">
        <v>529</v>
      </c>
      <c r="B190" t="s">
        <v>65</v>
      </c>
      <c r="C190" t="s">
        <v>530</v>
      </c>
      <c r="D190" t="s">
        <v>89</v>
      </c>
      <c r="E190" t="s">
        <v>90</v>
      </c>
      <c r="F190" t="s">
        <v>69</v>
      </c>
      <c r="I190">
        <f t="shared" si="2"/>
        <v>1</v>
      </c>
      <c r="J190" t="s">
        <v>15</v>
      </c>
      <c r="K190" t="s">
        <v>16</v>
      </c>
      <c r="M190" t="s">
        <v>70</v>
      </c>
      <c r="S190" t="s">
        <v>91</v>
      </c>
      <c r="T190" t="s">
        <v>92</v>
      </c>
    </row>
    <row r="191" spans="1:20" x14ac:dyDescent="0.25">
      <c r="C191" t="s">
        <v>531</v>
      </c>
      <c r="D191" t="s">
        <v>532</v>
      </c>
      <c r="E191" t="s">
        <v>75</v>
      </c>
      <c r="F191" t="s">
        <v>69</v>
      </c>
      <c r="I191">
        <f t="shared" si="2"/>
        <v>1</v>
      </c>
      <c r="J191" t="s">
        <v>28</v>
      </c>
      <c r="K191" t="s">
        <v>76</v>
      </c>
      <c r="S191" t="s">
        <v>77</v>
      </c>
    </row>
    <row r="192" spans="1:20" x14ac:dyDescent="0.25">
      <c r="A192" t="s">
        <v>533</v>
      </c>
      <c r="B192" t="s">
        <v>65</v>
      </c>
      <c r="C192" t="s">
        <v>534</v>
      </c>
      <c r="D192" t="s">
        <v>535</v>
      </c>
      <c r="E192" t="s">
        <v>75</v>
      </c>
      <c r="F192" t="s">
        <v>69</v>
      </c>
      <c r="I192">
        <f t="shared" si="2"/>
        <v>1</v>
      </c>
      <c r="J192" t="s">
        <v>15</v>
      </c>
      <c r="K192" t="s">
        <v>16</v>
      </c>
      <c r="M192" t="s">
        <v>70</v>
      </c>
      <c r="S192" t="s">
        <v>71</v>
      </c>
      <c r="T192" t="s">
        <v>70</v>
      </c>
    </row>
    <row r="193" spans="1:20" x14ac:dyDescent="0.25">
      <c r="A193" t="s">
        <v>536</v>
      </c>
      <c r="B193" t="s">
        <v>65</v>
      </c>
      <c r="C193" t="s">
        <v>537</v>
      </c>
      <c r="D193" t="s">
        <v>538</v>
      </c>
      <c r="E193" t="s">
        <v>75</v>
      </c>
      <c r="F193" t="s">
        <v>69</v>
      </c>
      <c r="I193">
        <f t="shared" si="2"/>
        <v>1</v>
      </c>
      <c r="J193" t="s">
        <v>32</v>
      </c>
      <c r="K193" t="s">
        <v>539</v>
      </c>
      <c r="L193">
        <v>2</v>
      </c>
      <c r="M193" t="s">
        <v>70</v>
      </c>
      <c r="N193" t="s">
        <v>92</v>
      </c>
      <c r="O193" t="s">
        <v>70</v>
      </c>
      <c r="P193" t="s">
        <v>84</v>
      </c>
      <c r="Q193" t="s">
        <v>111</v>
      </c>
      <c r="R193" t="s">
        <v>97</v>
      </c>
      <c r="T193" t="s">
        <v>70</v>
      </c>
    </row>
    <row r="194" spans="1:20" x14ac:dyDescent="0.25">
      <c r="A194" t="s">
        <v>540</v>
      </c>
      <c r="B194" t="s">
        <v>65</v>
      </c>
      <c r="C194" t="s">
        <v>541</v>
      </c>
      <c r="D194" t="s">
        <v>542</v>
      </c>
      <c r="E194" t="s">
        <v>75</v>
      </c>
      <c r="F194" t="s">
        <v>69</v>
      </c>
      <c r="I194">
        <f t="shared" si="2"/>
        <v>2</v>
      </c>
      <c r="J194" t="s">
        <v>15</v>
      </c>
      <c r="K194" t="s">
        <v>16</v>
      </c>
      <c r="M194" t="s">
        <v>70</v>
      </c>
      <c r="S194" t="s">
        <v>91</v>
      </c>
      <c r="T194" t="s">
        <v>92</v>
      </c>
    </row>
    <row r="195" spans="1:20" x14ac:dyDescent="0.25">
      <c r="A195" t="s">
        <v>540</v>
      </c>
      <c r="B195" t="s">
        <v>65</v>
      </c>
      <c r="C195" t="s">
        <v>541</v>
      </c>
      <c r="D195" t="s">
        <v>542</v>
      </c>
      <c r="E195" t="s">
        <v>75</v>
      </c>
      <c r="F195" t="s">
        <v>69</v>
      </c>
      <c r="I195">
        <f t="shared" ref="I195:I258" si="3">COUNTIF(C:C,C195)</f>
        <v>2</v>
      </c>
      <c r="J195" t="s">
        <v>1015</v>
      </c>
      <c r="M195" t="s">
        <v>70</v>
      </c>
      <c r="T195" t="s">
        <v>92</v>
      </c>
    </row>
    <row r="196" spans="1:20" x14ac:dyDescent="0.25">
      <c r="A196" t="s">
        <v>543</v>
      </c>
      <c r="B196" t="s">
        <v>65</v>
      </c>
      <c r="C196" t="s">
        <v>544</v>
      </c>
      <c r="D196" t="s">
        <v>545</v>
      </c>
      <c r="E196" t="s">
        <v>75</v>
      </c>
      <c r="F196" t="s">
        <v>69</v>
      </c>
      <c r="I196">
        <f t="shared" si="3"/>
        <v>1</v>
      </c>
      <c r="J196" t="s">
        <v>32</v>
      </c>
      <c r="K196" t="s">
        <v>546</v>
      </c>
      <c r="N196" t="s">
        <v>70</v>
      </c>
      <c r="O196" t="s">
        <v>70</v>
      </c>
      <c r="P196" t="s">
        <v>84</v>
      </c>
      <c r="Q196" t="s">
        <v>111</v>
      </c>
      <c r="R196" t="s">
        <v>97</v>
      </c>
      <c r="T196" t="s">
        <v>70</v>
      </c>
    </row>
    <row r="197" spans="1:20" x14ac:dyDescent="0.25">
      <c r="A197" t="s">
        <v>547</v>
      </c>
      <c r="B197" t="s">
        <v>65</v>
      </c>
      <c r="C197" t="s">
        <v>548</v>
      </c>
      <c r="D197" t="s">
        <v>549</v>
      </c>
      <c r="E197" t="s">
        <v>479</v>
      </c>
      <c r="F197" t="s">
        <v>130</v>
      </c>
      <c r="H197" t="s">
        <v>550</v>
      </c>
      <c r="I197">
        <f t="shared" si="3"/>
        <v>1</v>
      </c>
      <c r="J197" t="s">
        <v>19</v>
      </c>
      <c r="K197" t="s">
        <v>551</v>
      </c>
      <c r="M197" t="s">
        <v>70</v>
      </c>
      <c r="O197" t="s">
        <v>70</v>
      </c>
      <c r="P197" t="s">
        <v>84</v>
      </c>
      <c r="R197" t="s">
        <v>97</v>
      </c>
      <c r="S197" t="s">
        <v>98</v>
      </c>
      <c r="T197" t="s">
        <v>70</v>
      </c>
    </row>
    <row r="198" spans="1:20" x14ac:dyDescent="0.25">
      <c r="A198" t="s">
        <v>547</v>
      </c>
      <c r="B198" t="s">
        <v>65</v>
      </c>
      <c r="C198" t="s">
        <v>552</v>
      </c>
      <c r="D198" t="s">
        <v>549</v>
      </c>
      <c r="E198" t="s">
        <v>479</v>
      </c>
      <c r="F198" t="s">
        <v>130</v>
      </c>
      <c r="H198" t="s">
        <v>550</v>
      </c>
      <c r="I198">
        <f t="shared" si="3"/>
        <v>2</v>
      </c>
      <c r="J198" t="s">
        <v>21</v>
      </c>
      <c r="K198" t="s">
        <v>553</v>
      </c>
      <c r="L198">
        <v>5.5</v>
      </c>
      <c r="M198" t="s">
        <v>70</v>
      </c>
      <c r="N198" t="s">
        <v>70</v>
      </c>
      <c r="O198" t="s">
        <v>70</v>
      </c>
      <c r="P198" t="s">
        <v>84</v>
      </c>
      <c r="Q198" t="s">
        <v>111</v>
      </c>
      <c r="R198" t="s">
        <v>97</v>
      </c>
      <c r="T198" t="s">
        <v>70</v>
      </c>
    </row>
    <row r="199" spans="1:20" x14ac:dyDescent="0.25">
      <c r="A199" t="s">
        <v>547</v>
      </c>
      <c r="B199" t="s">
        <v>65</v>
      </c>
      <c r="C199" t="s">
        <v>552</v>
      </c>
      <c r="D199" t="s">
        <v>549</v>
      </c>
      <c r="E199" t="s">
        <v>479</v>
      </c>
      <c r="F199" t="s">
        <v>130</v>
      </c>
      <c r="H199" t="s">
        <v>550</v>
      </c>
      <c r="I199">
        <f t="shared" si="3"/>
        <v>2</v>
      </c>
      <c r="J199" t="s">
        <v>11</v>
      </c>
      <c r="K199" t="s">
        <v>554</v>
      </c>
      <c r="M199" t="s">
        <v>70</v>
      </c>
      <c r="O199" t="s">
        <v>70</v>
      </c>
      <c r="P199" t="s">
        <v>84</v>
      </c>
      <c r="R199" t="s">
        <v>97</v>
      </c>
      <c r="S199" t="s">
        <v>415</v>
      </c>
      <c r="T199" t="s">
        <v>70</v>
      </c>
    </row>
    <row r="200" spans="1:20" x14ac:dyDescent="0.25">
      <c r="A200" t="s">
        <v>555</v>
      </c>
      <c r="B200" t="s">
        <v>65</v>
      </c>
      <c r="C200" t="s">
        <v>556</v>
      </c>
      <c r="D200" t="s">
        <v>557</v>
      </c>
      <c r="E200" t="s">
        <v>129</v>
      </c>
      <c r="F200" t="s">
        <v>69</v>
      </c>
      <c r="I200">
        <f t="shared" si="3"/>
        <v>1</v>
      </c>
      <c r="J200" t="s">
        <v>1013</v>
      </c>
      <c r="K200" t="s">
        <v>142</v>
      </c>
      <c r="L200">
        <v>4.3</v>
      </c>
      <c r="M200" t="s">
        <v>70</v>
      </c>
      <c r="O200" t="s">
        <v>70</v>
      </c>
      <c r="P200" t="s">
        <v>84</v>
      </c>
      <c r="Q200" t="s">
        <v>70</v>
      </c>
      <c r="T200" t="s">
        <v>70</v>
      </c>
    </row>
    <row r="201" spans="1:20" x14ac:dyDescent="0.25">
      <c r="A201" t="s">
        <v>558</v>
      </c>
      <c r="B201" t="s">
        <v>65</v>
      </c>
      <c r="C201" t="s">
        <v>559</v>
      </c>
      <c r="D201" t="s">
        <v>560</v>
      </c>
      <c r="E201" t="s">
        <v>75</v>
      </c>
      <c r="F201" t="s">
        <v>69</v>
      </c>
      <c r="I201">
        <f t="shared" si="3"/>
        <v>1</v>
      </c>
      <c r="J201" t="s">
        <v>1015</v>
      </c>
      <c r="M201" t="s">
        <v>70</v>
      </c>
    </row>
    <row r="202" spans="1:20" x14ac:dyDescent="0.25">
      <c r="A202" t="s">
        <v>561</v>
      </c>
      <c r="B202" t="s">
        <v>65</v>
      </c>
      <c r="C202" t="s">
        <v>562</v>
      </c>
      <c r="D202" t="s">
        <v>563</v>
      </c>
      <c r="E202" t="s">
        <v>75</v>
      </c>
      <c r="F202" t="s">
        <v>69</v>
      </c>
      <c r="I202">
        <f t="shared" si="3"/>
        <v>1</v>
      </c>
      <c r="J202" t="s">
        <v>1015</v>
      </c>
      <c r="M202" t="s">
        <v>70</v>
      </c>
    </row>
    <row r="203" spans="1:20" x14ac:dyDescent="0.25">
      <c r="A203" t="s">
        <v>564</v>
      </c>
      <c r="B203" t="s">
        <v>65</v>
      </c>
      <c r="C203" t="s">
        <v>565</v>
      </c>
      <c r="D203" t="s">
        <v>178</v>
      </c>
      <c r="E203" t="s">
        <v>179</v>
      </c>
      <c r="F203" t="s">
        <v>69</v>
      </c>
      <c r="I203">
        <f t="shared" si="3"/>
        <v>1</v>
      </c>
      <c r="J203" t="s">
        <v>8</v>
      </c>
      <c r="K203" t="s">
        <v>78</v>
      </c>
      <c r="M203" t="s">
        <v>70</v>
      </c>
      <c r="S203" t="s">
        <v>307</v>
      </c>
      <c r="T203" t="s">
        <v>70</v>
      </c>
    </row>
    <row r="204" spans="1:20" x14ac:dyDescent="0.25">
      <c r="A204" t="s">
        <v>566</v>
      </c>
      <c r="B204" t="s">
        <v>65</v>
      </c>
      <c r="C204" t="s">
        <v>567</v>
      </c>
      <c r="D204" t="s">
        <v>178</v>
      </c>
      <c r="E204" t="s">
        <v>182</v>
      </c>
      <c r="F204" t="s">
        <v>69</v>
      </c>
      <c r="I204">
        <f t="shared" si="3"/>
        <v>1</v>
      </c>
      <c r="J204" t="s">
        <v>25</v>
      </c>
      <c r="K204" t="s">
        <v>57</v>
      </c>
      <c r="N204" t="s">
        <v>70</v>
      </c>
      <c r="P204" t="s">
        <v>108</v>
      </c>
      <c r="R204" t="s">
        <v>97</v>
      </c>
      <c r="T204" t="s">
        <v>70</v>
      </c>
    </row>
    <row r="205" spans="1:20" x14ac:dyDescent="0.25">
      <c r="A205" t="s">
        <v>568</v>
      </c>
      <c r="B205" t="s">
        <v>65</v>
      </c>
      <c r="C205" t="s">
        <v>569</v>
      </c>
      <c r="D205" t="s">
        <v>178</v>
      </c>
      <c r="E205" t="s">
        <v>182</v>
      </c>
      <c r="F205" t="s">
        <v>69</v>
      </c>
      <c r="I205">
        <f t="shared" si="3"/>
        <v>1</v>
      </c>
      <c r="J205" t="s">
        <v>15</v>
      </c>
      <c r="K205" t="s">
        <v>16</v>
      </c>
      <c r="M205" t="s">
        <v>70</v>
      </c>
      <c r="S205" t="s">
        <v>91</v>
      </c>
      <c r="T205" t="s">
        <v>92</v>
      </c>
    </row>
    <row r="206" spans="1:20" x14ac:dyDescent="0.25">
      <c r="A206" t="s">
        <v>570</v>
      </c>
      <c r="B206" t="s">
        <v>65</v>
      </c>
      <c r="C206" t="s">
        <v>571</v>
      </c>
      <c r="D206" t="s">
        <v>178</v>
      </c>
      <c r="E206" t="s">
        <v>182</v>
      </c>
      <c r="F206" t="s">
        <v>69</v>
      </c>
      <c r="I206">
        <f t="shared" si="3"/>
        <v>1</v>
      </c>
      <c r="J206" t="s">
        <v>15</v>
      </c>
      <c r="K206" t="s">
        <v>16</v>
      </c>
      <c r="M206" t="s">
        <v>70</v>
      </c>
      <c r="S206" t="s">
        <v>71</v>
      </c>
    </row>
    <row r="207" spans="1:20" x14ac:dyDescent="0.25">
      <c r="C207" t="s">
        <v>572</v>
      </c>
      <c r="D207" t="s">
        <v>89</v>
      </c>
      <c r="E207" t="s">
        <v>90</v>
      </c>
      <c r="F207" t="s">
        <v>69</v>
      </c>
      <c r="I207">
        <f t="shared" si="3"/>
        <v>1</v>
      </c>
      <c r="J207" t="s">
        <v>8</v>
      </c>
      <c r="K207" t="s">
        <v>78</v>
      </c>
      <c r="M207" t="s">
        <v>70</v>
      </c>
      <c r="S207" t="s">
        <v>79</v>
      </c>
      <c r="T207" t="s">
        <v>92</v>
      </c>
    </row>
    <row r="208" spans="1:20" x14ac:dyDescent="0.25">
      <c r="A208" t="s">
        <v>573</v>
      </c>
      <c r="B208" t="s">
        <v>65</v>
      </c>
      <c r="C208" t="s">
        <v>574</v>
      </c>
      <c r="D208" t="s">
        <v>89</v>
      </c>
      <c r="E208" t="s">
        <v>90</v>
      </c>
      <c r="F208" t="s">
        <v>69</v>
      </c>
      <c r="I208">
        <f t="shared" si="3"/>
        <v>1</v>
      </c>
      <c r="J208" t="s">
        <v>15</v>
      </c>
      <c r="K208" t="s">
        <v>16</v>
      </c>
      <c r="M208" t="s">
        <v>70</v>
      </c>
      <c r="S208" t="s">
        <v>71</v>
      </c>
      <c r="T208" t="s">
        <v>92</v>
      </c>
    </row>
    <row r="209" spans="1:20" x14ac:dyDescent="0.25">
      <c r="C209" t="s">
        <v>575</v>
      </c>
      <c r="D209" t="s">
        <v>576</v>
      </c>
      <c r="E209" t="s">
        <v>75</v>
      </c>
      <c r="F209" t="s">
        <v>69</v>
      </c>
      <c r="I209">
        <f t="shared" si="3"/>
        <v>1</v>
      </c>
      <c r="J209" t="s">
        <v>8</v>
      </c>
      <c r="K209" t="s">
        <v>78</v>
      </c>
      <c r="M209" t="s">
        <v>70</v>
      </c>
      <c r="S209" t="s">
        <v>79</v>
      </c>
    </row>
    <row r="210" spans="1:20" x14ac:dyDescent="0.25">
      <c r="C210" t="s">
        <v>577</v>
      </c>
      <c r="D210" t="s">
        <v>578</v>
      </c>
      <c r="E210" t="s">
        <v>479</v>
      </c>
      <c r="F210" t="s">
        <v>130</v>
      </c>
      <c r="I210">
        <f t="shared" si="3"/>
        <v>1</v>
      </c>
      <c r="J210" t="s">
        <v>36</v>
      </c>
      <c r="K210" t="s">
        <v>16</v>
      </c>
      <c r="M210" t="s">
        <v>70</v>
      </c>
      <c r="Q210" t="s">
        <v>579</v>
      </c>
      <c r="R210" t="s">
        <v>141</v>
      </c>
    </row>
    <row r="211" spans="1:20" x14ac:dyDescent="0.25">
      <c r="A211" t="s">
        <v>580</v>
      </c>
      <c r="B211" t="s">
        <v>65</v>
      </c>
      <c r="C211" t="s">
        <v>581</v>
      </c>
      <c r="D211" t="s">
        <v>582</v>
      </c>
      <c r="E211" t="s">
        <v>479</v>
      </c>
      <c r="F211" t="s">
        <v>130</v>
      </c>
      <c r="I211">
        <f t="shared" si="3"/>
        <v>2</v>
      </c>
      <c r="J211" t="s">
        <v>1013</v>
      </c>
      <c r="K211" t="s">
        <v>142</v>
      </c>
      <c r="L211">
        <v>1</v>
      </c>
      <c r="M211" t="s">
        <v>70</v>
      </c>
      <c r="O211" t="s">
        <v>70</v>
      </c>
      <c r="P211" t="s">
        <v>84</v>
      </c>
      <c r="Q211" t="s">
        <v>111</v>
      </c>
      <c r="T211" t="s">
        <v>70</v>
      </c>
    </row>
    <row r="212" spans="1:20" x14ac:dyDescent="0.25">
      <c r="A212" t="s">
        <v>580</v>
      </c>
      <c r="B212" t="s">
        <v>65</v>
      </c>
      <c r="C212" t="s">
        <v>581</v>
      </c>
      <c r="D212" t="s">
        <v>582</v>
      </c>
      <c r="E212" t="s">
        <v>479</v>
      </c>
      <c r="F212" t="s">
        <v>130</v>
      </c>
      <c r="I212">
        <f t="shared" si="3"/>
        <v>2</v>
      </c>
      <c r="J212" t="s">
        <v>8</v>
      </c>
      <c r="K212" t="s">
        <v>78</v>
      </c>
      <c r="M212" t="s">
        <v>70</v>
      </c>
      <c r="S212" t="s">
        <v>118</v>
      </c>
      <c r="T212" t="s">
        <v>70</v>
      </c>
    </row>
    <row r="213" spans="1:20" x14ac:dyDescent="0.25">
      <c r="C213" t="s">
        <v>583</v>
      </c>
      <c r="D213" t="s">
        <v>584</v>
      </c>
      <c r="E213" t="s">
        <v>75</v>
      </c>
      <c r="F213" t="s">
        <v>69</v>
      </c>
      <c r="I213">
        <f t="shared" si="3"/>
        <v>1</v>
      </c>
      <c r="J213" t="s">
        <v>8</v>
      </c>
      <c r="K213" t="s">
        <v>78</v>
      </c>
      <c r="M213" t="s">
        <v>70</v>
      </c>
      <c r="S213" t="s">
        <v>79</v>
      </c>
    </row>
    <row r="214" spans="1:20" x14ac:dyDescent="0.25">
      <c r="A214" t="s">
        <v>585</v>
      </c>
      <c r="B214" t="s">
        <v>65</v>
      </c>
      <c r="C214" t="s">
        <v>586</v>
      </c>
      <c r="D214" t="s">
        <v>89</v>
      </c>
      <c r="E214" t="s">
        <v>90</v>
      </c>
      <c r="F214" t="s">
        <v>69</v>
      </c>
      <c r="I214">
        <f t="shared" si="3"/>
        <v>1</v>
      </c>
      <c r="J214" t="s">
        <v>15</v>
      </c>
      <c r="K214" t="s">
        <v>16</v>
      </c>
      <c r="M214" t="s">
        <v>70</v>
      </c>
      <c r="S214" t="s">
        <v>71</v>
      </c>
      <c r="T214" t="s">
        <v>92</v>
      </c>
    </row>
    <row r="215" spans="1:20" x14ac:dyDescent="0.25">
      <c r="A215" t="s">
        <v>587</v>
      </c>
      <c r="B215" t="s">
        <v>65</v>
      </c>
      <c r="C215" t="s">
        <v>588</v>
      </c>
      <c r="D215" t="s">
        <v>589</v>
      </c>
      <c r="E215" t="s">
        <v>75</v>
      </c>
      <c r="F215" t="s">
        <v>69</v>
      </c>
      <c r="I215">
        <f t="shared" si="3"/>
        <v>1</v>
      </c>
      <c r="J215" t="s">
        <v>15</v>
      </c>
      <c r="K215" t="s">
        <v>16</v>
      </c>
      <c r="M215" t="s">
        <v>70</v>
      </c>
      <c r="S215" t="s">
        <v>91</v>
      </c>
      <c r="T215" t="s">
        <v>92</v>
      </c>
    </row>
    <row r="216" spans="1:20" x14ac:dyDescent="0.25">
      <c r="A216" t="s">
        <v>590</v>
      </c>
      <c r="B216" t="s">
        <v>65</v>
      </c>
      <c r="C216" t="s">
        <v>591</v>
      </c>
      <c r="D216" t="s">
        <v>592</v>
      </c>
      <c r="E216" t="s">
        <v>75</v>
      </c>
      <c r="F216" t="s">
        <v>69</v>
      </c>
      <c r="I216">
        <f t="shared" si="3"/>
        <v>1</v>
      </c>
      <c r="J216" t="s">
        <v>15</v>
      </c>
      <c r="K216" t="s">
        <v>16</v>
      </c>
      <c r="M216" t="s">
        <v>70</v>
      </c>
      <c r="S216" t="s">
        <v>91</v>
      </c>
      <c r="T216" t="s">
        <v>92</v>
      </c>
    </row>
    <row r="217" spans="1:20" x14ac:dyDescent="0.25">
      <c r="A217" t="s">
        <v>593</v>
      </c>
      <c r="B217" t="s">
        <v>65</v>
      </c>
      <c r="C217" t="s">
        <v>594</v>
      </c>
      <c r="D217" t="s">
        <v>595</v>
      </c>
      <c r="E217" t="s">
        <v>75</v>
      </c>
      <c r="F217" t="s">
        <v>69</v>
      </c>
      <c r="I217">
        <f t="shared" si="3"/>
        <v>1</v>
      </c>
      <c r="J217" t="s">
        <v>1015</v>
      </c>
      <c r="M217" t="s">
        <v>70</v>
      </c>
    </row>
    <row r="218" spans="1:20" x14ac:dyDescent="0.25">
      <c r="C218" t="s">
        <v>596</v>
      </c>
      <c r="D218" t="s">
        <v>89</v>
      </c>
      <c r="E218" t="s">
        <v>90</v>
      </c>
      <c r="F218" t="s">
        <v>69</v>
      </c>
      <c r="I218">
        <f t="shared" si="3"/>
        <v>1</v>
      </c>
      <c r="J218" t="s">
        <v>8</v>
      </c>
      <c r="K218" t="s">
        <v>78</v>
      </c>
      <c r="M218" t="s">
        <v>70</v>
      </c>
      <c r="S218" t="s">
        <v>79</v>
      </c>
      <c r="T218" t="s">
        <v>92</v>
      </c>
    </row>
    <row r="219" spans="1:20" x14ac:dyDescent="0.25">
      <c r="A219" t="s">
        <v>597</v>
      </c>
      <c r="B219" t="s">
        <v>65</v>
      </c>
      <c r="C219" t="s">
        <v>598</v>
      </c>
      <c r="D219" t="s">
        <v>599</v>
      </c>
      <c r="E219" t="s">
        <v>75</v>
      </c>
      <c r="F219" t="s">
        <v>69</v>
      </c>
      <c r="I219">
        <f t="shared" si="3"/>
        <v>1</v>
      </c>
      <c r="J219" t="s">
        <v>15</v>
      </c>
      <c r="K219" t="s">
        <v>16</v>
      </c>
      <c r="M219" t="s">
        <v>70</v>
      </c>
      <c r="S219" t="s">
        <v>71</v>
      </c>
      <c r="T219" t="s">
        <v>70</v>
      </c>
    </row>
    <row r="220" spans="1:20" x14ac:dyDescent="0.25">
      <c r="A220" t="s">
        <v>600</v>
      </c>
      <c r="B220" t="s">
        <v>65</v>
      </c>
      <c r="C220" t="s">
        <v>601</v>
      </c>
      <c r="D220" t="s">
        <v>602</v>
      </c>
      <c r="E220" t="s">
        <v>129</v>
      </c>
      <c r="F220" t="s">
        <v>69</v>
      </c>
      <c r="I220">
        <f t="shared" si="3"/>
        <v>2</v>
      </c>
      <c r="J220" t="s">
        <v>21</v>
      </c>
      <c r="K220" t="s">
        <v>603</v>
      </c>
      <c r="L220">
        <v>3.2</v>
      </c>
      <c r="M220" t="s">
        <v>70</v>
      </c>
      <c r="N220" t="s">
        <v>70</v>
      </c>
      <c r="O220" t="s">
        <v>70</v>
      </c>
      <c r="P220" t="s">
        <v>84</v>
      </c>
      <c r="Q220" t="s">
        <v>111</v>
      </c>
      <c r="R220" t="s">
        <v>97</v>
      </c>
      <c r="T220" t="s">
        <v>70</v>
      </c>
    </row>
    <row r="221" spans="1:20" x14ac:dyDescent="0.25">
      <c r="A221" t="s">
        <v>600</v>
      </c>
      <c r="B221" t="s">
        <v>65</v>
      </c>
      <c r="C221" t="s">
        <v>601</v>
      </c>
      <c r="D221" t="s">
        <v>602</v>
      </c>
      <c r="E221" t="s">
        <v>129</v>
      </c>
      <c r="F221" t="s">
        <v>69</v>
      </c>
      <c r="I221">
        <f t="shared" si="3"/>
        <v>2</v>
      </c>
      <c r="J221" t="s">
        <v>32</v>
      </c>
      <c r="K221" t="s">
        <v>604</v>
      </c>
      <c r="L221">
        <v>3.2</v>
      </c>
      <c r="M221" t="s">
        <v>70</v>
      </c>
      <c r="N221" t="s">
        <v>70</v>
      </c>
      <c r="O221" t="s">
        <v>70</v>
      </c>
      <c r="P221" t="s">
        <v>84</v>
      </c>
      <c r="Q221" t="s">
        <v>111</v>
      </c>
      <c r="R221" t="s">
        <v>97</v>
      </c>
      <c r="T221" t="s">
        <v>70</v>
      </c>
    </row>
    <row r="222" spans="1:20" x14ac:dyDescent="0.25">
      <c r="C222" t="s">
        <v>605</v>
      </c>
      <c r="D222" t="s">
        <v>178</v>
      </c>
      <c r="E222" t="s">
        <v>182</v>
      </c>
      <c r="F222" t="s">
        <v>69</v>
      </c>
      <c r="I222">
        <f t="shared" si="3"/>
        <v>1</v>
      </c>
      <c r="J222" t="s">
        <v>8</v>
      </c>
      <c r="K222" t="s">
        <v>78</v>
      </c>
      <c r="M222" t="s">
        <v>70</v>
      </c>
      <c r="S222" t="s">
        <v>79</v>
      </c>
    </row>
    <row r="223" spans="1:20" x14ac:dyDescent="0.25">
      <c r="C223" t="s">
        <v>606</v>
      </c>
      <c r="D223" t="s">
        <v>178</v>
      </c>
      <c r="E223" t="s">
        <v>182</v>
      </c>
      <c r="F223" t="s">
        <v>69</v>
      </c>
      <c r="I223">
        <f t="shared" si="3"/>
        <v>1</v>
      </c>
      <c r="J223" t="s">
        <v>8</v>
      </c>
      <c r="K223" t="s">
        <v>78</v>
      </c>
      <c r="M223" t="s">
        <v>70</v>
      </c>
      <c r="S223" t="s">
        <v>79</v>
      </c>
    </row>
    <row r="224" spans="1:20" x14ac:dyDescent="0.25">
      <c r="A224" t="s">
        <v>607</v>
      </c>
      <c r="B224" t="s">
        <v>65</v>
      </c>
      <c r="C224" t="s">
        <v>608</v>
      </c>
      <c r="D224" t="s">
        <v>178</v>
      </c>
      <c r="E224" t="s">
        <v>182</v>
      </c>
      <c r="F224" t="s">
        <v>69</v>
      </c>
      <c r="I224">
        <f t="shared" si="3"/>
        <v>1</v>
      </c>
      <c r="J224" t="s">
        <v>15</v>
      </c>
      <c r="K224" t="s">
        <v>16</v>
      </c>
      <c r="M224" t="s">
        <v>70</v>
      </c>
      <c r="S224" t="s">
        <v>91</v>
      </c>
      <c r="T224" t="s">
        <v>92</v>
      </c>
    </row>
    <row r="225" spans="1:20" x14ac:dyDescent="0.25">
      <c r="A225" t="s">
        <v>609</v>
      </c>
      <c r="B225" t="s">
        <v>65</v>
      </c>
      <c r="C225" t="s">
        <v>610</v>
      </c>
      <c r="D225" t="s">
        <v>611</v>
      </c>
      <c r="E225" t="s">
        <v>75</v>
      </c>
      <c r="F225" t="s">
        <v>69</v>
      </c>
      <c r="I225">
        <f t="shared" si="3"/>
        <v>1</v>
      </c>
      <c r="J225" t="s">
        <v>15</v>
      </c>
      <c r="K225" t="s">
        <v>16</v>
      </c>
      <c r="M225" t="s">
        <v>70</v>
      </c>
      <c r="S225" t="s">
        <v>71</v>
      </c>
      <c r="T225" t="s">
        <v>70</v>
      </c>
    </row>
    <row r="226" spans="1:20" x14ac:dyDescent="0.25">
      <c r="C226" t="s">
        <v>612</v>
      </c>
      <c r="D226" t="s">
        <v>613</v>
      </c>
      <c r="E226" t="s">
        <v>75</v>
      </c>
      <c r="F226" t="s">
        <v>69</v>
      </c>
      <c r="I226">
        <f t="shared" si="3"/>
        <v>1</v>
      </c>
      <c r="J226" t="s">
        <v>28</v>
      </c>
      <c r="K226" t="s">
        <v>76</v>
      </c>
      <c r="S226" t="s">
        <v>77</v>
      </c>
    </row>
    <row r="227" spans="1:20" x14ac:dyDescent="0.25">
      <c r="A227" t="s">
        <v>614</v>
      </c>
      <c r="B227" t="s">
        <v>65</v>
      </c>
      <c r="C227" t="s">
        <v>615</v>
      </c>
      <c r="D227" t="s">
        <v>616</v>
      </c>
      <c r="E227" t="s">
        <v>75</v>
      </c>
      <c r="F227" t="s">
        <v>69</v>
      </c>
      <c r="I227">
        <f t="shared" si="3"/>
        <v>2</v>
      </c>
      <c r="J227" t="s">
        <v>15</v>
      </c>
      <c r="K227" t="s">
        <v>16</v>
      </c>
      <c r="M227" t="s">
        <v>70</v>
      </c>
      <c r="S227" t="s">
        <v>71</v>
      </c>
      <c r="T227" t="s">
        <v>70</v>
      </c>
    </row>
    <row r="228" spans="1:20" x14ac:dyDescent="0.25">
      <c r="A228" t="s">
        <v>614</v>
      </c>
      <c r="B228" t="s">
        <v>65</v>
      </c>
      <c r="C228" t="s">
        <v>615</v>
      </c>
      <c r="D228" t="s">
        <v>616</v>
      </c>
      <c r="E228" t="s">
        <v>75</v>
      </c>
      <c r="F228" t="s">
        <v>69</v>
      </c>
      <c r="I228">
        <f t="shared" si="3"/>
        <v>2</v>
      </c>
      <c r="J228" t="s">
        <v>8</v>
      </c>
      <c r="K228" t="s">
        <v>78</v>
      </c>
      <c r="M228" t="s">
        <v>70</v>
      </c>
      <c r="S228" t="s">
        <v>79</v>
      </c>
      <c r="T228" t="s">
        <v>70</v>
      </c>
    </row>
    <row r="229" spans="1:20" x14ac:dyDescent="0.25">
      <c r="A229" t="s">
        <v>617</v>
      </c>
      <c r="B229" t="s">
        <v>65</v>
      </c>
      <c r="C229" t="s">
        <v>618</v>
      </c>
      <c r="D229" t="s">
        <v>89</v>
      </c>
      <c r="E229" t="s">
        <v>90</v>
      </c>
      <c r="F229" t="s">
        <v>69</v>
      </c>
      <c r="I229">
        <f t="shared" si="3"/>
        <v>1</v>
      </c>
      <c r="J229" t="s">
        <v>15</v>
      </c>
      <c r="K229" t="s">
        <v>16</v>
      </c>
      <c r="M229" t="s">
        <v>70</v>
      </c>
      <c r="S229" t="s">
        <v>91</v>
      </c>
      <c r="T229" t="s">
        <v>92</v>
      </c>
    </row>
    <row r="230" spans="1:20" x14ac:dyDescent="0.25">
      <c r="A230" t="s">
        <v>619</v>
      </c>
      <c r="B230" t="s">
        <v>65</v>
      </c>
      <c r="C230" t="s">
        <v>620</v>
      </c>
      <c r="D230" t="s">
        <v>621</v>
      </c>
      <c r="E230" t="s">
        <v>75</v>
      </c>
      <c r="F230" t="s">
        <v>69</v>
      </c>
      <c r="I230">
        <f t="shared" si="3"/>
        <v>1</v>
      </c>
      <c r="J230" t="s">
        <v>15</v>
      </c>
      <c r="K230" t="s">
        <v>16</v>
      </c>
      <c r="M230" t="s">
        <v>70</v>
      </c>
      <c r="S230" t="s">
        <v>91</v>
      </c>
      <c r="T230" t="s">
        <v>92</v>
      </c>
    </row>
    <row r="231" spans="1:20" x14ac:dyDescent="0.25">
      <c r="A231" t="s">
        <v>622</v>
      </c>
      <c r="B231" t="s">
        <v>65</v>
      </c>
      <c r="C231" t="s">
        <v>623</v>
      </c>
      <c r="D231" t="s">
        <v>624</v>
      </c>
      <c r="E231" t="s">
        <v>75</v>
      </c>
      <c r="F231" t="s">
        <v>69</v>
      </c>
      <c r="I231">
        <f t="shared" si="3"/>
        <v>1</v>
      </c>
      <c r="J231" t="s">
        <v>25</v>
      </c>
      <c r="K231" t="s">
        <v>57</v>
      </c>
      <c r="N231" t="s">
        <v>70</v>
      </c>
      <c r="P231" t="s">
        <v>108</v>
      </c>
      <c r="R231" t="s">
        <v>97</v>
      </c>
      <c r="T231" t="s">
        <v>70</v>
      </c>
    </row>
    <row r="232" spans="1:20" x14ac:dyDescent="0.25">
      <c r="A232" t="s">
        <v>625</v>
      </c>
      <c r="B232" t="s">
        <v>65</v>
      </c>
      <c r="C232" t="s">
        <v>626</v>
      </c>
      <c r="D232" t="s">
        <v>627</v>
      </c>
      <c r="E232" t="s">
        <v>75</v>
      </c>
      <c r="F232" t="s">
        <v>69</v>
      </c>
      <c r="I232">
        <f t="shared" si="3"/>
        <v>1</v>
      </c>
      <c r="J232" t="s">
        <v>15</v>
      </c>
      <c r="K232" t="s">
        <v>16</v>
      </c>
      <c r="M232" t="s">
        <v>70</v>
      </c>
      <c r="S232" t="s">
        <v>71</v>
      </c>
      <c r="T232" t="s">
        <v>70</v>
      </c>
    </row>
    <row r="233" spans="1:20" x14ac:dyDescent="0.25">
      <c r="A233" t="s">
        <v>628</v>
      </c>
      <c r="B233" t="s">
        <v>65</v>
      </c>
      <c r="C233" t="s">
        <v>629</v>
      </c>
      <c r="D233" t="s">
        <v>630</v>
      </c>
      <c r="E233" t="s">
        <v>68</v>
      </c>
      <c r="F233" t="s">
        <v>69</v>
      </c>
      <c r="I233">
        <f t="shared" si="3"/>
        <v>1</v>
      </c>
      <c r="J233" t="s">
        <v>15</v>
      </c>
      <c r="K233" t="s">
        <v>16</v>
      </c>
      <c r="M233" t="s">
        <v>70</v>
      </c>
      <c r="S233" t="s">
        <v>91</v>
      </c>
      <c r="T233" t="s">
        <v>92</v>
      </c>
    </row>
    <row r="234" spans="1:20" x14ac:dyDescent="0.25">
      <c r="C234" t="s">
        <v>631</v>
      </c>
      <c r="E234" t="s">
        <v>75</v>
      </c>
      <c r="F234" t="s">
        <v>69</v>
      </c>
      <c r="I234">
        <f t="shared" si="3"/>
        <v>1</v>
      </c>
      <c r="J234" t="s">
        <v>32</v>
      </c>
      <c r="K234" t="s">
        <v>632</v>
      </c>
      <c r="L234">
        <v>6</v>
      </c>
      <c r="M234" t="s">
        <v>70</v>
      </c>
      <c r="N234" t="s">
        <v>92</v>
      </c>
      <c r="O234" t="s">
        <v>70</v>
      </c>
      <c r="P234" t="s">
        <v>84</v>
      </c>
      <c r="Q234" t="s">
        <v>633</v>
      </c>
      <c r="R234" t="s">
        <v>97</v>
      </c>
      <c r="T234" t="s">
        <v>70</v>
      </c>
    </row>
    <row r="235" spans="1:20" x14ac:dyDescent="0.25">
      <c r="C235" t="s">
        <v>634</v>
      </c>
      <c r="D235" t="s">
        <v>635</v>
      </c>
      <c r="E235" t="s">
        <v>75</v>
      </c>
      <c r="F235" t="s">
        <v>69</v>
      </c>
      <c r="I235">
        <f t="shared" si="3"/>
        <v>1</v>
      </c>
      <c r="J235" t="s">
        <v>28</v>
      </c>
      <c r="K235" t="s">
        <v>76</v>
      </c>
      <c r="S235" t="s">
        <v>77</v>
      </c>
    </row>
    <row r="236" spans="1:20" x14ac:dyDescent="0.25">
      <c r="A236" t="s">
        <v>636</v>
      </c>
      <c r="B236" t="s">
        <v>65</v>
      </c>
      <c r="C236" t="s">
        <v>637</v>
      </c>
      <c r="D236" t="s">
        <v>638</v>
      </c>
      <c r="E236" t="s">
        <v>75</v>
      </c>
      <c r="F236" t="s">
        <v>69</v>
      </c>
      <c r="I236">
        <f t="shared" si="3"/>
        <v>1</v>
      </c>
      <c r="J236" t="s">
        <v>1015</v>
      </c>
      <c r="M236" t="s">
        <v>70</v>
      </c>
    </row>
    <row r="237" spans="1:20" x14ac:dyDescent="0.25">
      <c r="A237" t="s">
        <v>639</v>
      </c>
      <c r="B237" t="s">
        <v>65</v>
      </c>
      <c r="C237" t="s">
        <v>640</v>
      </c>
      <c r="D237" t="s">
        <v>641</v>
      </c>
      <c r="E237" t="s">
        <v>75</v>
      </c>
      <c r="F237" t="s">
        <v>69</v>
      </c>
      <c r="I237">
        <f t="shared" si="3"/>
        <v>1</v>
      </c>
      <c r="J237" t="s">
        <v>1015</v>
      </c>
      <c r="M237" t="s">
        <v>70</v>
      </c>
    </row>
    <row r="238" spans="1:20" x14ac:dyDescent="0.25">
      <c r="C238" t="s">
        <v>642</v>
      </c>
      <c r="D238" t="s">
        <v>643</v>
      </c>
      <c r="E238" t="s">
        <v>75</v>
      </c>
      <c r="F238" t="s">
        <v>69</v>
      </c>
      <c r="I238">
        <f t="shared" si="3"/>
        <v>1</v>
      </c>
      <c r="J238" t="s">
        <v>28</v>
      </c>
      <c r="K238" t="s">
        <v>76</v>
      </c>
      <c r="S238" t="s">
        <v>77</v>
      </c>
    </row>
    <row r="239" spans="1:20" ht="15.75" x14ac:dyDescent="0.25">
      <c r="A239" t="s">
        <v>644</v>
      </c>
      <c r="B239" t="s">
        <v>65</v>
      </c>
      <c r="C239" t="s">
        <v>645</v>
      </c>
      <c r="D239" t="s">
        <v>646</v>
      </c>
      <c r="E239" t="s">
        <v>75</v>
      </c>
      <c r="F239" t="s">
        <v>69</v>
      </c>
      <c r="I239">
        <f t="shared" si="3"/>
        <v>2</v>
      </c>
      <c r="J239" t="s">
        <v>28</v>
      </c>
      <c r="K239" s="3" t="s">
        <v>647</v>
      </c>
      <c r="M239" t="s">
        <v>92</v>
      </c>
      <c r="N239" t="s">
        <v>92</v>
      </c>
      <c r="O239" t="s">
        <v>92</v>
      </c>
      <c r="R239" t="s">
        <v>97</v>
      </c>
      <c r="T239" t="s">
        <v>70</v>
      </c>
    </row>
    <row r="240" spans="1:20" x14ac:dyDescent="0.25">
      <c r="A240" t="s">
        <v>644</v>
      </c>
      <c r="B240" t="s">
        <v>65</v>
      </c>
      <c r="C240" t="s">
        <v>645</v>
      </c>
      <c r="D240" t="s">
        <v>646</v>
      </c>
      <c r="E240" t="s">
        <v>75</v>
      </c>
      <c r="F240" t="s">
        <v>69</v>
      </c>
      <c r="I240">
        <f t="shared" si="3"/>
        <v>2</v>
      </c>
      <c r="J240" t="s">
        <v>15</v>
      </c>
      <c r="K240" t="s">
        <v>16</v>
      </c>
      <c r="M240" t="s">
        <v>70</v>
      </c>
      <c r="S240" t="s">
        <v>91</v>
      </c>
      <c r="T240" t="s">
        <v>92</v>
      </c>
    </row>
    <row r="241" spans="1:20" x14ac:dyDescent="0.25">
      <c r="A241" t="s">
        <v>648</v>
      </c>
      <c r="B241" t="s">
        <v>65</v>
      </c>
      <c r="C241" t="s">
        <v>649</v>
      </c>
      <c r="D241" t="s">
        <v>650</v>
      </c>
      <c r="E241" t="s">
        <v>129</v>
      </c>
      <c r="F241" t="s">
        <v>69</v>
      </c>
      <c r="I241">
        <f t="shared" si="3"/>
        <v>1</v>
      </c>
      <c r="J241" t="s">
        <v>15</v>
      </c>
      <c r="K241" t="s">
        <v>16</v>
      </c>
      <c r="M241" t="s">
        <v>70</v>
      </c>
      <c r="S241" t="s">
        <v>71</v>
      </c>
      <c r="T241" t="s">
        <v>70</v>
      </c>
    </row>
    <row r="242" spans="1:20" x14ac:dyDescent="0.25">
      <c r="A242" t="s">
        <v>651</v>
      </c>
      <c r="B242" t="s">
        <v>65</v>
      </c>
      <c r="C242" t="s">
        <v>652</v>
      </c>
      <c r="D242" t="s">
        <v>653</v>
      </c>
      <c r="E242" t="s">
        <v>479</v>
      </c>
      <c r="F242" t="s">
        <v>130</v>
      </c>
      <c r="I242">
        <f t="shared" si="3"/>
        <v>1</v>
      </c>
      <c r="J242" t="s">
        <v>8</v>
      </c>
      <c r="K242" t="s">
        <v>78</v>
      </c>
      <c r="M242" t="s">
        <v>70</v>
      </c>
      <c r="S242" t="s">
        <v>118</v>
      </c>
      <c r="T242" t="s">
        <v>70</v>
      </c>
    </row>
    <row r="243" spans="1:20" x14ac:dyDescent="0.25">
      <c r="A243" t="s">
        <v>654</v>
      </c>
      <c r="B243" t="s">
        <v>65</v>
      </c>
      <c r="C243" t="s">
        <v>655</v>
      </c>
      <c r="D243" t="s">
        <v>656</v>
      </c>
      <c r="E243" t="s">
        <v>75</v>
      </c>
      <c r="F243" t="s">
        <v>69</v>
      </c>
      <c r="I243">
        <f t="shared" si="3"/>
        <v>1</v>
      </c>
      <c r="J243" t="s">
        <v>1015</v>
      </c>
      <c r="M243" t="s">
        <v>70</v>
      </c>
    </row>
    <row r="244" spans="1:20" x14ac:dyDescent="0.25">
      <c r="C244" t="s">
        <v>657</v>
      </c>
      <c r="D244" t="s">
        <v>658</v>
      </c>
      <c r="E244" t="s">
        <v>75</v>
      </c>
      <c r="F244" t="s">
        <v>69</v>
      </c>
      <c r="I244">
        <f t="shared" si="3"/>
        <v>1</v>
      </c>
      <c r="J244" t="s">
        <v>8</v>
      </c>
      <c r="K244" t="s">
        <v>78</v>
      </c>
      <c r="M244" t="s">
        <v>70</v>
      </c>
      <c r="S244" t="s">
        <v>79</v>
      </c>
    </row>
    <row r="245" spans="1:20" x14ac:dyDescent="0.25">
      <c r="A245" t="s">
        <v>659</v>
      </c>
      <c r="B245" t="s">
        <v>65</v>
      </c>
      <c r="C245" t="s">
        <v>660</v>
      </c>
      <c r="D245" t="s">
        <v>661</v>
      </c>
      <c r="E245" t="s">
        <v>75</v>
      </c>
      <c r="F245" t="s">
        <v>69</v>
      </c>
      <c r="I245">
        <f t="shared" si="3"/>
        <v>4</v>
      </c>
      <c r="J245" t="s">
        <v>32</v>
      </c>
      <c r="K245" t="s">
        <v>662</v>
      </c>
      <c r="L245">
        <v>1.1000000000000001</v>
      </c>
      <c r="M245" t="s">
        <v>70</v>
      </c>
      <c r="N245" t="s">
        <v>92</v>
      </c>
      <c r="O245" t="s">
        <v>70</v>
      </c>
      <c r="P245" t="s">
        <v>84</v>
      </c>
      <c r="Q245" t="s">
        <v>70</v>
      </c>
      <c r="T245" t="s">
        <v>70</v>
      </c>
    </row>
    <row r="246" spans="1:20" x14ac:dyDescent="0.25">
      <c r="A246" t="s">
        <v>659</v>
      </c>
      <c r="B246" t="s">
        <v>65</v>
      </c>
      <c r="C246" t="s">
        <v>660</v>
      </c>
      <c r="D246" t="s">
        <v>661</v>
      </c>
      <c r="E246" t="s">
        <v>75</v>
      </c>
      <c r="F246" t="s">
        <v>69</v>
      </c>
      <c r="I246">
        <f t="shared" si="3"/>
        <v>4</v>
      </c>
      <c r="J246" t="s">
        <v>32</v>
      </c>
      <c r="K246" t="s">
        <v>663</v>
      </c>
      <c r="L246">
        <v>2</v>
      </c>
      <c r="M246" t="s">
        <v>70</v>
      </c>
      <c r="N246" t="s">
        <v>92</v>
      </c>
      <c r="O246" t="s">
        <v>70</v>
      </c>
      <c r="P246" t="s">
        <v>108</v>
      </c>
      <c r="Q246" t="s">
        <v>111</v>
      </c>
      <c r="R246" t="s">
        <v>488</v>
      </c>
      <c r="T246" t="s">
        <v>70</v>
      </c>
    </row>
    <row r="247" spans="1:20" x14ac:dyDescent="0.25">
      <c r="A247" t="s">
        <v>659</v>
      </c>
      <c r="B247" t="s">
        <v>65</v>
      </c>
      <c r="C247" t="s">
        <v>660</v>
      </c>
      <c r="D247" t="s">
        <v>661</v>
      </c>
      <c r="E247" t="s">
        <v>75</v>
      </c>
      <c r="F247" t="s">
        <v>69</v>
      </c>
      <c r="I247">
        <f t="shared" si="3"/>
        <v>4</v>
      </c>
      <c r="J247" t="s">
        <v>32</v>
      </c>
      <c r="K247" t="s">
        <v>664</v>
      </c>
      <c r="N247" t="s">
        <v>92</v>
      </c>
      <c r="O247" t="s">
        <v>70</v>
      </c>
      <c r="P247" t="s">
        <v>84</v>
      </c>
      <c r="Q247" t="s">
        <v>111</v>
      </c>
      <c r="R247" t="s">
        <v>97</v>
      </c>
      <c r="T247" t="s">
        <v>70</v>
      </c>
    </row>
    <row r="248" spans="1:20" x14ac:dyDescent="0.25">
      <c r="A248" t="s">
        <v>659</v>
      </c>
      <c r="B248" t="s">
        <v>65</v>
      </c>
      <c r="C248" t="s">
        <v>660</v>
      </c>
      <c r="D248" t="s">
        <v>661</v>
      </c>
      <c r="E248" t="s">
        <v>75</v>
      </c>
      <c r="F248" t="s">
        <v>69</v>
      </c>
      <c r="I248">
        <f t="shared" si="3"/>
        <v>4</v>
      </c>
      <c r="J248" t="s">
        <v>32</v>
      </c>
      <c r="K248" t="s">
        <v>665</v>
      </c>
      <c r="L248">
        <v>1</v>
      </c>
      <c r="M248" t="s">
        <v>70</v>
      </c>
      <c r="N248" t="s">
        <v>92</v>
      </c>
      <c r="O248" t="s">
        <v>70</v>
      </c>
      <c r="P248" t="s">
        <v>108</v>
      </c>
      <c r="Q248" t="s">
        <v>70</v>
      </c>
      <c r="R248" t="s">
        <v>488</v>
      </c>
      <c r="T248" t="s">
        <v>70</v>
      </c>
    </row>
    <row r="249" spans="1:20" x14ac:dyDescent="0.25">
      <c r="A249" t="s">
        <v>666</v>
      </c>
      <c r="B249" t="s">
        <v>65</v>
      </c>
      <c r="C249" t="s">
        <v>667</v>
      </c>
      <c r="D249" t="s">
        <v>668</v>
      </c>
      <c r="E249" t="s">
        <v>75</v>
      </c>
      <c r="F249" t="s">
        <v>69</v>
      </c>
      <c r="I249">
        <f t="shared" si="3"/>
        <v>1</v>
      </c>
      <c r="J249" t="s">
        <v>5</v>
      </c>
      <c r="K249" t="s">
        <v>669</v>
      </c>
      <c r="L249">
        <v>9.5</v>
      </c>
      <c r="M249" t="s">
        <v>70</v>
      </c>
      <c r="N249" t="s">
        <v>92</v>
      </c>
      <c r="O249" t="s">
        <v>70</v>
      </c>
      <c r="P249" t="s">
        <v>108</v>
      </c>
      <c r="Q249" t="s">
        <v>111</v>
      </c>
      <c r="R249" t="s">
        <v>141</v>
      </c>
      <c r="S249" t="s">
        <v>98</v>
      </c>
      <c r="T249" t="s">
        <v>70</v>
      </c>
    </row>
    <row r="250" spans="1:20" x14ac:dyDescent="0.25">
      <c r="A250" t="s">
        <v>670</v>
      </c>
      <c r="B250" t="s">
        <v>65</v>
      </c>
      <c r="C250" t="s">
        <v>671</v>
      </c>
      <c r="D250" t="s">
        <v>672</v>
      </c>
      <c r="E250" t="s">
        <v>75</v>
      </c>
      <c r="F250" t="s">
        <v>69</v>
      </c>
      <c r="I250">
        <f t="shared" si="3"/>
        <v>1</v>
      </c>
      <c r="J250" t="s">
        <v>40</v>
      </c>
      <c r="K250" t="s">
        <v>673</v>
      </c>
      <c r="M250" t="s">
        <v>70</v>
      </c>
      <c r="N250" t="s">
        <v>70</v>
      </c>
      <c r="O250" t="s">
        <v>70</v>
      </c>
      <c r="P250" t="s">
        <v>84</v>
      </c>
      <c r="R250" t="s">
        <v>141</v>
      </c>
      <c r="T250" t="s">
        <v>70</v>
      </c>
    </row>
    <row r="251" spans="1:20" x14ac:dyDescent="0.25">
      <c r="C251" t="s">
        <v>674</v>
      </c>
      <c r="D251" t="s">
        <v>89</v>
      </c>
      <c r="E251" t="s">
        <v>90</v>
      </c>
      <c r="F251" t="s">
        <v>69</v>
      </c>
      <c r="I251">
        <f t="shared" si="3"/>
        <v>1</v>
      </c>
      <c r="J251" t="s">
        <v>8</v>
      </c>
      <c r="K251" t="s">
        <v>78</v>
      </c>
      <c r="M251" t="s">
        <v>70</v>
      </c>
      <c r="S251" t="s">
        <v>79</v>
      </c>
      <c r="T251" t="s">
        <v>92</v>
      </c>
    </row>
    <row r="252" spans="1:20" x14ac:dyDescent="0.25">
      <c r="A252" t="s">
        <v>675</v>
      </c>
      <c r="B252" t="s">
        <v>65</v>
      </c>
      <c r="C252" t="s">
        <v>676</v>
      </c>
      <c r="D252" t="s">
        <v>178</v>
      </c>
      <c r="E252" t="s">
        <v>182</v>
      </c>
      <c r="F252" t="s">
        <v>69</v>
      </c>
      <c r="I252">
        <f t="shared" si="3"/>
        <v>1</v>
      </c>
      <c r="J252" t="s">
        <v>15</v>
      </c>
      <c r="K252" t="s">
        <v>16</v>
      </c>
      <c r="M252" t="s">
        <v>70</v>
      </c>
      <c r="S252" t="s">
        <v>91</v>
      </c>
      <c r="T252" t="s">
        <v>92</v>
      </c>
    </row>
    <row r="253" spans="1:20" x14ac:dyDescent="0.25">
      <c r="A253" t="s">
        <v>677</v>
      </c>
      <c r="B253" t="s">
        <v>65</v>
      </c>
      <c r="C253" t="s">
        <v>678</v>
      </c>
      <c r="D253" t="s">
        <v>178</v>
      </c>
      <c r="E253" t="s">
        <v>182</v>
      </c>
      <c r="F253" t="s">
        <v>69</v>
      </c>
      <c r="I253">
        <f t="shared" si="3"/>
        <v>1</v>
      </c>
      <c r="J253" t="s">
        <v>15</v>
      </c>
      <c r="K253" t="s">
        <v>16</v>
      </c>
      <c r="M253" t="s">
        <v>70</v>
      </c>
      <c r="S253" t="s">
        <v>91</v>
      </c>
      <c r="T253" t="s">
        <v>92</v>
      </c>
    </row>
    <row r="254" spans="1:20" x14ac:dyDescent="0.25">
      <c r="A254" t="s">
        <v>679</v>
      </c>
      <c r="B254" t="s">
        <v>65</v>
      </c>
      <c r="C254" t="s">
        <v>680</v>
      </c>
      <c r="D254" t="s">
        <v>681</v>
      </c>
      <c r="E254" t="s">
        <v>75</v>
      </c>
      <c r="F254" t="s">
        <v>69</v>
      </c>
      <c r="I254">
        <f t="shared" si="3"/>
        <v>1</v>
      </c>
      <c r="J254" t="s">
        <v>15</v>
      </c>
      <c r="K254" t="s">
        <v>16</v>
      </c>
      <c r="M254" t="s">
        <v>70</v>
      </c>
      <c r="S254" t="s">
        <v>71</v>
      </c>
      <c r="T254" t="s">
        <v>70</v>
      </c>
    </row>
    <row r="255" spans="1:20" x14ac:dyDescent="0.25">
      <c r="A255" t="s">
        <v>682</v>
      </c>
      <c r="B255" t="s">
        <v>65</v>
      </c>
      <c r="C255" t="s">
        <v>683</v>
      </c>
      <c r="D255" t="s">
        <v>89</v>
      </c>
      <c r="E255" t="s">
        <v>90</v>
      </c>
      <c r="F255" t="s">
        <v>69</v>
      </c>
      <c r="I255">
        <f t="shared" si="3"/>
        <v>1</v>
      </c>
      <c r="J255" t="s">
        <v>15</v>
      </c>
      <c r="K255" t="s">
        <v>16</v>
      </c>
      <c r="M255" t="s">
        <v>70</v>
      </c>
      <c r="S255" t="s">
        <v>71</v>
      </c>
      <c r="T255" t="s">
        <v>92</v>
      </c>
    </row>
    <row r="256" spans="1:20" x14ac:dyDescent="0.25">
      <c r="A256" t="s">
        <v>684</v>
      </c>
      <c r="B256" t="s">
        <v>65</v>
      </c>
      <c r="C256" t="s">
        <v>685</v>
      </c>
      <c r="D256" t="s">
        <v>686</v>
      </c>
      <c r="E256" t="s">
        <v>75</v>
      </c>
      <c r="F256" t="s">
        <v>69</v>
      </c>
      <c r="I256">
        <f t="shared" si="3"/>
        <v>1</v>
      </c>
      <c r="J256" t="s">
        <v>15</v>
      </c>
      <c r="K256" t="s">
        <v>16</v>
      </c>
      <c r="M256" t="s">
        <v>70</v>
      </c>
      <c r="S256" t="s">
        <v>91</v>
      </c>
      <c r="T256" t="s">
        <v>92</v>
      </c>
    </row>
    <row r="257" spans="1:20" x14ac:dyDescent="0.25">
      <c r="C257" t="s">
        <v>687</v>
      </c>
      <c r="D257" t="s">
        <v>688</v>
      </c>
      <c r="E257" t="s">
        <v>75</v>
      </c>
      <c r="F257" t="s">
        <v>69</v>
      </c>
      <c r="I257">
        <f t="shared" si="3"/>
        <v>1</v>
      </c>
      <c r="J257" t="s">
        <v>8</v>
      </c>
      <c r="K257" t="s">
        <v>78</v>
      </c>
      <c r="M257" t="s">
        <v>70</v>
      </c>
      <c r="S257" t="s">
        <v>79</v>
      </c>
    </row>
    <row r="258" spans="1:20" x14ac:dyDescent="0.25">
      <c r="A258" t="s">
        <v>689</v>
      </c>
      <c r="B258" t="s">
        <v>65</v>
      </c>
      <c r="C258" t="s">
        <v>690</v>
      </c>
      <c r="D258" t="s">
        <v>691</v>
      </c>
      <c r="E258" t="s">
        <v>75</v>
      </c>
      <c r="F258" t="s">
        <v>69</v>
      </c>
      <c r="I258">
        <f t="shared" si="3"/>
        <v>1</v>
      </c>
      <c r="J258" t="s">
        <v>1013</v>
      </c>
      <c r="K258" t="s">
        <v>507</v>
      </c>
      <c r="M258" t="s">
        <v>92</v>
      </c>
      <c r="R258" t="s">
        <v>97</v>
      </c>
      <c r="T258" t="s">
        <v>70</v>
      </c>
    </row>
    <row r="259" spans="1:20" x14ac:dyDescent="0.25">
      <c r="C259" t="s">
        <v>692</v>
      </c>
      <c r="D259" t="s">
        <v>693</v>
      </c>
      <c r="E259" t="s">
        <v>75</v>
      </c>
      <c r="F259" t="s">
        <v>69</v>
      </c>
      <c r="I259">
        <f t="shared" ref="I259:I322" si="4">COUNTIF(C:C,C259)</f>
        <v>1</v>
      </c>
      <c r="J259" t="s">
        <v>8</v>
      </c>
      <c r="K259" t="s">
        <v>78</v>
      </c>
      <c r="M259" t="s">
        <v>70</v>
      </c>
      <c r="S259" t="s">
        <v>79</v>
      </c>
    </row>
    <row r="260" spans="1:20" x14ac:dyDescent="0.25">
      <c r="C260" t="s">
        <v>694</v>
      </c>
      <c r="D260" t="s">
        <v>695</v>
      </c>
      <c r="E260" t="s">
        <v>75</v>
      </c>
      <c r="F260" t="s">
        <v>69</v>
      </c>
      <c r="I260">
        <f t="shared" si="4"/>
        <v>1</v>
      </c>
      <c r="J260" t="s">
        <v>28</v>
      </c>
      <c r="K260" t="s">
        <v>76</v>
      </c>
      <c r="S260" t="s">
        <v>77</v>
      </c>
    </row>
    <row r="261" spans="1:20" x14ac:dyDescent="0.25">
      <c r="A261" t="s">
        <v>696</v>
      </c>
      <c r="B261" t="s">
        <v>65</v>
      </c>
      <c r="C261" t="s">
        <v>697</v>
      </c>
      <c r="D261" t="s">
        <v>89</v>
      </c>
      <c r="E261" t="s">
        <v>90</v>
      </c>
      <c r="F261" t="s">
        <v>69</v>
      </c>
      <c r="I261">
        <f t="shared" si="4"/>
        <v>1</v>
      </c>
      <c r="J261" t="s">
        <v>15</v>
      </c>
      <c r="K261" t="s">
        <v>16</v>
      </c>
      <c r="M261" t="s">
        <v>70</v>
      </c>
      <c r="S261" t="s">
        <v>91</v>
      </c>
      <c r="T261" t="s">
        <v>92</v>
      </c>
    </row>
    <row r="262" spans="1:20" x14ac:dyDescent="0.25">
      <c r="A262" t="s">
        <v>698</v>
      </c>
      <c r="B262" t="s">
        <v>65</v>
      </c>
      <c r="C262" t="s">
        <v>699</v>
      </c>
      <c r="D262" t="s">
        <v>700</v>
      </c>
      <c r="E262" t="s">
        <v>75</v>
      </c>
      <c r="F262" t="s">
        <v>69</v>
      </c>
      <c r="I262">
        <f t="shared" si="4"/>
        <v>2</v>
      </c>
      <c r="J262" t="s">
        <v>15</v>
      </c>
      <c r="K262" t="s">
        <v>16</v>
      </c>
      <c r="M262" t="s">
        <v>70</v>
      </c>
      <c r="S262" t="s">
        <v>71</v>
      </c>
      <c r="T262" t="s">
        <v>70</v>
      </c>
    </row>
    <row r="263" spans="1:20" x14ac:dyDescent="0.25">
      <c r="A263" t="s">
        <v>698</v>
      </c>
      <c r="B263" t="s">
        <v>65</v>
      </c>
      <c r="C263" t="s">
        <v>699</v>
      </c>
      <c r="D263" t="s">
        <v>700</v>
      </c>
      <c r="E263" t="s">
        <v>75</v>
      </c>
      <c r="F263" t="s">
        <v>69</v>
      </c>
      <c r="I263">
        <f t="shared" si="4"/>
        <v>2</v>
      </c>
      <c r="J263" t="s">
        <v>8</v>
      </c>
      <c r="K263" t="s">
        <v>78</v>
      </c>
      <c r="M263" t="s">
        <v>70</v>
      </c>
      <c r="S263" t="s">
        <v>79</v>
      </c>
      <c r="T263" t="s">
        <v>70</v>
      </c>
    </row>
    <row r="264" spans="1:20" x14ac:dyDescent="0.25">
      <c r="A264" t="s">
        <v>701</v>
      </c>
      <c r="B264" t="s">
        <v>65</v>
      </c>
      <c r="C264" t="s">
        <v>702</v>
      </c>
      <c r="D264" t="s">
        <v>89</v>
      </c>
      <c r="E264" t="s">
        <v>90</v>
      </c>
      <c r="F264" t="s">
        <v>69</v>
      </c>
      <c r="I264">
        <f t="shared" si="4"/>
        <v>1</v>
      </c>
      <c r="J264" t="s">
        <v>15</v>
      </c>
      <c r="K264" t="s">
        <v>16</v>
      </c>
      <c r="M264" t="s">
        <v>70</v>
      </c>
      <c r="S264" t="s">
        <v>71</v>
      </c>
      <c r="T264" t="s">
        <v>92</v>
      </c>
    </row>
    <row r="265" spans="1:20" x14ac:dyDescent="0.25">
      <c r="A265" t="s">
        <v>703</v>
      </c>
      <c r="B265" t="s">
        <v>65</v>
      </c>
      <c r="C265" t="s">
        <v>704</v>
      </c>
      <c r="D265" t="s">
        <v>705</v>
      </c>
      <c r="E265" t="s">
        <v>75</v>
      </c>
      <c r="F265" t="s">
        <v>69</v>
      </c>
      <c r="I265">
        <f t="shared" si="4"/>
        <v>1</v>
      </c>
      <c r="J265" t="s">
        <v>8</v>
      </c>
      <c r="K265" t="s">
        <v>78</v>
      </c>
      <c r="M265" t="s">
        <v>70</v>
      </c>
      <c r="S265" t="s">
        <v>79</v>
      </c>
      <c r="T265" t="s">
        <v>70</v>
      </c>
    </row>
    <row r="266" spans="1:20" x14ac:dyDescent="0.25">
      <c r="A266" t="s">
        <v>706</v>
      </c>
      <c r="B266" t="s">
        <v>65</v>
      </c>
      <c r="C266" t="s">
        <v>707</v>
      </c>
      <c r="D266" t="s">
        <v>89</v>
      </c>
      <c r="E266" t="s">
        <v>90</v>
      </c>
      <c r="F266" t="s">
        <v>69</v>
      </c>
      <c r="I266">
        <f t="shared" si="4"/>
        <v>1</v>
      </c>
      <c r="J266" t="s">
        <v>15</v>
      </c>
      <c r="K266" t="s">
        <v>16</v>
      </c>
      <c r="M266" t="s">
        <v>70</v>
      </c>
      <c r="S266" t="s">
        <v>91</v>
      </c>
      <c r="T266" t="s">
        <v>92</v>
      </c>
    </row>
    <row r="267" spans="1:20" x14ac:dyDescent="0.25">
      <c r="A267" t="s">
        <v>708</v>
      </c>
      <c r="B267" t="s">
        <v>65</v>
      </c>
      <c r="C267" t="s">
        <v>709</v>
      </c>
      <c r="D267" t="s">
        <v>89</v>
      </c>
      <c r="E267" t="s">
        <v>90</v>
      </c>
      <c r="F267" t="s">
        <v>69</v>
      </c>
      <c r="I267">
        <f t="shared" si="4"/>
        <v>1</v>
      </c>
      <c r="J267" t="s">
        <v>8</v>
      </c>
      <c r="K267" t="s">
        <v>78</v>
      </c>
      <c r="M267" t="s">
        <v>70</v>
      </c>
      <c r="S267" t="s">
        <v>79</v>
      </c>
      <c r="T267" t="s">
        <v>92</v>
      </c>
    </row>
    <row r="268" spans="1:20" x14ac:dyDescent="0.25">
      <c r="A268" t="s">
        <v>710</v>
      </c>
      <c r="B268" t="s">
        <v>65</v>
      </c>
      <c r="C268" t="s">
        <v>711</v>
      </c>
      <c r="D268" t="s">
        <v>89</v>
      </c>
      <c r="E268" t="s">
        <v>90</v>
      </c>
      <c r="F268" t="s">
        <v>69</v>
      </c>
      <c r="I268">
        <f t="shared" si="4"/>
        <v>1</v>
      </c>
      <c r="J268" t="s">
        <v>15</v>
      </c>
      <c r="K268" t="s">
        <v>16</v>
      </c>
      <c r="M268" t="s">
        <v>70</v>
      </c>
      <c r="S268" t="s">
        <v>91</v>
      </c>
      <c r="T268" t="s">
        <v>92</v>
      </c>
    </row>
    <row r="269" spans="1:20" x14ac:dyDescent="0.25">
      <c r="A269" t="s">
        <v>712</v>
      </c>
      <c r="B269" t="s">
        <v>65</v>
      </c>
      <c r="C269" t="s">
        <v>713</v>
      </c>
      <c r="D269" t="s">
        <v>714</v>
      </c>
      <c r="E269" t="s">
        <v>75</v>
      </c>
      <c r="F269" t="s">
        <v>69</v>
      </c>
      <c r="I269">
        <f t="shared" si="4"/>
        <v>1</v>
      </c>
      <c r="J269" t="s">
        <v>15</v>
      </c>
      <c r="K269" t="s">
        <v>16</v>
      </c>
      <c r="M269" t="s">
        <v>70</v>
      </c>
      <c r="S269" t="s">
        <v>91</v>
      </c>
      <c r="T269" t="s">
        <v>92</v>
      </c>
    </row>
    <row r="270" spans="1:20" x14ac:dyDescent="0.25">
      <c r="A270" t="s">
        <v>715</v>
      </c>
      <c r="B270" t="s">
        <v>65</v>
      </c>
      <c r="C270" t="s">
        <v>716</v>
      </c>
      <c r="D270" t="s">
        <v>717</v>
      </c>
      <c r="E270" t="s">
        <v>75</v>
      </c>
      <c r="F270" t="s">
        <v>69</v>
      </c>
      <c r="H270" t="s">
        <v>718</v>
      </c>
      <c r="I270">
        <f t="shared" si="4"/>
        <v>2</v>
      </c>
      <c r="J270" t="s">
        <v>32</v>
      </c>
      <c r="K270" t="s">
        <v>719</v>
      </c>
      <c r="L270">
        <v>1.5</v>
      </c>
      <c r="M270" t="s">
        <v>70</v>
      </c>
      <c r="N270" t="s">
        <v>92</v>
      </c>
      <c r="O270" t="s">
        <v>70</v>
      </c>
      <c r="P270" t="s">
        <v>108</v>
      </c>
      <c r="Q270" t="s">
        <v>111</v>
      </c>
      <c r="R270" t="s">
        <v>97</v>
      </c>
      <c r="T270" t="s">
        <v>70</v>
      </c>
    </row>
    <row r="271" spans="1:20" x14ac:dyDescent="0.25">
      <c r="A271" t="s">
        <v>715</v>
      </c>
      <c r="B271" t="s">
        <v>65</v>
      </c>
      <c r="C271" t="s">
        <v>716</v>
      </c>
      <c r="D271" t="s">
        <v>717</v>
      </c>
      <c r="E271" t="s">
        <v>75</v>
      </c>
      <c r="F271" t="s">
        <v>69</v>
      </c>
      <c r="H271" t="s">
        <v>720</v>
      </c>
      <c r="I271">
        <f t="shared" si="4"/>
        <v>2</v>
      </c>
      <c r="J271" t="s">
        <v>40</v>
      </c>
      <c r="K271" t="s">
        <v>721</v>
      </c>
      <c r="M271" t="s">
        <v>70</v>
      </c>
      <c r="N271" t="s">
        <v>92</v>
      </c>
      <c r="O271" t="s">
        <v>70</v>
      </c>
      <c r="P271" t="s">
        <v>108</v>
      </c>
      <c r="R271" t="s">
        <v>97</v>
      </c>
      <c r="T271" t="s">
        <v>70</v>
      </c>
    </row>
    <row r="272" spans="1:20" x14ac:dyDescent="0.25">
      <c r="A272" t="s">
        <v>722</v>
      </c>
      <c r="B272" t="s">
        <v>65</v>
      </c>
      <c r="C272" t="s">
        <v>723</v>
      </c>
      <c r="D272" t="s">
        <v>724</v>
      </c>
      <c r="E272" t="s">
        <v>75</v>
      </c>
      <c r="F272" t="s">
        <v>69</v>
      </c>
      <c r="I272">
        <f t="shared" si="4"/>
        <v>1</v>
      </c>
      <c r="J272" t="s">
        <v>1013</v>
      </c>
      <c r="K272" t="s">
        <v>507</v>
      </c>
      <c r="M272" t="s">
        <v>92</v>
      </c>
      <c r="O272" t="s">
        <v>70</v>
      </c>
      <c r="Q272" t="s">
        <v>70</v>
      </c>
      <c r="R272" t="s">
        <v>97</v>
      </c>
      <c r="T272" t="s">
        <v>70</v>
      </c>
    </row>
    <row r="273" spans="1:20" x14ac:dyDescent="0.25">
      <c r="A273" t="s">
        <v>725</v>
      </c>
      <c r="B273" t="s">
        <v>65</v>
      </c>
      <c r="C273" t="s">
        <v>726</v>
      </c>
      <c r="D273" t="s">
        <v>727</v>
      </c>
      <c r="E273" t="s">
        <v>75</v>
      </c>
      <c r="F273" t="s">
        <v>130</v>
      </c>
      <c r="I273">
        <f t="shared" si="4"/>
        <v>1</v>
      </c>
      <c r="J273" t="s">
        <v>40</v>
      </c>
      <c r="K273" t="s">
        <v>728</v>
      </c>
      <c r="M273" t="s">
        <v>70</v>
      </c>
      <c r="N273" t="s">
        <v>92</v>
      </c>
      <c r="O273" t="s">
        <v>70</v>
      </c>
      <c r="P273" t="s">
        <v>108</v>
      </c>
      <c r="R273" t="s">
        <v>97</v>
      </c>
      <c r="T273" t="s">
        <v>70</v>
      </c>
    </row>
    <row r="274" spans="1:20" x14ac:dyDescent="0.25">
      <c r="A274" t="s">
        <v>729</v>
      </c>
      <c r="B274" t="s">
        <v>65</v>
      </c>
      <c r="C274" t="s">
        <v>730</v>
      </c>
      <c r="D274" t="s">
        <v>731</v>
      </c>
      <c r="E274" t="s">
        <v>75</v>
      </c>
      <c r="F274" t="s">
        <v>69</v>
      </c>
      <c r="I274">
        <f t="shared" si="4"/>
        <v>1</v>
      </c>
      <c r="J274" t="s">
        <v>15</v>
      </c>
      <c r="K274" t="s">
        <v>16</v>
      </c>
      <c r="M274" t="s">
        <v>70</v>
      </c>
      <c r="S274" t="s">
        <v>91</v>
      </c>
      <c r="T274" t="s">
        <v>92</v>
      </c>
    </row>
    <row r="275" spans="1:20" x14ac:dyDescent="0.25">
      <c r="A275" t="s">
        <v>732</v>
      </c>
      <c r="B275" t="s">
        <v>65</v>
      </c>
      <c r="C275" t="s">
        <v>733</v>
      </c>
      <c r="D275" t="s">
        <v>734</v>
      </c>
      <c r="E275" t="s">
        <v>75</v>
      </c>
      <c r="F275" t="s">
        <v>69</v>
      </c>
      <c r="I275">
        <f t="shared" si="4"/>
        <v>1</v>
      </c>
      <c r="J275" t="s">
        <v>15</v>
      </c>
      <c r="K275" t="s">
        <v>16</v>
      </c>
      <c r="M275" t="s">
        <v>70</v>
      </c>
      <c r="S275" t="s">
        <v>91</v>
      </c>
      <c r="T275" t="s">
        <v>92</v>
      </c>
    </row>
    <row r="276" spans="1:20" x14ac:dyDescent="0.25">
      <c r="A276" t="s">
        <v>735</v>
      </c>
      <c r="B276" t="s">
        <v>65</v>
      </c>
      <c r="C276" t="s">
        <v>736</v>
      </c>
      <c r="D276" t="s">
        <v>89</v>
      </c>
      <c r="E276" t="s">
        <v>90</v>
      </c>
      <c r="F276" t="s">
        <v>69</v>
      </c>
      <c r="I276">
        <f t="shared" si="4"/>
        <v>1</v>
      </c>
      <c r="J276" t="s">
        <v>15</v>
      </c>
      <c r="K276" t="s">
        <v>16</v>
      </c>
      <c r="M276" t="s">
        <v>70</v>
      </c>
      <c r="S276" t="s">
        <v>71</v>
      </c>
      <c r="T276" t="s">
        <v>92</v>
      </c>
    </row>
    <row r="277" spans="1:20" x14ac:dyDescent="0.25">
      <c r="A277" t="s">
        <v>737</v>
      </c>
      <c r="B277" t="s">
        <v>65</v>
      </c>
      <c r="C277" t="s">
        <v>738</v>
      </c>
      <c r="D277" t="s">
        <v>89</v>
      </c>
      <c r="E277" t="s">
        <v>90</v>
      </c>
      <c r="F277" t="s">
        <v>69</v>
      </c>
      <c r="I277">
        <f t="shared" si="4"/>
        <v>1</v>
      </c>
      <c r="J277" t="s">
        <v>15</v>
      </c>
      <c r="K277" t="s">
        <v>16</v>
      </c>
      <c r="M277" t="s">
        <v>70</v>
      </c>
      <c r="S277" t="s">
        <v>91</v>
      </c>
      <c r="T277" t="s">
        <v>92</v>
      </c>
    </row>
    <row r="278" spans="1:20" x14ac:dyDescent="0.25">
      <c r="A278" t="s">
        <v>739</v>
      </c>
      <c r="B278" t="s">
        <v>65</v>
      </c>
      <c r="C278" t="s">
        <v>740</v>
      </c>
      <c r="D278" t="s">
        <v>89</v>
      </c>
      <c r="E278" t="s">
        <v>90</v>
      </c>
      <c r="F278" t="s">
        <v>69</v>
      </c>
      <c r="I278">
        <f t="shared" si="4"/>
        <v>1</v>
      </c>
      <c r="J278" t="s">
        <v>15</v>
      </c>
      <c r="K278" t="s">
        <v>16</v>
      </c>
      <c r="M278" t="s">
        <v>70</v>
      </c>
      <c r="S278" t="s">
        <v>91</v>
      </c>
      <c r="T278" t="s">
        <v>92</v>
      </c>
    </row>
    <row r="279" spans="1:20" x14ac:dyDescent="0.25">
      <c r="A279" t="s">
        <v>741</v>
      </c>
      <c r="B279" t="s">
        <v>65</v>
      </c>
      <c r="C279" t="s">
        <v>742</v>
      </c>
      <c r="D279" t="s">
        <v>178</v>
      </c>
      <c r="E279" t="s">
        <v>184</v>
      </c>
      <c r="F279" t="s">
        <v>69</v>
      </c>
      <c r="I279">
        <f t="shared" si="4"/>
        <v>1</v>
      </c>
      <c r="J279" t="s">
        <v>1013</v>
      </c>
      <c r="K279" t="s">
        <v>142</v>
      </c>
      <c r="L279">
        <v>4.2</v>
      </c>
      <c r="M279" t="s">
        <v>70</v>
      </c>
      <c r="O279" t="s">
        <v>92</v>
      </c>
      <c r="P279" t="s">
        <v>108</v>
      </c>
      <c r="T279" t="s">
        <v>70</v>
      </c>
    </row>
    <row r="280" spans="1:20" x14ac:dyDescent="0.25">
      <c r="A280" t="s">
        <v>743</v>
      </c>
      <c r="B280" t="s">
        <v>65</v>
      </c>
      <c r="C280" t="s">
        <v>744</v>
      </c>
      <c r="D280" t="s">
        <v>178</v>
      </c>
      <c r="E280" t="s">
        <v>184</v>
      </c>
      <c r="F280" t="s">
        <v>69</v>
      </c>
      <c r="H280" t="s">
        <v>718</v>
      </c>
      <c r="I280">
        <f t="shared" si="4"/>
        <v>2</v>
      </c>
      <c r="J280" t="s">
        <v>32</v>
      </c>
      <c r="K280" t="s">
        <v>745</v>
      </c>
      <c r="L280">
        <v>1.3</v>
      </c>
      <c r="M280" t="s">
        <v>70</v>
      </c>
      <c r="N280" t="s">
        <v>92</v>
      </c>
      <c r="O280" t="s">
        <v>70</v>
      </c>
      <c r="P280" t="s">
        <v>84</v>
      </c>
      <c r="Q280" t="s">
        <v>111</v>
      </c>
      <c r="R280" t="s">
        <v>97</v>
      </c>
      <c r="T280" t="s">
        <v>70</v>
      </c>
    </row>
    <row r="281" spans="1:20" x14ac:dyDescent="0.25">
      <c r="A281" t="s">
        <v>743</v>
      </c>
      <c r="B281" t="s">
        <v>65</v>
      </c>
      <c r="C281" t="s">
        <v>744</v>
      </c>
      <c r="D281" t="s">
        <v>178</v>
      </c>
      <c r="E281" t="s">
        <v>184</v>
      </c>
      <c r="F281" t="s">
        <v>69</v>
      </c>
      <c r="H281" t="s">
        <v>720</v>
      </c>
      <c r="I281">
        <f t="shared" si="4"/>
        <v>2</v>
      </c>
      <c r="J281" t="s">
        <v>40</v>
      </c>
      <c r="K281" t="s">
        <v>746</v>
      </c>
      <c r="M281" t="s">
        <v>70</v>
      </c>
      <c r="O281" t="s">
        <v>70</v>
      </c>
      <c r="P281" t="s">
        <v>84</v>
      </c>
      <c r="R281" t="s">
        <v>97</v>
      </c>
      <c r="T281" t="s">
        <v>70</v>
      </c>
    </row>
    <row r="282" spans="1:20" x14ac:dyDescent="0.25">
      <c r="A282" t="s">
        <v>747</v>
      </c>
      <c r="B282" t="s">
        <v>65</v>
      </c>
      <c r="C282" t="s">
        <v>748</v>
      </c>
      <c r="D282" t="s">
        <v>178</v>
      </c>
      <c r="E282" t="s">
        <v>182</v>
      </c>
      <c r="F282" t="s">
        <v>69</v>
      </c>
      <c r="I282">
        <f t="shared" si="4"/>
        <v>2</v>
      </c>
      <c r="J282" t="s">
        <v>15</v>
      </c>
      <c r="K282" t="s">
        <v>16</v>
      </c>
      <c r="M282" t="s">
        <v>70</v>
      </c>
      <c r="S282" t="s">
        <v>91</v>
      </c>
      <c r="T282" t="s">
        <v>92</v>
      </c>
    </row>
    <row r="283" spans="1:20" x14ac:dyDescent="0.25">
      <c r="A283" t="s">
        <v>747</v>
      </c>
      <c r="B283" t="s">
        <v>65</v>
      </c>
      <c r="C283" t="s">
        <v>748</v>
      </c>
      <c r="D283" t="s">
        <v>178</v>
      </c>
      <c r="E283" t="s">
        <v>182</v>
      </c>
      <c r="F283" t="s">
        <v>69</v>
      </c>
      <c r="I283">
        <f t="shared" si="4"/>
        <v>2</v>
      </c>
      <c r="J283" t="s">
        <v>8</v>
      </c>
      <c r="K283" t="s">
        <v>78</v>
      </c>
      <c r="M283" t="s">
        <v>70</v>
      </c>
      <c r="S283" t="s">
        <v>79</v>
      </c>
      <c r="T283" t="s">
        <v>92</v>
      </c>
    </row>
    <row r="284" spans="1:20" x14ac:dyDescent="0.25">
      <c r="A284" t="s">
        <v>749</v>
      </c>
      <c r="B284" t="s">
        <v>65</v>
      </c>
      <c r="C284" t="s">
        <v>750</v>
      </c>
      <c r="D284" t="s">
        <v>178</v>
      </c>
      <c r="E284" t="s">
        <v>182</v>
      </c>
      <c r="F284" t="s">
        <v>69</v>
      </c>
      <c r="I284">
        <f t="shared" si="4"/>
        <v>1</v>
      </c>
      <c r="J284" t="s">
        <v>15</v>
      </c>
      <c r="K284" t="s">
        <v>16</v>
      </c>
      <c r="M284" t="s">
        <v>70</v>
      </c>
      <c r="S284" t="s">
        <v>71</v>
      </c>
    </row>
    <row r="285" spans="1:20" x14ac:dyDescent="0.25">
      <c r="C285" t="s">
        <v>751</v>
      </c>
      <c r="D285" t="s">
        <v>752</v>
      </c>
      <c r="E285" t="s">
        <v>75</v>
      </c>
      <c r="F285" t="s">
        <v>69</v>
      </c>
      <c r="I285">
        <f t="shared" si="4"/>
        <v>1</v>
      </c>
      <c r="J285" t="s">
        <v>8</v>
      </c>
      <c r="K285" t="s">
        <v>78</v>
      </c>
      <c r="M285" t="s">
        <v>70</v>
      </c>
      <c r="S285" t="s">
        <v>79</v>
      </c>
    </row>
    <row r="286" spans="1:20" x14ac:dyDescent="0.25">
      <c r="A286" t="s">
        <v>753</v>
      </c>
      <c r="B286" t="s">
        <v>65</v>
      </c>
      <c r="C286" t="s">
        <v>754</v>
      </c>
      <c r="D286" t="s">
        <v>755</v>
      </c>
      <c r="E286" t="s">
        <v>75</v>
      </c>
      <c r="F286" t="s">
        <v>69</v>
      </c>
      <c r="I286">
        <f t="shared" si="4"/>
        <v>12</v>
      </c>
      <c r="J286" t="s">
        <v>21</v>
      </c>
      <c r="K286" t="s">
        <v>756</v>
      </c>
      <c r="L286">
        <v>1</v>
      </c>
      <c r="M286" t="s">
        <v>70</v>
      </c>
      <c r="O286" t="s">
        <v>70</v>
      </c>
      <c r="P286" t="s">
        <v>84</v>
      </c>
      <c r="Q286" t="s">
        <v>111</v>
      </c>
      <c r="R286" t="s">
        <v>97</v>
      </c>
      <c r="T286" t="s">
        <v>70</v>
      </c>
    </row>
    <row r="287" spans="1:20" x14ac:dyDescent="0.25">
      <c r="A287" t="s">
        <v>753</v>
      </c>
      <c r="B287" t="s">
        <v>65</v>
      </c>
      <c r="C287" t="s">
        <v>754</v>
      </c>
      <c r="D287" t="s">
        <v>755</v>
      </c>
      <c r="E287" t="s">
        <v>75</v>
      </c>
      <c r="F287" t="s">
        <v>69</v>
      </c>
      <c r="I287">
        <f t="shared" si="4"/>
        <v>12</v>
      </c>
      <c r="J287" t="s">
        <v>21</v>
      </c>
      <c r="K287" t="s">
        <v>757</v>
      </c>
      <c r="L287">
        <v>1.2</v>
      </c>
      <c r="M287" t="s">
        <v>70</v>
      </c>
      <c r="N287" t="s">
        <v>70</v>
      </c>
      <c r="O287" t="s">
        <v>70</v>
      </c>
      <c r="P287" t="s">
        <v>84</v>
      </c>
      <c r="Q287" t="s">
        <v>758</v>
      </c>
      <c r="R287" t="s">
        <v>488</v>
      </c>
      <c r="T287" t="s">
        <v>70</v>
      </c>
    </row>
    <row r="288" spans="1:20" x14ac:dyDescent="0.25">
      <c r="A288" t="s">
        <v>753</v>
      </c>
      <c r="B288" t="s">
        <v>65</v>
      </c>
      <c r="C288" t="s">
        <v>754</v>
      </c>
      <c r="D288" t="s">
        <v>755</v>
      </c>
      <c r="E288" t="s">
        <v>75</v>
      </c>
      <c r="F288" t="s">
        <v>69</v>
      </c>
      <c r="I288">
        <f t="shared" si="4"/>
        <v>12</v>
      </c>
      <c r="J288" t="s">
        <v>21</v>
      </c>
      <c r="K288" t="s">
        <v>759</v>
      </c>
      <c r="L288">
        <v>1.5</v>
      </c>
      <c r="M288" t="s">
        <v>70</v>
      </c>
      <c r="N288" t="s">
        <v>70</v>
      </c>
      <c r="P288" t="s">
        <v>108</v>
      </c>
      <c r="Q288" t="s">
        <v>111</v>
      </c>
      <c r="R288" t="s">
        <v>97</v>
      </c>
      <c r="T288" t="s">
        <v>70</v>
      </c>
    </row>
    <row r="289" spans="1:20" x14ac:dyDescent="0.25">
      <c r="A289" t="s">
        <v>753</v>
      </c>
      <c r="B289" t="s">
        <v>65</v>
      </c>
      <c r="C289" t="s">
        <v>754</v>
      </c>
      <c r="D289" t="s">
        <v>755</v>
      </c>
      <c r="E289" t="s">
        <v>75</v>
      </c>
      <c r="F289" t="s">
        <v>69</v>
      </c>
      <c r="I289">
        <f t="shared" si="4"/>
        <v>12</v>
      </c>
      <c r="J289" t="s">
        <v>15</v>
      </c>
      <c r="K289" t="s">
        <v>16</v>
      </c>
      <c r="M289" t="s">
        <v>70</v>
      </c>
      <c r="S289" t="s">
        <v>71</v>
      </c>
      <c r="T289" t="s">
        <v>70</v>
      </c>
    </row>
    <row r="290" spans="1:20" x14ac:dyDescent="0.25">
      <c r="A290" t="s">
        <v>753</v>
      </c>
      <c r="B290" t="s">
        <v>65</v>
      </c>
      <c r="C290" t="s">
        <v>754</v>
      </c>
      <c r="D290" t="s">
        <v>755</v>
      </c>
      <c r="E290" t="s">
        <v>75</v>
      </c>
      <c r="F290" t="s">
        <v>69</v>
      </c>
      <c r="I290">
        <f t="shared" si="4"/>
        <v>12</v>
      </c>
      <c r="J290" t="s">
        <v>11</v>
      </c>
      <c r="K290" t="s">
        <v>392</v>
      </c>
      <c r="M290" t="s">
        <v>70</v>
      </c>
      <c r="N290" t="s">
        <v>70</v>
      </c>
      <c r="P290" t="s">
        <v>108</v>
      </c>
      <c r="R290" t="s">
        <v>97</v>
      </c>
      <c r="S290" t="s">
        <v>229</v>
      </c>
      <c r="T290" t="s">
        <v>70</v>
      </c>
    </row>
    <row r="291" spans="1:20" x14ac:dyDescent="0.25">
      <c r="A291" t="s">
        <v>753</v>
      </c>
      <c r="B291" t="s">
        <v>65</v>
      </c>
      <c r="C291" t="s">
        <v>754</v>
      </c>
      <c r="D291" t="s">
        <v>755</v>
      </c>
      <c r="E291" t="s">
        <v>75</v>
      </c>
      <c r="F291" t="s">
        <v>69</v>
      </c>
      <c r="I291">
        <f t="shared" si="4"/>
        <v>12</v>
      </c>
      <c r="J291" t="s">
        <v>32</v>
      </c>
      <c r="K291" t="s">
        <v>760</v>
      </c>
      <c r="L291">
        <v>1.8</v>
      </c>
      <c r="M291" t="s">
        <v>70</v>
      </c>
      <c r="O291" t="s">
        <v>70</v>
      </c>
      <c r="P291" t="s">
        <v>108</v>
      </c>
      <c r="Q291" t="s">
        <v>111</v>
      </c>
      <c r="R291" t="s">
        <v>141</v>
      </c>
      <c r="T291" t="s">
        <v>70</v>
      </c>
    </row>
    <row r="292" spans="1:20" x14ac:dyDescent="0.25">
      <c r="A292" t="s">
        <v>753</v>
      </c>
      <c r="B292" t="s">
        <v>65</v>
      </c>
      <c r="C292" t="s">
        <v>754</v>
      </c>
      <c r="D292" t="s">
        <v>755</v>
      </c>
      <c r="E292" t="s">
        <v>75</v>
      </c>
      <c r="F292" t="s">
        <v>69</v>
      </c>
      <c r="I292">
        <f t="shared" si="4"/>
        <v>12</v>
      </c>
      <c r="J292" t="s">
        <v>32</v>
      </c>
      <c r="K292" t="s">
        <v>761</v>
      </c>
      <c r="L292">
        <v>5</v>
      </c>
      <c r="M292" t="s">
        <v>70</v>
      </c>
      <c r="N292" t="s">
        <v>70</v>
      </c>
      <c r="O292" t="s">
        <v>70</v>
      </c>
      <c r="P292" t="s">
        <v>84</v>
      </c>
      <c r="Q292" t="s">
        <v>762</v>
      </c>
      <c r="R292" t="s">
        <v>97</v>
      </c>
      <c r="T292" t="s">
        <v>70</v>
      </c>
    </row>
    <row r="293" spans="1:20" x14ac:dyDescent="0.25">
      <c r="A293" t="s">
        <v>753</v>
      </c>
      <c r="B293" t="s">
        <v>65</v>
      </c>
      <c r="C293" t="s">
        <v>754</v>
      </c>
      <c r="D293" t="s">
        <v>755</v>
      </c>
      <c r="E293" t="s">
        <v>75</v>
      </c>
      <c r="F293" t="s">
        <v>69</v>
      </c>
      <c r="I293">
        <f t="shared" si="4"/>
        <v>12</v>
      </c>
      <c r="J293" t="s">
        <v>25</v>
      </c>
      <c r="K293" t="s">
        <v>57</v>
      </c>
      <c r="N293" t="s">
        <v>70</v>
      </c>
      <c r="P293" t="s">
        <v>108</v>
      </c>
      <c r="R293" t="s">
        <v>97</v>
      </c>
      <c r="T293" t="s">
        <v>70</v>
      </c>
    </row>
    <row r="294" spans="1:20" x14ac:dyDescent="0.25">
      <c r="A294" t="s">
        <v>753</v>
      </c>
      <c r="B294" t="s">
        <v>65</v>
      </c>
      <c r="C294" t="s">
        <v>754</v>
      </c>
      <c r="D294" t="s">
        <v>755</v>
      </c>
      <c r="E294" t="s">
        <v>75</v>
      </c>
      <c r="F294" t="s">
        <v>69</v>
      </c>
      <c r="I294">
        <f t="shared" si="4"/>
        <v>12</v>
      </c>
      <c r="J294" t="s">
        <v>25</v>
      </c>
      <c r="K294" t="s">
        <v>57</v>
      </c>
      <c r="N294" t="s">
        <v>70</v>
      </c>
      <c r="P294" t="s">
        <v>84</v>
      </c>
      <c r="R294" t="s">
        <v>97</v>
      </c>
      <c r="T294" t="s">
        <v>70</v>
      </c>
    </row>
    <row r="295" spans="1:20" x14ac:dyDescent="0.25">
      <c r="A295" t="s">
        <v>753</v>
      </c>
      <c r="B295" t="s">
        <v>65</v>
      </c>
      <c r="C295" t="s">
        <v>754</v>
      </c>
      <c r="D295" t="s">
        <v>755</v>
      </c>
      <c r="E295" t="s">
        <v>75</v>
      </c>
      <c r="F295" t="s">
        <v>69</v>
      </c>
      <c r="I295">
        <f t="shared" si="4"/>
        <v>12</v>
      </c>
      <c r="J295" t="s">
        <v>1013</v>
      </c>
      <c r="K295" t="s">
        <v>234</v>
      </c>
      <c r="P295" t="s">
        <v>108</v>
      </c>
      <c r="T295" t="s">
        <v>70</v>
      </c>
    </row>
    <row r="296" spans="1:20" x14ac:dyDescent="0.25">
      <c r="A296" t="s">
        <v>753</v>
      </c>
      <c r="B296" t="s">
        <v>65</v>
      </c>
      <c r="C296" t="s">
        <v>754</v>
      </c>
      <c r="D296" t="s">
        <v>755</v>
      </c>
      <c r="E296" t="s">
        <v>75</v>
      </c>
      <c r="F296" t="s">
        <v>69</v>
      </c>
      <c r="I296">
        <f t="shared" si="4"/>
        <v>12</v>
      </c>
      <c r="J296" t="s">
        <v>1013</v>
      </c>
      <c r="K296" t="s">
        <v>234</v>
      </c>
      <c r="P296" t="s">
        <v>84</v>
      </c>
      <c r="T296" t="s">
        <v>70</v>
      </c>
    </row>
    <row r="297" spans="1:20" x14ac:dyDescent="0.25">
      <c r="A297" t="s">
        <v>753</v>
      </c>
      <c r="B297" t="s">
        <v>65</v>
      </c>
      <c r="C297" t="s">
        <v>754</v>
      </c>
      <c r="D297" t="s">
        <v>755</v>
      </c>
      <c r="E297" t="s">
        <v>75</v>
      </c>
      <c r="F297" t="s">
        <v>69</v>
      </c>
      <c r="I297">
        <f t="shared" si="4"/>
        <v>12</v>
      </c>
      <c r="J297" t="s">
        <v>8</v>
      </c>
      <c r="K297" t="s">
        <v>78</v>
      </c>
      <c r="M297" t="s">
        <v>70</v>
      </c>
      <c r="S297" t="s">
        <v>118</v>
      </c>
      <c r="T297" t="s">
        <v>70</v>
      </c>
    </row>
    <row r="298" spans="1:20" x14ac:dyDescent="0.25">
      <c r="C298" t="s">
        <v>763</v>
      </c>
      <c r="D298" t="s">
        <v>764</v>
      </c>
      <c r="E298" t="s">
        <v>170</v>
      </c>
      <c r="F298" t="s">
        <v>130</v>
      </c>
      <c r="I298">
        <f t="shared" si="4"/>
        <v>2</v>
      </c>
      <c r="J298" t="s">
        <v>19</v>
      </c>
      <c r="K298" t="s">
        <v>765</v>
      </c>
      <c r="M298" t="s">
        <v>70</v>
      </c>
      <c r="O298" t="s">
        <v>70</v>
      </c>
      <c r="P298" t="s">
        <v>84</v>
      </c>
      <c r="R298" t="s">
        <v>488</v>
      </c>
      <c r="S298" t="s">
        <v>79</v>
      </c>
    </row>
    <row r="299" spans="1:20" x14ac:dyDescent="0.25">
      <c r="C299" t="s">
        <v>763</v>
      </c>
      <c r="D299" t="s">
        <v>764</v>
      </c>
      <c r="E299" t="s">
        <v>170</v>
      </c>
      <c r="F299" t="s">
        <v>130</v>
      </c>
      <c r="I299">
        <f t="shared" si="4"/>
        <v>2</v>
      </c>
      <c r="J299" t="s">
        <v>19</v>
      </c>
      <c r="K299" t="s">
        <v>766</v>
      </c>
      <c r="M299" t="s">
        <v>70</v>
      </c>
      <c r="O299" t="s">
        <v>70</v>
      </c>
      <c r="P299" t="s">
        <v>108</v>
      </c>
      <c r="R299" t="s">
        <v>488</v>
      </c>
      <c r="S299" t="s">
        <v>79</v>
      </c>
    </row>
    <row r="300" spans="1:20" x14ac:dyDescent="0.25">
      <c r="C300" t="s">
        <v>767</v>
      </c>
      <c r="D300" t="s">
        <v>768</v>
      </c>
      <c r="E300" t="s">
        <v>75</v>
      </c>
      <c r="F300" t="s">
        <v>69</v>
      </c>
      <c r="I300">
        <f t="shared" si="4"/>
        <v>1</v>
      </c>
      <c r="J300" t="s">
        <v>8</v>
      </c>
      <c r="K300" t="s">
        <v>78</v>
      </c>
      <c r="M300" t="s">
        <v>70</v>
      </c>
      <c r="S300" t="s">
        <v>79</v>
      </c>
    </row>
    <row r="301" spans="1:20" x14ac:dyDescent="0.25">
      <c r="A301" t="s">
        <v>769</v>
      </c>
      <c r="B301" t="s">
        <v>65</v>
      </c>
      <c r="C301" t="s">
        <v>770</v>
      </c>
      <c r="D301" t="s">
        <v>89</v>
      </c>
      <c r="E301" t="s">
        <v>90</v>
      </c>
      <c r="F301" t="s">
        <v>69</v>
      </c>
      <c r="I301">
        <f t="shared" si="4"/>
        <v>1</v>
      </c>
      <c r="J301" t="s">
        <v>15</v>
      </c>
      <c r="K301" t="s">
        <v>16</v>
      </c>
      <c r="M301" t="s">
        <v>70</v>
      </c>
      <c r="S301" t="s">
        <v>91</v>
      </c>
      <c r="T301" t="s">
        <v>92</v>
      </c>
    </row>
    <row r="302" spans="1:20" x14ac:dyDescent="0.25">
      <c r="A302" t="s">
        <v>771</v>
      </c>
      <c r="B302" t="s">
        <v>65</v>
      </c>
      <c r="C302" t="s">
        <v>772</v>
      </c>
      <c r="D302" t="s">
        <v>764</v>
      </c>
      <c r="E302" t="s">
        <v>170</v>
      </c>
      <c r="F302" t="s">
        <v>130</v>
      </c>
      <c r="I302">
        <f t="shared" si="4"/>
        <v>1</v>
      </c>
      <c r="J302" t="s">
        <v>32</v>
      </c>
      <c r="K302" t="s">
        <v>773</v>
      </c>
      <c r="L302">
        <v>1.5</v>
      </c>
      <c r="M302" t="s">
        <v>70</v>
      </c>
      <c r="O302" t="s">
        <v>70</v>
      </c>
      <c r="P302" t="s">
        <v>108</v>
      </c>
      <c r="Q302" t="s">
        <v>111</v>
      </c>
      <c r="R302" t="s">
        <v>97</v>
      </c>
      <c r="T302" t="s">
        <v>70</v>
      </c>
    </row>
    <row r="303" spans="1:20" x14ac:dyDescent="0.25">
      <c r="A303" t="s">
        <v>774</v>
      </c>
      <c r="B303" t="s">
        <v>65</v>
      </c>
      <c r="C303" t="s">
        <v>775</v>
      </c>
      <c r="D303" t="s">
        <v>776</v>
      </c>
      <c r="E303" t="s">
        <v>75</v>
      </c>
      <c r="F303" t="s">
        <v>69</v>
      </c>
      <c r="I303">
        <f t="shared" si="4"/>
        <v>1</v>
      </c>
      <c r="J303" t="s">
        <v>1013</v>
      </c>
      <c r="K303" t="s">
        <v>777</v>
      </c>
      <c r="M303" t="s">
        <v>92</v>
      </c>
      <c r="Q303" t="s">
        <v>70</v>
      </c>
      <c r="T303" t="s">
        <v>70</v>
      </c>
    </row>
    <row r="304" spans="1:20" x14ac:dyDescent="0.25">
      <c r="A304" t="s">
        <v>778</v>
      </c>
      <c r="B304" t="s">
        <v>65</v>
      </c>
      <c r="C304" t="s">
        <v>779</v>
      </c>
      <c r="D304" t="s">
        <v>89</v>
      </c>
      <c r="E304" t="s">
        <v>90</v>
      </c>
      <c r="F304" t="s">
        <v>69</v>
      </c>
      <c r="I304">
        <f t="shared" si="4"/>
        <v>1</v>
      </c>
      <c r="J304" t="s">
        <v>15</v>
      </c>
      <c r="K304" t="s">
        <v>16</v>
      </c>
      <c r="M304" t="s">
        <v>70</v>
      </c>
      <c r="S304" t="s">
        <v>91</v>
      </c>
      <c r="T304" t="s">
        <v>92</v>
      </c>
    </row>
    <row r="305" spans="1:20" x14ac:dyDescent="0.25">
      <c r="A305" t="s">
        <v>780</v>
      </c>
      <c r="B305" t="s">
        <v>65</v>
      </c>
      <c r="C305" t="s">
        <v>781</v>
      </c>
      <c r="D305" t="s">
        <v>89</v>
      </c>
      <c r="E305" t="s">
        <v>90</v>
      </c>
      <c r="F305" t="s">
        <v>69</v>
      </c>
      <c r="I305">
        <f t="shared" si="4"/>
        <v>1</v>
      </c>
      <c r="J305" t="s">
        <v>15</v>
      </c>
      <c r="K305" t="s">
        <v>16</v>
      </c>
      <c r="M305" t="s">
        <v>70</v>
      </c>
      <c r="S305" t="s">
        <v>91</v>
      </c>
      <c r="T305" t="s">
        <v>92</v>
      </c>
    </row>
    <row r="306" spans="1:20" x14ac:dyDescent="0.25">
      <c r="A306" t="s">
        <v>782</v>
      </c>
      <c r="B306" t="s">
        <v>65</v>
      </c>
      <c r="C306" t="s">
        <v>783</v>
      </c>
      <c r="D306" t="s">
        <v>784</v>
      </c>
      <c r="E306" t="s">
        <v>75</v>
      </c>
      <c r="F306" t="s">
        <v>69</v>
      </c>
      <c r="I306">
        <f t="shared" si="4"/>
        <v>4</v>
      </c>
      <c r="J306" t="s">
        <v>21</v>
      </c>
      <c r="K306" t="s">
        <v>785</v>
      </c>
      <c r="L306">
        <v>2.6</v>
      </c>
      <c r="M306" t="s">
        <v>70</v>
      </c>
      <c r="N306" t="s">
        <v>70</v>
      </c>
      <c r="O306" t="s">
        <v>70</v>
      </c>
      <c r="P306" t="s">
        <v>84</v>
      </c>
      <c r="Q306" t="s">
        <v>786</v>
      </c>
      <c r="R306" t="s">
        <v>97</v>
      </c>
      <c r="T306" t="s">
        <v>70</v>
      </c>
    </row>
    <row r="307" spans="1:20" x14ac:dyDescent="0.25">
      <c r="A307" t="s">
        <v>782</v>
      </c>
      <c r="B307" t="s">
        <v>65</v>
      </c>
      <c r="C307" t="s">
        <v>783</v>
      </c>
      <c r="D307" t="s">
        <v>784</v>
      </c>
      <c r="E307" t="s">
        <v>75</v>
      </c>
      <c r="F307" t="s">
        <v>69</v>
      </c>
      <c r="I307">
        <f t="shared" si="4"/>
        <v>4</v>
      </c>
      <c r="J307" t="s">
        <v>19</v>
      </c>
      <c r="K307" t="s">
        <v>787</v>
      </c>
      <c r="M307" t="s">
        <v>70</v>
      </c>
      <c r="O307" t="s">
        <v>70</v>
      </c>
      <c r="P307" t="s">
        <v>108</v>
      </c>
      <c r="R307" t="s">
        <v>97</v>
      </c>
      <c r="T307" t="s">
        <v>70</v>
      </c>
    </row>
    <row r="308" spans="1:20" x14ac:dyDescent="0.25">
      <c r="A308" t="s">
        <v>782</v>
      </c>
      <c r="B308" t="s">
        <v>65</v>
      </c>
      <c r="C308" t="s">
        <v>783</v>
      </c>
      <c r="D308" t="s">
        <v>784</v>
      </c>
      <c r="E308" t="s">
        <v>75</v>
      </c>
      <c r="F308" t="s">
        <v>69</v>
      </c>
      <c r="I308">
        <f t="shared" si="4"/>
        <v>4</v>
      </c>
      <c r="J308" t="s">
        <v>19</v>
      </c>
      <c r="K308" t="s">
        <v>788</v>
      </c>
      <c r="M308" t="s">
        <v>70</v>
      </c>
      <c r="N308" t="s">
        <v>70</v>
      </c>
      <c r="O308" t="s">
        <v>70</v>
      </c>
      <c r="P308" t="s">
        <v>84</v>
      </c>
      <c r="R308" t="s">
        <v>141</v>
      </c>
      <c r="S308" t="s">
        <v>118</v>
      </c>
      <c r="T308" t="s">
        <v>70</v>
      </c>
    </row>
    <row r="309" spans="1:20" x14ac:dyDescent="0.25">
      <c r="A309" t="s">
        <v>782</v>
      </c>
      <c r="B309" t="s">
        <v>65</v>
      </c>
      <c r="C309" t="s">
        <v>783</v>
      </c>
      <c r="D309" t="s">
        <v>784</v>
      </c>
      <c r="E309" t="s">
        <v>75</v>
      </c>
      <c r="F309" t="s">
        <v>69</v>
      </c>
      <c r="I309">
        <f t="shared" si="4"/>
        <v>4</v>
      </c>
      <c r="J309" t="s">
        <v>15</v>
      </c>
      <c r="K309" t="s">
        <v>16</v>
      </c>
      <c r="M309" t="s">
        <v>70</v>
      </c>
      <c r="S309" t="s">
        <v>71</v>
      </c>
      <c r="T309" t="s">
        <v>70</v>
      </c>
    </row>
    <row r="310" spans="1:20" x14ac:dyDescent="0.25">
      <c r="A310" t="s">
        <v>789</v>
      </c>
      <c r="B310" t="s">
        <v>65</v>
      </c>
      <c r="C310" t="s">
        <v>790</v>
      </c>
      <c r="D310" t="s">
        <v>89</v>
      </c>
      <c r="E310" t="s">
        <v>90</v>
      </c>
      <c r="F310" t="s">
        <v>69</v>
      </c>
      <c r="I310">
        <f t="shared" si="4"/>
        <v>1</v>
      </c>
      <c r="J310" t="s">
        <v>15</v>
      </c>
      <c r="K310" t="s">
        <v>16</v>
      </c>
      <c r="M310" t="s">
        <v>70</v>
      </c>
      <c r="S310" t="s">
        <v>91</v>
      </c>
      <c r="T310" t="s">
        <v>92</v>
      </c>
    </row>
    <row r="311" spans="1:20" x14ac:dyDescent="0.25">
      <c r="A311" t="s">
        <v>791</v>
      </c>
      <c r="B311" t="s">
        <v>65</v>
      </c>
      <c r="C311" t="s">
        <v>792</v>
      </c>
      <c r="D311" t="s">
        <v>793</v>
      </c>
      <c r="E311" t="s">
        <v>75</v>
      </c>
      <c r="F311" t="s">
        <v>69</v>
      </c>
      <c r="I311">
        <f t="shared" si="4"/>
        <v>2</v>
      </c>
      <c r="J311" t="s">
        <v>11</v>
      </c>
      <c r="K311" t="s">
        <v>392</v>
      </c>
      <c r="M311" t="s">
        <v>70</v>
      </c>
      <c r="N311" t="s">
        <v>70</v>
      </c>
      <c r="P311" t="s">
        <v>84</v>
      </c>
      <c r="R311" t="s">
        <v>97</v>
      </c>
      <c r="S311" t="s">
        <v>229</v>
      </c>
      <c r="T311" t="s">
        <v>70</v>
      </c>
    </row>
    <row r="312" spans="1:20" x14ac:dyDescent="0.25">
      <c r="A312" t="s">
        <v>791</v>
      </c>
      <c r="B312" t="s">
        <v>65</v>
      </c>
      <c r="C312" t="s">
        <v>792</v>
      </c>
      <c r="D312" t="s">
        <v>793</v>
      </c>
      <c r="E312" t="s">
        <v>75</v>
      </c>
      <c r="F312" t="s">
        <v>69</v>
      </c>
      <c r="I312">
        <f t="shared" si="4"/>
        <v>2</v>
      </c>
      <c r="J312" t="s">
        <v>25</v>
      </c>
      <c r="K312" t="s">
        <v>57</v>
      </c>
      <c r="N312" t="s">
        <v>70</v>
      </c>
      <c r="P312" t="s">
        <v>84</v>
      </c>
      <c r="R312" t="s">
        <v>97</v>
      </c>
      <c r="T312" t="s">
        <v>70</v>
      </c>
    </row>
    <row r="313" spans="1:20" x14ac:dyDescent="0.25">
      <c r="A313" t="s">
        <v>794</v>
      </c>
      <c r="B313" t="s">
        <v>65</v>
      </c>
      <c r="C313" t="s">
        <v>795</v>
      </c>
      <c r="D313" t="s">
        <v>796</v>
      </c>
      <c r="E313" t="s">
        <v>75</v>
      </c>
      <c r="F313" t="s">
        <v>69</v>
      </c>
      <c r="I313">
        <f t="shared" si="4"/>
        <v>1</v>
      </c>
      <c r="J313" t="s">
        <v>15</v>
      </c>
      <c r="K313" t="s">
        <v>16</v>
      </c>
      <c r="M313" t="s">
        <v>70</v>
      </c>
      <c r="S313" t="s">
        <v>91</v>
      </c>
      <c r="T313" t="s">
        <v>92</v>
      </c>
    </row>
    <row r="314" spans="1:20" x14ac:dyDescent="0.25">
      <c r="C314" t="s">
        <v>797</v>
      </c>
      <c r="D314" t="s">
        <v>89</v>
      </c>
      <c r="E314" t="s">
        <v>90</v>
      </c>
      <c r="F314" t="s">
        <v>69</v>
      </c>
      <c r="I314">
        <f t="shared" si="4"/>
        <v>1</v>
      </c>
      <c r="J314" t="s">
        <v>8</v>
      </c>
      <c r="K314" t="s">
        <v>78</v>
      </c>
      <c r="M314" t="s">
        <v>70</v>
      </c>
      <c r="S314" t="s">
        <v>79</v>
      </c>
      <c r="T314" t="s">
        <v>92</v>
      </c>
    </row>
    <row r="315" spans="1:20" x14ac:dyDescent="0.25">
      <c r="A315" t="s">
        <v>798</v>
      </c>
      <c r="B315" t="s">
        <v>65</v>
      </c>
      <c r="C315" t="s">
        <v>799</v>
      </c>
      <c r="D315" t="s">
        <v>89</v>
      </c>
      <c r="E315" t="s">
        <v>90</v>
      </c>
      <c r="F315" t="s">
        <v>69</v>
      </c>
      <c r="I315">
        <f t="shared" si="4"/>
        <v>1</v>
      </c>
      <c r="J315" t="s">
        <v>15</v>
      </c>
      <c r="K315" t="s">
        <v>16</v>
      </c>
      <c r="M315" t="s">
        <v>70</v>
      </c>
      <c r="S315" t="s">
        <v>91</v>
      </c>
      <c r="T315" t="s">
        <v>92</v>
      </c>
    </row>
    <row r="316" spans="1:20" x14ac:dyDescent="0.25">
      <c r="A316" t="s">
        <v>800</v>
      </c>
      <c r="B316" t="s">
        <v>65</v>
      </c>
      <c r="C316" t="s">
        <v>801</v>
      </c>
      <c r="D316" t="s">
        <v>802</v>
      </c>
      <c r="E316" t="s">
        <v>75</v>
      </c>
      <c r="F316" t="s">
        <v>69</v>
      </c>
      <c r="I316">
        <f t="shared" si="4"/>
        <v>3</v>
      </c>
      <c r="J316" t="s">
        <v>19</v>
      </c>
      <c r="K316" t="s">
        <v>803</v>
      </c>
      <c r="O316" t="s">
        <v>70</v>
      </c>
      <c r="P316" t="s">
        <v>108</v>
      </c>
      <c r="R316" t="s">
        <v>97</v>
      </c>
      <c r="S316" t="s">
        <v>98</v>
      </c>
      <c r="T316" t="s">
        <v>70</v>
      </c>
    </row>
    <row r="317" spans="1:20" x14ac:dyDescent="0.25">
      <c r="A317" t="s">
        <v>800</v>
      </c>
      <c r="B317" t="s">
        <v>65</v>
      </c>
      <c r="C317" t="s">
        <v>801</v>
      </c>
      <c r="D317" t="s">
        <v>802</v>
      </c>
      <c r="E317" t="s">
        <v>75</v>
      </c>
      <c r="F317" t="s">
        <v>69</v>
      </c>
      <c r="I317">
        <f t="shared" si="4"/>
        <v>3</v>
      </c>
      <c r="J317" t="s">
        <v>19</v>
      </c>
      <c r="K317" t="s">
        <v>804</v>
      </c>
      <c r="M317" t="s">
        <v>70</v>
      </c>
      <c r="O317" t="s">
        <v>70</v>
      </c>
      <c r="P317" t="s">
        <v>108</v>
      </c>
      <c r="R317" t="s">
        <v>488</v>
      </c>
      <c r="S317" t="s">
        <v>98</v>
      </c>
      <c r="T317" t="s">
        <v>70</v>
      </c>
    </row>
    <row r="318" spans="1:20" x14ac:dyDescent="0.25">
      <c r="A318" t="s">
        <v>800</v>
      </c>
      <c r="B318" t="s">
        <v>65</v>
      </c>
      <c r="C318" t="s">
        <v>801</v>
      </c>
      <c r="D318" t="s">
        <v>802</v>
      </c>
      <c r="E318" t="s">
        <v>75</v>
      </c>
      <c r="F318" t="s">
        <v>69</v>
      </c>
      <c r="I318">
        <f t="shared" si="4"/>
        <v>3</v>
      </c>
      <c r="J318" t="s">
        <v>28</v>
      </c>
      <c r="K318" t="s">
        <v>76</v>
      </c>
      <c r="S318" t="s">
        <v>77</v>
      </c>
    </row>
    <row r="319" spans="1:20" x14ac:dyDescent="0.25">
      <c r="A319" t="s">
        <v>805</v>
      </c>
      <c r="B319" t="s">
        <v>65</v>
      </c>
      <c r="C319" t="s">
        <v>806</v>
      </c>
      <c r="D319" t="s">
        <v>807</v>
      </c>
      <c r="E319" t="s">
        <v>75</v>
      </c>
      <c r="F319" t="s">
        <v>69</v>
      </c>
      <c r="I319">
        <f t="shared" si="4"/>
        <v>1</v>
      </c>
      <c r="J319" t="s">
        <v>1013</v>
      </c>
      <c r="K319" t="s">
        <v>171</v>
      </c>
      <c r="L319">
        <v>1.3</v>
      </c>
      <c r="O319" t="s">
        <v>70</v>
      </c>
      <c r="P319" t="s">
        <v>108</v>
      </c>
      <c r="T319" t="s">
        <v>70</v>
      </c>
    </row>
    <row r="320" spans="1:20" x14ac:dyDescent="0.25">
      <c r="A320" t="s">
        <v>808</v>
      </c>
      <c r="B320" t="s">
        <v>65</v>
      </c>
      <c r="C320" t="s">
        <v>809</v>
      </c>
      <c r="D320" t="s">
        <v>89</v>
      </c>
      <c r="E320" t="s">
        <v>90</v>
      </c>
      <c r="F320" t="s">
        <v>69</v>
      </c>
      <c r="I320">
        <f t="shared" si="4"/>
        <v>1</v>
      </c>
      <c r="J320" t="s">
        <v>15</v>
      </c>
      <c r="K320" t="s">
        <v>16</v>
      </c>
      <c r="M320" t="s">
        <v>70</v>
      </c>
      <c r="S320" t="s">
        <v>71</v>
      </c>
      <c r="T320" t="s">
        <v>92</v>
      </c>
    </row>
    <row r="321" spans="1:20" x14ac:dyDescent="0.25">
      <c r="A321" t="s">
        <v>810</v>
      </c>
      <c r="B321" t="s">
        <v>65</v>
      </c>
      <c r="C321" t="s">
        <v>812</v>
      </c>
      <c r="D321" t="s">
        <v>811</v>
      </c>
      <c r="E321" t="s">
        <v>75</v>
      </c>
      <c r="F321" t="s">
        <v>69</v>
      </c>
      <c r="I321">
        <f t="shared" si="4"/>
        <v>2</v>
      </c>
      <c r="J321" t="s">
        <v>25</v>
      </c>
      <c r="K321" t="s">
        <v>57</v>
      </c>
      <c r="N321" t="s">
        <v>70</v>
      </c>
      <c r="P321" t="s">
        <v>84</v>
      </c>
      <c r="R321" t="s">
        <v>97</v>
      </c>
      <c r="T321" t="s">
        <v>70</v>
      </c>
    </row>
    <row r="322" spans="1:20" x14ac:dyDescent="0.25">
      <c r="A322" t="s">
        <v>810</v>
      </c>
      <c r="B322" t="s">
        <v>65</v>
      </c>
      <c r="C322" t="s">
        <v>812</v>
      </c>
      <c r="D322" t="s">
        <v>811</v>
      </c>
      <c r="E322" t="s">
        <v>75</v>
      </c>
      <c r="F322" t="s">
        <v>69</v>
      </c>
      <c r="I322">
        <f t="shared" si="4"/>
        <v>2</v>
      </c>
      <c r="J322" t="s">
        <v>19</v>
      </c>
      <c r="K322" t="s">
        <v>813</v>
      </c>
      <c r="N322" t="s">
        <v>70</v>
      </c>
      <c r="O322" t="s">
        <v>70</v>
      </c>
      <c r="P322" t="s">
        <v>84</v>
      </c>
      <c r="R322" t="s">
        <v>97</v>
      </c>
      <c r="S322" t="s">
        <v>118</v>
      </c>
      <c r="T322" t="s">
        <v>70</v>
      </c>
    </row>
    <row r="323" spans="1:20" x14ac:dyDescent="0.25">
      <c r="A323" t="s">
        <v>814</v>
      </c>
      <c r="B323" t="s">
        <v>65</v>
      </c>
      <c r="C323" t="s">
        <v>815</v>
      </c>
      <c r="D323" t="s">
        <v>816</v>
      </c>
      <c r="E323" t="s">
        <v>75</v>
      </c>
      <c r="F323" t="s">
        <v>69</v>
      </c>
      <c r="I323">
        <f t="shared" ref="I323:I345" si="5">COUNTIF(C:C,C323)</f>
        <v>1</v>
      </c>
      <c r="J323" t="s">
        <v>1015</v>
      </c>
      <c r="M323" t="s">
        <v>70</v>
      </c>
    </row>
    <row r="324" spans="1:20" x14ac:dyDescent="0.25">
      <c r="A324" t="s">
        <v>817</v>
      </c>
      <c r="B324" t="s">
        <v>65</v>
      </c>
      <c r="C324" t="s">
        <v>818</v>
      </c>
      <c r="D324" t="s">
        <v>819</v>
      </c>
      <c r="E324" t="s">
        <v>75</v>
      </c>
      <c r="F324" t="s">
        <v>69</v>
      </c>
      <c r="I324">
        <f t="shared" si="5"/>
        <v>2</v>
      </c>
      <c r="J324" t="s">
        <v>19</v>
      </c>
      <c r="K324" t="s">
        <v>820</v>
      </c>
      <c r="O324" t="s">
        <v>70</v>
      </c>
      <c r="P324" t="s">
        <v>108</v>
      </c>
      <c r="R324" t="s">
        <v>97</v>
      </c>
      <c r="S324" t="s">
        <v>98</v>
      </c>
      <c r="T324" t="s">
        <v>70</v>
      </c>
    </row>
    <row r="325" spans="1:20" x14ac:dyDescent="0.25">
      <c r="A325" t="s">
        <v>817</v>
      </c>
      <c r="B325" t="s">
        <v>65</v>
      </c>
      <c r="C325" t="s">
        <v>818</v>
      </c>
      <c r="D325" t="s">
        <v>819</v>
      </c>
      <c r="E325" t="s">
        <v>75</v>
      </c>
      <c r="F325" t="s">
        <v>69</v>
      </c>
      <c r="I325">
        <f t="shared" si="5"/>
        <v>2</v>
      </c>
      <c r="J325" t="s">
        <v>11</v>
      </c>
      <c r="K325" t="s">
        <v>228</v>
      </c>
      <c r="O325" t="s">
        <v>70</v>
      </c>
      <c r="P325" t="s">
        <v>108</v>
      </c>
      <c r="R325" t="s">
        <v>97</v>
      </c>
      <c r="S325" t="s">
        <v>229</v>
      </c>
      <c r="T325" t="s">
        <v>70</v>
      </c>
    </row>
    <row r="326" spans="1:20" x14ac:dyDescent="0.25">
      <c r="A326" t="s">
        <v>821</v>
      </c>
      <c r="B326" t="s">
        <v>65</v>
      </c>
      <c r="C326" t="s">
        <v>822</v>
      </c>
      <c r="D326" t="s">
        <v>823</v>
      </c>
      <c r="E326" t="s">
        <v>75</v>
      </c>
      <c r="F326" t="s">
        <v>69</v>
      </c>
      <c r="I326">
        <f t="shared" si="5"/>
        <v>1</v>
      </c>
      <c r="J326" t="s">
        <v>15</v>
      </c>
      <c r="K326" t="s">
        <v>16</v>
      </c>
      <c r="M326" t="s">
        <v>70</v>
      </c>
      <c r="S326" t="s">
        <v>91</v>
      </c>
      <c r="T326" t="s">
        <v>92</v>
      </c>
    </row>
    <row r="327" spans="1:20" x14ac:dyDescent="0.25">
      <c r="A327" t="s">
        <v>824</v>
      </c>
      <c r="B327" t="s">
        <v>65</v>
      </c>
      <c r="C327" t="s">
        <v>825</v>
      </c>
      <c r="D327" t="s">
        <v>826</v>
      </c>
      <c r="E327" t="s">
        <v>75</v>
      </c>
      <c r="F327" t="s">
        <v>69</v>
      </c>
      <c r="I327">
        <f t="shared" si="5"/>
        <v>1</v>
      </c>
      <c r="J327" t="s">
        <v>15</v>
      </c>
      <c r="K327" t="s">
        <v>16</v>
      </c>
      <c r="M327" t="s">
        <v>70</v>
      </c>
      <c r="S327" t="s">
        <v>71</v>
      </c>
      <c r="T327" t="s">
        <v>70</v>
      </c>
    </row>
    <row r="328" spans="1:20" x14ac:dyDescent="0.25">
      <c r="A328" t="s">
        <v>827</v>
      </c>
      <c r="B328" t="s">
        <v>65</v>
      </c>
      <c r="C328" t="s">
        <v>828</v>
      </c>
      <c r="D328" t="s">
        <v>89</v>
      </c>
      <c r="E328" t="s">
        <v>90</v>
      </c>
      <c r="F328" t="s">
        <v>69</v>
      </c>
      <c r="I328">
        <f t="shared" si="5"/>
        <v>1</v>
      </c>
      <c r="J328" t="s">
        <v>15</v>
      </c>
      <c r="K328" t="s">
        <v>16</v>
      </c>
      <c r="M328" t="s">
        <v>70</v>
      </c>
      <c r="S328" t="s">
        <v>71</v>
      </c>
      <c r="T328" t="s">
        <v>92</v>
      </c>
    </row>
    <row r="329" spans="1:20" x14ac:dyDescent="0.25">
      <c r="A329" t="s">
        <v>829</v>
      </c>
      <c r="B329" t="s">
        <v>65</v>
      </c>
      <c r="C329" t="s">
        <v>830</v>
      </c>
      <c r="D329" t="s">
        <v>831</v>
      </c>
      <c r="E329" t="s">
        <v>75</v>
      </c>
      <c r="F329" t="s">
        <v>69</v>
      </c>
      <c r="I329">
        <f t="shared" si="5"/>
        <v>1</v>
      </c>
      <c r="J329" t="s">
        <v>1015</v>
      </c>
      <c r="M329" t="s">
        <v>70</v>
      </c>
    </row>
    <row r="330" spans="1:20" x14ac:dyDescent="0.25">
      <c r="C330" t="s">
        <v>832</v>
      </c>
      <c r="D330" t="s">
        <v>833</v>
      </c>
      <c r="E330" t="s">
        <v>75</v>
      </c>
      <c r="F330" t="s">
        <v>69</v>
      </c>
      <c r="I330">
        <f t="shared" si="5"/>
        <v>1</v>
      </c>
      <c r="J330" t="s">
        <v>8</v>
      </c>
      <c r="K330" t="s">
        <v>78</v>
      </c>
      <c r="M330" t="s">
        <v>70</v>
      </c>
      <c r="S330" t="s">
        <v>79</v>
      </c>
    </row>
    <row r="331" spans="1:20" x14ac:dyDescent="0.25">
      <c r="A331" t="s">
        <v>834</v>
      </c>
      <c r="B331" t="s">
        <v>65</v>
      </c>
      <c r="C331" t="s">
        <v>835</v>
      </c>
      <c r="D331" t="s">
        <v>178</v>
      </c>
      <c r="E331" t="s">
        <v>182</v>
      </c>
      <c r="F331" t="s">
        <v>69</v>
      </c>
      <c r="I331">
        <f t="shared" si="5"/>
        <v>1</v>
      </c>
      <c r="J331" t="s">
        <v>15</v>
      </c>
      <c r="K331" t="s">
        <v>16</v>
      </c>
      <c r="M331" t="s">
        <v>70</v>
      </c>
      <c r="S331" t="s">
        <v>91</v>
      </c>
      <c r="T331" t="s">
        <v>92</v>
      </c>
    </row>
    <row r="332" spans="1:20" x14ac:dyDescent="0.25">
      <c r="A332" t="s">
        <v>836</v>
      </c>
      <c r="B332" t="s">
        <v>65</v>
      </c>
      <c r="C332" t="s">
        <v>837</v>
      </c>
      <c r="D332" t="s">
        <v>89</v>
      </c>
      <c r="E332" t="s">
        <v>90</v>
      </c>
      <c r="F332" t="s">
        <v>69</v>
      </c>
      <c r="I332">
        <f t="shared" si="5"/>
        <v>1</v>
      </c>
      <c r="J332" t="s">
        <v>15</v>
      </c>
      <c r="K332" t="s">
        <v>16</v>
      </c>
      <c r="M332" t="s">
        <v>70</v>
      </c>
      <c r="S332" t="s">
        <v>91</v>
      </c>
      <c r="T332" t="s">
        <v>92</v>
      </c>
    </row>
    <row r="333" spans="1:20" x14ac:dyDescent="0.25">
      <c r="A333" t="s">
        <v>838</v>
      </c>
      <c r="B333" t="s">
        <v>65</v>
      </c>
      <c r="C333" t="s">
        <v>839</v>
      </c>
      <c r="D333" t="s">
        <v>840</v>
      </c>
      <c r="E333" t="s">
        <v>75</v>
      </c>
      <c r="F333" t="s">
        <v>69</v>
      </c>
      <c r="I333">
        <f t="shared" si="5"/>
        <v>1</v>
      </c>
      <c r="J333" t="s">
        <v>15</v>
      </c>
      <c r="K333" t="s">
        <v>16</v>
      </c>
      <c r="M333" t="s">
        <v>70</v>
      </c>
      <c r="S333" t="s">
        <v>71</v>
      </c>
      <c r="T333" t="s">
        <v>70</v>
      </c>
    </row>
    <row r="334" spans="1:20" x14ac:dyDescent="0.25">
      <c r="A334" t="s">
        <v>841</v>
      </c>
      <c r="B334" t="s">
        <v>65</v>
      </c>
      <c r="C334" t="s">
        <v>842</v>
      </c>
      <c r="D334" t="s">
        <v>89</v>
      </c>
      <c r="E334" t="s">
        <v>90</v>
      </c>
      <c r="F334" t="s">
        <v>69</v>
      </c>
      <c r="I334">
        <f t="shared" si="5"/>
        <v>1</v>
      </c>
      <c r="J334" t="s">
        <v>15</v>
      </c>
      <c r="K334" t="s">
        <v>16</v>
      </c>
      <c r="M334" t="s">
        <v>70</v>
      </c>
      <c r="S334" t="s">
        <v>91</v>
      </c>
      <c r="T334" t="s">
        <v>92</v>
      </c>
    </row>
    <row r="335" spans="1:20" x14ac:dyDescent="0.25">
      <c r="C335" t="s">
        <v>843</v>
      </c>
      <c r="D335" t="s">
        <v>844</v>
      </c>
      <c r="E335" t="s">
        <v>75</v>
      </c>
      <c r="F335" t="s">
        <v>69</v>
      </c>
      <c r="I335">
        <f t="shared" si="5"/>
        <v>1</v>
      </c>
      <c r="J335" t="s">
        <v>8</v>
      </c>
      <c r="K335" t="s">
        <v>78</v>
      </c>
      <c r="M335" t="s">
        <v>70</v>
      </c>
      <c r="S335" t="s">
        <v>79</v>
      </c>
    </row>
    <row r="336" spans="1:20" x14ac:dyDescent="0.25">
      <c r="A336" t="s">
        <v>845</v>
      </c>
      <c r="B336" t="s">
        <v>65</v>
      </c>
      <c r="C336" t="s">
        <v>846</v>
      </c>
      <c r="D336" t="s">
        <v>89</v>
      </c>
      <c r="E336" t="s">
        <v>90</v>
      </c>
      <c r="F336" t="s">
        <v>69</v>
      </c>
      <c r="I336">
        <f t="shared" si="5"/>
        <v>1</v>
      </c>
      <c r="J336" t="s">
        <v>15</v>
      </c>
      <c r="K336" t="s">
        <v>16</v>
      </c>
      <c r="M336" t="s">
        <v>70</v>
      </c>
      <c r="S336" t="s">
        <v>71</v>
      </c>
      <c r="T336" t="s">
        <v>92</v>
      </c>
    </row>
    <row r="337" spans="1:20" x14ac:dyDescent="0.25">
      <c r="A337" t="s">
        <v>847</v>
      </c>
      <c r="B337" t="s">
        <v>65</v>
      </c>
      <c r="C337" t="s">
        <v>848</v>
      </c>
      <c r="D337" t="s">
        <v>849</v>
      </c>
      <c r="E337" t="s">
        <v>75</v>
      </c>
      <c r="F337" t="s">
        <v>69</v>
      </c>
      <c r="I337">
        <f t="shared" si="5"/>
        <v>1</v>
      </c>
      <c r="J337" t="s">
        <v>1015</v>
      </c>
      <c r="M337" t="s">
        <v>70</v>
      </c>
    </row>
    <row r="338" spans="1:20" x14ac:dyDescent="0.25">
      <c r="A338" t="s">
        <v>850</v>
      </c>
      <c r="B338" t="s">
        <v>65</v>
      </c>
      <c r="C338" t="s">
        <v>851</v>
      </c>
      <c r="D338" t="s">
        <v>852</v>
      </c>
      <c r="E338" t="s">
        <v>129</v>
      </c>
      <c r="F338" t="s">
        <v>69</v>
      </c>
      <c r="I338">
        <f t="shared" si="5"/>
        <v>1</v>
      </c>
      <c r="J338" t="s">
        <v>32</v>
      </c>
      <c r="K338" t="s">
        <v>853</v>
      </c>
      <c r="L338">
        <v>5.5</v>
      </c>
      <c r="M338" t="s">
        <v>70</v>
      </c>
      <c r="N338" t="s">
        <v>92</v>
      </c>
      <c r="O338" t="s">
        <v>70</v>
      </c>
      <c r="P338" t="s">
        <v>84</v>
      </c>
      <c r="Q338" t="s">
        <v>111</v>
      </c>
      <c r="R338" t="s">
        <v>109</v>
      </c>
      <c r="T338" t="s">
        <v>70</v>
      </c>
    </row>
    <row r="339" spans="1:20" x14ac:dyDescent="0.25">
      <c r="A339" t="s">
        <v>854</v>
      </c>
      <c r="B339" t="s">
        <v>65</v>
      </c>
      <c r="C339" t="s">
        <v>855</v>
      </c>
      <c r="D339" t="s">
        <v>89</v>
      </c>
      <c r="E339" t="s">
        <v>90</v>
      </c>
      <c r="F339" t="s">
        <v>69</v>
      </c>
      <c r="I339">
        <f t="shared" si="5"/>
        <v>1</v>
      </c>
      <c r="J339" t="s">
        <v>15</v>
      </c>
      <c r="K339" t="s">
        <v>16</v>
      </c>
      <c r="M339" t="s">
        <v>70</v>
      </c>
      <c r="S339" t="s">
        <v>91</v>
      </c>
      <c r="T339" t="s">
        <v>92</v>
      </c>
    </row>
    <row r="340" spans="1:20" x14ac:dyDescent="0.25">
      <c r="A340" t="s">
        <v>856</v>
      </c>
      <c r="B340" t="s">
        <v>65</v>
      </c>
      <c r="C340" t="s">
        <v>857</v>
      </c>
      <c r="D340" t="s">
        <v>858</v>
      </c>
      <c r="E340" t="s">
        <v>75</v>
      </c>
      <c r="F340" t="s">
        <v>69</v>
      </c>
      <c r="I340">
        <f t="shared" si="5"/>
        <v>1</v>
      </c>
      <c r="J340" t="s">
        <v>15</v>
      </c>
      <c r="K340" t="s">
        <v>16</v>
      </c>
      <c r="M340" t="s">
        <v>70</v>
      </c>
      <c r="S340" t="s">
        <v>91</v>
      </c>
      <c r="T340" t="s">
        <v>92</v>
      </c>
    </row>
    <row r="341" spans="1:20" x14ac:dyDescent="0.25">
      <c r="A341" t="s">
        <v>859</v>
      </c>
      <c r="B341" t="s">
        <v>65</v>
      </c>
      <c r="C341" t="s">
        <v>860</v>
      </c>
      <c r="D341" t="s">
        <v>89</v>
      </c>
      <c r="E341" t="s">
        <v>90</v>
      </c>
      <c r="F341" t="s">
        <v>69</v>
      </c>
      <c r="I341">
        <f t="shared" si="5"/>
        <v>1</v>
      </c>
      <c r="J341" t="s">
        <v>15</v>
      </c>
      <c r="K341" t="s">
        <v>16</v>
      </c>
      <c r="M341" t="s">
        <v>70</v>
      </c>
      <c r="S341" t="s">
        <v>71</v>
      </c>
      <c r="T341" t="s">
        <v>92</v>
      </c>
    </row>
    <row r="342" spans="1:20" x14ac:dyDescent="0.25">
      <c r="A342" t="s">
        <v>861</v>
      </c>
      <c r="B342" t="s">
        <v>65</v>
      </c>
      <c r="C342" t="s">
        <v>862</v>
      </c>
      <c r="D342" t="s">
        <v>863</v>
      </c>
      <c r="E342" t="s">
        <v>75</v>
      </c>
      <c r="F342" t="s">
        <v>69</v>
      </c>
      <c r="I342">
        <f t="shared" si="5"/>
        <v>1</v>
      </c>
      <c r="J342" t="s">
        <v>15</v>
      </c>
      <c r="K342" t="s">
        <v>16</v>
      </c>
      <c r="M342" t="s">
        <v>70</v>
      </c>
      <c r="S342" t="s">
        <v>71</v>
      </c>
      <c r="T342" t="s">
        <v>70</v>
      </c>
    </row>
    <row r="343" spans="1:20" x14ac:dyDescent="0.25">
      <c r="E343" t="s">
        <v>864</v>
      </c>
      <c r="F343" t="s">
        <v>867</v>
      </c>
      <c r="H343" t="s">
        <v>278</v>
      </c>
      <c r="I343">
        <f t="shared" si="5"/>
        <v>0</v>
      </c>
      <c r="J343" t="s">
        <v>32</v>
      </c>
      <c r="K343" t="s">
        <v>868</v>
      </c>
      <c r="L343">
        <v>3</v>
      </c>
      <c r="M343" t="s">
        <v>70</v>
      </c>
      <c r="N343" t="s">
        <v>92</v>
      </c>
      <c r="O343" t="s">
        <v>70</v>
      </c>
      <c r="P343" t="s">
        <v>84</v>
      </c>
      <c r="Q343" t="s">
        <v>111</v>
      </c>
    </row>
    <row r="344" spans="1:20" x14ac:dyDescent="0.25">
      <c r="E344" t="s">
        <v>864</v>
      </c>
      <c r="F344" t="s">
        <v>865</v>
      </c>
      <c r="I344">
        <f t="shared" si="5"/>
        <v>0</v>
      </c>
      <c r="J344" t="s">
        <v>21</v>
      </c>
      <c r="K344" t="s">
        <v>869</v>
      </c>
      <c r="L344">
        <v>3</v>
      </c>
      <c r="M344" t="s">
        <v>70</v>
      </c>
      <c r="N344" t="s">
        <v>70</v>
      </c>
      <c r="O344" t="s">
        <v>70</v>
      </c>
      <c r="P344" t="s">
        <v>84</v>
      </c>
      <c r="Q344" t="s">
        <v>111</v>
      </c>
      <c r="R344" t="s">
        <v>97</v>
      </c>
      <c r="T344" t="s">
        <v>70</v>
      </c>
    </row>
    <row r="345" spans="1:20" x14ac:dyDescent="0.25">
      <c r="E345" t="s">
        <v>864</v>
      </c>
      <c r="F345" t="s">
        <v>867</v>
      </c>
      <c r="I345">
        <f t="shared" si="5"/>
        <v>0</v>
      </c>
      <c r="J345" t="s">
        <v>1013</v>
      </c>
      <c r="K345" t="s">
        <v>507</v>
      </c>
      <c r="M345" t="s">
        <v>92</v>
      </c>
      <c r="Q345" t="s">
        <v>111</v>
      </c>
      <c r="T345" t="s">
        <v>70</v>
      </c>
    </row>
  </sheetData>
  <autoFilter ref="A1:T345" xr:uid="{E17AADD2-1A84-4B2A-BD41-B45E36B6994C}">
    <sortState xmlns:xlrd2="http://schemas.microsoft.com/office/spreadsheetml/2017/richdata2" ref="A2:T345">
      <sortCondition ref="C1:C34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29C6-3D92-424E-8ADB-B6E67D87280F}">
  <dimension ref="B1:V201"/>
  <sheetViews>
    <sheetView workbookViewId="0">
      <selection activeCell="G8" sqref="G8"/>
    </sheetView>
  </sheetViews>
  <sheetFormatPr defaultRowHeight="15" x14ac:dyDescent="0.25"/>
  <cols>
    <col min="1" max="1" width="2.7109375" customWidth="1"/>
    <col min="2" max="2" width="23.85546875" bestFit="1" customWidth="1"/>
    <col min="3" max="3" width="33.140625" bestFit="1" customWidth="1"/>
    <col min="4" max="4" width="19.5703125" bestFit="1" customWidth="1"/>
    <col min="6" max="6" width="20.85546875" bestFit="1" customWidth="1"/>
    <col min="7" max="7" width="9.140625" style="5"/>
    <col min="12" max="12" width="20.85546875" bestFit="1" customWidth="1"/>
    <col min="13" max="15" width="10.7109375" customWidth="1"/>
    <col min="18" max="18" width="9.5703125" bestFit="1" customWidth="1"/>
  </cols>
  <sheetData>
    <row r="1" spans="2:22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870</v>
      </c>
      <c r="G1" s="4" t="s">
        <v>871</v>
      </c>
      <c r="H1" s="1" t="s">
        <v>872</v>
      </c>
      <c r="I1" s="1" t="s">
        <v>873</v>
      </c>
      <c r="J1" s="1" t="s">
        <v>874</v>
      </c>
      <c r="K1" s="1" t="s">
        <v>875</v>
      </c>
      <c r="L1" s="1" t="s">
        <v>1165</v>
      </c>
      <c r="M1" s="1" t="s">
        <v>1021</v>
      </c>
      <c r="N1" s="1" t="s">
        <v>1022</v>
      </c>
      <c r="O1" s="1" t="s">
        <v>1023</v>
      </c>
      <c r="P1" s="1" t="s">
        <v>876</v>
      </c>
      <c r="Q1" s="1" t="s">
        <v>877</v>
      </c>
      <c r="R1" s="1" t="s">
        <v>878</v>
      </c>
      <c r="S1" s="1" t="s">
        <v>56</v>
      </c>
      <c r="T1" s="1" t="s">
        <v>57</v>
      </c>
      <c r="U1" s="1" t="s">
        <v>58</v>
      </c>
      <c r="V1" s="1" t="s">
        <v>1010</v>
      </c>
    </row>
    <row r="2" spans="2:22" x14ac:dyDescent="0.25">
      <c r="B2" t="s">
        <v>879</v>
      </c>
      <c r="C2" t="s">
        <v>880</v>
      </c>
      <c r="D2" t="s">
        <v>881</v>
      </c>
      <c r="E2" t="s">
        <v>130</v>
      </c>
      <c r="F2" t="s">
        <v>882</v>
      </c>
      <c r="G2" s="5">
        <v>25</v>
      </c>
      <c r="H2" t="s">
        <v>883</v>
      </c>
      <c r="K2">
        <v>0</v>
      </c>
      <c r="L2" t="s">
        <v>118</v>
      </c>
      <c r="M2" t="s">
        <v>415</v>
      </c>
      <c r="N2" t="s">
        <v>1024</v>
      </c>
      <c r="O2" t="s">
        <v>1024</v>
      </c>
      <c r="R2" t="str">
        <f>IFERROR(AVERAGEIF('2-Patients'!C:C,'3-Variants'!B2,'2-Patients'!L:L), "")</f>
        <v/>
      </c>
      <c r="S2" t="str">
        <f>IF(COUNTIFS('2-Patients'!$C:$C,'3-Variants'!$B2,'2-Patients'!M:M,"Yes") &gt; 0,TRUE, "")</f>
        <v/>
      </c>
      <c r="T2" t="str">
        <f>IF(COUNTIFS('2-Patients'!$C:$C,'3-Variants'!$B2,'2-Patients'!N:N,"Yes") &gt; 0,TRUE, "")</f>
        <v/>
      </c>
      <c r="U2" t="str">
        <f>IF(COUNTIFS('2-Patients'!$C:$C,'3-Variants'!$B2,'2-Patients'!O:O,"Yes") &gt; 0,TRUE, "")</f>
        <v/>
      </c>
    </row>
    <row r="3" spans="2:22" x14ac:dyDescent="0.25">
      <c r="B3" t="s">
        <v>521</v>
      </c>
      <c r="C3" t="s">
        <v>522</v>
      </c>
      <c r="D3" t="s">
        <v>884</v>
      </c>
      <c r="E3" t="s">
        <v>69</v>
      </c>
      <c r="F3" t="s">
        <v>885</v>
      </c>
      <c r="G3" s="5">
        <v>37</v>
      </c>
      <c r="H3" t="s">
        <v>886</v>
      </c>
      <c r="I3" t="s">
        <v>887</v>
      </c>
      <c r="J3" t="s">
        <v>888</v>
      </c>
      <c r="K3">
        <v>0</v>
      </c>
      <c r="L3" t="s">
        <v>889</v>
      </c>
      <c r="M3" t="s">
        <v>229</v>
      </c>
      <c r="N3" t="s">
        <v>1025</v>
      </c>
      <c r="O3" t="s">
        <v>1026</v>
      </c>
      <c r="P3" t="s">
        <v>890</v>
      </c>
      <c r="Q3" t="s">
        <v>891</v>
      </c>
      <c r="R3" t="str">
        <f>IFERROR(AVERAGEIF('2-Patients'!C:C,'3-Variants'!B3,'2-Patients'!L:L), "")</f>
        <v/>
      </c>
      <c r="S3" t="b">
        <f>IF(COUNTIFS('2-Patients'!$C:$C,'3-Variants'!$B3,'2-Patients'!M:M,"Yes") &gt; 0,TRUE, "")</f>
        <v>1</v>
      </c>
      <c r="T3" t="str">
        <f>IF(COUNTIFS('2-Patients'!$C:$C,'3-Variants'!$B3,'2-Patients'!N:N,"Yes") &gt; 0,TRUE, "")</f>
        <v/>
      </c>
      <c r="U3" t="str">
        <f>IF(COUNTIFS('2-Patients'!$C:$C,'3-Variants'!$B3,'2-Patients'!O:O,"Yes") &gt; 0,TRUE, "")</f>
        <v/>
      </c>
      <c r="V3" t="b">
        <v>1</v>
      </c>
    </row>
    <row r="4" spans="2:22" x14ac:dyDescent="0.25">
      <c r="B4" t="s">
        <v>583</v>
      </c>
      <c r="C4" t="s">
        <v>584</v>
      </c>
      <c r="D4" t="s">
        <v>884</v>
      </c>
      <c r="E4" t="s">
        <v>69</v>
      </c>
      <c r="F4" t="s">
        <v>885</v>
      </c>
      <c r="G4" s="5">
        <v>52</v>
      </c>
      <c r="H4" t="s">
        <v>886</v>
      </c>
      <c r="I4" t="s">
        <v>887</v>
      </c>
      <c r="J4" t="s">
        <v>888</v>
      </c>
      <c r="K4">
        <v>1</v>
      </c>
      <c r="L4" t="s">
        <v>889</v>
      </c>
      <c r="M4" t="s">
        <v>229</v>
      </c>
      <c r="N4" t="s">
        <v>1027</v>
      </c>
      <c r="O4" t="s">
        <v>1028</v>
      </c>
      <c r="P4" t="s">
        <v>890</v>
      </c>
      <c r="Q4" t="s">
        <v>891</v>
      </c>
      <c r="R4" t="str">
        <f>IFERROR(AVERAGEIF('2-Patients'!C:C,'3-Variants'!B4,'2-Patients'!L:L), "")</f>
        <v/>
      </c>
      <c r="S4" t="b">
        <f>IF(COUNTIFS('2-Patients'!$C:$C,'3-Variants'!$B4,'2-Patients'!M:M,"Yes") &gt; 0,TRUE, "")</f>
        <v>1</v>
      </c>
      <c r="T4" t="str">
        <f>IF(COUNTIFS('2-Patients'!$C:$C,'3-Variants'!$B4,'2-Patients'!N:N,"Yes") &gt; 0,TRUE, "")</f>
        <v/>
      </c>
      <c r="U4" t="str">
        <f>IF(COUNTIFS('2-Patients'!$C:$C,'3-Variants'!$B4,'2-Patients'!O:O,"Yes") &gt; 0,TRUE, "")</f>
        <v/>
      </c>
      <c r="V4" t="b">
        <v>1</v>
      </c>
    </row>
    <row r="5" spans="2:22" x14ac:dyDescent="0.25">
      <c r="B5" t="s">
        <v>598</v>
      </c>
      <c r="C5" t="s">
        <v>599</v>
      </c>
      <c r="D5" t="s">
        <v>884</v>
      </c>
      <c r="E5" t="s">
        <v>69</v>
      </c>
      <c r="F5" t="s">
        <v>882</v>
      </c>
      <c r="G5" s="5">
        <v>55</v>
      </c>
      <c r="H5" t="s">
        <v>892</v>
      </c>
      <c r="I5" t="s">
        <v>888</v>
      </c>
      <c r="J5" t="s">
        <v>893</v>
      </c>
      <c r="K5">
        <v>0</v>
      </c>
      <c r="L5" t="s">
        <v>894</v>
      </c>
      <c r="M5" t="s">
        <v>229</v>
      </c>
      <c r="N5" t="s">
        <v>1029</v>
      </c>
      <c r="O5" t="s">
        <v>1030</v>
      </c>
      <c r="P5" t="s">
        <v>890</v>
      </c>
      <c r="Q5" t="s">
        <v>891</v>
      </c>
      <c r="R5" t="str">
        <f>IFERROR(AVERAGEIF('2-Patients'!C:C,'3-Variants'!B5,'2-Patients'!L:L), "")</f>
        <v/>
      </c>
      <c r="S5" t="b">
        <f>IF(COUNTIFS('2-Patients'!$C:$C,'3-Variants'!$B5,'2-Patients'!M:M,"Yes") &gt; 0,TRUE, "")</f>
        <v>1</v>
      </c>
      <c r="T5" t="str">
        <f>IF(COUNTIFS('2-Patients'!$C:$C,'3-Variants'!$B5,'2-Patients'!N:N,"Yes") &gt; 0,TRUE, "")</f>
        <v/>
      </c>
      <c r="U5" t="str">
        <f>IF(COUNTIFS('2-Patients'!$C:$C,'3-Variants'!$B5,'2-Patients'!O:O,"Yes") &gt; 0,TRUE, "")</f>
        <v/>
      </c>
      <c r="V5" t="b">
        <v>1</v>
      </c>
    </row>
    <row r="6" spans="2:22" x14ac:dyDescent="0.25">
      <c r="B6" t="s">
        <v>795</v>
      </c>
      <c r="C6" t="s">
        <v>796</v>
      </c>
      <c r="D6" t="s">
        <v>884</v>
      </c>
      <c r="E6" t="s">
        <v>69</v>
      </c>
      <c r="F6" t="s">
        <v>885</v>
      </c>
      <c r="G6" s="5">
        <v>90</v>
      </c>
      <c r="H6" t="s">
        <v>892</v>
      </c>
      <c r="I6" t="s">
        <v>888</v>
      </c>
      <c r="J6" t="s">
        <v>893</v>
      </c>
      <c r="K6">
        <v>1</v>
      </c>
      <c r="L6" t="s">
        <v>894</v>
      </c>
      <c r="M6" t="s">
        <v>229</v>
      </c>
      <c r="N6" t="s">
        <v>1031</v>
      </c>
      <c r="O6" t="s">
        <v>1032</v>
      </c>
      <c r="P6" t="s">
        <v>890</v>
      </c>
      <c r="Q6" t="s">
        <v>891</v>
      </c>
      <c r="R6" t="str">
        <f>IFERROR(AVERAGEIF('2-Patients'!C:C,'3-Variants'!B6,'2-Patients'!L:L), "")</f>
        <v/>
      </c>
      <c r="S6" t="b">
        <f>IF(COUNTIFS('2-Patients'!$C:$C,'3-Variants'!$B6,'2-Patients'!M:M,"Yes") &gt; 0,TRUE, "")</f>
        <v>1</v>
      </c>
      <c r="T6" t="str">
        <f>IF(COUNTIFS('2-Patients'!$C:$C,'3-Variants'!$B6,'2-Patients'!N:N,"Yes") &gt; 0,TRUE, "")</f>
        <v/>
      </c>
      <c r="U6" t="str">
        <f>IF(COUNTIFS('2-Patients'!$C:$C,'3-Variants'!$B6,'2-Patients'!O:O,"Yes") &gt; 0,TRUE, "")</f>
        <v/>
      </c>
      <c r="V6" t="b">
        <v>1</v>
      </c>
    </row>
    <row r="7" spans="2:22" x14ac:dyDescent="0.25">
      <c r="B7" t="s">
        <v>862</v>
      </c>
      <c r="C7" t="s">
        <v>863</v>
      </c>
      <c r="D7" t="s">
        <v>884</v>
      </c>
      <c r="E7" t="s">
        <v>69</v>
      </c>
      <c r="F7" t="s">
        <v>882</v>
      </c>
      <c r="G7" s="6">
        <v>99</v>
      </c>
      <c r="H7" t="s">
        <v>895</v>
      </c>
      <c r="I7" t="s">
        <v>888</v>
      </c>
      <c r="J7" t="s">
        <v>896</v>
      </c>
      <c r="K7">
        <v>0</v>
      </c>
      <c r="L7" t="s">
        <v>894</v>
      </c>
      <c r="M7" t="s">
        <v>229</v>
      </c>
      <c r="N7" t="s">
        <v>1033</v>
      </c>
      <c r="O7" t="s">
        <v>1026</v>
      </c>
      <c r="P7" t="s">
        <v>890</v>
      </c>
      <c r="Q7" t="s">
        <v>891</v>
      </c>
      <c r="R7" t="str">
        <f>IFERROR(AVERAGEIF('2-Patients'!C:C,'3-Variants'!B7,'2-Patients'!L:L), "")</f>
        <v/>
      </c>
      <c r="S7" t="b">
        <f>IF(COUNTIFS('2-Patients'!$C:$C,'3-Variants'!$B7,'2-Patients'!M:M,"Yes") &gt; 0,TRUE, "")</f>
        <v>1</v>
      </c>
      <c r="T7" t="str">
        <f>IF(COUNTIFS('2-Patients'!$C:$C,'3-Variants'!$B7,'2-Patients'!N:N,"Yes") &gt; 0,TRUE, "")</f>
        <v/>
      </c>
      <c r="U7" t="str">
        <f>IF(COUNTIFS('2-Patients'!$C:$C,'3-Variants'!$B7,'2-Patients'!O:O,"Yes") &gt; 0,TRUE, "")</f>
        <v/>
      </c>
      <c r="V7" t="b">
        <v>1</v>
      </c>
    </row>
    <row r="8" spans="2:22" x14ac:dyDescent="0.25">
      <c r="B8" t="s">
        <v>127</v>
      </c>
      <c r="C8" t="s">
        <v>128</v>
      </c>
      <c r="D8" t="s">
        <v>897</v>
      </c>
      <c r="E8" t="s">
        <v>130</v>
      </c>
      <c r="F8" t="s">
        <v>882</v>
      </c>
      <c r="G8" s="5">
        <v>104</v>
      </c>
      <c r="H8" t="s">
        <v>898</v>
      </c>
      <c r="K8">
        <v>0</v>
      </c>
      <c r="L8" t="s">
        <v>894</v>
      </c>
      <c r="M8" t="s">
        <v>415</v>
      </c>
      <c r="N8" t="s">
        <v>1024</v>
      </c>
      <c r="O8" t="s">
        <v>1024</v>
      </c>
      <c r="R8">
        <f>IFERROR(AVERAGEIF('2-Patients'!C:C,'3-Variants'!B8,'2-Patients'!L:L), "")</f>
        <v>0.4</v>
      </c>
      <c r="S8" t="b">
        <f>IF(COUNTIFS('2-Patients'!$C:$C,'3-Variants'!$B8,'2-Patients'!M:M,"Yes") &gt; 0,TRUE, "")</f>
        <v>1</v>
      </c>
      <c r="T8" t="str">
        <f>IF(COUNTIFS('2-Patients'!$C:$C,'3-Variants'!$B8,'2-Patients'!N:N,"Yes") &gt; 0,TRUE, "")</f>
        <v/>
      </c>
      <c r="U8" t="b">
        <f>IF(COUNTIFS('2-Patients'!$C:$C,'3-Variants'!$B8,'2-Patients'!O:O,"Yes") &gt; 0,TRUE, "")</f>
        <v>1</v>
      </c>
      <c r="V8" t="b">
        <v>1</v>
      </c>
    </row>
    <row r="9" spans="2:22" x14ac:dyDescent="0.25">
      <c r="B9" t="s">
        <v>899</v>
      </c>
      <c r="C9" t="s">
        <v>900</v>
      </c>
      <c r="D9" t="s">
        <v>884</v>
      </c>
      <c r="E9" t="s">
        <v>69</v>
      </c>
      <c r="F9" t="s">
        <v>885</v>
      </c>
      <c r="G9" s="5">
        <v>127</v>
      </c>
      <c r="H9" t="s">
        <v>901</v>
      </c>
      <c r="I9" t="s">
        <v>888</v>
      </c>
      <c r="J9" t="s">
        <v>887</v>
      </c>
      <c r="K9">
        <v>1</v>
      </c>
      <c r="L9" t="s">
        <v>889</v>
      </c>
      <c r="M9" t="s">
        <v>229</v>
      </c>
      <c r="N9" t="s">
        <v>1034</v>
      </c>
      <c r="O9" t="s">
        <v>1035</v>
      </c>
      <c r="P9" t="s">
        <v>890</v>
      </c>
      <c r="Q9" t="s">
        <v>891</v>
      </c>
      <c r="R9" t="str">
        <f>IFERROR(AVERAGEIF('2-Patients'!C:C,'3-Variants'!B9,'2-Patients'!L:L), "")</f>
        <v/>
      </c>
      <c r="S9" t="str">
        <f>IF(COUNTIFS('2-Patients'!$C:$C,'3-Variants'!$B9,'2-Patients'!M:M,"Yes") &gt; 0,TRUE, "")</f>
        <v/>
      </c>
      <c r="T9" t="str">
        <f>IF(COUNTIFS('2-Patients'!$C:$C,'3-Variants'!$B9,'2-Patients'!N:N,"Yes") &gt; 0,TRUE, "")</f>
        <v/>
      </c>
      <c r="U9" t="str">
        <f>IF(COUNTIFS('2-Patients'!$C:$C,'3-Variants'!$B9,'2-Patients'!O:O,"Yes") &gt; 0,TRUE, "")</f>
        <v/>
      </c>
    </row>
    <row r="10" spans="2:22" x14ac:dyDescent="0.25">
      <c r="B10" t="s">
        <v>210</v>
      </c>
      <c r="C10" t="s">
        <v>211</v>
      </c>
      <c r="D10" t="s">
        <v>884</v>
      </c>
      <c r="E10" t="s">
        <v>69</v>
      </c>
      <c r="F10" t="s">
        <v>902</v>
      </c>
      <c r="G10" s="5">
        <v>127</v>
      </c>
      <c r="H10" t="s">
        <v>892</v>
      </c>
      <c r="I10" t="s">
        <v>888</v>
      </c>
      <c r="J10" t="s">
        <v>893</v>
      </c>
      <c r="K10">
        <v>1</v>
      </c>
      <c r="L10" t="s">
        <v>894</v>
      </c>
      <c r="M10" t="s">
        <v>229</v>
      </c>
      <c r="N10" t="s">
        <v>1034</v>
      </c>
      <c r="O10" t="s">
        <v>1036</v>
      </c>
      <c r="P10" t="s">
        <v>890</v>
      </c>
      <c r="Q10" t="s">
        <v>891</v>
      </c>
      <c r="R10" t="str">
        <f>IFERROR(AVERAGEIF('2-Patients'!C:C,'3-Variants'!B10,'2-Patients'!L:L), "")</f>
        <v/>
      </c>
      <c r="S10" t="str">
        <f>IF(COUNTIFS('2-Patients'!$C:$C,'3-Variants'!$B10,'2-Patients'!M:M,"Yes") &gt; 0,TRUE, "")</f>
        <v/>
      </c>
      <c r="T10" t="str">
        <f>IF(COUNTIFS('2-Patients'!$C:$C,'3-Variants'!$B10,'2-Patients'!N:N,"Yes") &gt; 0,TRUE, "")</f>
        <v/>
      </c>
      <c r="U10" t="str">
        <f>IF(COUNTIFS('2-Patients'!$C:$C,'3-Variants'!$B10,'2-Patients'!O:O,"Yes") &gt; 0,TRUE, "")</f>
        <v/>
      </c>
      <c r="V10" t="b">
        <v>1</v>
      </c>
    </row>
    <row r="11" spans="2:22" x14ac:dyDescent="0.25">
      <c r="B11" t="s">
        <v>216</v>
      </c>
      <c r="C11" t="s">
        <v>217</v>
      </c>
      <c r="D11" t="s">
        <v>884</v>
      </c>
      <c r="E11" t="s">
        <v>69</v>
      </c>
      <c r="F11" t="s">
        <v>885</v>
      </c>
      <c r="G11" s="5">
        <v>129</v>
      </c>
      <c r="H11" t="s">
        <v>903</v>
      </c>
      <c r="I11" t="s">
        <v>893</v>
      </c>
      <c r="J11" t="s">
        <v>887</v>
      </c>
      <c r="K11">
        <v>11</v>
      </c>
      <c r="L11" t="s">
        <v>894</v>
      </c>
      <c r="M11" t="s">
        <v>229</v>
      </c>
      <c r="N11" t="s">
        <v>1025</v>
      </c>
      <c r="O11" t="s">
        <v>1037</v>
      </c>
      <c r="P11" t="s">
        <v>890</v>
      </c>
      <c r="Q11" t="s">
        <v>891</v>
      </c>
      <c r="R11" t="str">
        <f>IFERROR(AVERAGEIF('2-Patients'!C:C,'3-Variants'!B11,'2-Patients'!L:L), "")</f>
        <v/>
      </c>
      <c r="S11" t="b">
        <f>IF(COUNTIFS('2-Patients'!$C:$C,'3-Variants'!$B11,'2-Patients'!M:M,"Yes") &gt; 0,TRUE, "")</f>
        <v>1</v>
      </c>
      <c r="T11" t="str">
        <f>IF(COUNTIFS('2-Patients'!$C:$C,'3-Variants'!$B11,'2-Patients'!N:N,"Yes") &gt; 0,TRUE, "")</f>
        <v/>
      </c>
      <c r="U11" t="str">
        <f>IF(COUNTIFS('2-Patients'!$C:$C,'3-Variants'!$B11,'2-Patients'!O:O,"Yes") &gt; 0,TRUE, "")</f>
        <v/>
      </c>
      <c r="V11" t="b">
        <v>1</v>
      </c>
    </row>
    <row r="12" spans="2:22" x14ac:dyDescent="0.25">
      <c r="B12" t="s">
        <v>227</v>
      </c>
      <c r="C12" t="s">
        <v>225</v>
      </c>
      <c r="D12" t="s">
        <v>884</v>
      </c>
      <c r="E12" t="s">
        <v>69</v>
      </c>
      <c r="F12" t="s">
        <v>882</v>
      </c>
      <c r="G12" s="5">
        <v>130</v>
      </c>
      <c r="H12" t="s">
        <v>904</v>
      </c>
      <c r="I12" t="s">
        <v>893</v>
      </c>
      <c r="J12" t="s">
        <v>896</v>
      </c>
      <c r="K12">
        <v>0</v>
      </c>
      <c r="L12" t="s">
        <v>118</v>
      </c>
      <c r="M12" t="s">
        <v>229</v>
      </c>
      <c r="N12" t="s">
        <v>1038</v>
      </c>
      <c r="O12" t="s">
        <v>1039</v>
      </c>
      <c r="P12" t="s">
        <v>890</v>
      </c>
      <c r="Q12" t="s">
        <v>891</v>
      </c>
      <c r="R12">
        <f>IFERROR(AVERAGEIF('2-Patients'!C:C,'3-Variants'!B12,'2-Patients'!L:L), "")</f>
        <v>2.2999999999999998</v>
      </c>
      <c r="S12" t="b">
        <f>IF(COUNTIFS('2-Patients'!$C:$C,'3-Variants'!$B12,'2-Patients'!M:M,"Yes") &gt; 0,TRUE, "")</f>
        <v>1</v>
      </c>
      <c r="T12" t="str">
        <f>IF(COUNTIFS('2-Patients'!$C:$C,'3-Variants'!$B12,'2-Patients'!N:N,"Yes") &gt; 0,TRUE, "")</f>
        <v/>
      </c>
      <c r="U12" t="b">
        <f>IF(COUNTIFS('2-Patients'!$C:$C,'3-Variants'!$B12,'2-Patients'!O:O,"Yes") &gt; 0,TRUE, "")</f>
        <v>1</v>
      </c>
      <c r="V12" t="b">
        <v>1</v>
      </c>
    </row>
    <row r="13" spans="2:22" x14ac:dyDescent="0.25">
      <c r="B13" t="s">
        <v>231</v>
      </c>
      <c r="C13" t="s">
        <v>232</v>
      </c>
      <c r="D13" t="s">
        <v>884</v>
      </c>
      <c r="E13" t="s">
        <v>69</v>
      </c>
      <c r="F13" t="s">
        <v>882</v>
      </c>
      <c r="G13" s="5">
        <v>131</v>
      </c>
      <c r="H13" t="s">
        <v>901</v>
      </c>
      <c r="I13" t="s">
        <v>888</v>
      </c>
      <c r="J13" t="s">
        <v>887</v>
      </c>
      <c r="K13">
        <v>0</v>
      </c>
      <c r="L13" t="s">
        <v>118</v>
      </c>
      <c r="M13" t="s">
        <v>229</v>
      </c>
      <c r="N13" t="s">
        <v>1038</v>
      </c>
      <c r="O13" t="s">
        <v>1040</v>
      </c>
      <c r="P13" t="s">
        <v>890</v>
      </c>
      <c r="Q13" t="s">
        <v>891</v>
      </c>
      <c r="R13">
        <f>IFERROR(AVERAGEIF('2-Patients'!C:C,'3-Variants'!B13,'2-Patients'!L:L), "")</f>
        <v>2.5</v>
      </c>
      <c r="S13" t="b">
        <f>IF(COUNTIFS('2-Patients'!$C:$C,'3-Variants'!$B13,'2-Patients'!M:M,"Yes") &gt; 0,TRUE, "")</f>
        <v>1</v>
      </c>
      <c r="T13" t="b">
        <f>IF(COUNTIFS('2-Patients'!$C:$C,'3-Variants'!$B13,'2-Patients'!N:N,"Yes") &gt; 0,TRUE, "")</f>
        <v>1</v>
      </c>
      <c r="U13" t="b">
        <f>IF(COUNTIFS('2-Patients'!$C:$C,'3-Variants'!$B13,'2-Patients'!O:O,"Yes") &gt; 0,TRUE, "")</f>
        <v>1</v>
      </c>
      <c r="V13" t="b">
        <v>1</v>
      </c>
    </row>
    <row r="14" spans="2:22" x14ac:dyDescent="0.25">
      <c r="B14" t="s">
        <v>235</v>
      </c>
      <c r="C14" t="s">
        <v>236</v>
      </c>
      <c r="D14" t="s">
        <v>884</v>
      </c>
      <c r="E14" t="s">
        <v>69</v>
      </c>
      <c r="F14" t="s">
        <v>885</v>
      </c>
      <c r="G14" s="5">
        <v>131</v>
      </c>
      <c r="H14" t="s">
        <v>892</v>
      </c>
      <c r="I14" t="s">
        <v>888</v>
      </c>
      <c r="J14" t="s">
        <v>893</v>
      </c>
      <c r="K14">
        <v>0</v>
      </c>
      <c r="L14" t="s">
        <v>889</v>
      </c>
      <c r="M14" t="s">
        <v>229</v>
      </c>
      <c r="N14" t="s">
        <v>1038</v>
      </c>
      <c r="O14" t="s">
        <v>1039</v>
      </c>
      <c r="P14" t="s">
        <v>890</v>
      </c>
      <c r="Q14" t="s">
        <v>891</v>
      </c>
      <c r="R14" t="str">
        <f>IFERROR(AVERAGEIF('2-Patients'!C:C,'3-Variants'!B14,'2-Patients'!L:L), "")</f>
        <v/>
      </c>
      <c r="S14" t="b">
        <f>IF(COUNTIFS('2-Patients'!$C:$C,'3-Variants'!$B14,'2-Patients'!M:M,"Yes") &gt; 0,TRUE, "")</f>
        <v>1</v>
      </c>
      <c r="T14" t="str">
        <f>IF(COUNTIFS('2-Patients'!$C:$C,'3-Variants'!$B14,'2-Patients'!N:N,"Yes") &gt; 0,TRUE, "")</f>
        <v/>
      </c>
      <c r="U14" t="str">
        <f>IF(COUNTIFS('2-Patients'!$C:$C,'3-Variants'!$B14,'2-Patients'!O:O,"Yes") &gt; 0,TRUE, "")</f>
        <v/>
      </c>
      <c r="V14" t="b">
        <v>1</v>
      </c>
    </row>
    <row r="15" spans="2:22" x14ac:dyDescent="0.25">
      <c r="B15" t="s">
        <v>319</v>
      </c>
      <c r="C15" t="s">
        <v>320</v>
      </c>
      <c r="D15" t="s">
        <v>884</v>
      </c>
      <c r="E15" t="s">
        <v>69</v>
      </c>
      <c r="F15" t="s">
        <v>885</v>
      </c>
      <c r="G15" s="5">
        <v>144</v>
      </c>
      <c r="H15" t="s">
        <v>895</v>
      </c>
      <c r="I15" t="s">
        <v>888</v>
      </c>
      <c r="J15" t="s">
        <v>896</v>
      </c>
      <c r="K15">
        <v>1</v>
      </c>
      <c r="L15" t="s">
        <v>889</v>
      </c>
      <c r="M15" t="s">
        <v>229</v>
      </c>
      <c r="N15" t="s">
        <v>1041</v>
      </c>
      <c r="O15" t="s">
        <v>1042</v>
      </c>
      <c r="P15" t="s">
        <v>890</v>
      </c>
      <c r="Q15" t="s">
        <v>891</v>
      </c>
      <c r="R15" t="str">
        <f>IFERROR(AVERAGEIF('2-Patients'!C:C,'3-Variants'!B15,'2-Patients'!L:L), "")</f>
        <v/>
      </c>
      <c r="S15" t="b">
        <f>IF(COUNTIFS('2-Patients'!$C:$C,'3-Variants'!$B15,'2-Patients'!M:M,"Yes") &gt; 0,TRUE, "")</f>
        <v>1</v>
      </c>
      <c r="T15" t="str">
        <f>IF(COUNTIFS('2-Patients'!$C:$C,'3-Variants'!$B15,'2-Patients'!N:N,"Yes") &gt; 0,TRUE, "")</f>
        <v/>
      </c>
      <c r="U15" t="str">
        <f>IF(COUNTIFS('2-Patients'!$C:$C,'3-Variants'!$B15,'2-Patients'!O:O,"Yes") &gt; 0,TRUE, "")</f>
        <v/>
      </c>
      <c r="V15" t="b">
        <v>1</v>
      </c>
    </row>
    <row r="16" spans="2:22" x14ac:dyDescent="0.25">
      <c r="B16" t="s">
        <v>350</v>
      </c>
      <c r="C16" t="s">
        <v>351</v>
      </c>
      <c r="D16" t="s">
        <v>884</v>
      </c>
      <c r="E16" t="s">
        <v>69</v>
      </c>
      <c r="F16" t="s">
        <v>885</v>
      </c>
      <c r="G16" s="5">
        <v>152</v>
      </c>
      <c r="H16" t="s">
        <v>906</v>
      </c>
      <c r="I16" t="s">
        <v>896</v>
      </c>
      <c r="J16" t="s">
        <v>887</v>
      </c>
      <c r="K16">
        <v>0</v>
      </c>
      <c r="L16" t="s">
        <v>889</v>
      </c>
      <c r="M16" t="s">
        <v>229</v>
      </c>
      <c r="N16" t="s">
        <v>1031</v>
      </c>
      <c r="O16" t="s">
        <v>1043</v>
      </c>
      <c r="P16" t="s">
        <v>890</v>
      </c>
      <c r="Q16" t="s">
        <v>891</v>
      </c>
      <c r="R16" t="str">
        <f>IFERROR(AVERAGEIF('2-Patients'!C:C,'3-Variants'!B16,'2-Patients'!L:L), "")</f>
        <v/>
      </c>
      <c r="S16" t="b">
        <f>IF(COUNTIFS('2-Patients'!$C:$C,'3-Variants'!$B16,'2-Patients'!M:M,"Yes") &gt; 0,TRUE, "")</f>
        <v>1</v>
      </c>
      <c r="T16" t="str">
        <f>IF(COUNTIFS('2-Patients'!$C:$C,'3-Variants'!$B16,'2-Patients'!N:N,"Yes") &gt; 0,TRUE, "")</f>
        <v/>
      </c>
      <c r="U16" t="str">
        <f>IF(COUNTIFS('2-Patients'!$C:$C,'3-Variants'!$B16,'2-Patients'!O:O,"Yes") &gt; 0,TRUE, "")</f>
        <v/>
      </c>
      <c r="V16" t="b">
        <v>1</v>
      </c>
    </row>
    <row r="17" spans="2:22" x14ac:dyDescent="0.25">
      <c r="B17" t="s">
        <v>361</v>
      </c>
      <c r="C17" t="s">
        <v>362</v>
      </c>
      <c r="D17" t="s">
        <v>884</v>
      </c>
      <c r="E17" t="s">
        <v>69</v>
      </c>
      <c r="F17" t="s">
        <v>885</v>
      </c>
      <c r="G17" s="5">
        <v>154</v>
      </c>
      <c r="H17" t="s">
        <v>895</v>
      </c>
      <c r="I17" t="s">
        <v>888</v>
      </c>
      <c r="J17" t="s">
        <v>896</v>
      </c>
      <c r="K17">
        <v>0</v>
      </c>
      <c r="L17" t="s">
        <v>889</v>
      </c>
      <c r="M17" t="s">
        <v>229</v>
      </c>
      <c r="N17" t="s">
        <v>1038</v>
      </c>
      <c r="O17" t="s">
        <v>1044</v>
      </c>
      <c r="P17" t="s">
        <v>890</v>
      </c>
      <c r="Q17" t="s">
        <v>891</v>
      </c>
      <c r="R17" t="str">
        <f>IFERROR(AVERAGEIF('2-Patients'!C:C,'3-Variants'!B17,'2-Patients'!L:L), "")</f>
        <v/>
      </c>
      <c r="S17" t="b">
        <f>IF(COUNTIFS('2-Patients'!$C:$C,'3-Variants'!$B17,'2-Patients'!M:M,"Yes") &gt; 0,TRUE, "")</f>
        <v>1</v>
      </c>
      <c r="T17" t="str">
        <f>IF(COUNTIFS('2-Patients'!$C:$C,'3-Variants'!$B17,'2-Patients'!N:N,"Yes") &gt; 0,TRUE, "")</f>
        <v/>
      </c>
      <c r="U17" t="str">
        <f>IF(COUNTIFS('2-Patients'!$C:$C,'3-Variants'!$B17,'2-Patients'!O:O,"Yes") &gt; 0,TRUE, "")</f>
        <v/>
      </c>
      <c r="V17" t="b">
        <v>1</v>
      </c>
    </row>
    <row r="18" spans="2:22" x14ac:dyDescent="0.25">
      <c r="B18" t="s">
        <v>358</v>
      </c>
      <c r="C18" t="s">
        <v>359</v>
      </c>
      <c r="D18" t="s">
        <v>884</v>
      </c>
      <c r="E18" t="s">
        <v>69</v>
      </c>
      <c r="F18" t="s">
        <v>882</v>
      </c>
      <c r="G18" s="5">
        <v>154</v>
      </c>
      <c r="H18" t="s">
        <v>901</v>
      </c>
      <c r="I18" t="s">
        <v>888</v>
      </c>
      <c r="J18" t="s">
        <v>887</v>
      </c>
      <c r="K18">
        <v>0</v>
      </c>
      <c r="L18" t="s">
        <v>894</v>
      </c>
      <c r="M18" t="s">
        <v>229</v>
      </c>
      <c r="N18" t="s">
        <v>1038</v>
      </c>
      <c r="O18" t="s">
        <v>1045</v>
      </c>
      <c r="P18" t="s">
        <v>890</v>
      </c>
      <c r="Q18" t="s">
        <v>891</v>
      </c>
      <c r="R18">
        <f>IFERROR(AVERAGEIF('2-Patients'!C:C,'3-Variants'!B18,'2-Patients'!L:L), "")</f>
        <v>4</v>
      </c>
      <c r="S18" t="b">
        <f>IF(COUNTIFS('2-Patients'!$C:$C,'3-Variants'!$B18,'2-Patients'!M:M,"Yes") &gt; 0,TRUE, "")</f>
        <v>1</v>
      </c>
      <c r="T18" t="str">
        <f>IF(COUNTIFS('2-Patients'!$C:$C,'3-Variants'!$B18,'2-Patients'!N:N,"Yes") &gt; 0,TRUE, "")</f>
        <v/>
      </c>
      <c r="U18" t="b">
        <f>IF(COUNTIFS('2-Patients'!$C:$C,'3-Variants'!$B18,'2-Patients'!O:O,"Yes") &gt; 0,TRUE, "")</f>
        <v>1</v>
      </c>
      <c r="V18" t="b">
        <v>1</v>
      </c>
    </row>
    <row r="19" spans="2:22" x14ac:dyDescent="0.25">
      <c r="B19" t="s">
        <v>381</v>
      </c>
      <c r="C19" t="s">
        <v>382</v>
      </c>
      <c r="D19" t="s">
        <v>884</v>
      </c>
      <c r="E19" t="s">
        <v>69</v>
      </c>
      <c r="F19" t="s">
        <v>882</v>
      </c>
      <c r="G19" s="5">
        <v>160</v>
      </c>
      <c r="H19" t="s">
        <v>904</v>
      </c>
      <c r="I19" t="s">
        <v>893</v>
      </c>
      <c r="J19" t="s">
        <v>896</v>
      </c>
      <c r="K19">
        <v>1</v>
      </c>
      <c r="L19" t="s">
        <v>894</v>
      </c>
      <c r="M19" t="s">
        <v>229</v>
      </c>
      <c r="N19" t="s">
        <v>1046</v>
      </c>
      <c r="O19" t="s">
        <v>1039</v>
      </c>
      <c r="P19" t="s">
        <v>907</v>
      </c>
      <c r="Q19" t="s">
        <v>908</v>
      </c>
      <c r="R19" t="str">
        <f>IFERROR(AVERAGEIF('2-Patients'!C:C,'3-Variants'!B19,'2-Patients'!L:L), "")</f>
        <v/>
      </c>
      <c r="S19" t="str">
        <f>IF(COUNTIFS('2-Patients'!$C:$C,'3-Variants'!$B19,'2-Patients'!M:M,"Yes") &gt; 0,TRUE, "")</f>
        <v/>
      </c>
      <c r="T19" t="b">
        <f>IF(COUNTIFS('2-Patients'!$C:$C,'3-Variants'!$B19,'2-Patients'!N:N,"Yes") &gt; 0,TRUE, "")</f>
        <v>1</v>
      </c>
      <c r="U19" t="str">
        <f>IF(COUNTIFS('2-Patients'!$C:$C,'3-Variants'!$B19,'2-Patients'!O:O,"Yes") &gt; 0,TRUE, "")</f>
        <v/>
      </c>
      <c r="V19" t="b">
        <v>1</v>
      </c>
    </row>
    <row r="20" spans="2:22" x14ac:dyDescent="0.25">
      <c r="B20" t="s">
        <v>405</v>
      </c>
      <c r="C20" t="s">
        <v>406</v>
      </c>
      <c r="D20" t="s">
        <v>884</v>
      </c>
      <c r="E20" t="s">
        <v>69</v>
      </c>
      <c r="F20" t="s">
        <v>885</v>
      </c>
      <c r="G20" s="5">
        <v>167</v>
      </c>
      <c r="H20" t="s">
        <v>904</v>
      </c>
      <c r="I20" t="s">
        <v>893</v>
      </c>
      <c r="J20" t="s">
        <v>896</v>
      </c>
      <c r="K20">
        <v>0</v>
      </c>
      <c r="L20" t="s">
        <v>98</v>
      </c>
      <c r="M20" t="s">
        <v>229</v>
      </c>
      <c r="N20" t="s">
        <v>1038</v>
      </c>
      <c r="O20" t="s">
        <v>1040</v>
      </c>
      <c r="P20" t="s">
        <v>907</v>
      </c>
      <c r="Q20" t="s">
        <v>908</v>
      </c>
      <c r="R20" t="str">
        <f>IFERROR(AVERAGEIF('2-Patients'!C:C,'3-Variants'!B20,'2-Patients'!L:L), "")</f>
        <v/>
      </c>
      <c r="S20" t="b">
        <f>IF(COUNTIFS('2-Patients'!$C:$C,'3-Variants'!$B20,'2-Patients'!M:M,"Yes") &gt; 0,TRUE, "")</f>
        <v>1</v>
      </c>
      <c r="T20" t="str">
        <f>IF(COUNTIFS('2-Patients'!$C:$C,'3-Variants'!$B20,'2-Patients'!N:N,"Yes") &gt; 0,TRUE, "")</f>
        <v/>
      </c>
      <c r="U20" t="str">
        <f>IF(COUNTIFS('2-Patients'!$C:$C,'3-Variants'!$B20,'2-Patients'!O:O,"Yes") &gt; 0,TRUE, "")</f>
        <v/>
      </c>
      <c r="V20" t="b">
        <v>1</v>
      </c>
    </row>
    <row r="21" spans="2:22" x14ac:dyDescent="0.25">
      <c r="B21" t="s">
        <v>1001</v>
      </c>
      <c r="C21" t="s">
        <v>453</v>
      </c>
      <c r="D21" t="s">
        <v>884</v>
      </c>
      <c r="E21" t="s">
        <v>69</v>
      </c>
      <c r="F21" t="s">
        <v>882</v>
      </c>
      <c r="G21" s="6">
        <v>187</v>
      </c>
      <c r="H21" t="s">
        <v>909</v>
      </c>
      <c r="I21" t="s">
        <v>888</v>
      </c>
      <c r="J21" t="s">
        <v>887</v>
      </c>
      <c r="K21">
        <v>0</v>
      </c>
      <c r="L21" t="s">
        <v>894</v>
      </c>
      <c r="M21" t="s">
        <v>229</v>
      </c>
      <c r="N21" t="s">
        <v>1038</v>
      </c>
      <c r="O21" t="s">
        <v>1039</v>
      </c>
      <c r="P21" t="s">
        <v>907</v>
      </c>
      <c r="Q21" t="s">
        <v>908</v>
      </c>
      <c r="R21" t="str">
        <f>IFERROR(AVERAGEIF('2-Patients'!C:C,'3-Variants'!B21,'2-Patients'!L:L), "")</f>
        <v/>
      </c>
      <c r="S21" t="str">
        <f>IF(COUNTIFS('2-Patients'!$C:$C,'3-Variants'!$B21,'2-Patients'!M:M,"Yes") &gt; 0,TRUE, "")</f>
        <v/>
      </c>
      <c r="T21" t="str">
        <f>IF(COUNTIFS('2-Patients'!$C:$C,'3-Variants'!$B21,'2-Patients'!N:N,"Yes") &gt; 0,TRUE, "")</f>
        <v/>
      </c>
      <c r="U21" t="str">
        <f>IF(COUNTIFS('2-Patients'!$C:$C,'3-Variants'!$B21,'2-Patients'!O:O,"Yes") &gt; 0,TRUE, "")</f>
        <v/>
      </c>
      <c r="V21" t="b">
        <v>1</v>
      </c>
    </row>
    <row r="22" spans="2:22" x14ac:dyDescent="0.25">
      <c r="B22" t="s">
        <v>910</v>
      </c>
      <c r="C22" t="s">
        <v>911</v>
      </c>
      <c r="D22" t="s">
        <v>881</v>
      </c>
      <c r="E22" t="s">
        <v>130</v>
      </c>
      <c r="F22" t="s">
        <v>882</v>
      </c>
      <c r="G22" s="5">
        <v>197</v>
      </c>
      <c r="H22" t="s">
        <v>883</v>
      </c>
      <c r="K22">
        <v>0</v>
      </c>
      <c r="L22" t="s">
        <v>118</v>
      </c>
      <c r="M22" t="s">
        <v>415</v>
      </c>
      <c r="N22" t="s">
        <v>1024</v>
      </c>
      <c r="O22" t="s">
        <v>1024</v>
      </c>
      <c r="R22" t="str">
        <f>IFERROR(AVERAGEIF('2-Patients'!C:C,'3-Variants'!B22,'2-Patients'!L:L), "")</f>
        <v/>
      </c>
      <c r="S22" t="str">
        <f>IF(COUNTIFS('2-Patients'!$C:$C,'3-Variants'!$B22,'2-Patients'!M:M,"Yes") &gt; 0,TRUE, "")</f>
        <v/>
      </c>
      <c r="T22" t="str">
        <f>IF(COUNTIFS('2-Patients'!$C:$C,'3-Variants'!$B22,'2-Patients'!N:N,"Yes") &gt; 0,TRUE, "")</f>
        <v/>
      </c>
      <c r="U22" t="str">
        <f>IF(COUNTIFS('2-Patients'!$C:$C,'3-Variants'!$B22,'2-Patients'!O:O,"Yes") &gt; 0,TRUE, "")</f>
        <v/>
      </c>
    </row>
    <row r="23" spans="2:22" x14ac:dyDescent="0.25">
      <c r="B23" t="s">
        <v>996</v>
      </c>
      <c r="C23" t="s">
        <v>458</v>
      </c>
      <c r="D23" t="s">
        <v>884</v>
      </c>
      <c r="E23" t="s">
        <v>69</v>
      </c>
      <c r="F23" t="s">
        <v>882</v>
      </c>
      <c r="G23" s="6">
        <v>205</v>
      </c>
      <c r="H23" t="s">
        <v>912</v>
      </c>
      <c r="I23" t="s">
        <v>887</v>
      </c>
      <c r="J23" t="s">
        <v>888</v>
      </c>
      <c r="K23">
        <v>0</v>
      </c>
      <c r="L23" t="s">
        <v>894</v>
      </c>
      <c r="M23" t="s">
        <v>229</v>
      </c>
      <c r="N23" t="s">
        <v>1038</v>
      </c>
      <c r="O23" t="s">
        <v>1040</v>
      </c>
      <c r="P23" t="s">
        <v>907</v>
      </c>
      <c r="Q23" t="s">
        <v>908</v>
      </c>
      <c r="R23" t="str">
        <f>IFERROR(AVERAGEIF('2-Patients'!C:C,'3-Variants'!B23,'2-Patients'!L:L), "")</f>
        <v/>
      </c>
      <c r="S23" t="str">
        <f>IF(COUNTIFS('2-Patients'!$C:$C,'3-Variants'!$B23,'2-Patients'!M:M,"Yes") &gt; 0,TRUE, "")</f>
        <v/>
      </c>
      <c r="T23" t="str">
        <f>IF(COUNTIFS('2-Patients'!$C:$C,'3-Variants'!$B23,'2-Patients'!N:N,"Yes") &gt; 0,TRUE, "")</f>
        <v/>
      </c>
      <c r="U23" t="str">
        <f>IF(COUNTIFS('2-Patients'!$C:$C,'3-Variants'!$B23,'2-Patients'!O:O,"Yes") &gt; 0,TRUE, "")</f>
        <v/>
      </c>
      <c r="V23" t="b">
        <v>1</v>
      </c>
    </row>
    <row r="24" spans="2:22" x14ac:dyDescent="0.25">
      <c r="B24" t="s">
        <v>463</v>
      </c>
      <c r="C24" t="s">
        <v>464</v>
      </c>
      <c r="D24" t="s">
        <v>884</v>
      </c>
      <c r="E24" t="s">
        <v>69</v>
      </c>
      <c r="F24" t="s">
        <v>882</v>
      </c>
      <c r="G24" s="6">
        <v>223</v>
      </c>
      <c r="H24" t="s">
        <v>901</v>
      </c>
      <c r="I24" t="s">
        <v>888</v>
      </c>
      <c r="J24" t="s">
        <v>887</v>
      </c>
      <c r="K24">
        <v>0</v>
      </c>
      <c r="L24" t="s">
        <v>98</v>
      </c>
      <c r="M24" t="s">
        <v>229</v>
      </c>
      <c r="N24" t="s">
        <v>1047</v>
      </c>
      <c r="O24" t="s">
        <v>1048</v>
      </c>
      <c r="P24" t="s">
        <v>913</v>
      </c>
      <c r="Q24" t="s">
        <v>914</v>
      </c>
      <c r="R24">
        <f>IFERROR(AVERAGEIF('2-Patients'!C:C,'3-Variants'!B24,'2-Patients'!L:L), "")</f>
        <v>4</v>
      </c>
      <c r="S24" t="b">
        <f>IF(COUNTIFS('2-Patients'!$C:$C,'3-Variants'!$B24,'2-Patients'!M:M,"Yes") &gt; 0,TRUE, "")</f>
        <v>1</v>
      </c>
      <c r="T24" t="str">
        <f>IF(COUNTIFS('2-Patients'!$C:$C,'3-Variants'!$B24,'2-Patients'!N:N,"Yes") &gt; 0,TRUE, "")</f>
        <v/>
      </c>
      <c r="U24" t="b">
        <f>IF(COUNTIFS('2-Patients'!$C:$C,'3-Variants'!$B24,'2-Patients'!O:O,"Yes") &gt; 0,TRUE, "")</f>
        <v>1</v>
      </c>
      <c r="V24" t="b">
        <v>1</v>
      </c>
    </row>
    <row r="25" spans="2:22" x14ac:dyDescent="0.25">
      <c r="B25" t="s">
        <v>468</v>
      </c>
      <c r="C25" t="s">
        <v>469</v>
      </c>
      <c r="D25" t="s">
        <v>884</v>
      </c>
      <c r="E25" t="s">
        <v>69</v>
      </c>
      <c r="F25" t="s">
        <v>882</v>
      </c>
      <c r="G25" s="6">
        <v>236</v>
      </c>
      <c r="H25" t="s">
        <v>895</v>
      </c>
      <c r="I25" t="s">
        <v>888</v>
      </c>
      <c r="J25" t="s">
        <v>896</v>
      </c>
      <c r="K25">
        <v>0</v>
      </c>
      <c r="L25" t="s">
        <v>98</v>
      </c>
      <c r="M25" t="s">
        <v>229</v>
      </c>
      <c r="N25" t="s">
        <v>1038</v>
      </c>
      <c r="O25" t="s">
        <v>1039</v>
      </c>
      <c r="P25" t="s">
        <v>913</v>
      </c>
      <c r="Q25" t="s">
        <v>914</v>
      </c>
      <c r="R25" t="str">
        <f>IFERROR(AVERAGEIF('2-Patients'!C:C,'3-Variants'!B25,'2-Patients'!L:L), "")</f>
        <v/>
      </c>
      <c r="S25" t="b">
        <f>IF(COUNTIFS('2-Patients'!$C:$C,'3-Variants'!$B25,'2-Patients'!M:M,"Yes") &gt; 0,TRUE, "")</f>
        <v>1</v>
      </c>
      <c r="T25" t="str">
        <f>IF(COUNTIFS('2-Patients'!$C:$C,'3-Variants'!$B25,'2-Patients'!N:N,"Yes") &gt; 0,TRUE, "")</f>
        <v/>
      </c>
      <c r="U25" t="str">
        <f>IF(COUNTIFS('2-Patients'!$C:$C,'3-Variants'!$B25,'2-Patients'!O:O,"Yes") &gt; 0,TRUE, "")</f>
        <v/>
      </c>
      <c r="V25" t="b">
        <v>1</v>
      </c>
    </row>
    <row r="26" spans="2:22" x14ac:dyDescent="0.25">
      <c r="B26" t="s">
        <v>472</v>
      </c>
      <c r="C26" t="s">
        <v>473</v>
      </c>
      <c r="D26" t="s">
        <v>884</v>
      </c>
      <c r="E26" t="s">
        <v>69</v>
      </c>
      <c r="F26" t="s">
        <v>885</v>
      </c>
      <c r="G26" s="6">
        <v>271</v>
      </c>
      <c r="H26" t="s">
        <v>886</v>
      </c>
      <c r="I26" t="s">
        <v>887</v>
      </c>
      <c r="J26" t="s">
        <v>888</v>
      </c>
      <c r="K26">
        <v>3</v>
      </c>
      <c r="L26" t="s">
        <v>889</v>
      </c>
      <c r="M26" t="s">
        <v>229</v>
      </c>
      <c r="N26" t="s">
        <v>1049</v>
      </c>
      <c r="O26" t="s">
        <v>1050</v>
      </c>
      <c r="P26" t="s">
        <v>915</v>
      </c>
      <c r="Q26" t="s">
        <v>908</v>
      </c>
      <c r="R26" t="str">
        <f>IFERROR(AVERAGEIF('2-Patients'!C:C,'3-Variants'!B26,'2-Patients'!L:L), "")</f>
        <v/>
      </c>
      <c r="S26" t="b">
        <f>IF(COUNTIFS('2-Patients'!$C:$C,'3-Variants'!$B26,'2-Patients'!M:M,"Yes") &gt; 0,TRUE, "")</f>
        <v>1</v>
      </c>
      <c r="T26" t="str">
        <f>IF(COUNTIFS('2-Patients'!$C:$C,'3-Variants'!$B26,'2-Patients'!N:N,"Yes") &gt; 0,TRUE, "")</f>
        <v/>
      </c>
      <c r="U26" t="str">
        <f>IF(COUNTIFS('2-Patients'!$C:$C,'3-Variants'!$B26,'2-Patients'!O:O,"Yes") &gt; 0,TRUE, "")</f>
        <v/>
      </c>
      <c r="V26" t="b">
        <v>1</v>
      </c>
    </row>
    <row r="27" spans="2:22" x14ac:dyDescent="0.25">
      <c r="B27" t="s">
        <v>475</v>
      </c>
      <c r="C27" t="s">
        <v>476</v>
      </c>
      <c r="D27" t="s">
        <v>884</v>
      </c>
      <c r="E27" t="s">
        <v>69</v>
      </c>
      <c r="F27" t="s">
        <v>76</v>
      </c>
      <c r="G27" s="6">
        <v>277</v>
      </c>
      <c r="H27" t="s">
        <v>901</v>
      </c>
      <c r="I27" t="s">
        <v>888</v>
      </c>
      <c r="J27" t="s">
        <v>887</v>
      </c>
      <c r="K27">
        <v>0</v>
      </c>
      <c r="L27" t="s">
        <v>894</v>
      </c>
      <c r="M27" t="s">
        <v>229</v>
      </c>
      <c r="N27" t="s">
        <v>1046</v>
      </c>
      <c r="O27" t="s">
        <v>1051</v>
      </c>
      <c r="P27" t="s">
        <v>915</v>
      </c>
      <c r="Q27" t="s">
        <v>908</v>
      </c>
      <c r="R27" t="str">
        <f>IFERROR(AVERAGEIF('2-Patients'!C:C,'3-Variants'!B27,'2-Patients'!L:L), "")</f>
        <v/>
      </c>
      <c r="S27" t="str">
        <f>IF(COUNTIFS('2-Patients'!$C:$C,'3-Variants'!$B27,'2-Patients'!M:M,"Yes") &gt; 0,TRUE, "")</f>
        <v/>
      </c>
      <c r="T27" t="str">
        <f>IF(COUNTIFS('2-Patients'!$C:$C,'3-Variants'!$B27,'2-Patients'!N:N,"Yes") &gt; 0,TRUE, "")</f>
        <v/>
      </c>
      <c r="U27" t="str">
        <f>IF(COUNTIFS('2-Patients'!$C:$C,'3-Variants'!$B27,'2-Patients'!O:O,"Yes") &gt; 0,TRUE, "")</f>
        <v/>
      </c>
      <c r="V27" t="b">
        <v>1</v>
      </c>
    </row>
    <row r="28" spans="2:22" x14ac:dyDescent="0.25">
      <c r="B28" t="s">
        <v>999</v>
      </c>
      <c r="C28" t="s">
        <v>478</v>
      </c>
      <c r="D28" t="s">
        <v>881</v>
      </c>
      <c r="E28" t="s">
        <v>130</v>
      </c>
      <c r="F28" t="s">
        <v>885</v>
      </c>
      <c r="G28" s="6">
        <v>278</v>
      </c>
      <c r="H28" t="s">
        <v>916</v>
      </c>
      <c r="K28">
        <v>0</v>
      </c>
      <c r="L28" t="s">
        <v>894</v>
      </c>
      <c r="M28" t="s">
        <v>415</v>
      </c>
      <c r="N28" t="s">
        <v>1024</v>
      </c>
      <c r="O28" t="s">
        <v>1024</v>
      </c>
      <c r="R28" t="str">
        <f>IFERROR(AVERAGEIF('2-Patients'!C:C,'3-Variants'!B28,'2-Patients'!L:L), "")</f>
        <v/>
      </c>
      <c r="S28" t="str">
        <f>IF(COUNTIFS('2-Patients'!$C:$C,'3-Variants'!$B28,'2-Patients'!M:M,"Yes") &gt; 0,TRUE, "")</f>
        <v/>
      </c>
      <c r="T28" t="str">
        <f>IF(COUNTIFS('2-Patients'!$C:$C,'3-Variants'!$B28,'2-Patients'!N:N,"Yes") &gt; 0,TRUE, "")</f>
        <v/>
      </c>
      <c r="U28" t="str">
        <f>IF(COUNTIFS('2-Patients'!$C:$C,'3-Variants'!$B28,'2-Patients'!O:O,"Yes") &gt; 0,TRUE, "")</f>
        <v/>
      </c>
      <c r="V28" t="b">
        <v>1</v>
      </c>
    </row>
    <row r="29" spans="2:22" x14ac:dyDescent="0.25">
      <c r="B29" t="s">
        <v>482</v>
      </c>
      <c r="C29" t="s">
        <v>483</v>
      </c>
      <c r="D29" t="s">
        <v>884</v>
      </c>
      <c r="E29" t="s">
        <v>69</v>
      </c>
      <c r="F29" t="s">
        <v>882</v>
      </c>
      <c r="G29" s="6">
        <v>281</v>
      </c>
      <c r="H29" t="s">
        <v>901</v>
      </c>
      <c r="I29" t="s">
        <v>888</v>
      </c>
      <c r="J29" t="s">
        <v>887</v>
      </c>
      <c r="K29">
        <v>0</v>
      </c>
      <c r="L29" t="s">
        <v>98</v>
      </c>
      <c r="M29" t="s">
        <v>229</v>
      </c>
      <c r="N29" t="s">
        <v>1038</v>
      </c>
      <c r="O29" t="s">
        <v>1039</v>
      </c>
      <c r="P29" t="s">
        <v>915</v>
      </c>
      <c r="Q29" t="s">
        <v>908</v>
      </c>
      <c r="R29" t="str">
        <f>IFERROR(AVERAGEIF('2-Patients'!C:C,'3-Variants'!B29,'2-Patients'!L:L), "")</f>
        <v/>
      </c>
      <c r="S29" t="b">
        <f>IF(COUNTIFS('2-Patients'!$C:$C,'3-Variants'!$B29,'2-Patients'!M:M,"Yes") &gt; 0,TRUE, "")</f>
        <v>1</v>
      </c>
      <c r="T29" t="str">
        <f>IF(COUNTIFS('2-Patients'!$C:$C,'3-Variants'!$B29,'2-Patients'!N:N,"Yes") &gt; 0,TRUE, "")</f>
        <v/>
      </c>
      <c r="U29" t="str">
        <f>IF(COUNTIFS('2-Patients'!$C:$C,'3-Variants'!$B29,'2-Patients'!O:O,"Yes") &gt; 0,TRUE, "")</f>
        <v/>
      </c>
      <c r="V29" t="b">
        <v>1</v>
      </c>
    </row>
    <row r="30" spans="2:22" x14ac:dyDescent="0.25">
      <c r="B30" t="s">
        <v>485</v>
      </c>
      <c r="C30" t="s">
        <v>486</v>
      </c>
      <c r="D30" t="s">
        <v>884</v>
      </c>
      <c r="E30" t="s">
        <v>69</v>
      </c>
      <c r="F30" t="s">
        <v>882</v>
      </c>
      <c r="G30" s="6">
        <v>283</v>
      </c>
      <c r="H30" t="s">
        <v>895</v>
      </c>
      <c r="I30" t="s">
        <v>888</v>
      </c>
      <c r="J30" t="s">
        <v>896</v>
      </c>
      <c r="K30">
        <v>0</v>
      </c>
      <c r="L30" t="s">
        <v>894</v>
      </c>
      <c r="M30" t="s">
        <v>229</v>
      </c>
      <c r="N30" t="s">
        <v>1038</v>
      </c>
      <c r="O30" t="s">
        <v>1052</v>
      </c>
      <c r="P30" t="s">
        <v>915</v>
      </c>
      <c r="Q30" t="s">
        <v>908</v>
      </c>
      <c r="R30">
        <f>IFERROR(AVERAGEIF('2-Patients'!C:C,'3-Variants'!B30,'2-Patients'!L:L), "")</f>
        <v>1.3</v>
      </c>
      <c r="S30" t="b">
        <f>IF(COUNTIFS('2-Patients'!$C:$C,'3-Variants'!$B30,'2-Patients'!M:M,"Yes") &gt; 0,TRUE, "")</f>
        <v>1</v>
      </c>
      <c r="T30" t="str">
        <f>IF(COUNTIFS('2-Patients'!$C:$C,'3-Variants'!$B30,'2-Patients'!N:N,"Yes") &gt; 0,TRUE, "")</f>
        <v/>
      </c>
      <c r="U30" t="b">
        <f>IF(COUNTIFS('2-Patients'!$C:$C,'3-Variants'!$B30,'2-Patients'!O:O,"Yes") &gt; 0,TRUE, "")</f>
        <v>1</v>
      </c>
      <c r="V30" t="b">
        <v>1</v>
      </c>
    </row>
    <row r="31" spans="2:22" x14ac:dyDescent="0.25">
      <c r="B31" t="s">
        <v>490</v>
      </c>
      <c r="C31" t="s">
        <v>491</v>
      </c>
      <c r="D31" t="s">
        <v>884</v>
      </c>
      <c r="E31" t="s">
        <v>69</v>
      </c>
      <c r="F31" t="s">
        <v>882</v>
      </c>
      <c r="G31" s="6">
        <v>302</v>
      </c>
      <c r="H31" t="s">
        <v>886</v>
      </c>
      <c r="I31" t="s">
        <v>887</v>
      </c>
      <c r="J31" t="s">
        <v>888</v>
      </c>
      <c r="K31">
        <v>0</v>
      </c>
      <c r="L31" t="s">
        <v>894</v>
      </c>
      <c r="M31" t="s">
        <v>229</v>
      </c>
      <c r="N31" t="s">
        <v>1038</v>
      </c>
      <c r="O31" t="s">
        <v>1039</v>
      </c>
      <c r="P31" t="s">
        <v>917</v>
      </c>
      <c r="Q31" t="s">
        <v>891</v>
      </c>
      <c r="R31">
        <f>IFERROR(AVERAGEIF('2-Patients'!C:C,'3-Variants'!B31,'2-Patients'!L:L), "")</f>
        <v>2.5</v>
      </c>
      <c r="S31" t="str">
        <f>IF(COUNTIFS('2-Patients'!$C:$C,'3-Variants'!$B31,'2-Patients'!M:M,"Yes") &gt; 0,TRUE, "")</f>
        <v/>
      </c>
      <c r="T31" t="str">
        <f>IF(COUNTIFS('2-Patients'!$C:$C,'3-Variants'!$B31,'2-Patients'!N:N,"Yes") &gt; 0,TRUE, "")</f>
        <v/>
      </c>
      <c r="U31" t="b">
        <f>IF(COUNTIFS('2-Patients'!$C:$C,'3-Variants'!$B31,'2-Patients'!O:O,"Yes") &gt; 0,TRUE, "")</f>
        <v>1</v>
      </c>
      <c r="V31" t="b">
        <v>1</v>
      </c>
    </row>
    <row r="32" spans="2:22" x14ac:dyDescent="0.25">
      <c r="B32" t="s">
        <v>492</v>
      </c>
      <c r="C32" t="s">
        <v>493</v>
      </c>
      <c r="D32" t="s">
        <v>884</v>
      </c>
      <c r="E32" t="s">
        <v>69</v>
      </c>
      <c r="F32" t="s">
        <v>885</v>
      </c>
      <c r="G32" s="6">
        <v>305</v>
      </c>
      <c r="H32" t="s">
        <v>895</v>
      </c>
      <c r="I32" t="s">
        <v>888</v>
      </c>
      <c r="J32" t="s">
        <v>896</v>
      </c>
      <c r="K32">
        <v>0</v>
      </c>
      <c r="L32" t="s">
        <v>889</v>
      </c>
      <c r="M32" t="s">
        <v>229</v>
      </c>
      <c r="N32" t="s">
        <v>1053</v>
      </c>
      <c r="O32" t="s">
        <v>1054</v>
      </c>
      <c r="P32" t="s">
        <v>917</v>
      </c>
      <c r="Q32" t="s">
        <v>891</v>
      </c>
      <c r="R32" t="str">
        <f>IFERROR(AVERAGEIF('2-Patients'!C:C,'3-Variants'!B32,'2-Patients'!L:L), "")</f>
        <v/>
      </c>
      <c r="S32" t="b">
        <f>IF(COUNTIFS('2-Patients'!$C:$C,'3-Variants'!$B32,'2-Patients'!M:M,"Yes") &gt; 0,TRUE, "")</f>
        <v>1</v>
      </c>
      <c r="T32" t="str">
        <f>IF(COUNTIFS('2-Patients'!$C:$C,'3-Variants'!$B32,'2-Patients'!N:N,"Yes") &gt; 0,TRUE, "")</f>
        <v/>
      </c>
      <c r="U32" t="str">
        <f>IF(COUNTIFS('2-Patients'!$C:$C,'3-Variants'!$B32,'2-Patients'!O:O,"Yes") &gt; 0,TRUE, "")</f>
        <v/>
      </c>
      <c r="V32" t="b">
        <v>1</v>
      </c>
    </row>
    <row r="33" spans="2:22" x14ac:dyDescent="0.25">
      <c r="B33" t="s">
        <v>494</v>
      </c>
      <c r="C33" t="s">
        <v>495</v>
      </c>
      <c r="D33" t="s">
        <v>884</v>
      </c>
      <c r="E33" t="s">
        <v>69</v>
      </c>
      <c r="F33" t="s">
        <v>885</v>
      </c>
      <c r="G33" s="6">
        <v>313</v>
      </c>
      <c r="H33" t="s">
        <v>895</v>
      </c>
      <c r="I33" t="s">
        <v>888</v>
      </c>
      <c r="J33" t="s">
        <v>896</v>
      </c>
      <c r="K33">
        <v>0</v>
      </c>
      <c r="L33" t="s">
        <v>889</v>
      </c>
      <c r="M33" t="s">
        <v>229</v>
      </c>
      <c r="N33" t="s">
        <v>1038</v>
      </c>
      <c r="O33" t="s">
        <v>1039</v>
      </c>
      <c r="P33" t="s">
        <v>917</v>
      </c>
      <c r="Q33" t="s">
        <v>891</v>
      </c>
      <c r="R33" t="str">
        <f>IFERROR(AVERAGEIF('2-Patients'!C:C,'3-Variants'!B33,'2-Patients'!L:L), "")</f>
        <v/>
      </c>
      <c r="S33" t="b">
        <f>IF(COUNTIFS('2-Patients'!$C:$C,'3-Variants'!$B33,'2-Patients'!M:M,"Yes") &gt; 0,TRUE, "")</f>
        <v>1</v>
      </c>
      <c r="T33" t="str">
        <f>IF(COUNTIFS('2-Patients'!$C:$C,'3-Variants'!$B33,'2-Patients'!N:N,"Yes") &gt; 0,TRUE, "")</f>
        <v/>
      </c>
      <c r="U33" t="str">
        <f>IF(COUNTIFS('2-Patients'!$C:$C,'3-Variants'!$B33,'2-Patients'!O:O,"Yes") &gt; 0,TRUE, "")</f>
        <v/>
      </c>
      <c r="V33" t="b">
        <v>1</v>
      </c>
    </row>
    <row r="34" spans="2:22" x14ac:dyDescent="0.25">
      <c r="B34" t="s">
        <v>497</v>
      </c>
      <c r="C34" t="s">
        <v>498</v>
      </c>
      <c r="D34" t="s">
        <v>884</v>
      </c>
      <c r="E34" t="s">
        <v>69</v>
      </c>
      <c r="F34" t="s">
        <v>882</v>
      </c>
      <c r="G34" s="6">
        <v>317</v>
      </c>
      <c r="H34" t="s">
        <v>886</v>
      </c>
      <c r="I34" t="s">
        <v>887</v>
      </c>
      <c r="J34" t="s">
        <v>888</v>
      </c>
      <c r="K34">
        <v>0</v>
      </c>
      <c r="L34" t="s">
        <v>98</v>
      </c>
      <c r="M34" t="s">
        <v>229</v>
      </c>
      <c r="N34" t="s">
        <v>1034</v>
      </c>
      <c r="O34" t="s">
        <v>1055</v>
      </c>
      <c r="P34" t="s">
        <v>917</v>
      </c>
      <c r="Q34" t="s">
        <v>891</v>
      </c>
      <c r="R34" t="str">
        <f>IFERROR(AVERAGEIF('2-Patients'!C:C,'3-Variants'!B34,'2-Patients'!L:L), "")</f>
        <v/>
      </c>
      <c r="S34" t="str">
        <f>IF(COUNTIFS('2-Patients'!$C:$C,'3-Variants'!$B34,'2-Patients'!M:M,"Yes") &gt; 0,TRUE, "")</f>
        <v/>
      </c>
      <c r="T34" t="str">
        <f>IF(COUNTIFS('2-Patients'!$C:$C,'3-Variants'!$B34,'2-Patients'!N:N,"Yes") &gt; 0,TRUE, "")</f>
        <v/>
      </c>
      <c r="U34" t="b">
        <f>IF(COUNTIFS('2-Patients'!$C:$C,'3-Variants'!$B34,'2-Patients'!O:O,"Yes") &gt; 0,TRUE, "")</f>
        <v>1</v>
      </c>
      <c r="V34" t="b">
        <v>1</v>
      </c>
    </row>
    <row r="35" spans="2:22" x14ac:dyDescent="0.25">
      <c r="B35" t="s">
        <v>504</v>
      </c>
      <c r="C35" t="s">
        <v>505</v>
      </c>
      <c r="D35" t="s">
        <v>884</v>
      </c>
      <c r="E35" t="s">
        <v>69</v>
      </c>
      <c r="F35" t="s">
        <v>882</v>
      </c>
      <c r="G35" s="6">
        <v>331</v>
      </c>
      <c r="H35" t="s">
        <v>901</v>
      </c>
      <c r="I35" t="s">
        <v>888</v>
      </c>
      <c r="J35" t="s">
        <v>887</v>
      </c>
      <c r="K35">
        <v>0</v>
      </c>
      <c r="L35" t="s">
        <v>889</v>
      </c>
      <c r="M35" t="s">
        <v>229</v>
      </c>
      <c r="N35" t="s">
        <v>1038</v>
      </c>
      <c r="O35" t="s">
        <v>1039</v>
      </c>
      <c r="P35" t="s">
        <v>917</v>
      </c>
      <c r="Q35" t="s">
        <v>891</v>
      </c>
      <c r="R35" t="str">
        <f>IFERROR(AVERAGEIF('2-Patients'!C:C,'3-Variants'!B35,'2-Patients'!L:L), "")</f>
        <v/>
      </c>
      <c r="S35" t="b">
        <f>IF(COUNTIFS('2-Patients'!$C:$C,'3-Variants'!$B35,'2-Patients'!M:M,"Yes") &gt; 0,TRUE, "")</f>
        <v>1</v>
      </c>
      <c r="T35" t="str">
        <f>IF(COUNTIFS('2-Patients'!$C:$C,'3-Variants'!$B35,'2-Patients'!N:N,"Yes") &gt; 0,TRUE, "")</f>
        <v/>
      </c>
      <c r="U35" t="b">
        <f>IF(COUNTIFS('2-Patients'!$C:$C,'3-Variants'!$B35,'2-Patients'!O:O,"Yes") &gt; 0,TRUE, "")</f>
        <v>1</v>
      </c>
      <c r="V35" t="b">
        <v>1</v>
      </c>
    </row>
    <row r="36" spans="2:22" x14ac:dyDescent="0.25">
      <c r="B36" t="s">
        <v>509</v>
      </c>
      <c r="C36" t="s">
        <v>505</v>
      </c>
      <c r="D36" t="s">
        <v>884</v>
      </c>
      <c r="E36" t="s">
        <v>69</v>
      </c>
      <c r="F36" t="s">
        <v>882</v>
      </c>
      <c r="G36" s="6">
        <v>331</v>
      </c>
      <c r="H36" t="s">
        <v>892</v>
      </c>
      <c r="I36" t="s">
        <v>888</v>
      </c>
      <c r="J36" t="s">
        <v>893</v>
      </c>
      <c r="K36">
        <v>0</v>
      </c>
      <c r="L36" t="s">
        <v>894</v>
      </c>
      <c r="M36" t="s">
        <v>229</v>
      </c>
      <c r="N36" t="s">
        <v>1038</v>
      </c>
      <c r="O36" t="s">
        <v>1039</v>
      </c>
      <c r="P36" t="s">
        <v>917</v>
      </c>
      <c r="Q36" t="s">
        <v>891</v>
      </c>
      <c r="R36" t="str">
        <f>IFERROR(AVERAGEIF('2-Patients'!C:C,'3-Variants'!B36,'2-Patients'!L:L), "")</f>
        <v/>
      </c>
      <c r="S36" t="b">
        <f>IF(COUNTIFS('2-Patients'!$C:$C,'3-Variants'!$B36,'2-Patients'!M:M,"Yes") &gt; 0,TRUE, "")</f>
        <v>1</v>
      </c>
      <c r="T36" t="str">
        <f>IF(COUNTIFS('2-Patients'!$C:$C,'3-Variants'!$B36,'2-Patients'!N:N,"Yes") &gt; 0,TRUE, "")</f>
        <v/>
      </c>
      <c r="U36" t="str">
        <f>IF(COUNTIFS('2-Patients'!$C:$C,'3-Variants'!$B36,'2-Patients'!O:O,"Yes") &gt; 0,TRUE, "")</f>
        <v/>
      </c>
      <c r="V36" t="b">
        <v>1</v>
      </c>
    </row>
    <row r="37" spans="2:22" x14ac:dyDescent="0.25">
      <c r="B37" t="s">
        <v>513</v>
      </c>
      <c r="C37" t="s">
        <v>514</v>
      </c>
      <c r="D37" t="s">
        <v>884</v>
      </c>
      <c r="E37" t="s">
        <v>69</v>
      </c>
      <c r="F37" t="s">
        <v>885</v>
      </c>
      <c r="G37" s="6">
        <v>332</v>
      </c>
      <c r="H37" t="s">
        <v>895</v>
      </c>
      <c r="I37" t="s">
        <v>888</v>
      </c>
      <c r="J37" t="s">
        <v>896</v>
      </c>
      <c r="K37">
        <v>0</v>
      </c>
      <c r="L37" t="s">
        <v>889</v>
      </c>
      <c r="M37" t="s">
        <v>229</v>
      </c>
      <c r="N37" t="s">
        <v>1038</v>
      </c>
      <c r="O37" t="s">
        <v>1039</v>
      </c>
      <c r="P37" t="s">
        <v>917</v>
      </c>
      <c r="Q37" t="s">
        <v>891</v>
      </c>
      <c r="R37" t="str">
        <f>IFERROR(AVERAGEIF('2-Patients'!C:C,'3-Variants'!B37,'2-Patients'!L:L), "")</f>
        <v/>
      </c>
      <c r="S37" t="b">
        <f>IF(COUNTIFS('2-Patients'!$C:$C,'3-Variants'!$B37,'2-Patients'!M:M,"Yes") &gt; 0,TRUE, "")</f>
        <v>1</v>
      </c>
      <c r="T37" t="str">
        <f>IF(COUNTIFS('2-Patients'!$C:$C,'3-Variants'!$B37,'2-Patients'!N:N,"Yes") &gt; 0,TRUE, "")</f>
        <v/>
      </c>
      <c r="U37" t="str">
        <f>IF(COUNTIFS('2-Patients'!$C:$C,'3-Variants'!$B37,'2-Patients'!O:O,"Yes") &gt; 0,TRUE, "")</f>
        <v/>
      </c>
      <c r="V37" t="b">
        <v>1</v>
      </c>
    </row>
    <row r="38" spans="2:22" x14ac:dyDescent="0.25">
      <c r="B38" t="s">
        <v>511</v>
      </c>
      <c r="C38" t="s">
        <v>512</v>
      </c>
      <c r="D38" t="s">
        <v>884</v>
      </c>
      <c r="E38" t="s">
        <v>69</v>
      </c>
      <c r="F38" t="s">
        <v>882</v>
      </c>
      <c r="G38" s="6">
        <v>332</v>
      </c>
      <c r="H38" t="s">
        <v>901</v>
      </c>
      <c r="I38" t="s">
        <v>888</v>
      </c>
      <c r="J38" t="s">
        <v>887</v>
      </c>
      <c r="K38">
        <v>0</v>
      </c>
      <c r="L38" t="s">
        <v>889</v>
      </c>
      <c r="M38" t="s">
        <v>229</v>
      </c>
      <c r="N38" t="s">
        <v>1038</v>
      </c>
      <c r="O38" t="s">
        <v>1039</v>
      </c>
      <c r="P38" t="s">
        <v>917</v>
      </c>
      <c r="Q38" t="s">
        <v>891</v>
      </c>
      <c r="R38" t="str">
        <f>IFERROR(AVERAGEIF('2-Patients'!C:C,'3-Variants'!B38,'2-Patients'!L:L), "")</f>
        <v/>
      </c>
      <c r="S38" t="b">
        <f>IF(COUNTIFS('2-Patients'!$C:$C,'3-Variants'!$B38,'2-Patients'!M:M,"Yes") &gt; 0,TRUE, "")</f>
        <v>1</v>
      </c>
      <c r="T38" t="str">
        <f>IF(COUNTIFS('2-Patients'!$C:$C,'3-Variants'!$B38,'2-Patients'!N:N,"Yes") &gt; 0,TRUE, "")</f>
        <v/>
      </c>
      <c r="U38" t="str">
        <f>IF(COUNTIFS('2-Patients'!$C:$C,'3-Variants'!$B38,'2-Patients'!O:O,"Yes") &gt; 0,TRUE, "")</f>
        <v/>
      </c>
      <c r="V38" t="b">
        <v>1</v>
      </c>
    </row>
    <row r="39" spans="2:22" x14ac:dyDescent="0.25">
      <c r="B39" t="s">
        <v>918</v>
      </c>
      <c r="C39" t="s">
        <v>919</v>
      </c>
      <c r="D39" t="s">
        <v>881</v>
      </c>
      <c r="E39" t="s">
        <v>130</v>
      </c>
      <c r="F39" t="s">
        <v>882</v>
      </c>
      <c r="G39" s="5">
        <v>336</v>
      </c>
      <c r="H39" t="s">
        <v>898</v>
      </c>
      <c r="K39">
        <v>0</v>
      </c>
      <c r="L39" t="s">
        <v>118</v>
      </c>
      <c r="M39" t="s">
        <v>415</v>
      </c>
      <c r="N39" t="s">
        <v>1024</v>
      </c>
      <c r="O39" t="s">
        <v>1024</v>
      </c>
      <c r="R39" t="str">
        <f>IFERROR(AVERAGEIF('2-Patients'!C:C,'3-Variants'!B39,'2-Patients'!L:L), "")</f>
        <v/>
      </c>
      <c r="S39" t="str">
        <f>IF(COUNTIFS('2-Patients'!$C:$C,'3-Variants'!$B39,'2-Patients'!M:M,"Yes") &gt; 0,TRUE, "")</f>
        <v/>
      </c>
      <c r="T39" t="str">
        <f>IF(COUNTIFS('2-Patients'!$C:$C,'3-Variants'!$B39,'2-Patients'!N:N,"Yes") &gt; 0,TRUE, "")</f>
        <v/>
      </c>
      <c r="U39" t="str">
        <f>IF(COUNTIFS('2-Patients'!$C:$C,'3-Variants'!$B39,'2-Patients'!O:O,"Yes") &gt; 0,TRUE, "")</f>
        <v/>
      </c>
    </row>
    <row r="40" spans="2:22" x14ac:dyDescent="0.25">
      <c r="B40" t="s">
        <v>519</v>
      </c>
      <c r="C40" t="s">
        <v>520</v>
      </c>
      <c r="D40" t="s">
        <v>884</v>
      </c>
      <c r="E40" t="s">
        <v>69</v>
      </c>
      <c r="F40" t="s">
        <v>885</v>
      </c>
      <c r="G40" s="6">
        <v>373</v>
      </c>
      <c r="H40" t="s">
        <v>901</v>
      </c>
      <c r="I40" t="s">
        <v>888</v>
      </c>
      <c r="J40" t="s">
        <v>887</v>
      </c>
      <c r="K40">
        <v>0</v>
      </c>
      <c r="L40" t="s">
        <v>889</v>
      </c>
      <c r="M40" t="s">
        <v>229</v>
      </c>
      <c r="N40" t="s">
        <v>1031</v>
      </c>
      <c r="O40" t="s">
        <v>1056</v>
      </c>
      <c r="P40" t="s">
        <v>920</v>
      </c>
      <c r="Q40" t="s">
        <v>908</v>
      </c>
      <c r="R40" t="str">
        <f>IFERROR(AVERAGEIF('2-Patients'!C:C,'3-Variants'!B40,'2-Patients'!L:L), "")</f>
        <v/>
      </c>
      <c r="S40" t="b">
        <f>IF(COUNTIFS('2-Patients'!$C:$C,'3-Variants'!$B40,'2-Patients'!M:M,"Yes") &gt; 0,TRUE, "")</f>
        <v>1</v>
      </c>
      <c r="T40" t="str">
        <f>IF(COUNTIFS('2-Patients'!$C:$C,'3-Variants'!$B40,'2-Patients'!N:N,"Yes") &gt; 0,TRUE, "")</f>
        <v/>
      </c>
      <c r="U40" t="str">
        <f>IF(COUNTIFS('2-Patients'!$C:$C,'3-Variants'!$B40,'2-Patients'!O:O,"Yes") &gt; 0,TRUE, "")</f>
        <v/>
      </c>
      <c r="V40" t="b">
        <v>1</v>
      </c>
    </row>
    <row r="41" spans="2:22" x14ac:dyDescent="0.25">
      <c r="B41" t="s">
        <v>998</v>
      </c>
      <c r="C41" t="s">
        <v>527</v>
      </c>
      <c r="D41" t="s">
        <v>884</v>
      </c>
      <c r="E41" t="s">
        <v>69</v>
      </c>
      <c r="F41" t="s">
        <v>882</v>
      </c>
      <c r="G41" s="6">
        <v>383</v>
      </c>
      <c r="H41" t="s">
        <v>905</v>
      </c>
      <c r="I41" t="s">
        <v>893</v>
      </c>
      <c r="J41" t="s">
        <v>896</v>
      </c>
      <c r="K41">
        <v>0</v>
      </c>
      <c r="L41" t="s">
        <v>894</v>
      </c>
      <c r="M41" t="s">
        <v>229</v>
      </c>
      <c r="N41" t="s">
        <v>1038</v>
      </c>
      <c r="O41" t="s">
        <v>1057</v>
      </c>
      <c r="P41" t="s">
        <v>920</v>
      </c>
      <c r="Q41" t="s">
        <v>908</v>
      </c>
      <c r="R41" t="str">
        <f>IFERROR(AVERAGEIF('2-Patients'!C:C,'3-Variants'!B41,'2-Patients'!L:L), "")</f>
        <v/>
      </c>
      <c r="S41" t="str">
        <f>IF(COUNTIFS('2-Patients'!$C:$C,'3-Variants'!$B41,'2-Patients'!M:M,"Yes") &gt; 0,TRUE, "")</f>
        <v/>
      </c>
      <c r="T41" t="str">
        <f>IF(COUNTIFS('2-Patients'!$C:$C,'3-Variants'!$B41,'2-Patients'!N:N,"Yes") &gt; 0,TRUE, "")</f>
        <v/>
      </c>
      <c r="U41" t="str">
        <f>IF(COUNTIFS('2-Patients'!$C:$C,'3-Variants'!$B41,'2-Patients'!O:O,"Yes") &gt; 0,TRUE, "")</f>
        <v/>
      </c>
      <c r="V41" t="b">
        <v>1</v>
      </c>
    </row>
    <row r="42" spans="2:22" x14ac:dyDescent="0.25">
      <c r="B42" t="s">
        <v>531</v>
      </c>
      <c r="C42" t="s">
        <v>532</v>
      </c>
      <c r="D42" t="s">
        <v>884</v>
      </c>
      <c r="E42" t="s">
        <v>69</v>
      </c>
      <c r="F42" t="s">
        <v>902</v>
      </c>
      <c r="G42" s="6">
        <v>409</v>
      </c>
      <c r="H42" t="s">
        <v>886</v>
      </c>
      <c r="I42" t="s">
        <v>887</v>
      </c>
      <c r="J42" t="s">
        <v>888</v>
      </c>
      <c r="K42">
        <v>0</v>
      </c>
      <c r="L42" t="s">
        <v>894</v>
      </c>
      <c r="M42" t="s">
        <v>229</v>
      </c>
      <c r="N42" t="s">
        <v>1034</v>
      </c>
      <c r="O42" t="s">
        <v>1058</v>
      </c>
      <c r="P42" t="s">
        <v>920</v>
      </c>
      <c r="Q42" t="s">
        <v>908</v>
      </c>
      <c r="R42" t="str">
        <f>IFERROR(AVERAGEIF('2-Patients'!C:C,'3-Variants'!B42,'2-Patients'!L:L), "")</f>
        <v/>
      </c>
      <c r="S42" t="str">
        <f>IF(COUNTIFS('2-Patients'!$C:$C,'3-Variants'!$B42,'2-Patients'!M:M,"Yes") &gt; 0,TRUE, "")</f>
        <v/>
      </c>
      <c r="T42" t="str">
        <f>IF(COUNTIFS('2-Patients'!$C:$C,'3-Variants'!$B42,'2-Patients'!N:N,"Yes") &gt; 0,TRUE, "")</f>
        <v/>
      </c>
      <c r="U42" t="str">
        <f>IF(COUNTIFS('2-Patients'!$C:$C,'3-Variants'!$B42,'2-Patients'!O:O,"Yes") &gt; 0,TRUE, "")</f>
        <v/>
      </c>
      <c r="V42" t="b">
        <v>1</v>
      </c>
    </row>
    <row r="43" spans="2:22" x14ac:dyDescent="0.25">
      <c r="B43" t="s">
        <v>534</v>
      </c>
      <c r="C43" t="s">
        <v>535</v>
      </c>
      <c r="D43" t="s">
        <v>884</v>
      </c>
      <c r="E43" t="s">
        <v>69</v>
      </c>
      <c r="F43" t="s">
        <v>882</v>
      </c>
      <c r="G43" s="6">
        <v>415</v>
      </c>
      <c r="H43" t="s">
        <v>921</v>
      </c>
      <c r="I43" t="s">
        <v>896</v>
      </c>
      <c r="J43" t="s">
        <v>893</v>
      </c>
      <c r="K43">
        <v>0</v>
      </c>
      <c r="L43" t="s">
        <v>894</v>
      </c>
      <c r="M43" t="s">
        <v>229</v>
      </c>
      <c r="N43" t="s">
        <v>1038</v>
      </c>
      <c r="O43" t="s">
        <v>1059</v>
      </c>
      <c r="P43" t="s">
        <v>920</v>
      </c>
      <c r="Q43" t="s">
        <v>908</v>
      </c>
      <c r="R43" t="str">
        <f>IFERROR(AVERAGEIF('2-Patients'!C:C,'3-Variants'!B43,'2-Patients'!L:L), "")</f>
        <v/>
      </c>
      <c r="S43" t="b">
        <f>IF(COUNTIFS('2-Patients'!$C:$C,'3-Variants'!$B43,'2-Patients'!M:M,"Yes") &gt; 0,TRUE, "")</f>
        <v>1</v>
      </c>
      <c r="T43" t="str">
        <f>IF(COUNTIFS('2-Patients'!$C:$C,'3-Variants'!$B43,'2-Patients'!N:N,"Yes") &gt; 0,TRUE, "")</f>
        <v/>
      </c>
      <c r="U43" t="str">
        <f>IF(COUNTIFS('2-Patients'!$C:$C,'3-Variants'!$B43,'2-Patients'!O:O,"Yes") &gt; 0,TRUE, "")</f>
        <v/>
      </c>
      <c r="V43" t="b">
        <v>1</v>
      </c>
    </row>
    <row r="44" spans="2:22" x14ac:dyDescent="0.25">
      <c r="B44" t="s">
        <v>537</v>
      </c>
      <c r="C44" t="s">
        <v>538</v>
      </c>
      <c r="D44" t="s">
        <v>884</v>
      </c>
      <c r="E44" t="s">
        <v>69</v>
      </c>
      <c r="F44" t="s">
        <v>882</v>
      </c>
      <c r="G44" s="6">
        <v>419</v>
      </c>
      <c r="H44" t="s">
        <v>886</v>
      </c>
      <c r="I44" t="s">
        <v>887</v>
      </c>
      <c r="J44" t="s">
        <v>888</v>
      </c>
      <c r="K44">
        <v>0</v>
      </c>
      <c r="L44" t="s">
        <v>98</v>
      </c>
      <c r="M44" t="s">
        <v>229</v>
      </c>
      <c r="N44" t="s">
        <v>1038</v>
      </c>
      <c r="O44" t="s">
        <v>1039</v>
      </c>
      <c r="P44" t="s">
        <v>920</v>
      </c>
      <c r="Q44" t="s">
        <v>908</v>
      </c>
      <c r="R44">
        <f>IFERROR(AVERAGEIF('2-Patients'!C:C,'3-Variants'!B44,'2-Patients'!L:L), "")</f>
        <v>2</v>
      </c>
      <c r="S44" t="b">
        <f>IF(COUNTIFS('2-Patients'!$C:$C,'3-Variants'!$B44,'2-Patients'!M:M,"Yes") &gt; 0,TRUE, "")</f>
        <v>1</v>
      </c>
      <c r="T44" t="str">
        <f>IF(COUNTIFS('2-Patients'!$C:$C,'3-Variants'!$B44,'2-Patients'!N:N,"Yes") &gt; 0,TRUE, "")</f>
        <v/>
      </c>
      <c r="U44" t="b">
        <f>IF(COUNTIFS('2-Patients'!$C:$C,'3-Variants'!$B44,'2-Patients'!O:O,"Yes") &gt; 0,TRUE, "")</f>
        <v>1</v>
      </c>
      <c r="V44" t="b">
        <v>1</v>
      </c>
    </row>
    <row r="45" spans="2:22" x14ac:dyDescent="0.25">
      <c r="B45" t="s">
        <v>541</v>
      </c>
      <c r="C45" t="s">
        <v>542</v>
      </c>
      <c r="D45" t="s">
        <v>884</v>
      </c>
      <c r="E45" t="s">
        <v>69</v>
      </c>
      <c r="F45" t="s">
        <v>885</v>
      </c>
      <c r="G45" s="6">
        <v>424</v>
      </c>
      <c r="H45" t="s">
        <v>901</v>
      </c>
      <c r="I45" t="s">
        <v>888</v>
      </c>
      <c r="J45" t="s">
        <v>887</v>
      </c>
      <c r="K45">
        <v>6</v>
      </c>
      <c r="L45" t="s">
        <v>922</v>
      </c>
      <c r="M45" t="s">
        <v>229</v>
      </c>
      <c r="N45" t="s">
        <v>1060</v>
      </c>
      <c r="O45" t="s">
        <v>1061</v>
      </c>
      <c r="P45" t="s">
        <v>920</v>
      </c>
      <c r="Q45" t="s">
        <v>908</v>
      </c>
      <c r="R45" t="str">
        <f>IFERROR(AVERAGEIF('2-Patients'!C:C,'3-Variants'!B45,'2-Patients'!L:L), "")</f>
        <v/>
      </c>
      <c r="S45" t="b">
        <f>IF(COUNTIFS('2-Patients'!$C:$C,'3-Variants'!$B45,'2-Patients'!M:M,"Yes") &gt; 0,TRUE, "")</f>
        <v>1</v>
      </c>
      <c r="T45" t="str">
        <f>IF(COUNTIFS('2-Patients'!$C:$C,'3-Variants'!$B45,'2-Patients'!N:N,"Yes") &gt; 0,TRUE, "")</f>
        <v/>
      </c>
      <c r="U45" t="str">
        <f>IF(COUNTIFS('2-Patients'!$C:$C,'3-Variants'!$B45,'2-Patients'!O:O,"Yes") &gt; 0,TRUE, "")</f>
        <v/>
      </c>
      <c r="V45" t="b">
        <v>1</v>
      </c>
    </row>
    <row r="46" spans="2:22" x14ac:dyDescent="0.25">
      <c r="B46" t="s">
        <v>544</v>
      </c>
      <c r="C46" t="s">
        <v>545</v>
      </c>
      <c r="D46" t="s">
        <v>884</v>
      </c>
      <c r="E46" t="s">
        <v>69</v>
      </c>
      <c r="F46" t="s">
        <v>882</v>
      </c>
      <c r="G46" s="6">
        <v>434</v>
      </c>
      <c r="H46" t="s">
        <v>904</v>
      </c>
      <c r="I46" t="s">
        <v>893</v>
      </c>
      <c r="J46" t="s">
        <v>896</v>
      </c>
      <c r="K46">
        <v>0</v>
      </c>
      <c r="L46" t="s">
        <v>894</v>
      </c>
      <c r="M46" t="s">
        <v>229</v>
      </c>
      <c r="N46" t="s">
        <v>1038</v>
      </c>
      <c r="O46" t="s">
        <v>1062</v>
      </c>
      <c r="P46" t="s">
        <v>923</v>
      </c>
      <c r="Q46" t="s">
        <v>914</v>
      </c>
      <c r="R46" t="str">
        <f>IFERROR(AVERAGEIF('2-Patients'!C:C,'3-Variants'!B46,'2-Patients'!L:L), "")</f>
        <v/>
      </c>
      <c r="S46" t="str">
        <f>IF(COUNTIFS('2-Patients'!$C:$C,'3-Variants'!$B46,'2-Patients'!M:M,"Yes") &gt; 0,TRUE, "")</f>
        <v/>
      </c>
      <c r="T46" t="b">
        <f>IF(COUNTIFS('2-Patients'!$C:$C,'3-Variants'!$B46,'2-Patients'!N:N,"Yes") &gt; 0,TRUE, "")</f>
        <v>1</v>
      </c>
      <c r="U46" t="b">
        <f>IF(COUNTIFS('2-Patients'!$C:$C,'3-Variants'!$B46,'2-Patients'!O:O,"Yes") &gt; 0,TRUE, "")</f>
        <v>1</v>
      </c>
      <c r="V46" t="b">
        <v>1</v>
      </c>
    </row>
    <row r="47" spans="2:22" x14ac:dyDescent="0.25">
      <c r="B47" t="s">
        <v>924</v>
      </c>
      <c r="C47" t="s">
        <v>925</v>
      </c>
      <c r="D47" t="s">
        <v>884</v>
      </c>
      <c r="E47" t="s">
        <v>69</v>
      </c>
      <c r="F47" t="s">
        <v>885</v>
      </c>
      <c r="G47" s="5">
        <v>452</v>
      </c>
      <c r="H47" t="s">
        <v>926</v>
      </c>
      <c r="I47" t="s">
        <v>896</v>
      </c>
      <c r="J47" t="s">
        <v>888</v>
      </c>
      <c r="K47">
        <v>0</v>
      </c>
      <c r="L47" t="s">
        <v>889</v>
      </c>
      <c r="M47" t="s">
        <v>229</v>
      </c>
      <c r="N47" t="s">
        <v>1038</v>
      </c>
      <c r="O47" t="s">
        <v>1039</v>
      </c>
      <c r="P47" t="s">
        <v>923</v>
      </c>
      <c r="Q47" t="s">
        <v>914</v>
      </c>
      <c r="R47" t="str">
        <f>IFERROR(AVERAGEIF('2-Patients'!C:C,'3-Variants'!B47,'2-Patients'!L:L), "")</f>
        <v/>
      </c>
      <c r="S47" t="str">
        <f>IF(COUNTIFS('2-Patients'!$C:$C,'3-Variants'!$B47,'2-Patients'!M:M,"Yes") &gt; 0,TRUE, "")</f>
        <v/>
      </c>
      <c r="T47" t="str">
        <f>IF(COUNTIFS('2-Patients'!$C:$C,'3-Variants'!$B47,'2-Patients'!N:N,"Yes") &gt; 0,TRUE, "")</f>
        <v/>
      </c>
      <c r="U47" t="str">
        <f>IF(COUNTIFS('2-Patients'!$C:$C,'3-Variants'!$B47,'2-Patients'!O:O,"Yes") &gt; 0,TRUE, "")</f>
        <v/>
      </c>
    </row>
    <row r="48" spans="2:22" x14ac:dyDescent="0.25">
      <c r="B48" t="s">
        <v>552</v>
      </c>
      <c r="C48" t="s">
        <v>549</v>
      </c>
      <c r="D48" t="s">
        <v>881</v>
      </c>
      <c r="E48" t="s">
        <v>130</v>
      </c>
      <c r="F48" t="s">
        <v>882</v>
      </c>
      <c r="G48" s="6">
        <v>452</v>
      </c>
      <c r="H48" t="s">
        <v>883</v>
      </c>
      <c r="K48">
        <v>0</v>
      </c>
      <c r="L48" t="s">
        <v>894</v>
      </c>
      <c r="M48" t="s">
        <v>415</v>
      </c>
      <c r="N48" t="s">
        <v>1024</v>
      </c>
      <c r="O48" t="s">
        <v>1024</v>
      </c>
      <c r="R48">
        <f>IFERROR(AVERAGEIF('2-Patients'!C:C,'3-Variants'!B48,'2-Patients'!L:L), "")</f>
        <v>5.5</v>
      </c>
      <c r="S48" t="b">
        <f>IF(COUNTIFS('2-Patients'!$C:$C,'3-Variants'!$B48,'2-Patients'!M:M,"Yes") &gt; 0,TRUE, "")</f>
        <v>1</v>
      </c>
      <c r="T48" t="b">
        <f>IF(COUNTIFS('2-Patients'!$C:$C,'3-Variants'!$B48,'2-Patients'!N:N,"Yes") &gt; 0,TRUE, "")</f>
        <v>1</v>
      </c>
      <c r="U48" t="b">
        <f>IF(COUNTIFS('2-Patients'!$C:$C,'3-Variants'!$B48,'2-Patients'!O:O,"Yes") &gt; 0,TRUE, "")</f>
        <v>1</v>
      </c>
      <c r="V48" t="b">
        <v>1</v>
      </c>
    </row>
    <row r="49" spans="2:22" x14ac:dyDescent="0.25">
      <c r="B49" t="s">
        <v>556</v>
      </c>
      <c r="C49" t="s">
        <v>557</v>
      </c>
      <c r="D49" t="s">
        <v>897</v>
      </c>
      <c r="E49" t="s">
        <v>69</v>
      </c>
      <c r="F49" t="s">
        <v>882</v>
      </c>
      <c r="G49" s="6">
        <v>456</v>
      </c>
      <c r="H49" t="s">
        <v>903</v>
      </c>
      <c r="I49" t="s">
        <v>893</v>
      </c>
      <c r="J49" t="s">
        <v>887</v>
      </c>
      <c r="K49">
        <v>0</v>
      </c>
      <c r="L49" t="s">
        <v>894</v>
      </c>
      <c r="M49" t="s">
        <v>415</v>
      </c>
      <c r="N49" t="s">
        <v>1024</v>
      </c>
      <c r="O49" t="s">
        <v>1024</v>
      </c>
      <c r="R49">
        <f>IFERROR(AVERAGEIF('2-Patients'!C:C,'3-Variants'!B49,'2-Patients'!L:L), "")</f>
        <v>4.3</v>
      </c>
      <c r="S49" t="b">
        <f>IF(COUNTIFS('2-Patients'!$C:$C,'3-Variants'!$B49,'2-Patients'!M:M,"Yes") &gt; 0,TRUE, "")</f>
        <v>1</v>
      </c>
      <c r="T49" t="str">
        <f>IF(COUNTIFS('2-Patients'!$C:$C,'3-Variants'!$B49,'2-Patients'!N:N,"Yes") &gt; 0,TRUE, "")</f>
        <v/>
      </c>
      <c r="U49" t="b">
        <f>IF(COUNTIFS('2-Patients'!$C:$C,'3-Variants'!$B49,'2-Patients'!O:O,"Yes") &gt; 0,TRUE, "")</f>
        <v>1</v>
      </c>
      <c r="V49" t="b">
        <v>1</v>
      </c>
    </row>
    <row r="50" spans="2:22" x14ac:dyDescent="0.25">
      <c r="B50" t="s">
        <v>559</v>
      </c>
      <c r="C50" t="s">
        <v>560</v>
      </c>
      <c r="D50" t="s">
        <v>884</v>
      </c>
      <c r="E50" t="s">
        <v>69</v>
      </c>
      <c r="F50" t="s">
        <v>885</v>
      </c>
      <c r="G50" s="6">
        <v>461</v>
      </c>
      <c r="H50" t="s">
        <v>904</v>
      </c>
      <c r="I50" t="s">
        <v>893</v>
      </c>
      <c r="J50" t="s">
        <v>896</v>
      </c>
      <c r="K50">
        <v>0</v>
      </c>
      <c r="L50" t="s">
        <v>894</v>
      </c>
      <c r="M50" t="s">
        <v>229</v>
      </c>
      <c r="N50" t="s">
        <v>1038</v>
      </c>
      <c r="O50" t="s">
        <v>1063</v>
      </c>
      <c r="P50" t="s">
        <v>923</v>
      </c>
      <c r="Q50" t="s">
        <v>914</v>
      </c>
      <c r="R50" t="str">
        <f>IFERROR(AVERAGEIF('2-Patients'!C:C,'3-Variants'!B50,'2-Patients'!L:L), "")</f>
        <v/>
      </c>
      <c r="S50" t="b">
        <f>IF(COUNTIFS('2-Patients'!$C:$C,'3-Variants'!$B50,'2-Patients'!M:M,"Yes") &gt; 0,TRUE, "")</f>
        <v>1</v>
      </c>
      <c r="T50" t="str">
        <f>IF(COUNTIFS('2-Patients'!$C:$C,'3-Variants'!$B50,'2-Patients'!N:N,"Yes") &gt; 0,TRUE, "")</f>
        <v/>
      </c>
      <c r="U50" t="str">
        <f>IF(COUNTIFS('2-Patients'!$C:$C,'3-Variants'!$B50,'2-Patients'!O:O,"Yes") &gt; 0,TRUE, "")</f>
        <v/>
      </c>
      <c r="V50" t="b">
        <v>1</v>
      </c>
    </row>
    <row r="51" spans="2:22" x14ac:dyDescent="0.25">
      <c r="B51" t="s">
        <v>562</v>
      </c>
      <c r="C51" t="s">
        <v>563</v>
      </c>
      <c r="D51" t="s">
        <v>884</v>
      </c>
      <c r="E51" t="s">
        <v>69</v>
      </c>
      <c r="F51" t="s">
        <v>885</v>
      </c>
      <c r="G51" s="6">
        <v>470</v>
      </c>
      <c r="H51" t="s">
        <v>904</v>
      </c>
      <c r="I51" t="s">
        <v>893</v>
      </c>
      <c r="J51" t="s">
        <v>896</v>
      </c>
      <c r="K51">
        <v>5</v>
      </c>
      <c r="L51" t="s">
        <v>894</v>
      </c>
      <c r="M51" t="s">
        <v>229</v>
      </c>
      <c r="N51" t="s">
        <v>1046</v>
      </c>
      <c r="O51" t="s">
        <v>1064</v>
      </c>
      <c r="P51" t="s">
        <v>923</v>
      </c>
      <c r="Q51" t="s">
        <v>914</v>
      </c>
      <c r="R51" t="str">
        <f>IFERROR(AVERAGEIF('2-Patients'!C:C,'3-Variants'!B51,'2-Patients'!L:L), "")</f>
        <v/>
      </c>
      <c r="S51" t="b">
        <f>IF(COUNTIFS('2-Patients'!$C:$C,'3-Variants'!$B51,'2-Patients'!M:M,"Yes") &gt; 0,TRUE, "")</f>
        <v>1</v>
      </c>
      <c r="T51" t="str">
        <f>IF(COUNTIFS('2-Patients'!$C:$C,'3-Variants'!$B51,'2-Patients'!N:N,"Yes") &gt; 0,TRUE, "")</f>
        <v/>
      </c>
      <c r="U51" t="str">
        <f>IF(COUNTIFS('2-Patients'!$C:$C,'3-Variants'!$B51,'2-Patients'!O:O,"Yes") &gt; 0,TRUE, "")</f>
        <v/>
      </c>
      <c r="V51" t="b">
        <v>1</v>
      </c>
    </row>
    <row r="52" spans="2:22" x14ac:dyDescent="0.25">
      <c r="B52" t="s">
        <v>574</v>
      </c>
      <c r="C52" t="s">
        <v>89</v>
      </c>
      <c r="D52" t="s">
        <v>927</v>
      </c>
      <c r="E52" t="s">
        <v>69</v>
      </c>
      <c r="F52" t="s">
        <v>885</v>
      </c>
      <c r="G52" s="6">
        <v>480</v>
      </c>
      <c r="H52" t="s">
        <v>895</v>
      </c>
      <c r="I52" t="s">
        <v>888</v>
      </c>
      <c r="J52" t="s">
        <v>896</v>
      </c>
      <c r="K52">
        <v>48</v>
      </c>
      <c r="L52" t="s">
        <v>928</v>
      </c>
      <c r="M52" t="s">
        <v>1163</v>
      </c>
      <c r="N52" t="s">
        <v>1024</v>
      </c>
      <c r="O52" t="s">
        <v>1024</v>
      </c>
      <c r="P52" t="s">
        <v>923</v>
      </c>
      <c r="Q52" t="s">
        <v>914</v>
      </c>
      <c r="R52" t="str">
        <f>IFERROR(AVERAGEIF('2-Patients'!C:C,'3-Variants'!B52,'2-Patients'!L:L), "")</f>
        <v/>
      </c>
      <c r="S52" t="b">
        <f>IF(COUNTIFS('2-Patients'!$C:$C,'3-Variants'!$B52,'2-Patients'!M:M,"Yes") &gt; 0,TRUE, "")</f>
        <v>1</v>
      </c>
      <c r="T52" t="str">
        <f>IF(COUNTIFS('2-Patients'!$C:$C,'3-Variants'!$B52,'2-Patients'!N:N,"Yes") &gt; 0,TRUE, "")</f>
        <v/>
      </c>
      <c r="U52" t="str">
        <f>IF(COUNTIFS('2-Patients'!$C:$C,'3-Variants'!$B52,'2-Patients'!O:O,"Yes") &gt; 0,TRUE, "")</f>
        <v/>
      </c>
      <c r="V52" t="b">
        <v>1</v>
      </c>
    </row>
    <row r="53" spans="2:22" x14ac:dyDescent="0.25">
      <c r="B53" t="s">
        <v>575</v>
      </c>
      <c r="C53" t="s">
        <v>576</v>
      </c>
      <c r="D53" t="s">
        <v>884</v>
      </c>
      <c r="E53" t="s">
        <v>69</v>
      </c>
      <c r="F53" t="s">
        <v>885</v>
      </c>
      <c r="G53" s="6">
        <v>493</v>
      </c>
      <c r="H53" t="s">
        <v>901</v>
      </c>
      <c r="I53" t="s">
        <v>888</v>
      </c>
      <c r="J53" t="s">
        <v>887</v>
      </c>
      <c r="K53">
        <v>2</v>
      </c>
      <c r="L53" t="s">
        <v>889</v>
      </c>
      <c r="M53" t="s">
        <v>229</v>
      </c>
      <c r="N53" t="s">
        <v>1025</v>
      </c>
      <c r="O53" t="s">
        <v>1065</v>
      </c>
      <c r="P53" t="s">
        <v>923</v>
      </c>
      <c r="Q53" t="s">
        <v>914</v>
      </c>
      <c r="R53" t="str">
        <f>IFERROR(AVERAGEIF('2-Patients'!C:C,'3-Variants'!B53,'2-Patients'!L:L), "")</f>
        <v/>
      </c>
      <c r="S53" t="b">
        <f>IF(COUNTIFS('2-Patients'!$C:$C,'3-Variants'!$B53,'2-Patients'!M:M,"Yes") &gt; 0,TRUE, "")</f>
        <v>1</v>
      </c>
      <c r="T53" t="str">
        <f>IF(COUNTIFS('2-Patients'!$C:$C,'3-Variants'!$B53,'2-Patients'!N:N,"Yes") &gt; 0,TRUE, "")</f>
        <v/>
      </c>
      <c r="U53" t="str">
        <f>IF(COUNTIFS('2-Patients'!$C:$C,'3-Variants'!$B53,'2-Patients'!O:O,"Yes") &gt; 0,TRUE, "")</f>
        <v/>
      </c>
      <c r="V53" t="b">
        <v>1</v>
      </c>
    </row>
    <row r="54" spans="2:22" x14ac:dyDescent="0.25">
      <c r="B54" t="s">
        <v>577</v>
      </c>
      <c r="C54" t="s">
        <v>578</v>
      </c>
      <c r="D54" t="s">
        <v>881</v>
      </c>
      <c r="E54" t="s">
        <v>130</v>
      </c>
      <c r="F54" t="s">
        <v>885</v>
      </c>
      <c r="G54" s="6">
        <v>511</v>
      </c>
      <c r="H54" t="s">
        <v>883</v>
      </c>
      <c r="K54">
        <v>0</v>
      </c>
      <c r="L54" t="s">
        <v>894</v>
      </c>
      <c r="M54" t="s">
        <v>415</v>
      </c>
      <c r="N54" t="s">
        <v>1024</v>
      </c>
      <c r="O54" t="s">
        <v>1024</v>
      </c>
      <c r="R54" t="str">
        <f>IFERROR(AVERAGEIF('2-Patients'!C:C,'3-Variants'!B54,'2-Patients'!L:L), "")</f>
        <v/>
      </c>
      <c r="S54" t="b">
        <f>IF(COUNTIFS('2-Patients'!$C:$C,'3-Variants'!$B54,'2-Patients'!M:M,"Yes") &gt; 0,TRUE, "")</f>
        <v>1</v>
      </c>
      <c r="T54" t="str">
        <f>IF(COUNTIFS('2-Patients'!$C:$C,'3-Variants'!$B54,'2-Patients'!N:N,"Yes") &gt; 0,TRUE, "")</f>
        <v/>
      </c>
      <c r="U54" t="str">
        <f>IF(COUNTIFS('2-Patients'!$C:$C,'3-Variants'!$B54,'2-Patients'!O:O,"Yes") &gt; 0,TRUE, "")</f>
        <v/>
      </c>
      <c r="V54" t="b">
        <v>1</v>
      </c>
    </row>
    <row r="55" spans="2:22" x14ac:dyDescent="0.25">
      <c r="B55" t="s">
        <v>581</v>
      </c>
      <c r="C55" t="s">
        <v>582</v>
      </c>
      <c r="D55" t="s">
        <v>881</v>
      </c>
      <c r="E55" t="s">
        <v>130</v>
      </c>
      <c r="F55" t="s">
        <v>882</v>
      </c>
      <c r="G55" s="6">
        <v>523</v>
      </c>
      <c r="H55" t="s">
        <v>916</v>
      </c>
      <c r="K55">
        <v>0</v>
      </c>
      <c r="L55" t="s">
        <v>118</v>
      </c>
      <c r="M55" t="s">
        <v>415</v>
      </c>
      <c r="N55" t="s">
        <v>1024</v>
      </c>
      <c r="O55" t="s">
        <v>1024</v>
      </c>
      <c r="R55">
        <f>IFERROR(AVERAGEIF('2-Patients'!C:C,'3-Variants'!B55,'2-Patients'!L:L), "")</f>
        <v>1</v>
      </c>
      <c r="S55" t="b">
        <f>IF(COUNTIFS('2-Patients'!$C:$C,'3-Variants'!$B55,'2-Patients'!M:M,"Yes") &gt; 0,TRUE, "")</f>
        <v>1</v>
      </c>
      <c r="T55" t="str">
        <f>IF(COUNTIFS('2-Patients'!$C:$C,'3-Variants'!$B55,'2-Patients'!N:N,"Yes") &gt; 0,TRUE, "")</f>
        <v/>
      </c>
      <c r="U55" t="b">
        <f>IF(COUNTIFS('2-Patients'!$C:$C,'3-Variants'!$B55,'2-Patients'!O:O,"Yes") &gt; 0,TRUE, "")</f>
        <v>1</v>
      </c>
      <c r="V55" t="b">
        <v>1</v>
      </c>
    </row>
    <row r="56" spans="2:22" x14ac:dyDescent="0.25">
      <c r="B56" t="s">
        <v>588</v>
      </c>
      <c r="C56" t="s">
        <v>589</v>
      </c>
      <c r="D56" t="s">
        <v>884</v>
      </c>
      <c r="E56" t="s">
        <v>69</v>
      </c>
      <c r="F56" t="s">
        <v>885</v>
      </c>
      <c r="G56" s="6">
        <v>533</v>
      </c>
      <c r="H56" t="s">
        <v>901</v>
      </c>
      <c r="I56" t="s">
        <v>888</v>
      </c>
      <c r="J56" t="s">
        <v>887</v>
      </c>
      <c r="K56">
        <v>1</v>
      </c>
      <c r="L56" t="s">
        <v>894</v>
      </c>
      <c r="M56" t="s">
        <v>229</v>
      </c>
      <c r="N56" t="s">
        <v>1066</v>
      </c>
      <c r="O56" t="s">
        <v>1067</v>
      </c>
      <c r="P56" t="s">
        <v>923</v>
      </c>
      <c r="Q56" t="s">
        <v>914</v>
      </c>
      <c r="R56" t="str">
        <f>IFERROR(AVERAGEIF('2-Patients'!C:C,'3-Variants'!B56,'2-Patients'!L:L), "")</f>
        <v/>
      </c>
      <c r="S56" t="b">
        <f>IF(COUNTIFS('2-Patients'!$C:$C,'3-Variants'!$B56,'2-Patients'!M:M,"Yes") &gt; 0,TRUE, "")</f>
        <v>1</v>
      </c>
      <c r="T56" t="str">
        <f>IF(COUNTIFS('2-Patients'!$C:$C,'3-Variants'!$B56,'2-Patients'!N:N,"Yes") &gt; 0,TRUE, "")</f>
        <v/>
      </c>
      <c r="U56" t="str">
        <f>IF(COUNTIFS('2-Patients'!$C:$C,'3-Variants'!$B56,'2-Patients'!O:O,"Yes") &gt; 0,TRUE, "")</f>
        <v/>
      </c>
      <c r="V56" t="b">
        <v>1</v>
      </c>
    </row>
    <row r="57" spans="2:22" x14ac:dyDescent="0.25">
      <c r="B57" t="s">
        <v>591</v>
      </c>
      <c r="C57" t="s">
        <v>592</v>
      </c>
      <c r="D57" t="s">
        <v>884</v>
      </c>
      <c r="E57" t="s">
        <v>69</v>
      </c>
      <c r="F57" t="s">
        <v>885</v>
      </c>
      <c r="G57" s="6">
        <v>535</v>
      </c>
      <c r="H57" t="s">
        <v>886</v>
      </c>
      <c r="I57" t="s">
        <v>887</v>
      </c>
      <c r="J57" t="s">
        <v>888</v>
      </c>
      <c r="K57">
        <v>0</v>
      </c>
      <c r="L57" t="s">
        <v>866</v>
      </c>
      <c r="M57" t="s">
        <v>229</v>
      </c>
      <c r="N57" t="s">
        <v>1068</v>
      </c>
      <c r="O57" t="s">
        <v>1069</v>
      </c>
      <c r="P57" t="s">
        <v>923</v>
      </c>
      <c r="Q57" t="s">
        <v>914</v>
      </c>
      <c r="R57" t="str">
        <f>IFERROR(AVERAGEIF('2-Patients'!C:C,'3-Variants'!B57,'2-Patients'!L:L), "")</f>
        <v/>
      </c>
      <c r="S57" t="b">
        <f>IF(COUNTIFS('2-Patients'!$C:$C,'3-Variants'!$B57,'2-Patients'!M:M,"Yes") &gt; 0,TRUE, "")</f>
        <v>1</v>
      </c>
      <c r="T57" t="str">
        <f>IF(COUNTIFS('2-Patients'!$C:$C,'3-Variants'!$B57,'2-Patients'!N:N,"Yes") &gt; 0,TRUE, "")</f>
        <v/>
      </c>
      <c r="U57" t="str">
        <f>IF(COUNTIFS('2-Patients'!$C:$C,'3-Variants'!$B57,'2-Patients'!O:O,"Yes") &gt; 0,TRUE, "")</f>
        <v/>
      </c>
      <c r="V57" t="b">
        <v>1</v>
      </c>
    </row>
    <row r="58" spans="2:22" x14ac:dyDescent="0.25">
      <c r="B58" t="s">
        <v>594</v>
      </c>
      <c r="C58" t="s">
        <v>595</v>
      </c>
      <c r="D58" t="s">
        <v>884</v>
      </c>
      <c r="E58" t="s">
        <v>69</v>
      </c>
      <c r="F58" t="s">
        <v>885</v>
      </c>
      <c r="G58" s="6">
        <v>541</v>
      </c>
      <c r="H58" t="s">
        <v>929</v>
      </c>
      <c r="I58" t="s">
        <v>887</v>
      </c>
      <c r="J58" t="s">
        <v>893</v>
      </c>
      <c r="K58">
        <v>0</v>
      </c>
      <c r="L58" t="s">
        <v>894</v>
      </c>
      <c r="M58" t="s">
        <v>229</v>
      </c>
      <c r="N58" t="s">
        <v>1070</v>
      </c>
      <c r="O58" t="s">
        <v>1071</v>
      </c>
      <c r="P58" t="s">
        <v>923</v>
      </c>
      <c r="Q58" t="s">
        <v>914</v>
      </c>
      <c r="R58" t="str">
        <f>IFERROR(AVERAGEIF('2-Patients'!C:C,'3-Variants'!B58,'2-Patients'!L:L), "")</f>
        <v/>
      </c>
      <c r="S58" t="b">
        <f>IF(COUNTIFS('2-Patients'!$C:$C,'3-Variants'!$B58,'2-Patients'!M:M,"Yes") &gt; 0,TRUE, "")</f>
        <v>1</v>
      </c>
      <c r="T58" t="str">
        <f>IF(COUNTIFS('2-Patients'!$C:$C,'3-Variants'!$B58,'2-Patients'!N:N,"Yes") &gt; 0,TRUE, "")</f>
        <v/>
      </c>
      <c r="U58" t="str">
        <f>IF(COUNTIFS('2-Patients'!$C:$C,'3-Variants'!$B58,'2-Patients'!O:O,"Yes") &gt; 0,TRUE, "")</f>
        <v/>
      </c>
      <c r="V58" t="b">
        <v>1</v>
      </c>
    </row>
    <row r="59" spans="2:22" x14ac:dyDescent="0.25">
      <c r="B59" t="s">
        <v>930</v>
      </c>
      <c r="C59" t="s">
        <v>931</v>
      </c>
      <c r="D59" t="s">
        <v>884</v>
      </c>
      <c r="E59" t="s">
        <v>69</v>
      </c>
      <c r="F59" t="s">
        <v>885</v>
      </c>
      <c r="G59" s="5">
        <v>553</v>
      </c>
      <c r="H59" t="s">
        <v>886</v>
      </c>
      <c r="I59" t="s">
        <v>887</v>
      </c>
      <c r="J59" t="s">
        <v>888</v>
      </c>
      <c r="K59">
        <v>0</v>
      </c>
      <c r="L59" t="s">
        <v>889</v>
      </c>
      <c r="M59" t="s">
        <v>229</v>
      </c>
      <c r="N59" t="s">
        <v>1072</v>
      </c>
      <c r="O59" t="s">
        <v>1073</v>
      </c>
      <c r="P59" t="s">
        <v>923</v>
      </c>
      <c r="Q59" t="s">
        <v>914</v>
      </c>
      <c r="R59" t="str">
        <f>IFERROR(AVERAGEIF('2-Patients'!C:C,'3-Variants'!B59,'2-Patients'!L:L), "")</f>
        <v/>
      </c>
      <c r="S59" t="str">
        <f>IF(COUNTIFS('2-Patients'!$C:$C,'3-Variants'!$B59,'2-Patients'!M:M,"Yes") &gt; 0,TRUE, "")</f>
        <v/>
      </c>
      <c r="T59" t="str">
        <f>IF(COUNTIFS('2-Patients'!$C:$C,'3-Variants'!$B59,'2-Patients'!N:N,"Yes") &gt; 0,TRUE, "")</f>
        <v/>
      </c>
      <c r="U59" t="str">
        <f>IF(COUNTIFS('2-Patients'!$C:$C,'3-Variants'!$B59,'2-Patients'!O:O,"Yes") &gt; 0,TRUE, "")</f>
        <v/>
      </c>
    </row>
    <row r="60" spans="2:22" x14ac:dyDescent="0.25">
      <c r="B60" t="s">
        <v>601</v>
      </c>
      <c r="C60" t="s">
        <v>602</v>
      </c>
      <c r="D60" t="s">
        <v>897</v>
      </c>
      <c r="E60" t="s">
        <v>69</v>
      </c>
      <c r="F60" t="s">
        <v>882</v>
      </c>
      <c r="G60" s="6">
        <v>578</v>
      </c>
      <c r="H60" t="s">
        <v>901</v>
      </c>
      <c r="I60" t="s">
        <v>888</v>
      </c>
      <c r="J60" t="s">
        <v>887</v>
      </c>
      <c r="K60">
        <v>0</v>
      </c>
      <c r="L60" t="s">
        <v>894</v>
      </c>
      <c r="M60" t="s">
        <v>415</v>
      </c>
      <c r="N60" t="s">
        <v>1024</v>
      </c>
      <c r="O60" t="s">
        <v>1024</v>
      </c>
      <c r="R60">
        <f>IFERROR(AVERAGEIF('2-Patients'!C:C,'3-Variants'!B60,'2-Patients'!L:L), "")</f>
        <v>3.2</v>
      </c>
      <c r="S60" t="b">
        <f>IF(COUNTIFS('2-Patients'!$C:$C,'3-Variants'!$B60,'2-Patients'!M:M,"Yes") &gt; 0,TRUE, "")</f>
        <v>1</v>
      </c>
      <c r="T60" t="b">
        <f>IF(COUNTIFS('2-Patients'!$C:$C,'3-Variants'!$B60,'2-Patients'!N:N,"Yes") &gt; 0,TRUE, "")</f>
        <v>1</v>
      </c>
      <c r="U60" t="b">
        <f>IF(COUNTIFS('2-Patients'!$C:$C,'3-Variants'!$B60,'2-Patients'!O:O,"Yes") &gt; 0,TRUE, "")</f>
        <v>1</v>
      </c>
      <c r="V60" t="b">
        <v>1</v>
      </c>
    </row>
    <row r="61" spans="2:22" x14ac:dyDescent="0.25">
      <c r="B61" t="s">
        <v>612</v>
      </c>
      <c r="C61" t="s">
        <v>613</v>
      </c>
      <c r="D61" t="s">
        <v>884</v>
      </c>
      <c r="E61" t="s">
        <v>69</v>
      </c>
      <c r="F61" t="s">
        <v>902</v>
      </c>
      <c r="G61" s="6">
        <v>583</v>
      </c>
      <c r="H61" t="s">
        <v>904</v>
      </c>
      <c r="I61" t="s">
        <v>893</v>
      </c>
      <c r="J61" t="s">
        <v>896</v>
      </c>
      <c r="K61">
        <v>2</v>
      </c>
      <c r="L61" t="s">
        <v>894</v>
      </c>
      <c r="M61" t="s">
        <v>229</v>
      </c>
      <c r="N61" t="s">
        <v>1038</v>
      </c>
      <c r="O61" t="s">
        <v>1074</v>
      </c>
      <c r="P61" t="s">
        <v>923</v>
      </c>
      <c r="Q61" t="s">
        <v>914</v>
      </c>
      <c r="R61" t="str">
        <f>IFERROR(AVERAGEIF('2-Patients'!C:C,'3-Variants'!B61,'2-Patients'!L:L), "")</f>
        <v/>
      </c>
      <c r="S61" t="str">
        <f>IF(COUNTIFS('2-Patients'!$C:$C,'3-Variants'!$B61,'2-Patients'!M:M,"Yes") &gt; 0,TRUE, "")</f>
        <v/>
      </c>
      <c r="T61" t="str">
        <f>IF(COUNTIFS('2-Patients'!$C:$C,'3-Variants'!$B61,'2-Patients'!N:N,"Yes") &gt; 0,TRUE, "")</f>
        <v/>
      </c>
      <c r="U61" t="str">
        <f>IF(COUNTIFS('2-Patients'!$C:$C,'3-Variants'!$B61,'2-Patients'!O:O,"Yes") &gt; 0,TRUE, "")</f>
        <v/>
      </c>
      <c r="V61" t="b">
        <v>1</v>
      </c>
    </row>
    <row r="62" spans="2:22" x14ac:dyDescent="0.25">
      <c r="B62" t="s">
        <v>610</v>
      </c>
      <c r="C62" t="s">
        <v>611</v>
      </c>
      <c r="D62" t="s">
        <v>884</v>
      </c>
      <c r="E62" t="s">
        <v>69</v>
      </c>
      <c r="F62" t="s">
        <v>882</v>
      </c>
      <c r="G62" s="6">
        <v>583</v>
      </c>
      <c r="H62" t="s">
        <v>903</v>
      </c>
      <c r="I62" t="s">
        <v>893</v>
      </c>
      <c r="J62" t="s">
        <v>887</v>
      </c>
      <c r="K62">
        <v>0</v>
      </c>
      <c r="L62" t="s">
        <v>894</v>
      </c>
      <c r="M62" t="s">
        <v>229</v>
      </c>
      <c r="N62" t="s">
        <v>1034</v>
      </c>
      <c r="O62" t="s">
        <v>1075</v>
      </c>
      <c r="P62" t="s">
        <v>923</v>
      </c>
      <c r="Q62" t="s">
        <v>914</v>
      </c>
      <c r="R62" t="str">
        <f>IFERROR(AVERAGEIF('2-Patients'!C:C,'3-Variants'!B62,'2-Patients'!L:L), "")</f>
        <v/>
      </c>
      <c r="S62" t="b">
        <f>IF(COUNTIFS('2-Patients'!$C:$C,'3-Variants'!$B62,'2-Patients'!M:M,"Yes") &gt; 0,TRUE, "")</f>
        <v>1</v>
      </c>
      <c r="T62" t="str">
        <f>IF(COUNTIFS('2-Patients'!$C:$C,'3-Variants'!$B62,'2-Patients'!N:N,"Yes") &gt; 0,TRUE, "")</f>
        <v/>
      </c>
      <c r="U62" t="str">
        <f>IF(COUNTIFS('2-Patients'!$C:$C,'3-Variants'!$B62,'2-Patients'!O:O,"Yes") &gt; 0,TRUE, "")</f>
        <v/>
      </c>
      <c r="V62" t="b">
        <v>1</v>
      </c>
    </row>
    <row r="63" spans="2:22" x14ac:dyDescent="0.25">
      <c r="B63" t="s">
        <v>615</v>
      </c>
      <c r="C63" t="s">
        <v>616</v>
      </c>
      <c r="D63" t="s">
        <v>884</v>
      </c>
      <c r="E63" t="s">
        <v>69</v>
      </c>
      <c r="F63" t="s">
        <v>882</v>
      </c>
      <c r="G63" s="6">
        <v>584</v>
      </c>
      <c r="H63" t="s">
        <v>901</v>
      </c>
      <c r="I63" t="s">
        <v>888</v>
      </c>
      <c r="J63" t="s">
        <v>887</v>
      </c>
      <c r="K63">
        <v>5</v>
      </c>
      <c r="L63" t="s">
        <v>866</v>
      </c>
      <c r="M63" t="s">
        <v>229</v>
      </c>
      <c r="N63" t="s">
        <v>1031</v>
      </c>
      <c r="O63" t="s">
        <v>1076</v>
      </c>
      <c r="P63" t="s">
        <v>923</v>
      </c>
      <c r="Q63" t="s">
        <v>914</v>
      </c>
      <c r="R63" t="str">
        <f>IFERROR(AVERAGEIF('2-Patients'!C:C,'3-Variants'!B63,'2-Patients'!L:L), "")</f>
        <v/>
      </c>
      <c r="S63" t="b">
        <f>IF(COUNTIFS('2-Patients'!$C:$C,'3-Variants'!$B63,'2-Patients'!M:M,"Yes") &gt; 0,TRUE, "")</f>
        <v>1</v>
      </c>
      <c r="T63" t="str">
        <f>IF(COUNTIFS('2-Patients'!$C:$C,'3-Variants'!$B63,'2-Patients'!N:N,"Yes") &gt; 0,TRUE, "")</f>
        <v/>
      </c>
      <c r="U63" t="str">
        <f>IF(COUNTIFS('2-Patients'!$C:$C,'3-Variants'!$B63,'2-Patients'!O:O,"Yes") &gt; 0,TRUE, "")</f>
        <v/>
      </c>
      <c r="V63" t="b">
        <v>1</v>
      </c>
    </row>
    <row r="64" spans="2:22" x14ac:dyDescent="0.25">
      <c r="B64" t="s">
        <v>620</v>
      </c>
      <c r="C64" t="s">
        <v>621</v>
      </c>
      <c r="D64" t="s">
        <v>884</v>
      </c>
      <c r="E64" t="s">
        <v>69</v>
      </c>
      <c r="F64" t="s">
        <v>885</v>
      </c>
      <c r="G64" s="6">
        <v>589</v>
      </c>
      <c r="H64" t="s">
        <v>886</v>
      </c>
      <c r="I64" t="s">
        <v>887</v>
      </c>
      <c r="J64" t="s">
        <v>888</v>
      </c>
      <c r="K64">
        <v>0</v>
      </c>
      <c r="L64" t="s">
        <v>894</v>
      </c>
      <c r="M64" t="s">
        <v>229</v>
      </c>
      <c r="N64" t="s">
        <v>1025</v>
      </c>
      <c r="O64" t="s">
        <v>1077</v>
      </c>
      <c r="P64" t="s">
        <v>923</v>
      </c>
      <c r="Q64" t="s">
        <v>914</v>
      </c>
      <c r="R64" t="str">
        <f>IFERROR(AVERAGEIF('2-Patients'!C:C,'3-Variants'!B64,'2-Patients'!L:L), "")</f>
        <v/>
      </c>
      <c r="S64" t="b">
        <f>IF(COUNTIFS('2-Patients'!$C:$C,'3-Variants'!$B64,'2-Patients'!M:M,"Yes") &gt; 0,TRUE, "")</f>
        <v>1</v>
      </c>
      <c r="T64" t="str">
        <f>IF(COUNTIFS('2-Patients'!$C:$C,'3-Variants'!$B64,'2-Patients'!N:N,"Yes") &gt; 0,TRUE, "")</f>
        <v/>
      </c>
      <c r="U64" t="str">
        <f>IF(COUNTIFS('2-Patients'!$C:$C,'3-Variants'!$B64,'2-Patients'!O:O,"Yes") &gt; 0,TRUE, "")</f>
        <v/>
      </c>
      <c r="V64" t="b">
        <v>1</v>
      </c>
    </row>
    <row r="65" spans="2:22" x14ac:dyDescent="0.25">
      <c r="B65" t="s">
        <v>623</v>
      </c>
      <c r="C65" t="s">
        <v>624</v>
      </c>
      <c r="D65" t="s">
        <v>884</v>
      </c>
      <c r="E65" t="s">
        <v>69</v>
      </c>
      <c r="F65" t="s">
        <v>882</v>
      </c>
      <c r="G65" s="6">
        <v>593</v>
      </c>
      <c r="H65" t="s">
        <v>929</v>
      </c>
      <c r="I65" t="s">
        <v>887</v>
      </c>
      <c r="J65" t="s">
        <v>893</v>
      </c>
      <c r="K65">
        <v>0</v>
      </c>
      <c r="L65" t="s">
        <v>894</v>
      </c>
      <c r="M65" t="s">
        <v>229</v>
      </c>
      <c r="N65" t="s">
        <v>1038</v>
      </c>
      <c r="O65" t="s">
        <v>1078</v>
      </c>
      <c r="P65" t="s">
        <v>923</v>
      </c>
      <c r="Q65" t="s">
        <v>914</v>
      </c>
      <c r="R65" t="str">
        <f>IFERROR(AVERAGEIF('2-Patients'!C:C,'3-Variants'!B65,'2-Patients'!L:L), "")</f>
        <v/>
      </c>
      <c r="S65" t="str">
        <f>IF(COUNTIFS('2-Patients'!$C:$C,'3-Variants'!$B65,'2-Patients'!M:M,"Yes") &gt; 0,TRUE, "")</f>
        <v/>
      </c>
      <c r="T65" t="b">
        <f>IF(COUNTIFS('2-Patients'!$C:$C,'3-Variants'!$B65,'2-Patients'!N:N,"Yes") &gt; 0,TRUE, "")</f>
        <v>1</v>
      </c>
      <c r="U65" t="str">
        <f>IF(COUNTIFS('2-Patients'!$C:$C,'3-Variants'!$B65,'2-Patients'!O:O,"Yes") &gt; 0,TRUE, "")</f>
        <v/>
      </c>
      <c r="V65" t="b">
        <v>1</v>
      </c>
    </row>
    <row r="66" spans="2:22" x14ac:dyDescent="0.25">
      <c r="B66" t="s">
        <v>626</v>
      </c>
      <c r="C66" t="s">
        <v>627</v>
      </c>
      <c r="D66" t="s">
        <v>884</v>
      </c>
      <c r="E66" t="s">
        <v>69</v>
      </c>
      <c r="F66" t="s">
        <v>882</v>
      </c>
      <c r="G66" s="6">
        <v>593</v>
      </c>
      <c r="H66" t="s">
        <v>886</v>
      </c>
      <c r="I66" t="s">
        <v>887</v>
      </c>
      <c r="J66" t="s">
        <v>888</v>
      </c>
      <c r="K66">
        <v>0</v>
      </c>
      <c r="L66" t="s">
        <v>894</v>
      </c>
      <c r="M66" t="s">
        <v>229</v>
      </c>
      <c r="N66" t="s">
        <v>1046</v>
      </c>
      <c r="O66" t="s">
        <v>1079</v>
      </c>
      <c r="P66" t="s">
        <v>923</v>
      </c>
      <c r="Q66" t="s">
        <v>914</v>
      </c>
      <c r="R66" t="str">
        <f>IFERROR(AVERAGEIF('2-Patients'!C:C,'3-Variants'!B66,'2-Patients'!L:L), "")</f>
        <v/>
      </c>
      <c r="S66" t="b">
        <f>IF(COUNTIFS('2-Patients'!$C:$C,'3-Variants'!$B66,'2-Patients'!M:M,"Yes") &gt; 0,TRUE, "")</f>
        <v>1</v>
      </c>
      <c r="T66" t="str">
        <f>IF(COUNTIFS('2-Patients'!$C:$C,'3-Variants'!$B66,'2-Patients'!N:N,"Yes") &gt; 0,TRUE, "")</f>
        <v/>
      </c>
      <c r="U66" t="str">
        <f>IF(COUNTIFS('2-Patients'!$C:$C,'3-Variants'!$B66,'2-Patients'!O:O,"Yes") &gt; 0,TRUE, "")</f>
        <v/>
      </c>
      <c r="V66" t="b">
        <v>1</v>
      </c>
    </row>
    <row r="67" spans="2:22" x14ac:dyDescent="0.25">
      <c r="B67" t="s">
        <v>634</v>
      </c>
      <c r="C67" t="s">
        <v>635</v>
      </c>
      <c r="D67" t="s">
        <v>884</v>
      </c>
      <c r="E67" t="s">
        <v>69</v>
      </c>
      <c r="F67" t="s">
        <v>902</v>
      </c>
      <c r="G67" s="6">
        <v>602</v>
      </c>
      <c r="H67" t="s">
        <v>932</v>
      </c>
      <c r="I67" t="s">
        <v>893</v>
      </c>
      <c r="J67" t="s">
        <v>888</v>
      </c>
      <c r="K67">
        <v>0</v>
      </c>
      <c r="L67" t="s">
        <v>894</v>
      </c>
      <c r="M67" t="s">
        <v>229</v>
      </c>
      <c r="N67" t="s">
        <v>1038</v>
      </c>
      <c r="O67" t="s">
        <v>1079</v>
      </c>
      <c r="P67" t="s">
        <v>923</v>
      </c>
      <c r="Q67" t="s">
        <v>914</v>
      </c>
      <c r="R67" t="str">
        <f>IFERROR(AVERAGEIF('2-Patients'!C:C,'3-Variants'!B67,'2-Patients'!L:L), "")</f>
        <v/>
      </c>
      <c r="S67" t="str">
        <f>IF(COUNTIFS('2-Patients'!$C:$C,'3-Variants'!$B67,'2-Patients'!M:M,"Yes") &gt; 0,TRUE, "")</f>
        <v/>
      </c>
      <c r="T67" t="str">
        <f>IF(COUNTIFS('2-Patients'!$C:$C,'3-Variants'!$B67,'2-Patients'!N:N,"Yes") &gt; 0,TRUE, "")</f>
        <v/>
      </c>
      <c r="U67" t="str">
        <f>IF(COUNTIFS('2-Patients'!$C:$C,'3-Variants'!$B67,'2-Patients'!O:O,"Yes") &gt; 0,TRUE, "")</f>
        <v/>
      </c>
      <c r="V67" t="b">
        <v>1</v>
      </c>
    </row>
    <row r="68" spans="2:22" x14ac:dyDescent="0.25">
      <c r="B68" t="s">
        <v>637</v>
      </c>
      <c r="C68" t="s">
        <v>638</v>
      </c>
      <c r="D68" t="s">
        <v>884</v>
      </c>
      <c r="E68" t="s">
        <v>69</v>
      </c>
      <c r="F68" t="s">
        <v>885</v>
      </c>
      <c r="G68" s="6">
        <v>605</v>
      </c>
      <c r="H68" t="s">
        <v>886</v>
      </c>
      <c r="I68" t="s">
        <v>887</v>
      </c>
      <c r="J68" t="s">
        <v>888</v>
      </c>
      <c r="K68">
        <v>0</v>
      </c>
      <c r="L68" t="s">
        <v>894</v>
      </c>
      <c r="M68" t="s">
        <v>229</v>
      </c>
      <c r="N68" t="s">
        <v>1080</v>
      </c>
      <c r="O68" t="s">
        <v>1081</v>
      </c>
      <c r="P68" t="s">
        <v>923</v>
      </c>
      <c r="Q68" t="s">
        <v>914</v>
      </c>
      <c r="R68" t="str">
        <f>IFERROR(AVERAGEIF('2-Patients'!C:C,'3-Variants'!B68,'2-Patients'!L:L), "")</f>
        <v/>
      </c>
      <c r="S68" t="b">
        <f>IF(COUNTIFS('2-Patients'!$C:$C,'3-Variants'!$B68,'2-Patients'!M:M,"Yes") &gt; 0,TRUE, "")</f>
        <v>1</v>
      </c>
      <c r="T68" t="str">
        <f>IF(COUNTIFS('2-Patients'!$C:$C,'3-Variants'!$B68,'2-Patients'!N:N,"Yes") &gt; 0,TRUE, "")</f>
        <v/>
      </c>
      <c r="U68" t="str">
        <f>IF(COUNTIFS('2-Patients'!$C:$C,'3-Variants'!$B68,'2-Patients'!O:O,"Yes") &gt; 0,TRUE, "")</f>
        <v/>
      </c>
      <c r="V68" t="b">
        <v>1</v>
      </c>
    </row>
    <row r="69" spans="2:22" x14ac:dyDescent="0.25">
      <c r="B69" t="s">
        <v>640</v>
      </c>
      <c r="C69" t="s">
        <v>641</v>
      </c>
      <c r="D69" t="s">
        <v>884</v>
      </c>
      <c r="E69" t="s">
        <v>69</v>
      </c>
      <c r="F69" t="s">
        <v>885</v>
      </c>
      <c r="G69" s="6">
        <v>606</v>
      </c>
      <c r="H69" t="s">
        <v>932</v>
      </c>
      <c r="I69" t="s">
        <v>893</v>
      </c>
      <c r="J69" t="s">
        <v>888</v>
      </c>
      <c r="K69">
        <v>5</v>
      </c>
      <c r="L69" t="s">
        <v>866</v>
      </c>
      <c r="M69" t="s">
        <v>229</v>
      </c>
      <c r="N69" t="s">
        <v>1082</v>
      </c>
      <c r="O69" t="s">
        <v>1083</v>
      </c>
      <c r="P69" t="s">
        <v>923</v>
      </c>
      <c r="Q69" t="s">
        <v>914</v>
      </c>
      <c r="R69" t="str">
        <f>IFERROR(AVERAGEIF('2-Patients'!C:C,'3-Variants'!B69,'2-Patients'!L:L), "")</f>
        <v/>
      </c>
      <c r="S69" t="b">
        <f>IF(COUNTIFS('2-Patients'!$C:$C,'3-Variants'!$B69,'2-Patients'!M:M,"Yes") &gt; 0,TRUE, "")</f>
        <v>1</v>
      </c>
      <c r="T69" t="str">
        <f>IF(COUNTIFS('2-Patients'!$C:$C,'3-Variants'!$B69,'2-Patients'!N:N,"Yes") &gt; 0,TRUE, "")</f>
        <v/>
      </c>
      <c r="U69" t="str">
        <f>IF(COUNTIFS('2-Patients'!$C:$C,'3-Variants'!$B69,'2-Patients'!O:O,"Yes") &gt; 0,TRUE, "")</f>
        <v/>
      </c>
      <c r="V69" t="b">
        <v>1</v>
      </c>
    </row>
    <row r="70" spans="2:22" x14ac:dyDescent="0.25">
      <c r="B70" t="s">
        <v>933</v>
      </c>
      <c r="C70" t="s">
        <v>934</v>
      </c>
      <c r="D70" t="s">
        <v>884</v>
      </c>
      <c r="E70" t="s">
        <v>69</v>
      </c>
      <c r="F70" t="s">
        <v>885</v>
      </c>
      <c r="G70" s="5">
        <v>616</v>
      </c>
      <c r="H70" t="s">
        <v>886</v>
      </c>
      <c r="I70" t="s">
        <v>887</v>
      </c>
      <c r="J70" t="s">
        <v>888</v>
      </c>
      <c r="K70">
        <v>10</v>
      </c>
      <c r="L70" t="s">
        <v>889</v>
      </c>
      <c r="M70" t="s">
        <v>229</v>
      </c>
      <c r="N70" t="s">
        <v>1025</v>
      </c>
      <c r="O70" t="s">
        <v>1037</v>
      </c>
      <c r="P70" t="s">
        <v>923</v>
      </c>
      <c r="Q70" t="s">
        <v>914</v>
      </c>
      <c r="R70" t="str">
        <f>IFERROR(AVERAGEIF('2-Patients'!C:C,'3-Variants'!B70,'2-Patients'!L:L), "")</f>
        <v/>
      </c>
      <c r="S70" t="str">
        <f>IF(COUNTIFS('2-Patients'!$C:$C,'3-Variants'!$B70,'2-Patients'!M:M,"Yes") &gt; 0,TRUE, "")</f>
        <v/>
      </c>
      <c r="T70" t="str">
        <f>IF(COUNTIFS('2-Patients'!$C:$C,'3-Variants'!$B70,'2-Patients'!N:N,"Yes") &gt; 0,TRUE, "")</f>
        <v/>
      </c>
      <c r="U70" t="str">
        <f>IF(COUNTIFS('2-Patients'!$C:$C,'3-Variants'!$B70,'2-Patients'!O:O,"Yes") &gt; 0,TRUE, "")</f>
        <v/>
      </c>
    </row>
    <row r="71" spans="2:22" x14ac:dyDescent="0.25">
      <c r="B71" t="s">
        <v>642</v>
      </c>
      <c r="C71" t="s">
        <v>643</v>
      </c>
      <c r="D71" t="s">
        <v>884</v>
      </c>
      <c r="E71" t="s">
        <v>69</v>
      </c>
      <c r="F71" t="s">
        <v>902</v>
      </c>
      <c r="G71" s="6">
        <v>623</v>
      </c>
      <c r="H71" t="s">
        <v>901</v>
      </c>
      <c r="I71" t="s">
        <v>888</v>
      </c>
      <c r="J71" t="s">
        <v>887</v>
      </c>
      <c r="K71">
        <v>0</v>
      </c>
      <c r="L71" t="s">
        <v>894</v>
      </c>
      <c r="M71" t="s">
        <v>229</v>
      </c>
      <c r="N71" t="s">
        <v>1034</v>
      </c>
      <c r="O71" t="s">
        <v>1039</v>
      </c>
      <c r="P71" t="s">
        <v>923</v>
      </c>
      <c r="Q71" t="s">
        <v>914</v>
      </c>
      <c r="R71" t="str">
        <f>IFERROR(AVERAGEIF('2-Patients'!C:C,'3-Variants'!B71,'2-Patients'!L:L), "")</f>
        <v/>
      </c>
      <c r="S71" t="str">
        <f>IF(COUNTIFS('2-Patients'!$C:$C,'3-Variants'!$B71,'2-Patients'!M:M,"Yes") &gt; 0,TRUE, "")</f>
        <v/>
      </c>
      <c r="T71" t="str">
        <f>IF(COUNTIFS('2-Patients'!$C:$C,'3-Variants'!$B71,'2-Patients'!N:N,"Yes") &gt; 0,TRUE, "")</f>
        <v/>
      </c>
      <c r="U71" t="str">
        <f>IF(COUNTIFS('2-Patients'!$C:$C,'3-Variants'!$B71,'2-Patients'!O:O,"Yes") &gt; 0,TRUE, "")</f>
        <v/>
      </c>
      <c r="V71" t="b">
        <v>1</v>
      </c>
    </row>
    <row r="72" spans="2:22" x14ac:dyDescent="0.25">
      <c r="B72" t="s">
        <v>645</v>
      </c>
      <c r="C72" t="s">
        <v>646</v>
      </c>
      <c r="D72" t="s">
        <v>884</v>
      </c>
      <c r="E72" t="s">
        <v>69</v>
      </c>
      <c r="F72" t="s">
        <v>76</v>
      </c>
      <c r="G72" s="6">
        <v>631</v>
      </c>
      <c r="H72" t="s">
        <v>904</v>
      </c>
      <c r="I72" t="s">
        <v>893</v>
      </c>
      <c r="J72" t="s">
        <v>896</v>
      </c>
      <c r="K72">
        <v>1</v>
      </c>
      <c r="L72" t="s">
        <v>894</v>
      </c>
      <c r="M72" t="s">
        <v>229</v>
      </c>
      <c r="N72" t="s">
        <v>1038</v>
      </c>
      <c r="O72" t="s">
        <v>1039</v>
      </c>
      <c r="P72" t="s">
        <v>923</v>
      </c>
      <c r="Q72" t="s">
        <v>914</v>
      </c>
      <c r="R72" t="str">
        <f>IFERROR(AVERAGEIF('2-Patients'!C:C,'3-Variants'!B72,'2-Patients'!L:L), "")</f>
        <v/>
      </c>
      <c r="S72" t="b">
        <f>IF(COUNTIFS('2-Patients'!$C:$C,'3-Variants'!$B72,'2-Patients'!M:M,"Yes") &gt; 0,TRUE, "")</f>
        <v>1</v>
      </c>
      <c r="T72" t="str">
        <f>IF(COUNTIFS('2-Patients'!$C:$C,'3-Variants'!$B72,'2-Patients'!N:N,"Yes") &gt; 0,TRUE, "")</f>
        <v/>
      </c>
      <c r="U72" t="str">
        <f>IF(COUNTIFS('2-Patients'!$C:$C,'3-Variants'!$B72,'2-Patients'!O:O,"Yes") &gt; 0,TRUE, "")</f>
        <v/>
      </c>
      <c r="V72" t="b">
        <v>1</v>
      </c>
    </row>
    <row r="73" spans="2:22" x14ac:dyDescent="0.25">
      <c r="B73" t="s">
        <v>649</v>
      </c>
      <c r="C73" t="s">
        <v>650</v>
      </c>
      <c r="D73" t="s">
        <v>897</v>
      </c>
      <c r="E73" t="s">
        <v>69</v>
      </c>
      <c r="F73" t="s">
        <v>882</v>
      </c>
      <c r="G73" s="6">
        <v>636</v>
      </c>
      <c r="H73" t="s">
        <v>901</v>
      </c>
      <c r="I73" t="s">
        <v>888</v>
      </c>
      <c r="J73" t="s">
        <v>887</v>
      </c>
      <c r="K73">
        <v>0</v>
      </c>
      <c r="L73" t="s">
        <v>894</v>
      </c>
      <c r="M73" t="s">
        <v>415</v>
      </c>
      <c r="N73" t="s">
        <v>1024</v>
      </c>
      <c r="O73" t="s">
        <v>1024</v>
      </c>
      <c r="R73" t="str">
        <f>IFERROR(AVERAGEIF('2-Patients'!C:C,'3-Variants'!B73,'2-Patients'!L:L), "")</f>
        <v/>
      </c>
      <c r="S73" t="b">
        <f>IF(COUNTIFS('2-Patients'!$C:$C,'3-Variants'!$B73,'2-Patients'!M:M,"Yes") &gt; 0,TRUE, "")</f>
        <v>1</v>
      </c>
      <c r="T73" t="str">
        <f>IF(COUNTIFS('2-Patients'!$C:$C,'3-Variants'!$B73,'2-Patients'!N:N,"Yes") &gt; 0,TRUE, "")</f>
        <v/>
      </c>
      <c r="U73" t="str">
        <f>IF(COUNTIFS('2-Patients'!$C:$C,'3-Variants'!$B73,'2-Patients'!O:O,"Yes") &gt; 0,TRUE, "")</f>
        <v/>
      </c>
      <c r="V73" t="b">
        <v>1</v>
      </c>
    </row>
    <row r="74" spans="2:22" x14ac:dyDescent="0.25">
      <c r="B74" t="s">
        <v>652</v>
      </c>
      <c r="C74" t="s">
        <v>653</v>
      </c>
      <c r="D74" t="s">
        <v>881</v>
      </c>
      <c r="E74" t="s">
        <v>130</v>
      </c>
      <c r="F74" t="s">
        <v>882</v>
      </c>
      <c r="G74" s="6">
        <v>640</v>
      </c>
      <c r="H74" t="s">
        <v>883</v>
      </c>
      <c r="K74">
        <v>0</v>
      </c>
      <c r="L74" t="s">
        <v>118</v>
      </c>
      <c r="M74" t="s">
        <v>415</v>
      </c>
      <c r="N74" t="s">
        <v>1024</v>
      </c>
      <c r="O74" t="s">
        <v>1024</v>
      </c>
      <c r="R74" t="str">
        <f>IFERROR(AVERAGEIF('2-Patients'!C:C,'3-Variants'!B74,'2-Patients'!L:L), "")</f>
        <v/>
      </c>
      <c r="S74" t="b">
        <f>IF(COUNTIFS('2-Patients'!$C:$C,'3-Variants'!$B74,'2-Patients'!M:M,"Yes") &gt; 0,TRUE, "")</f>
        <v>1</v>
      </c>
      <c r="T74" t="str">
        <f>IF(COUNTIFS('2-Patients'!$C:$C,'3-Variants'!$B74,'2-Patients'!N:N,"Yes") &gt; 0,TRUE, "")</f>
        <v/>
      </c>
      <c r="U74" t="str">
        <f>IF(COUNTIFS('2-Patients'!$C:$C,'3-Variants'!$B74,'2-Patients'!O:O,"Yes") &gt; 0,TRUE, "")</f>
        <v/>
      </c>
      <c r="V74" t="b">
        <v>1</v>
      </c>
    </row>
    <row r="75" spans="2:22" x14ac:dyDescent="0.25">
      <c r="B75" t="s">
        <v>935</v>
      </c>
      <c r="C75" t="s">
        <v>936</v>
      </c>
      <c r="D75" t="s">
        <v>881</v>
      </c>
      <c r="E75" t="s">
        <v>130</v>
      </c>
      <c r="F75" t="s">
        <v>882</v>
      </c>
      <c r="G75" s="5">
        <v>643</v>
      </c>
      <c r="H75" t="s">
        <v>898</v>
      </c>
      <c r="K75">
        <v>0</v>
      </c>
      <c r="L75" t="s">
        <v>118</v>
      </c>
      <c r="M75" t="s">
        <v>415</v>
      </c>
      <c r="N75" t="s">
        <v>1024</v>
      </c>
      <c r="O75" t="s">
        <v>1024</v>
      </c>
      <c r="R75" t="str">
        <f>IFERROR(AVERAGEIF('2-Patients'!C:C,'3-Variants'!B75,'2-Patients'!L:L), "")</f>
        <v/>
      </c>
      <c r="S75" t="str">
        <f>IF(COUNTIFS('2-Patients'!$C:$C,'3-Variants'!$B75,'2-Patients'!M:M,"Yes") &gt; 0,TRUE, "")</f>
        <v/>
      </c>
      <c r="T75" t="str">
        <f>IF(COUNTIFS('2-Patients'!$C:$C,'3-Variants'!$B75,'2-Patients'!N:N,"Yes") &gt; 0,TRUE, "")</f>
        <v/>
      </c>
      <c r="U75" t="str">
        <f>IF(COUNTIFS('2-Patients'!$C:$C,'3-Variants'!$B75,'2-Patients'!O:O,"Yes") &gt; 0,TRUE, "")</f>
        <v/>
      </c>
    </row>
    <row r="76" spans="2:22" x14ac:dyDescent="0.25">
      <c r="B76" t="s">
        <v>655</v>
      </c>
      <c r="C76" t="s">
        <v>656</v>
      </c>
      <c r="D76" t="s">
        <v>884</v>
      </c>
      <c r="E76" t="s">
        <v>69</v>
      </c>
      <c r="F76" t="s">
        <v>885</v>
      </c>
      <c r="G76" s="6">
        <v>650</v>
      </c>
      <c r="H76" t="s">
        <v>904</v>
      </c>
      <c r="I76" t="s">
        <v>893</v>
      </c>
      <c r="J76" t="s">
        <v>896</v>
      </c>
      <c r="K76">
        <v>0</v>
      </c>
      <c r="L76" t="s">
        <v>928</v>
      </c>
      <c r="M76" t="s">
        <v>229</v>
      </c>
      <c r="N76" t="s">
        <v>1038</v>
      </c>
      <c r="O76" t="s">
        <v>1084</v>
      </c>
      <c r="P76" t="s">
        <v>937</v>
      </c>
      <c r="Q76" t="s">
        <v>908</v>
      </c>
      <c r="R76" t="str">
        <f>IFERROR(AVERAGEIF('2-Patients'!C:C,'3-Variants'!B76,'2-Patients'!L:L), "")</f>
        <v/>
      </c>
      <c r="S76" t="b">
        <f>IF(COUNTIFS('2-Patients'!$C:$C,'3-Variants'!$B76,'2-Patients'!M:M,"Yes") &gt; 0,TRUE, "")</f>
        <v>1</v>
      </c>
      <c r="T76" t="str">
        <f>IF(COUNTIFS('2-Patients'!$C:$C,'3-Variants'!$B76,'2-Patients'!N:N,"Yes") &gt; 0,TRUE, "")</f>
        <v/>
      </c>
      <c r="U76" t="str">
        <f>IF(COUNTIFS('2-Patients'!$C:$C,'3-Variants'!$B76,'2-Patients'!O:O,"Yes") &gt; 0,TRUE, "")</f>
        <v/>
      </c>
      <c r="V76" t="b">
        <v>1</v>
      </c>
    </row>
    <row r="77" spans="2:22" x14ac:dyDescent="0.25">
      <c r="B77" t="s">
        <v>657</v>
      </c>
      <c r="C77" t="s">
        <v>658</v>
      </c>
      <c r="D77" t="s">
        <v>884</v>
      </c>
      <c r="E77" t="s">
        <v>69</v>
      </c>
      <c r="F77" t="s">
        <v>885</v>
      </c>
      <c r="G77" s="6">
        <v>658</v>
      </c>
      <c r="H77" t="s">
        <v>886</v>
      </c>
      <c r="I77" t="s">
        <v>887</v>
      </c>
      <c r="J77" t="s">
        <v>888</v>
      </c>
      <c r="K77">
        <v>2</v>
      </c>
      <c r="L77" t="s">
        <v>889</v>
      </c>
      <c r="M77" t="s">
        <v>229</v>
      </c>
      <c r="N77" t="s">
        <v>1085</v>
      </c>
      <c r="O77" t="s">
        <v>1028</v>
      </c>
      <c r="P77" t="s">
        <v>937</v>
      </c>
      <c r="Q77" t="s">
        <v>908</v>
      </c>
      <c r="R77" t="str">
        <f>IFERROR(AVERAGEIF('2-Patients'!C:C,'3-Variants'!B77,'2-Patients'!L:L), "")</f>
        <v/>
      </c>
      <c r="S77" t="b">
        <f>IF(COUNTIFS('2-Patients'!$C:$C,'3-Variants'!$B77,'2-Patients'!M:M,"Yes") &gt; 0,TRUE, "")</f>
        <v>1</v>
      </c>
      <c r="T77" t="str">
        <f>IF(COUNTIFS('2-Patients'!$C:$C,'3-Variants'!$B77,'2-Patients'!N:N,"Yes") &gt; 0,TRUE, "")</f>
        <v/>
      </c>
      <c r="U77" t="str">
        <f>IF(COUNTIFS('2-Patients'!$C:$C,'3-Variants'!$B77,'2-Patients'!O:O,"Yes") &gt; 0,TRUE, "")</f>
        <v/>
      </c>
      <c r="V77" t="b">
        <v>1</v>
      </c>
    </row>
    <row r="78" spans="2:22" x14ac:dyDescent="0.25">
      <c r="B78" t="s">
        <v>660</v>
      </c>
      <c r="C78" t="s">
        <v>661</v>
      </c>
      <c r="D78" t="s">
        <v>884</v>
      </c>
      <c r="E78" t="s">
        <v>69</v>
      </c>
      <c r="F78" t="s">
        <v>882</v>
      </c>
      <c r="G78" s="6">
        <v>695</v>
      </c>
      <c r="H78" t="s">
        <v>895</v>
      </c>
      <c r="I78" t="s">
        <v>888</v>
      </c>
      <c r="J78" t="s">
        <v>896</v>
      </c>
      <c r="K78">
        <v>0</v>
      </c>
      <c r="L78" t="s">
        <v>98</v>
      </c>
      <c r="M78" t="s">
        <v>229</v>
      </c>
      <c r="N78" t="s">
        <v>1038</v>
      </c>
      <c r="O78" t="s">
        <v>1039</v>
      </c>
      <c r="P78" t="s">
        <v>938</v>
      </c>
      <c r="Q78" t="s">
        <v>891</v>
      </c>
      <c r="R78" s="7">
        <f>IFERROR(AVERAGEIF('2-Patients'!C:C,'3-Variants'!B78,'2-Patients'!L:L), "")</f>
        <v>1.3666666666666665</v>
      </c>
      <c r="S78" t="b">
        <f>IF(COUNTIFS('2-Patients'!$C:$C,'3-Variants'!$B78,'2-Patients'!M:M,"Yes") &gt; 0,TRUE, "")</f>
        <v>1</v>
      </c>
      <c r="T78" t="str">
        <f>IF(COUNTIFS('2-Patients'!$C:$C,'3-Variants'!$B78,'2-Patients'!N:N,"Yes") &gt; 0,TRUE, "")</f>
        <v/>
      </c>
      <c r="U78" t="b">
        <f>IF(COUNTIFS('2-Patients'!$C:$C,'3-Variants'!$B78,'2-Patients'!O:O,"Yes") &gt; 0,TRUE, "")</f>
        <v>1</v>
      </c>
      <c r="V78" t="b">
        <v>1</v>
      </c>
    </row>
    <row r="79" spans="2:22" x14ac:dyDescent="0.25">
      <c r="B79" t="s">
        <v>667</v>
      </c>
      <c r="C79" t="s">
        <v>668</v>
      </c>
      <c r="D79" t="s">
        <v>884</v>
      </c>
      <c r="E79" t="s">
        <v>69</v>
      </c>
      <c r="F79" t="s">
        <v>882</v>
      </c>
      <c r="G79" s="6">
        <v>700</v>
      </c>
      <c r="H79" t="s">
        <v>901</v>
      </c>
      <c r="I79" t="s">
        <v>888</v>
      </c>
      <c r="J79" t="s">
        <v>887</v>
      </c>
      <c r="K79">
        <v>0</v>
      </c>
      <c r="L79" t="s">
        <v>894</v>
      </c>
      <c r="M79" t="s">
        <v>229</v>
      </c>
      <c r="N79" t="s">
        <v>1086</v>
      </c>
      <c r="O79" t="s">
        <v>1087</v>
      </c>
      <c r="P79" t="s">
        <v>938</v>
      </c>
      <c r="Q79" t="s">
        <v>891</v>
      </c>
      <c r="R79">
        <f>IFERROR(AVERAGEIF('2-Patients'!C:C,'3-Variants'!B79,'2-Patients'!L:L), "")</f>
        <v>9.5</v>
      </c>
      <c r="S79" t="b">
        <f>IF(COUNTIFS('2-Patients'!$C:$C,'3-Variants'!$B79,'2-Patients'!M:M,"Yes") &gt; 0,TRUE, "")</f>
        <v>1</v>
      </c>
      <c r="T79" t="str">
        <f>IF(COUNTIFS('2-Patients'!$C:$C,'3-Variants'!$B79,'2-Patients'!N:N,"Yes") &gt; 0,TRUE, "")</f>
        <v/>
      </c>
      <c r="U79" t="b">
        <f>IF(COUNTIFS('2-Patients'!$C:$C,'3-Variants'!$B79,'2-Patients'!O:O,"Yes") &gt; 0,TRUE, "")</f>
        <v>1</v>
      </c>
      <c r="V79" t="b">
        <v>1</v>
      </c>
    </row>
    <row r="80" spans="2:22" x14ac:dyDescent="0.25">
      <c r="B80" t="s">
        <v>671</v>
      </c>
      <c r="C80" t="s">
        <v>672</v>
      </c>
      <c r="D80" t="s">
        <v>884</v>
      </c>
      <c r="E80" t="s">
        <v>69</v>
      </c>
      <c r="F80" t="s">
        <v>882</v>
      </c>
      <c r="G80" s="6">
        <v>703</v>
      </c>
      <c r="H80" t="s">
        <v>921</v>
      </c>
      <c r="I80" t="s">
        <v>896</v>
      </c>
      <c r="J80" t="s">
        <v>893</v>
      </c>
      <c r="K80">
        <v>0</v>
      </c>
      <c r="L80" t="s">
        <v>894</v>
      </c>
      <c r="M80" t="s">
        <v>229</v>
      </c>
      <c r="N80" t="s">
        <v>1088</v>
      </c>
      <c r="O80" t="s">
        <v>1089</v>
      </c>
      <c r="P80" t="s">
        <v>938</v>
      </c>
      <c r="Q80" t="s">
        <v>891</v>
      </c>
      <c r="R80" t="str">
        <f>IFERROR(AVERAGEIF('2-Patients'!C:C,'3-Variants'!B80,'2-Patients'!L:L), "")</f>
        <v/>
      </c>
      <c r="S80" t="b">
        <f>IF(COUNTIFS('2-Patients'!$C:$C,'3-Variants'!$B80,'2-Patients'!M:M,"Yes") &gt; 0,TRUE, "")</f>
        <v>1</v>
      </c>
      <c r="T80" t="b">
        <f>IF(COUNTIFS('2-Patients'!$C:$C,'3-Variants'!$B80,'2-Patients'!N:N,"Yes") &gt; 0,TRUE, "")</f>
        <v>1</v>
      </c>
      <c r="U80" t="b">
        <f>IF(COUNTIFS('2-Patients'!$C:$C,'3-Variants'!$B80,'2-Patients'!O:O,"Yes") &gt; 0,TRUE, "")</f>
        <v>1</v>
      </c>
      <c r="V80" t="b">
        <v>1</v>
      </c>
    </row>
    <row r="81" spans="2:22" x14ac:dyDescent="0.25">
      <c r="B81" t="s">
        <v>680</v>
      </c>
      <c r="C81" t="s">
        <v>681</v>
      </c>
      <c r="D81" t="s">
        <v>884</v>
      </c>
      <c r="E81" t="s">
        <v>69</v>
      </c>
      <c r="F81" t="s">
        <v>882</v>
      </c>
      <c r="G81" s="6">
        <v>724</v>
      </c>
      <c r="H81" t="s">
        <v>926</v>
      </c>
      <c r="I81" t="s">
        <v>896</v>
      </c>
      <c r="J81" t="s">
        <v>888</v>
      </c>
      <c r="K81">
        <v>2</v>
      </c>
      <c r="L81" t="s">
        <v>894</v>
      </c>
      <c r="M81" t="s">
        <v>229</v>
      </c>
      <c r="N81" t="s">
        <v>1090</v>
      </c>
      <c r="O81" t="s">
        <v>1028</v>
      </c>
      <c r="P81" t="s">
        <v>939</v>
      </c>
      <c r="Q81" t="s">
        <v>908</v>
      </c>
      <c r="R81" t="str">
        <f>IFERROR(AVERAGEIF('2-Patients'!C:C,'3-Variants'!B81,'2-Patients'!L:L), "")</f>
        <v/>
      </c>
      <c r="S81" t="b">
        <f>IF(COUNTIFS('2-Patients'!$C:$C,'3-Variants'!$B81,'2-Patients'!M:M,"Yes") &gt; 0,TRUE, "")</f>
        <v>1</v>
      </c>
      <c r="T81" t="str">
        <f>IF(COUNTIFS('2-Patients'!$C:$C,'3-Variants'!$B81,'2-Patients'!N:N,"Yes") &gt; 0,TRUE, "")</f>
        <v/>
      </c>
      <c r="U81" t="str">
        <f>IF(COUNTIFS('2-Patients'!$C:$C,'3-Variants'!$B81,'2-Patients'!O:O,"Yes") &gt; 0,TRUE, "")</f>
        <v/>
      </c>
      <c r="V81" t="b">
        <v>1</v>
      </c>
    </row>
    <row r="82" spans="2:22" x14ac:dyDescent="0.25">
      <c r="B82" t="s">
        <v>685</v>
      </c>
      <c r="C82" t="s">
        <v>686</v>
      </c>
      <c r="D82" t="s">
        <v>884</v>
      </c>
      <c r="E82" t="s">
        <v>69</v>
      </c>
      <c r="F82" t="s">
        <v>885</v>
      </c>
      <c r="G82" s="6">
        <v>737</v>
      </c>
      <c r="H82" t="s">
        <v>886</v>
      </c>
      <c r="I82" t="s">
        <v>887</v>
      </c>
      <c r="J82" t="s">
        <v>888</v>
      </c>
      <c r="K82">
        <v>1</v>
      </c>
      <c r="L82" t="s">
        <v>894</v>
      </c>
      <c r="M82" t="s">
        <v>229</v>
      </c>
      <c r="N82" t="s">
        <v>1038</v>
      </c>
      <c r="O82" t="s">
        <v>1091</v>
      </c>
      <c r="P82" t="s">
        <v>939</v>
      </c>
      <c r="Q82" t="s">
        <v>908</v>
      </c>
      <c r="R82" t="str">
        <f>IFERROR(AVERAGEIF('2-Patients'!C:C,'3-Variants'!B82,'2-Patients'!L:L), "")</f>
        <v/>
      </c>
      <c r="S82" t="b">
        <f>IF(COUNTIFS('2-Patients'!$C:$C,'3-Variants'!$B82,'2-Patients'!M:M,"Yes") &gt; 0,TRUE, "")</f>
        <v>1</v>
      </c>
      <c r="T82" t="str">
        <f>IF(COUNTIFS('2-Patients'!$C:$C,'3-Variants'!$B82,'2-Patients'!N:N,"Yes") &gt; 0,TRUE, "")</f>
        <v/>
      </c>
      <c r="U82" t="str">
        <f>IF(COUNTIFS('2-Patients'!$C:$C,'3-Variants'!$B82,'2-Patients'!O:O,"Yes") &gt; 0,TRUE, "")</f>
        <v/>
      </c>
      <c r="V82" t="b">
        <v>1</v>
      </c>
    </row>
    <row r="83" spans="2:22" x14ac:dyDescent="0.25">
      <c r="B83" t="s">
        <v>687</v>
      </c>
      <c r="C83" t="s">
        <v>688</v>
      </c>
      <c r="D83" t="s">
        <v>884</v>
      </c>
      <c r="E83" t="s">
        <v>69</v>
      </c>
      <c r="F83" t="s">
        <v>885</v>
      </c>
      <c r="G83" s="6">
        <v>740</v>
      </c>
      <c r="H83" t="s">
        <v>904</v>
      </c>
      <c r="I83" t="s">
        <v>893</v>
      </c>
      <c r="J83" t="s">
        <v>896</v>
      </c>
      <c r="K83">
        <v>0</v>
      </c>
      <c r="L83" t="s">
        <v>889</v>
      </c>
      <c r="M83" t="s">
        <v>229</v>
      </c>
      <c r="N83" t="s">
        <v>1038</v>
      </c>
      <c r="O83" t="s">
        <v>1039</v>
      </c>
      <c r="P83" t="s">
        <v>939</v>
      </c>
      <c r="Q83" t="s">
        <v>908</v>
      </c>
      <c r="R83" t="str">
        <f>IFERROR(AVERAGEIF('2-Patients'!C:C,'3-Variants'!B83,'2-Patients'!L:L), "")</f>
        <v/>
      </c>
      <c r="S83" t="b">
        <f>IF(COUNTIFS('2-Patients'!$C:$C,'3-Variants'!$B83,'2-Patients'!M:M,"Yes") &gt; 0,TRUE, "")</f>
        <v>1</v>
      </c>
      <c r="T83" t="str">
        <f>IF(COUNTIFS('2-Patients'!$C:$C,'3-Variants'!$B83,'2-Patients'!N:N,"Yes") &gt; 0,TRUE, "")</f>
        <v/>
      </c>
      <c r="U83" t="str">
        <f>IF(COUNTIFS('2-Patients'!$C:$C,'3-Variants'!$B83,'2-Patients'!O:O,"Yes") &gt; 0,TRUE, "")</f>
        <v/>
      </c>
      <c r="V83" t="b">
        <v>1</v>
      </c>
    </row>
    <row r="84" spans="2:22" x14ac:dyDescent="0.25">
      <c r="B84" t="s">
        <v>690</v>
      </c>
      <c r="C84" t="s">
        <v>691</v>
      </c>
      <c r="D84" t="s">
        <v>884</v>
      </c>
      <c r="E84" t="s">
        <v>69</v>
      </c>
      <c r="F84" t="s">
        <v>882</v>
      </c>
      <c r="G84" s="6">
        <v>752</v>
      </c>
      <c r="H84" t="s">
        <v>921</v>
      </c>
      <c r="I84" t="s">
        <v>896</v>
      </c>
      <c r="J84" t="s">
        <v>893</v>
      </c>
      <c r="K84">
        <v>0</v>
      </c>
      <c r="L84" t="s">
        <v>894</v>
      </c>
      <c r="M84" t="s">
        <v>229</v>
      </c>
      <c r="N84" t="s">
        <v>1038</v>
      </c>
      <c r="O84" t="s">
        <v>1092</v>
      </c>
      <c r="P84" t="s">
        <v>939</v>
      </c>
      <c r="Q84" t="s">
        <v>908</v>
      </c>
      <c r="R84" t="str">
        <f>IFERROR(AVERAGEIF('2-Patients'!C:C,'3-Variants'!B84,'2-Patients'!L:L), "")</f>
        <v/>
      </c>
      <c r="S84" t="str">
        <f>IF(COUNTIFS('2-Patients'!$C:$C,'3-Variants'!$B84,'2-Patients'!M:M,"Yes") &gt; 0,TRUE, "")</f>
        <v/>
      </c>
      <c r="T84" t="str">
        <f>IF(COUNTIFS('2-Patients'!$C:$C,'3-Variants'!$B84,'2-Patients'!N:N,"Yes") &gt; 0,TRUE, "")</f>
        <v/>
      </c>
      <c r="U84" t="str">
        <f>IF(COUNTIFS('2-Patients'!$C:$C,'3-Variants'!$B84,'2-Patients'!O:O,"Yes") &gt; 0,TRUE, "")</f>
        <v/>
      </c>
      <c r="V84" t="b">
        <v>1</v>
      </c>
    </row>
    <row r="85" spans="2:22" x14ac:dyDescent="0.25">
      <c r="B85" t="s">
        <v>692</v>
      </c>
      <c r="C85" t="s">
        <v>693</v>
      </c>
      <c r="D85" t="s">
        <v>884</v>
      </c>
      <c r="E85" t="s">
        <v>69</v>
      </c>
      <c r="F85" t="s">
        <v>885</v>
      </c>
      <c r="G85" s="6">
        <v>767</v>
      </c>
      <c r="H85" t="s">
        <v>921</v>
      </c>
      <c r="I85" t="s">
        <v>896</v>
      </c>
      <c r="J85" t="s">
        <v>893</v>
      </c>
      <c r="K85">
        <v>0</v>
      </c>
      <c r="L85" t="s">
        <v>889</v>
      </c>
      <c r="M85" t="s">
        <v>229</v>
      </c>
      <c r="N85" t="s">
        <v>1038</v>
      </c>
      <c r="O85" t="s">
        <v>1093</v>
      </c>
      <c r="P85" t="s">
        <v>939</v>
      </c>
      <c r="Q85" t="s">
        <v>908</v>
      </c>
      <c r="R85" t="str">
        <f>IFERROR(AVERAGEIF('2-Patients'!C:C,'3-Variants'!B85,'2-Patients'!L:L), "")</f>
        <v/>
      </c>
      <c r="S85" t="b">
        <f>IF(COUNTIFS('2-Patients'!$C:$C,'3-Variants'!$B85,'2-Patients'!M:M,"Yes") &gt; 0,TRUE, "")</f>
        <v>1</v>
      </c>
      <c r="T85" t="str">
        <f>IF(COUNTIFS('2-Patients'!$C:$C,'3-Variants'!$B85,'2-Patients'!N:N,"Yes") &gt; 0,TRUE, "")</f>
        <v/>
      </c>
      <c r="U85" t="str">
        <f>IF(COUNTIFS('2-Patients'!$C:$C,'3-Variants'!$B85,'2-Patients'!O:O,"Yes") &gt; 0,TRUE, "")</f>
        <v/>
      </c>
      <c r="V85" t="b">
        <v>1</v>
      </c>
    </row>
    <row r="86" spans="2:22" x14ac:dyDescent="0.25">
      <c r="B86" t="s">
        <v>694</v>
      </c>
      <c r="C86" t="s">
        <v>695</v>
      </c>
      <c r="D86" t="s">
        <v>884</v>
      </c>
      <c r="E86" t="s">
        <v>69</v>
      </c>
      <c r="F86" t="s">
        <v>902</v>
      </c>
      <c r="G86" s="6">
        <v>770</v>
      </c>
      <c r="H86" t="s">
        <v>901</v>
      </c>
      <c r="I86" t="s">
        <v>888</v>
      </c>
      <c r="J86" t="s">
        <v>887</v>
      </c>
      <c r="K86">
        <v>3</v>
      </c>
      <c r="L86" t="s">
        <v>894</v>
      </c>
      <c r="M86" t="s">
        <v>229</v>
      </c>
      <c r="N86" t="s">
        <v>1094</v>
      </c>
      <c r="O86" t="s">
        <v>1095</v>
      </c>
      <c r="P86" t="s">
        <v>940</v>
      </c>
      <c r="Q86" t="s">
        <v>914</v>
      </c>
      <c r="R86" t="str">
        <f>IFERROR(AVERAGEIF('2-Patients'!C:C,'3-Variants'!B86,'2-Patients'!L:L), "")</f>
        <v/>
      </c>
      <c r="S86" t="str">
        <f>IF(COUNTIFS('2-Patients'!$C:$C,'3-Variants'!$B86,'2-Patients'!M:M,"Yes") &gt; 0,TRUE, "")</f>
        <v/>
      </c>
      <c r="T86" t="str">
        <f>IF(COUNTIFS('2-Patients'!$C:$C,'3-Variants'!$B86,'2-Patients'!N:N,"Yes") &gt; 0,TRUE, "")</f>
        <v/>
      </c>
      <c r="U86" t="str">
        <f>IF(COUNTIFS('2-Patients'!$C:$C,'3-Variants'!$B86,'2-Patients'!O:O,"Yes") &gt; 0,TRUE, "")</f>
        <v/>
      </c>
      <c r="V86" t="b">
        <v>1</v>
      </c>
    </row>
    <row r="87" spans="2:22" x14ac:dyDescent="0.25">
      <c r="B87" t="s">
        <v>697</v>
      </c>
      <c r="C87" t="s">
        <v>89</v>
      </c>
      <c r="D87" t="s">
        <v>927</v>
      </c>
      <c r="E87" t="s">
        <v>69</v>
      </c>
      <c r="F87" t="s">
        <v>866</v>
      </c>
      <c r="G87" s="6">
        <v>780</v>
      </c>
      <c r="H87" t="s">
        <v>901</v>
      </c>
      <c r="I87" t="s">
        <v>888</v>
      </c>
      <c r="J87" t="s">
        <v>887</v>
      </c>
      <c r="K87">
        <v>1801</v>
      </c>
      <c r="L87" t="s">
        <v>866</v>
      </c>
      <c r="M87" t="s">
        <v>1163</v>
      </c>
      <c r="N87" t="s">
        <v>1024</v>
      </c>
      <c r="O87" t="s">
        <v>1024</v>
      </c>
      <c r="P87" t="s">
        <v>940</v>
      </c>
      <c r="Q87" t="s">
        <v>914</v>
      </c>
      <c r="R87" t="str">
        <f>IFERROR(AVERAGEIF('2-Patients'!C:C,'3-Variants'!B87,'2-Patients'!L:L), "")</f>
        <v/>
      </c>
      <c r="S87" t="b">
        <f>IF(COUNTIFS('2-Patients'!$C:$C,'3-Variants'!$B87,'2-Patients'!M:M,"Yes") &gt; 0,TRUE, "")</f>
        <v>1</v>
      </c>
      <c r="T87" t="str">
        <f>IF(COUNTIFS('2-Patients'!$C:$C,'3-Variants'!$B87,'2-Patients'!N:N,"Yes") &gt; 0,TRUE, "")</f>
        <v/>
      </c>
      <c r="U87" t="str">
        <f>IF(COUNTIFS('2-Patients'!$C:$C,'3-Variants'!$B87,'2-Patients'!O:O,"Yes") &gt; 0,TRUE, "")</f>
        <v/>
      </c>
      <c r="V87" t="b">
        <v>1</v>
      </c>
    </row>
    <row r="88" spans="2:22" x14ac:dyDescent="0.25">
      <c r="B88" t="s">
        <v>699</v>
      </c>
      <c r="C88" t="s">
        <v>700</v>
      </c>
      <c r="D88" t="s">
        <v>884</v>
      </c>
      <c r="E88" t="s">
        <v>69</v>
      </c>
      <c r="F88" t="s">
        <v>882</v>
      </c>
      <c r="G88" s="6">
        <v>784</v>
      </c>
      <c r="H88" t="s">
        <v>904</v>
      </c>
      <c r="I88" t="s">
        <v>893</v>
      </c>
      <c r="J88" t="s">
        <v>896</v>
      </c>
      <c r="K88">
        <v>0</v>
      </c>
      <c r="L88" t="s">
        <v>922</v>
      </c>
      <c r="M88" t="s">
        <v>229</v>
      </c>
      <c r="N88" t="s">
        <v>1038</v>
      </c>
      <c r="O88" t="s">
        <v>1096</v>
      </c>
      <c r="P88" t="s">
        <v>940</v>
      </c>
      <c r="Q88" t="s">
        <v>914</v>
      </c>
      <c r="R88" t="str">
        <f>IFERROR(AVERAGEIF('2-Patients'!C:C,'3-Variants'!B88,'2-Patients'!L:L), "")</f>
        <v/>
      </c>
      <c r="S88" t="b">
        <f>IF(COUNTIFS('2-Patients'!$C:$C,'3-Variants'!$B88,'2-Patients'!M:M,"Yes") &gt; 0,TRUE, "")</f>
        <v>1</v>
      </c>
      <c r="T88" t="str">
        <f>IF(COUNTIFS('2-Patients'!$C:$C,'3-Variants'!$B88,'2-Patients'!N:N,"Yes") &gt; 0,TRUE, "")</f>
        <v/>
      </c>
      <c r="U88" t="str">
        <f>IF(COUNTIFS('2-Patients'!$C:$C,'3-Variants'!$B88,'2-Patients'!O:O,"Yes") &gt; 0,TRUE, "")</f>
        <v/>
      </c>
      <c r="V88" t="b">
        <v>1</v>
      </c>
    </row>
    <row r="89" spans="2:22" x14ac:dyDescent="0.25">
      <c r="B89" t="s">
        <v>704</v>
      </c>
      <c r="C89" t="s">
        <v>705</v>
      </c>
      <c r="D89" t="s">
        <v>884</v>
      </c>
      <c r="E89" t="s">
        <v>69</v>
      </c>
      <c r="F89" t="s">
        <v>885</v>
      </c>
      <c r="G89" s="6">
        <v>787</v>
      </c>
      <c r="H89" t="s">
        <v>901</v>
      </c>
      <c r="I89" t="s">
        <v>888</v>
      </c>
      <c r="J89" t="s">
        <v>887</v>
      </c>
      <c r="K89">
        <v>0</v>
      </c>
      <c r="L89" t="s">
        <v>889</v>
      </c>
      <c r="M89" t="s">
        <v>229</v>
      </c>
      <c r="N89" t="s">
        <v>1038</v>
      </c>
      <c r="O89" t="s">
        <v>1097</v>
      </c>
      <c r="P89" t="s">
        <v>940</v>
      </c>
      <c r="Q89" t="s">
        <v>914</v>
      </c>
      <c r="R89" t="str">
        <f>IFERROR(AVERAGEIF('2-Patients'!C:C,'3-Variants'!B89,'2-Patients'!L:L), "")</f>
        <v/>
      </c>
      <c r="S89" t="b">
        <f>IF(COUNTIFS('2-Patients'!$C:$C,'3-Variants'!$B89,'2-Patients'!M:M,"Yes") &gt; 0,TRUE, "")</f>
        <v>1</v>
      </c>
      <c r="T89" t="str">
        <f>IF(COUNTIFS('2-Patients'!$C:$C,'3-Variants'!$B89,'2-Patients'!N:N,"Yes") &gt; 0,TRUE, "")</f>
        <v/>
      </c>
      <c r="U89" t="str">
        <f>IF(COUNTIFS('2-Patients'!$C:$C,'3-Variants'!$B89,'2-Patients'!O:O,"Yes") &gt; 0,TRUE, "")</f>
        <v/>
      </c>
      <c r="V89" t="b">
        <v>1</v>
      </c>
    </row>
    <row r="90" spans="2:22" x14ac:dyDescent="0.25">
      <c r="B90" t="s">
        <v>713</v>
      </c>
      <c r="C90" t="s">
        <v>714</v>
      </c>
      <c r="D90" t="s">
        <v>884</v>
      </c>
      <c r="E90" t="s">
        <v>69</v>
      </c>
      <c r="F90" t="s">
        <v>885</v>
      </c>
      <c r="G90" s="6">
        <v>806</v>
      </c>
      <c r="H90" t="s">
        <v>906</v>
      </c>
      <c r="I90" t="s">
        <v>896</v>
      </c>
      <c r="J90" t="s">
        <v>887</v>
      </c>
      <c r="K90">
        <v>0</v>
      </c>
      <c r="L90" t="s">
        <v>894</v>
      </c>
      <c r="M90" t="s">
        <v>229</v>
      </c>
      <c r="N90" t="s">
        <v>1072</v>
      </c>
      <c r="O90" t="s">
        <v>1098</v>
      </c>
      <c r="P90" t="s">
        <v>940</v>
      </c>
      <c r="Q90" t="s">
        <v>914</v>
      </c>
      <c r="R90" t="str">
        <f>IFERROR(AVERAGEIF('2-Patients'!C:C,'3-Variants'!B90,'2-Patients'!L:L), "")</f>
        <v/>
      </c>
      <c r="S90" t="b">
        <f>IF(COUNTIFS('2-Patients'!$C:$C,'3-Variants'!$B90,'2-Patients'!M:M,"Yes") &gt; 0,TRUE, "")</f>
        <v>1</v>
      </c>
      <c r="T90" t="str">
        <f>IF(COUNTIFS('2-Patients'!$C:$C,'3-Variants'!$B90,'2-Patients'!N:N,"Yes") &gt; 0,TRUE, "")</f>
        <v/>
      </c>
      <c r="U90" t="str">
        <f>IF(COUNTIFS('2-Patients'!$C:$C,'3-Variants'!$B90,'2-Patients'!O:O,"Yes") &gt; 0,TRUE, "")</f>
        <v/>
      </c>
      <c r="V90" t="b">
        <v>1</v>
      </c>
    </row>
    <row r="91" spans="2:22" x14ac:dyDescent="0.25">
      <c r="B91" t="s">
        <v>716</v>
      </c>
      <c r="C91" t="s">
        <v>717</v>
      </c>
      <c r="D91" t="s">
        <v>884</v>
      </c>
      <c r="E91" t="s">
        <v>69</v>
      </c>
      <c r="F91" t="s">
        <v>882</v>
      </c>
      <c r="G91" s="6">
        <v>809</v>
      </c>
      <c r="H91" t="s">
        <v>921</v>
      </c>
      <c r="I91" t="s">
        <v>896</v>
      </c>
      <c r="J91" t="s">
        <v>893</v>
      </c>
      <c r="K91">
        <v>0</v>
      </c>
      <c r="L91" t="s">
        <v>118</v>
      </c>
      <c r="M91" t="s">
        <v>229</v>
      </c>
      <c r="N91" t="s">
        <v>1038</v>
      </c>
      <c r="O91" t="s">
        <v>1099</v>
      </c>
      <c r="P91" t="s">
        <v>940</v>
      </c>
      <c r="Q91" t="s">
        <v>914</v>
      </c>
      <c r="R91">
        <f>IFERROR(AVERAGEIF('2-Patients'!C:C,'3-Variants'!B91,'2-Patients'!L:L), "")</f>
        <v>1.5</v>
      </c>
      <c r="S91" t="b">
        <f>IF(COUNTIFS('2-Patients'!$C:$C,'3-Variants'!$B91,'2-Patients'!M:M,"Yes") &gt; 0,TRUE, "")</f>
        <v>1</v>
      </c>
      <c r="T91" t="str">
        <f>IF(COUNTIFS('2-Patients'!$C:$C,'3-Variants'!$B91,'2-Patients'!N:N,"Yes") &gt; 0,TRUE, "")</f>
        <v/>
      </c>
      <c r="U91" t="b">
        <f>IF(COUNTIFS('2-Patients'!$C:$C,'3-Variants'!$B91,'2-Patients'!O:O,"Yes") &gt; 0,TRUE, "")</f>
        <v>1</v>
      </c>
      <c r="V91" t="b">
        <v>1</v>
      </c>
    </row>
    <row r="92" spans="2:22" x14ac:dyDescent="0.25">
      <c r="B92" t="s">
        <v>723</v>
      </c>
      <c r="C92" t="s">
        <v>724</v>
      </c>
      <c r="D92" t="s">
        <v>884</v>
      </c>
      <c r="E92" t="s">
        <v>69</v>
      </c>
      <c r="F92" t="s">
        <v>882</v>
      </c>
      <c r="G92" s="6">
        <v>812</v>
      </c>
      <c r="H92" t="s">
        <v>886</v>
      </c>
      <c r="I92" t="s">
        <v>887</v>
      </c>
      <c r="J92" t="s">
        <v>888</v>
      </c>
      <c r="K92">
        <v>0</v>
      </c>
      <c r="L92" t="s">
        <v>894</v>
      </c>
      <c r="M92" t="s">
        <v>229</v>
      </c>
      <c r="N92" t="s">
        <v>1038</v>
      </c>
      <c r="O92" t="s">
        <v>1100</v>
      </c>
      <c r="P92" t="s">
        <v>940</v>
      </c>
      <c r="Q92" t="s">
        <v>914</v>
      </c>
      <c r="R92" t="str">
        <f>IFERROR(AVERAGEIF('2-Patients'!C:C,'3-Variants'!B92,'2-Patients'!L:L), "")</f>
        <v/>
      </c>
      <c r="S92" t="str">
        <f>IF(COUNTIFS('2-Patients'!$C:$C,'3-Variants'!$B92,'2-Patients'!M:M,"Yes") &gt; 0,TRUE, "")</f>
        <v/>
      </c>
      <c r="T92" t="str">
        <f>IF(COUNTIFS('2-Patients'!$C:$C,'3-Variants'!$B92,'2-Patients'!N:N,"Yes") &gt; 0,TRUE, "")</f>
        <v/>
      </c>
      <c r="U92" t="b">
        <f>IF(COUNTIFS('2-Patients'!$C:$C,'3-Variants'!$B92,'2-Patients'!O:O,"Yes") &gt; 0,TRUE, "")</f>
        <v>1</v>
      </c>
      <c r="V92" t="b">
        <v>1</v>
      </c>
    </row>
    <row r="93" spans="2:22" x14ac:dyDescent="0.25">
      <c r="B93" t="s">
        <v>726</v>
      </c>
      <c r="C93" t="s">
        <v>727</v>
      </c>
      <c r="D93" t="s">
        <v>941</v>
      </c>
      <c r="E93" t="s">
        <v>130</v>
      </c>
      <c r="F93" t="s">
        <v>882</v>
      </c>
      <c r="G93" s="6">
        <v>815</v>
      </c>
      <c r="H93" t="s">
        <v>883</v>
      </c>
      <c r="K93">
        <v>0</v>
      </c>
      <c r="L93" t="s">
        <v>894</v>
      </c>
      <c r="M93" t="s">
        <v>229</v>
      </c>
      <c r="N93" t="s">
        <v>1024</v>
      </c>
      <c r="O93" t="s">
        <v>1024</v>
      </c>
      <c r="R93" t="str">
        <f>IFERROR(AVERAGEIF('2-Patients'!C:C,'3-Variants'!B93,'2-Patients'!L:L), "")</f>
        <v/>
      </c>
      <c r="S93" t="b">
        <f>IF(COUNTIFS('2-Patients'!$C:$C,'3-Variants'!$B93,'2-Patients'!M:M,"Yes") &gt; 0,TRUE, "")</f>
        <v>1</v>
      </c>
      <c r="T93" t="str">
        <f>IF(COUNTIFS('2-Patients'!$C:$C,'3-Variants'!$B93,'2-Patients'!N:N,"Yes") &gt; 0,TRUE, "")</f>
        <v/>
      </c>
      <c r="U93" t="b">
        <f>IF(COUNTIFS('2-Patients'!$C:$C,'3-Variants'!$B93,'2-Patients'!O:O,"Yes") &gt; 0,TRUE, "")</f>
        <v>1</v>
      </c>
      <c r="V93" t="b">
        <v>1</v>
      </c>
    </row>
    <row r="94" spans="2:22" x14ac:dyDescent="0.25">
      <c r="B94" t="s">
        <v>730</v>
      </c>
      <c r="C94" t="s">
        <v>731</v>
      </c>
      <c r="D94" t="s">
        <v>884</v>
      </c>
      <c r="E94" t="s">
        <v>69</v>
      </c>
      <c r="F94" t="s">
        <v>885</v>
      </c>
      <c r="G94" s="6">
        <v>829</v>
      </c>
      <c r="H94" t="s">
        <v>904</v>
      </c>
      <c r="I94" t="s">
        <v>893</v>
      </c>
      <c r="J94" t="s">
        <v>896</v>
      </c>
      <c r="K94">
        <v>4</v>
      </c>
      <c r="L94" t="s">
        <v>894</v>
      </c>
      <c r="M94" t="s">
        <v>229</v>
      </c>
      <c r="N94" t="s">
        <v>1038</v>
      </c>
      <c r="O94" t="s">
        <v>1026</v>
      </c>
      <c r="P94" t="s">
        <v>940</v>
      </c>
      <c r="Q94" t="s">
        <v>914</v>
      </c>
      <c r="R94" t="str">
        <f>IFERROR(AVERAGEIF('2-Patients'!C:C,'3-Variants'!B94,'2-Patients'!L:L), "")</f>
        <v/>
      </c>
      <c r="S94" t="b">
        <f>IF(COUNTIFS('2-Patients'!$C:$C,'3-Variants'!$B94,'2-Patients'!M:M,"Yes") &gt; 0,TRUE, "")</f>
        <v>1</v>
      </c>
      <c r="T94" t="str">
        <f>IF(COUNTIFS('2-Patients'!$C:$C,'3-Variants'!$B94,'2-Patients'!N:N,"Yes") &gt; 0,TRUE, "")</f>
        <v/>
      </c>
      <c r="U94" t="str">
        <f>IF(COUNTIFS('2-Patients'!$C:$C,'3-Variants'!$B94,'2-Patients'!O:O,"Yes") &gt; 0,TRUE, "")</f>
        <v/>
      </c>
      <c r="V94" t="b">
        <v>1</v>
      </c>
    </row>
    <row r="95" spans="2:22" x14ac:dyDescent="0.25">
      <c r="B95" t="s">
        <v>733</v>
      </c>
      <c r="C95" t="s">
        <v>734</v>
      </c>
      <c r="D95" t="s">
        <v>884</v>
      </c>
      <c r="E95" t="s">
        <v>69</v>
      </c>
      <c r="F95" t="s">
        <v>885</v>
      </c>
      <c r="G95" s="6">
        <v>830</v>
      </c>
      <c r="H95" t="s">
        <v>901</v>
      </c>
      <c r="I95" t="s">
        <v>888</v>
      </c>
      <c r="J95" t="s">
        <v>887</v>
      </c>
      <c r="K95">
        <v>12</v>
      </c>
      <c r="L95" t="s">
        <v>866</v>
      </c>
      <c r="M95" t="s">
        <v>229</v>
      </c>
      <c r="N95" t="s">
        <v>1034</v>
      </c>
      <c r="O95" t="s">
        <v>1101</v>
      </c>
      <c r="P95" t="s">
        <v>940</v>
      </c>
      <c r="Q95" t="s">
        <v>914</v>
      </c>
      <c r="R95" t="str">
        <f>IFERROR(AVERAGEIF('2-Patients'!C:C,'3-Variants'!B95,'2-Patients'!L:L), "")</f>
        <v/>
      </c>
      <c r="S95" t="b">
        <f>IF(COUNTIFS('2-Patients'!$C:$C,'3-Variants'!$B95,'2-Patients'!M:M,"Yes") &gt; 0,TRUE, "")</f>
        <v>1</v>
      </c>
      <c r="T95" t="str">
        <f>IF(COUNTIFS('2-Patients'!$C:$C,'3-Variants'!$B95,'2-Patients'!N:N,"Yes") &gt; 0,TRUE, "")</f>
        <v/>
      </c>
      <c r="U95" t="str">
        <f>IF(COUNTIFS('2-Patients'!$C:$C,'3-Variants'!$B95,'2-Patients'!O:O,"Yes") &gt; 0,TRUE, "")</f>
        <v/>
      </c>
      <c r="V95" t="b">
        <v>1</v>
      </c>
    </row>
    <row r="96" spans="2:22" x14ac:dyDescent="0.25">
      <c r="B96" t="s">
        <v>736</v>
      </c>
      <c r="C96" t="s">
        <v>89</v>
      </c>
      <c r="D96" t="s">
        <v>927</v>
      </c>
      <c r="E96" t="s">
        <v>69</v>
      </c>
      <c r="F96" t="s">
        <v>885</v>
      </c>
      <c r="G96" s="6">
        <v>837</v>
      </c>
      <c r="H96" t="s">
        <v>892</v>
      </c>
      <c r="I96" t="s">
        <v>888</v>
      </c>
      <c r="J96" t="s">
        <v>893</v>
      </c>
      <c r="K96">
        <v>13</v>
      </c>
      <c r="L96" t="s">
        <v>922</v>
      </c>
      <c r="M96" t="s">
        <v>1163</v>
      </c>
      <c r="N96" t="s">
        <v>1024</v>
      </c>
      <c r="O96" t="s">
        <v>1024</v>
      </c>
      <c r="P96" t="s">
        <v>940</v>
      </c>
      <c r="Q96" t="s">
        <v>914</v>
      </c>
      <c r="R96" t="str">
        <f>IFERROR(AVERAGEIF('2-Patients'!C:C,'3-Variants'!B96,'2-Patients'!L:L), "")</f>
        <v/>
      </c>
      <c r="S96" t="b">
        <f>IF(COUNTIFS('2-Patients'!$C:$C,'3-Variants'!$B96,'2-Patients'!M:M,"Yes") &gt; 0,TRUE, "")</f>
        <v>1</v>
      </c>
      <c r="T96" t="str">
        <f>IF(COUNTIFS('2-Patients'!$C:$C,'3-Variants'!$B96,'2-Patients'!N:N,"Yes") &gt; 0,TRUE, "")</f>
        <v/>
      </c>
      <c r="U96" t="str">
        <f>IF(COUNTIFS('2-Patients'!$C:$C,'3-Variants'!$B96,'2-Patients'!O:O,"Yes") &gt; 0,TRUE, "")</f>
        <v/>
      </c>
      <c r="V96" t="b">
        <v>1</v>
      </c>
    </row>
    <row r="97" spans="2:22" x14ac:dyDescent="0.25">
      <c r="B97" t="s">
        <v>942</v>
      </c>
      <c r="C97" t="s">
        <v>943</v>
      </c>
      <c r="D97" t="s">
        <v>884</v>
      </c>
      <c r="E97" t="s">
        <v>69</v>
      </c>
      <c r="F97" t="s">
        <v>885</v>
      </c>
      <c r="G97" s="5">
        <v>847</v>
      </c>
      <c r="H97" t="s">
        <v>901</v>
      </c>
      <c r="I97" t="s">
        <v>888</v>
      </c>
      <c r="J97" t="s">
        <v>887</v>
      </c>
      <c r="K97">
        <v>0</v>
      </c>
      <c r="L97" t="s">
        <v>889</v>
      </c>
      <c r="M97" t="s">
        <v>229</v>
      </c>
      <c r="N97" t="s">
        <v>1090</v>
      </c>
      <c r="O97" t="s">
        <v>1102</v>
      </c>
      <c r="P97" t="s">
        <v>940</v>
      </c>
      <c r="Q97" t="s">
        <v>914</v>
      </c>
      <c r="R97" t="str">
        <f>IFERROR(AVERAGEIF('2-Patients'!C:C,'3-Variants'!B97,'2-Patients'!L:L), "")</f>
        <v/>
      </c>
      <c r="S97" t="str">
        <f>IF(COUNTIFS('2-Patients'!$C:$C,'3-Variants'!$B97,'2-Patients'!M:M,"Yes") &gt; 0,TRUE, "")</f>
        <v/>
      </c>
      <c r="T97" t="str">
        <f>IF(COUNTIFS('2-Patients'!$C:$C,'3-Variants'!$B97,'2-Patients'!N:N,"Yes") &gt; 0,TRUE, "")</f>
        <v/>
      </c>
      <c r="U97" t="str">
        <f>IF(COUNTIFS('2-Patients'!$C:$C,'3-Variants'!$B97,'2-Patients'!O:O,"Yes") &gt; 0,TRUE, "")</f>
        <v/>
      </c>
    </row>
    <row r="98" spans="2:22" x14ac:dyDescent="0.25">
      <c r="B98" t="s">
        <v>751</v>
      </c>
      <c r="C98" t="s">
        <v>752</v>
      </c>
      <c r="D98" t="s">
        <v>884</v>
      </c>
      <c r="E98" t="s">
        <v>69</v>
      </c>
      <c r="F98" t="s">
        <v>885</v>
      </c>
      <c r="G98" s="6">
        <v>853</v>
      </c>
      <c r="H98" t="s">
        <v>921</v>
      </c>
      <c r="I98" t="s">
        <v>896</v>
      </c>
      <c r="J98" t="s">
        <v>893</v>
      </c>
      <c r="K98">
        <v>0</v>
      </c>
      <c r="L98" t="s">
        <v>889</v>
      </c>
      <c r="M98" t="s">
        <v>229</v>
      </c>
      <c r="N98" t="s">
        <v>1038</v>
      </c>
      <c r="O98" t="s">
        <v>1039</v>
      </c>
      <c r="P98" t="s">
        <v>940</v>
      </c>
      <c r="Q98" t="s">
        <v>914</v>
      </c>
      <c r="R98" t="str">
        <f>IFERROR(AVERAGEIF('2-Patients'!C:C,'3-Variants'!B98,'2-Patients'!L:L), "")</f>
        <v/>
      </c>
      <c r="S98" t="b">
        <f>IF(COUNTIFS('2-Patients'!$C:$C,'3-Variants'!$B98,'2-Patients'!M:M,"Yes") &gt; 0,TRUE, "")</f>
        <v>1</v>
      </c>
      <c r="T98" t="str">
        <f>IF(COUNTIFS('2-Patients'!$C:$C,'3-Variants'!$B98,'2-Patients'!N:N,"Yes") &gt; 0,TRUE, "")</f>
        <v/>
      </c>
      <c r="U98" t="str">
        <f>IF(COUNTIFS('2-Patients'!$C:$C,'3-Variants'!$B98,'2-Patients'!O:O,"Yes") &gt; 0,TRUE, "")</f>
        <v/>
      </c>
      <c r="V98" t="b">
        <v>1</v>
      </c>
    </row>
    <row r="99" spans="2:22" x14ac:dyDescent="0.25">
      <c r="B99" t="s">
        <v>754</v>
      </c>
      <c r="C99" t="s">
        <v>755</v>
      </c>
      <c r="D99" t="s">
        <v>884</v>
      </c>
      <c r="E99" t="s">
        <v>69</v>
      </c>
      <c r="F99" t="s">
        <v>882</v>
      </c>
      <c r="G99" s="6">
        <v>863</v>
      </c>
      <c r="H99" t="s">
        <v>904</v>
      </c>
      <c r="I99" t="s">
        <v>893</v>
      </c>
      <c r="J99" t="s">
        <v>896</v>
      </c>
      <c r="K99">
        <v>0</v>
      </c>
      <c r="L99" t="s">
        <v>118</v>
      </c>
      <c r="M99" t="s">
        <v>229</v>
      </c>
      <c r="N99" t="s">
        <v>1038</v>
      </c>
      <c r="O99" t="s">
        <v>1039</v>
      </c>
      <c r="P99" t="s">
        <v>940</v>
      </c>
      <c r="Q99" t="s">
        <v>914</v>
      </c>
      <c r="R99">
        <f>IFERROR(AVERAGEIF('2-Patients'!C:C,'3-Variants'!B99,'2-Patients'!L:L), "")</f>
        <v>2.1</v>
      </c>
      <c r="S99" t="b">
        <f>IF(COUNTIFS('2-Patients'!$C:$C,'3-Variants'!$B99,'2-Patients'!M:M,"Yes") &gt; 0,TRUE, "")</f>
        <v>1</v>
      </c>
      <c r="T99" t="b">
        <f>IF(COUNTIFS('2-Patients'!$C:$C,'3-Variants'!$B99,'2-Patients'!N:N,"Yes") &gt; 0,TRUE, "")</f>
        <v>1</v>
      </c>
      <c r="U99" t="b">
        <f>IF(COUNTIFS('2-Patients'!$C:$C,'3-Variants'!$B99,'2-Patients'!O:O,"Yes") &gt; 0,TRUE, "")</f>
        <v>1</v>
      </c>
      <c r="V99" t="b">
        <v>1</v>
      </c>
    </row>
    <row r="100" spans="2:22" x14ac:dyDescent="0.25">
      <c r="B100" t="s">
        <v>767</v>
      </c>
      <c r="C100" t="s">
        <v>768</v>
      </c>
      <c r="D100" t="s">
        <v>884</v>
      </c>
      <c r="E100" t="s">
        <v>69</v>
      </c>
      <c r="F100" t="s">
        <v>885</v>
      </c>
      <c r="G100" s="6">
        <v>875</v>
      </c>
      <c r="H100" t="s">
        <v>921</v>
      </c>
      <c r="I100" t="s">
        <v>896</v>
      </c>
      <c r="J100" t="s">
        <v>893</v>
      </c>
      <c r="K100">
        <v>0</v>
      </c>
      <c r="L100" t="s">
        <v>928</v>
      </c>
      <c r="M100" t="s">
        <v>229</v>
      </c>
      <c r="N100" t="s">
        <v>1038</v>
      </c>
      <c r="O100" t="s">
        <v>1040</v>
      </c>
      <c r="P100" t="s">
        <v>944</v>
      </c>
      <c r="Q100" t="s">
        <v>908</v>
      </c>
      <c r="R100" t="str">
        <f>IFERROR(AVERAGEIF('2-Patients'!C:C,'3-Variants'!B100,'2-Patients'!L:L), "")</f>
        <v/>
      </c>
      <c r="S100" t="b">
        <f>IF(COUNTIFS('2-Patients'!$C:$C,'3-Variants'!$B100,'2-Patients'!M:M,"Yes") &gt; 0,TRUE, "")</f>
        <v>1</v>
      </c>
      <c r="T100" t="str">
        <f>IF(COUNTIFS('2-Patients'!$C:$C,'3-Variants'!$B100,'2-Patients'!N:N,"Yes") &gt; 0,TRUE, "")</f>
        <v/>
      </c>
      <c r="U100" t="str">
        <f>IF(COUNTIFS('2-Patients'!$C:$C,'3-Variants'!$B100,'2-Patients'!O:O,"Yes") &gt; 0,TRUE, "")</f>
        <v/>
      </c>
      <c r="V100" t="b">
        <v>1</v>
      </c>
    </row>
    <row r="101" spans="2:22" x14ac:dyDescent="0.25">
      <c r="B101" t="s">
        <v>1000</v>
      </c>
      <c r="C101" t="s">
        <v>764</v>
      </c>
      <c r="D101" t="s">
        <v>941</v>
      </c>
      <c r="E101" t="s">
        <v>130</v>
      </c>
      <c r="F101" t="s">
        <v>882</v>
      </c>
      <c r="G101" s="6">
        <v>875</v>
      </c>
      <c r="H101" t="s">
        <v>883</v>
      </c>
      <c r="K101">
        <v>0</v>
      </c>
      <c r="L101" t="s">
        <v>894</v>
      </c>
      <c r="M101" t="s">
        <v>229</v>
      </c>
      <c r="N101" t="s">
        <v>1024</v>
      </c>
      <c r="O101" t="s">
        <v>1024</v>
      </c>
      <c r="R101" t="str">
        <f>IFERROR(AVERAGEIF('2-Patients'!C:C,'3-Variants'!B101,'2-Patients'!L:L), "")</f>
        <v/>
      </c>
      <c r="S101" t="str">
        <f>IF(COUNTIFS('2-Patients'!$C:$C,'3-Variants'!$B101,'2-Patients'!M:M,"Yes") &gt; 0,TRUE, "")</f>
        <v/>
      </c>
      <c r="T101" t="str">
        <f>IF(COUNTIFS('2-Patients'!$C:$C,'3-Variants'!$B101,'2-Patients'!N:N,"Yes") &gt; 0,TRUE, "")</f>
        <v/>
      </c>
      <c r="U101" t="str">
        <f>IF(COUNTIFS('2-Patients'!$C:$C,'3-Variants'!$B101,'2-Patients'!O:O,"Yes") &gt; 0,TRUE, "")</f>
        <v/>
      </c>
      <c r="V101" t="b">
        <v>1</v>
      </c>
    </row>
    <row r="102" spans="2:22" x14ac:dyDescent="0.25">
      <c r="B102" t="s">
        <v>772</v>
      </c>
      <c r="C102" t="s">
        <v>764</v>
      </c>
      <c r="D102" t="s">
        <v>941</v>
      </c>
      <c r="E102" t="s">
        <v>130</v>
      </c>
      <c r="F102" t="s">
        <v>882</v>
      </c>
      <c r="G102" s="6">
        <v>881</v>
      </c>
      <c r="H102" t="s">
        <v>883</v>
      </c>
      <c r="K102">
        <v>0</v>
      </c>
      <c r="L102" t="s">
        <v>894</v>
      </c>
      <c r="M102" t="s">
        <v>229</v>
      </c>
      <c r="N102" t="s">
        <v>1024</v>
      </c>
      <c r="O102" t="s">
        <v>1024</v>
      </c>
      <c r="R102">
        <f>IFERROR(AVERAGEIF('2-Patients'!C:C,'3-Variants'!B102,'2-Patients'!L:L), "")</f>
        <v>1.5</v>
      </c>
      <c r="S102" t="b">
        <f>IF(COUNTIFS('2-Patients'!$C:$C,'3-Variants'!$B102,'2-Patients'!M:M,"Yes") &gt; 0,TRUE, "")</f>
        <v>1</v>
      </c>
      <c r="T102" t="str">
        <f>IF(COUNTIFS('2-Patients'!$C:$C,'3-Variants'!$B102,'2-Patients'!N:N,"Yes") &gt; 0,TRUE, "")</f>
        <v/>
      </c>
      <c r="U102" t="b">
        <f>IF(COUNTIFS('2-Patients'!$C:$C,'3-Variants'!$B102,'2-Patients'!O:O,"Yes") &gt; 0,TRUE, "")</f>
        <v>1</v>
      </c>
      <c r="V102" t="b">
        <v>1</v>
      </c>
    </row>
    <row r="103" spans="2:22" x14ac:dyDescent="0.25">
      <c r="B103" t="s">
        <v>775</v>
      </c>
      <c r="C103" t="s">
        <v>776</v>
      </c>
      <c r="D103" t="s">
        <v>884</v>
      </c>
      <c r="E103" t="s">
        <v>69</v>
      </c>
      <c r="F103" t="s">
        <v>882</v>
      </c>
      <c r="G103" s="6">
        <v>884</v>
      </c>
      <c r="H103" t="s">
        <v>904</v>
      </c>
      <c r="I103" t="s">
        <v>893</v>
      </c>
      <c r="J103" t="s">
        <v>896</v>
      </c>
      <c r="K103">
        <v>0</v>
      </c>
      <c r="L103" t="s">
        <v>894</v>
      </c>
      <c r="M103" t="s">
        <v>229</v>
      </c>
      <c r="N103" t="s">
        <v>1038</v>
      </c>
      <c r="O103" t="s">
        <v>1040</v>
      </c>
      <c r="P103" t="s">
        <v>944</v>
      </c>
      <c r="Q103" t="s">
        <v>908</v>
      </c>
      <c r="R103" t="str">
        <f>IFERROR(AVERAGEIF('2-Patients'!C:C,'3-Variants'!B103,'2-Patients'!L:L), "")</f>
        <v/>
      </c>
      <c r="S103" t="str">
        <f>IF(COUNTIFS('2-Patients'!$C:$C,'3-Variants'!$B103,'2-Patients'!M:M,"Yes") &gt; 0,TRUE, "")</f>
        <v/>
      </c>
      <c r="T103" t="str">
        <f>IF(COUNTIFS('2-Patients'!$C:$C,'3-Variants'!$B103,'2-Patients'!N:N,"Yes") &gt; 0,TRUE, "")</f>
        <v/>
      </c>
      <c r="U103" t="str">
        <f>IF(COUNTIFS('2-Patients'!$C:$C,'3-Variants'!$B103,'2-Patients'!O:O,"Yes") &gt; 0,TRUE, "")</f>
        <v/>
      </c>
      <c r="V103" t="b">
        <v>1</v>
      </c>
    </row>
    <row r="104" spans="2:22" x14ac:dyDescent="0.25">
      <c r="B104" t="s">
        <v>783</v>
      </c>
      <c r="C104" t="s">
        <v>784</v>
      </c>
      <c r="D104" t="s">
        <v>884</v>
      </c>
      <c r="E104" t="s">
        <v>69</v>
      </c>
      <c r="F104" t="s">
        <v>882</v>
      </c>
      <c r="G104" s="6">
        <v>889</v>
      </c>
      <c r="H104" t="s">
        <v>901</v>
      </c>
      <c r="I104" t="s">
        <v>888</v>
      </c>
      <c r="J104" t="s">
        <v>887</v>
      </c>
      <c r="K104">
        <v>0</v>
      </c>
      <c r="L104" t="s">
        <v>118</v>
      </c>
      <c r="M104" t="s">
        <v>229</v>
      </c>
      <c r="N104" t="s">
        <v>1046</v>
      </c>
      <c r="O104" t="s">
        <v>1103</v>
      </c>
      <c r="P104" t="s">
        <v>944</v>
      </c>
      <c r="Q104" t="s">
        <v>908</v>
      </c>
      <c r="R104">
        <f>IFERROR(AVERAGEIF('2-Patients'!C:C,'3-Variants'!B104,'2-Patients'!L:L), "")</f>
        <v>2.6</v>
      </c>
      <c r="S104" t="b">
        <f>IF(COUNTIFS('2-Patients'!$C:$C,'3-Variants'!$B104,'2-Patients'!M:M,"Yes") &gt; 0,TRUE, "")</f>
        <v>1</v>
      </c>
      <c r="T104" t="b">
        <f>IF(COUNTIFS('2-Patients'!$C:$C,'3-Variants'!$B104,'2-Patients'!N:N,"Yes") &gt; 0,TRUE, "")</f>
        <v>1</v>
      </c>
      <c r="U104" t="b">
        <f>IF(COUNTIFS('2-Patients'!$C:$C,'3-Variants'!$B104,'2-Patients'!O:O,"Yes") &gt; 0,TRUE, "")</f>
        <v>1</v>
      </c>
      <c r="V104" t="b">
        <v>1</v>
      </c>
    </row>
    <row r="105" spans="2:22" x14ac:dyDescent="0.25">
      <c r="B105" t="s">
        <v>792</v>
      </c>
      <c r="C105" t="s">
        <v>793</v>
      </c>
      <c r="D105" t="s">
        <v>884</v>
      </c>
      <c r="E105" t="s">
        <v>69</v>
      </c>
      <c r="F105" t="s">
        <v>882</v>
      </c>
      <c r="G105" s="6">
        <v>896</v>
      </c>
      <c r="H105" t="s">
        <v>895</v>
      </c>
      <c r="I105" t="s">
        <v>888</v>
      </c>
      <c r="J105" t="s">
        <v>896</v>
      </c>
      <c r="K105">
        <v>0</v>
      </c>
      <c r="L105" t="s">
        <v>894</v>
      </c>
      <c r="M105" t="s">
        <v>229</v>
      </c>
      <c r="N105" t="s">
        <v>1066</v>
      </c>
      <c r="O105" t="s">
        <v>1104</v>
      </c>
      <c r="P105" t="s">
        <v>944</v>
      </c>
      <c r="Q105" t="s">
        <v>908</v>
      </c>
      <c r="R105" t="str">
        <f>IFERROR(AVERAGEIF('2-Patients'!C:C,'3-Variants'!B105,'2-Patients'!L:L), "")</f>
        <v/>
      </c>
      <c r="S105" t="b">
        <f>IF(COUNTIFS('2-Patients'!$C:$C,'3-Variants'!$B105,'2-Patients'!M:M,"Yes") &gt; 0,TRUE, "")</f>
        <v>1</v>
      </c>
      <c r="T105" t="b">
        <f>IF(COUNTIFS('2-Patients'!$C:$C,'3-Variants'!$B105,'2-Patients'!N:N,"Yes") &gt; 0,TRUE, "")</f>
        <v>1</v>
      </c>
      <c r="U105" t="str">
        <f>IF(COUNTIFS('2-Patients'!$C:$C,'3-Variants'!$B105,'2-Patients'!O:O,"Yes") &gt; 0,TRUE, "")</f>
        <v/>
      </c>
      <c r="V105" t="b">
        <v>1</v>
      </c>
    </row>
    <row r="106" spans="2:22" x14ac:dyDescent="0.25">
      <c r="B106" t="s">
        <v>992</v>
      </c>
      <c r="C106" t="s">
        <v>802</v>
      </c>
      <c r="D106" t="s">
        <v>884</v>
      </c>
      <c r="E106" t="s">
        <v>69</v>
      </c>
      <c r="F106" t="s">
        <v>882</v>
      </c>
      <c r="G106" s="6">
        <v>913</v>
      </c>
      <c r="H106" t="s">
        <v>909</v>
      </c>
      <c r="I106" t="s">
        <v>888</v>
      </c>
      <c r="J106" t="s">
        <v>887</v>
      </c>
      <c r="K106">
        <v>0</v>
      </c>
      <c r="L106" t="s">
        <v>894</v>
      </c>
      <c r="M106" t="s">
        <v>229</v>
      </c>
      <c r="N106" t="s">
        <v>1053</v>
      </c>
      <c r="O106" t="s">
        <v>1039</v>
      </c>
      <c r="P106" t="s">
        <v>944</v>
      </c>
      <c r="Q106" t="s">
        <v>908</v>
      </c>
      <c r="R106" t="str">
        <f>IFERROR(AVERAGEIF('2-Patients'!C:C,'3-Variants'!B106,'2-Patients'!L:L), "")</f>
        <v/>
      </c>
      <c r="S106" t="str">
        <f>IF(COUNTIFS('2-Patients'!$C:$C,'3-Variants'!$B106,'2-Patients'!M:M,"Yes") &gt; 0,TRUE, "")</f>
        <v/>
      </c>
      <c r="T106" t="str">
        <f>IF(COUNTIFS('2-Patients'!$C:$C,'3-Variants'!$B106,'2-Patients'!N:N,"Yes") &gt; 0,TRUE, "")</f>
        <v/>
      </c>
      <c r="U106" t="str">
        <f>IF(COUNTIFS('2-Patients'!$C:$C,'3-Variants'!$B106,'2-Patients'!O:O,"Yes") &gt; 0,TRUE, "")</f>
        <v/>
      </c>
      <c r="V106" t="b">
        <v>1</v>
      </c>
    </row>
    <row r="107" spans="2:22" x14ac:dyDescent="0.25">
      <c r="B107" t="s">
        <v>806</v>
      </c>
      <c r="C107" t="s">
        <v>807</v>
      </c>
      <c r="D107" t="s">
        <v>884</v>
      </c>
      <c r="E107" t="s">
        <v>69</v>
      </c>
      <c r="F107" t="s">
        <v>882</v>
      </c>
      <c r="G107" s="6">
        <v>913</v>
      </c>
      <c r="H107" t="s">
        <v>892</v>
      </c>
      <c r="I107" t="s">
        <v>888</v>
      </c>
      <c r="J107" t="s">
        <v>893</v>
      </c>
      <c r="K107">
        <v>0</v>
      </c>
      <c r="L107" t="s">
        <v>894</v>
      </c>
      <c r="M107" t="s">
        <v>229</v>
      </c>
      <c r="N107" t="s">
        <v>1038</v>
      </c>
      <c r="O107" t="s">
        <v>1039</v>
      </c>
      <c r="P107" t="s">
        <v>944</v>
      </c>
      <c r="Q107" t="s">
        <v>908</v>
      </c>
      <c r="R107">
        <f>IFERROR(AVERAGEIF('2-Patients'!C:C,'3-Variants'!B107,'2-Patients'!L:L), "")</f>
        <v>1.3</v>
      </c>
      <c r="S107" t="str">
        <f>IF(COUNTIFS('2-Patients'!$C:$C,'3-Variants'!$B107,'2-Patients'!M:M,"Yes") &gt; 0,TRUE, "")</f>
        <v/>
      </c>
      <c r="T107" t="str">
        <f>IF(COUNTIFS('2-Patients'!$C:$C,'3-Variants'!$B107,'2-Patients'!N:N,"Yes") &gt; 0,TRUE, "")</f>
        <v/>
      </c>
      <c r="U107" t="b">
        <f>IF(COUNTIFS('2-Patients'!$C:$C,'3-Variants'!$B107,'2-Patients'!O:O,"Yes") &gt; 0,TRUE, "")</f>
        <v>1</v>
      </c>
      <c r="V107" t="b">
        <v>1</v>
      </c>
    </row>
    <row r="108" spans="2:22" x14ac:dyDescent="0.25">
      <c r="B108" t="s">
        <v>812</v>
      </c>
      <c r="C108" t="s">
        <v>811</v>
      </c>
      <c r="D108" t="s">
        <v>884</v>
      </c>
      <c r="E108" t="s">
        <v>69</v>
      </c>
      <c r="F108" t="s">
        <v>882</v>
      </c>
      <c r="G108" s="6">
        <v>919</v>
      </c>
      <c r="H108" t="s">
        <v>901</v>
      </c>
      <c r="I108" t="s">
        <v>888</v>
      </c>
      <c r="J108" t="s">
        <v>887</v>
      </c>
      <c r="K108">
        <v>0</v>
      </c>
      <c r="L108" t="s">
        <v>118</v>
      </c>
      <c r="M108" t="s">
        <v>229</v>
      </c>
      <c r="N108" t="s">
        <v>1038</v>
      </c>
      <c r="O108" t="s">
        <v>1039</v>
      </c>
      <c r="P108" t="s">
        <v>944</v>
      </c>
      <c r="Q108" t="s">
        <v>908</v>
      </c>
      <c r="R108" t="str">
        <f>IFERROR(AVERAGEIF('2-Patients'!C:C,'3-Variants'!B108,'2-Patients'!L:L), "")</f>
        <v/>
      </c>
      <c r="S108" t="str">
        <f>IF(COUNTIFS('2-Patients'!$C:$C,'3-Variants'!$B108,'2-Patients'!M:M,"Yes") &gt; 0,TRUE, "")</f>
        <v/>
      </c>
      <c r="T108" t="b">
        <f>IF(COUNTIFS('2-Patients'!$C:$C,'3-Variants'!$B108,'2-Patients'!N:N,"Yes") &gt; 0,TRUE, "")</f>
        <v>1</v>
      </c>
      <c r="U108" t="b">
        <f>IF(COUNTIFS('2-Patients'!$C:$C,'3-Variants'!$B108,'2-Patients'!O:O,"Yes") &gt; 0,TRUE, "")</f>
        <v>1</v>
      </c>
      <c r="V108" t="b">
        <v>1</v>
      </c>
    </row>
    <row r="109" spans="2:22" x14ac:dyDescent="0.25">
      <c r="B109" t="s">
        <v>815</v>
      </c>
      <c r="C109" t="s">
        <v>816</v>
      </c>
      <c r="D109" t="s">
        <v>884</v>
      </c>
      <c r="E109" t="s">
        <v>69</v>
      </c>
      <c r="F109" t="s">
        <v>885</v>
      </c>
      <c r="G109" s="6">
        <v>922</v>
      </c>
      <c r="H109" t="s">
        <v>886</v>
      </c>
      <c r="I109" t="s">
        <v>887</v>
      </c>
      <c r="J109" t="s">
        <v>888</v>
      </c>
      <c r="K109">
        <v>0</v>
      </c>
      <c r="L109" t="s">
        <v>894</v>
      </c>
      <c r="M109" t="s">
        <v>229</v>
      </c>
      <c r="N109" t="s">
        <v>1038</v>
      </c>
      <c r="O109" t="s">
        <v>1055</v>
      </c>
      <c r="P109" t="s">
        <v>944</v>
      </c>
      <c r="Q109" t="s">
        <v>908</v>
      </c>
      <c r="R109" t="str">
        <f>IFERROR(AVERAGEIF('2-Patients'!C:C,'3-Variants'!B109,'2-Patients'!L:L), "")</f>
        <v/>
      </c>
      <c r="S109" t="b">
        <f>IF(COUNTIFS('2-Patients'!$C:$C,'3-Variants'!$B109,'2-Patients'!M:M,"Yes") &gt; 0,TRUE, "")</f>
        <v>1</v>
      </c>
      <c r="T109" t="str">
        <f>IF(COUNTIFS('2-Patients'!$C:$C,'3-Variants'!$B109,'2-Patients'!N:N,"Yes") &gt; 0,TRUE, "")</f>
        <v/>
      </c>
      <c r="U109" t="str">
        <f>IF(COUNTIFS('2-Patients'!$C:$C,'3-Variants'!$B109,'2-Patients'!O:O,"Yes") &gt; 0,TRUE, "")</f>
        <v/>
      </c>
      <c r="V109" t="b">
        <v>1</v>
      </c>
    </row>
    <row r="110" spans="2:22" x14ac:dyDescent="0.25">
      <c r="B110" t="s">
        <v>945</v>
      </c>
      <c r="C110" t="s">
        <v>946</v>
      </c>
      <c r="D110" t="s">
        <v>884</v>
      </c>
      <c r="E110" t="s">
        <v>69</v>
      </c>
      <c r="F110" t="s">
        <v>885</v>
      </c>
      <c r="G110" s="5">
        <v>929</v>
      </c>
      <c r="H110" t="s">
        <v>886</v>
      </c>
      <c r="I110" t="s">
        <v>887</v>
      </c>
      <c r="J110" t="s">
        <v>888</v>
      </c>
      <c r="K110">
        <v>8</v>
      </c>
      <c r="L110" t="s">
        <v>889</v>
      </c>
      <c r="M110" t="s">
        <v>229</v>
      </c>
      <c r="N110" t="s">
        <v>1034</v>
      </c>
      <c r="O110" t="s">
        <v>1040</v>
      </c>
      <c r="P110" t="s">
        <v>947</v>
      </c>
      <c r="Q110" t="s">
        <v>891</v>
      </c>
      <c r="R110" t="str">
        <f>IFERROR(AVERAGEIF('2-Patients'!C:C,'3-Variants'!B110,'2-Patients'!L:L), "")</f>
        <v/>
      </c>
      <c r="S110" t="str">
        <f>IF(COUNTIFS('2-Patients'!$C:$C,'3-Variants'!$B110,'2-Patients'!M:M,"Yes") &gt; 0,TRUE, "")</f>
        <v/>
      </c>
      <c r="T110" t="str">
        <f>IF(COUNTIFS('2-Patients'!$C:$C,'3-Variants'!$B110,'2-Patients'!N:N,"Yes") &gt; 0,TRUE, "")</f>
        <v/>
      </c>
      <c r="U110" t="str">
        <f>IF(COUNTIFS('2-Patients'!$C:$C,'3-Variants'!$B110,'2-Patients'!O:O,"Yes") &gt; 0,TRUE, "")</f>
        <v/>
      </c>
    </row>
    <row r="111" spans="2:22" x14ac:dyDescent="0.25">
      <c r="B111" t="s">
        <v>1002</v>
      </c>
      <c r="C111" t="s">
        <v>819</v>
      </c>
      <c r="D111" t="s">
        <v>884</v>
      </c>
      <c r="E111" t="s">
        <v>69</v>
      </c>
      <c r="F111" t="s">
        <v>882</v>
      </c>
      <c r="G111" s="6">
        <v>929</v>
      </c>
      <c r="H111" t="s">
        <v>948</v>
      </c>
      <c r="I111" t="s">
        <v>887</v>
      </c>
      <c r="J111" t="s">
        <v>896</v>
      </c>
      <c r="K111">
        <v>0</v>
      </c>
      <c r="L111" t="s">
        <v>894</v>
      </c>
      <c r="M111" t="s">
        <v>229</v>
      </c>
      <c r="N111" t="s">
        <v>1038</v>
      </c>
      <c r="O111" t="s">
        <v>1039</v>
      </c>
      <c r="P111" t="s">
        <v>947</v>
      </c>
      <c r="Q111" t="s">
        <v>891</v>
      </c>
      <c r="R111" t="str">
        <f>IFERROR(AVERAGEIF('2-Patients'!C:C,'3-Variants'!B111,'2-Patients'!L:L), "")</f>
        <v/>
      </c>
      <c r="S111" t="str">
        <f>IF(COUNTIFS('2-Patients'!$C:$C,'3-Variants'!$B111,'2-Patients'!M:M,"Yes") &gt; 0,TRUE, "")</f>
        <v/>
      </c>
      <c r="T111" t="str">
        <f>IF(COUNTIFS('2-Patients'!$C:$C,'3-Variants'!$B111,'2-Patients'!N:N,"Yes") &gt; 0,TRUE, "")</f>
        <v/>
      </c>
      <c r="U111" t="str">
        <f>IF(COUNTIFS('2-Patients'!$C:$C,'3-Variants'!$B111,'2-Patients'!O:O,"Yes") &gt; 0,TRUE, "")</f>
        <v/>
      </c>
      <c r="V111" t="b">
        <v>1</v>
      </c>
    </row>
    <row r="112" spans="2:22" x14ac:dyDescent="0.25">
      <c r="B112" t="s">
        <v>822</v>
      </c>
      <c r="C112" t="s">
        <v>823</v>
      </c>
      <c r="D112" t="s">
        <v>884</v>
      </c>
      <c r="E112" t="s">
        <v>69</v>
      </c>
      <c r="F112" t="s">
        <v>885</v>
      </c>
      <c r="G112" s="6">
        <v>931</v>
      </c>
      <c r="H112" t="s">
        <v>921</v>
      </c>
      <c r="I112" t="s">
        <v>896</v>
      </c>
      <c r="J112" t="s">
        <v>893</v>
      </c>
      <c r="K112">
        <v>1</v>
      </c>
      <c r="L112" t="s">
        <v>894</v>
      </c>
      <c r="M112" t="s">
        <v>229</v>
      </c>
      <c r="N112" t="s">
        <v>1066</v>
      </c>
      <c r="O112" t="s">
        <v>1026</v>
      </c>
      <c r="P112" t="s">
        <v>947</v>
      </c>
      <c r="Q112" t="s">
        <v>891</v>
      </c>
      <c r="R112" t="str">
        <f>IFERROR(AVERAGEIF('2-Patients'!C:C,'3-Variants'!B112,'2-Patients'!L:L), "")</f>
        <v/>
      </c>
      <c r="S112" t="b">
        <f>IF(COUNTIFS('2-Patients'!$C:$C,'3-Variants'!$B112,'2-Patients'!M:M,"Yes") &gt; 0,TRUE, "")</f>
        <v>1</v>
      </c>
      <c r="T112" t="str">
        <f>IF(COUNTIFS('2-Patients'!$C:$C,'3-Variants'!$B112,'2-Patients'!N:N,"Yes") &gt; 0,TRUE, "")</f>
        <v/>
      </c>
      <c r="U112" t="str">
        <f>IF(COUNTIFS('2-Patients'!$C:$C,'3-Variants'!$B112,'2-Patients'!O:O,"Yes") &gt; 0,TRUE, "")</f>
        <v/>
      </c>
      <c r="V112" t="b">
        <v>1</v>
      </c>
    </row>
    <row r="113" spans="2:22" x14ac:dyDescent="0.25">
      <c r="B113" t="s">
        <v>825</v>
      </c>
      <c r="C113" t="s">
        <v>826</v>
      </c>
      <c r="D113" t="s">
        <v>884</v>
      </c>
      <c r="E113" t="s">
        <v>69</v>
      </c>
      <c r="F113" t="s">
        <v>882</v>
      </c>
      <c r="G113" s="6">
        <v>939</v>
      </c>
      <c r="H113" t="s">
        <v>903</v>
      </c>
      <c r="I113" t="s">
        <v>893</v>
      </c>
      <c r="J113" t="s">
        <v>887</v>
      </c>
      <c r="K113">
        <v>0</v>
      </c>
      <c r="L113" t="s">
        <v>894</v>
      </c>
      <c r="M113" t="s">
        <v>229</v>
      </c>
      <c r="N113" t="s">
        <v>1038</v>
      </c>
      <c r="O113" t="s">
        <v>1105</v>
      </c>
      <c r="P113" t="s">
        <v>947</v>
      </c>
      <c r="Q113" t="s">
        <v>891</v>
      </c>
      <c r="R113" t="str">
        <f>IFERROR(AVERAGEIF('2-Patients'!C:C,'3-Variants'!B113,'2-Patients'!L:L), "")</f>
        <v/>
      </c>
      <c r="S113" t="b">
        <f>IF(COUNTIFS('2-Patients'!$C:$C,'3-Variants'!$B113,'2-Patients'!M:M,"Yes") &gt; 0,TRUE, "")</f>
        <v>1</v>
      </c>
      <c r="T113" t="str">
        <f>IF(COUNTIFS('2-Patients'!$C:$C,'3-Variants'!$B113,'2-Patients'!N:N,"Yes") &gt; 0,TRUE, "")</f>
        <v/>
      </c>
      <c r="U113" t="str">
        <f>IF(COUNTIFS('2-Patients'!$C:$C,'3-Variants'!$B113,'2-Patients'!O:O,"Yes") &gt; 0,TRUE, "")</f>
        <v/>
      </c>
      <c r="V113" t="b">
        <v>1</v>
      </c>
    </row>
    <row r="114" spans="2:22" x14ac:dyDescent="0.25">
      <c r="B114" t="s">
        <v>830</v>
      </c>
      <c r="C114" t="s">
        <v>831</v>
      </c>
      <c r="D114" t="s">
        <v>884</v>
      </c>
      <c r="E114" t="s">
        <v>69</v>
      </c>
      <c r="F114" t="s">
        <v>885</v>
      </c>
      <c r="G114" s="6">
        <v>941</v>
      </c>
      <c r="H114" t="s">
        <v>886</v>
      </c>
      <c r="I114" t="s">
        <v>887</v>
      </c>
      <c r="J114" t="s">
        <v>888</v>
      </c>
      <c r="K114">
        <v>0</v>
      </c>
      <c r="L114" t="s">
        <v>894</v>
      </c>
      <c r="M114" t="s">
        <v>229</v>
      </c>
      <c r="N114" t="s">
        <v>1038</v>
      </c>
      <c r="O114" t="s">
        <v>1040</v>
      </c>
      <c r="P114" t="s">
        <v>947</v>
      </c>
      <c r="Q114" t="s">
        <v>891</v>
      </c>
      <c r="R114" t="str">
        <f>IFERROR(AVERAGEIF('2-Patients'!C:C,'3-Variants'!B114,'2-Patients'!L:L), "")</f>
        <v/>
      </c>
      <c r="S114" t="b">
        <f>IF(COUNTIFS('2-Patients'!$C:$C,'3-Variants'!$B114,'2-Patients'!M:M,"Yes") &gt; 0,TRUE, "")</f>
        <v>1</v>
      </c>
      <c r="T114" t="str">
        <f>IF(COUNTIFS('2-Patients'!$C:$C,'3-Variants'!$B114,'2-Patients'!N:N,"Yes") &gt; 0,TRUE, "")</f>
        <v/>
      </c>
      <c r="U114" t="str">
        <f>IF(COUNTIFS('2-Patients'!$C:$C,'3-Variants'!$B114,'2-Patients'!O:O,"Yes") &gt; 0,TRUE, "")</f>
        <v/>
      </c>
      <c r="V114" t="b">
        <v>1</v>
      </c>
    </row>
    <row r="115" spans="2:22" x14ac:dyDescent="0.25">
      <c r="B115" t="s">
        <v>832</v>
      </c>
      <c r="C115" t="s">
        <v>833</v>
      </c>
      <c r="D115" t="s">
        <v>884</v>
      </c>
      <c r="E115" t="s">
        <v>69</v>
      </c>
      <c r="F115" t="s">
        <v>885</v>
      </c>
      <c r="G115" s="6">
        <v>943</v>
      </c>
      <c r="H115" t="s">
        <v>886</v>
      </c>
      <c r="I115" t="s">
        <v>887</v>
      </c>
      <c r="J115" t="s">
        <v>888</v>
      </c>
      <c r="K115">
        <v>1</v>
      </c>
      <c r="L115" t="s">
        <v>889</v>
      </c>
      <c r="M115" t="s">
        <v>229</v>
      </c>
      <c r="N115" t="s">
        <v>1090</v>
      </c>
      <c r="O115" t="s">
        <v>1106</v>
      </c>
      <c r="P115" t="s">
        <v>947</v>
      </c>
      <c r="Q115" t="s">
        <v>891</v>
      </c>
      <c r="R115" t="str">
        <f>IFERROR(AVERAGEIF('2-Patients'!C:C,'3-Variants'!B115,'2-Patients'!L:L), "")</f>
        <v/>
      </c>
      <c r="S115" t="b">
        <f>IF(COUNTIFS('2-Patients'!$C:$C,'3-Variants'!$B115,'2-Patients'!M:M,"Yes") &gt; 0,TRUE, "")</f>
        <v>1</v>
      </c>
      <c r="T115" t="str">
        <f>IF(COUNTIFS('2-Patients'!$C:$C,'3-Variants'!$B115,'2-Patients'!N:N,"Yes") &gt; 0,TRUE, "")</f>
        <v/>
      </c>
      <c r="U115" t="str">
        <f>IF(COUNTIFS('2-Patients'!$C:$C,'3-Variants'!$B115,'2-Patients'!O:O,"Yes") &gt; 0,TRUE, "")</f>
        <v/>
      </c>
      <c r="V115" t="b">
        <v>1</v>
      </c>
    </row>
    <row r="116" spans="2:22" x14ac:dyDescent="0.25">
      <c r="B116" t="s">
        <v>837</v>
      </c>
      <c r="C116" t="s">
        <v>89</v>
      </c>
      <c r="D116" t="s">
        <v>927</v>
      </c>
      <c r="E116" t="s">
        <v>69</v>
      </c>
      <c r="F116" t="s">
        <v>866</v>
      </c>
      <c r="G116" s="6">
        <v>960</v>
      </c>
      <c r="H116" t="s">
        <v>904</v>
      </c>
      <c r="I116" t="s">
        <v>893</v>
      </c>
      <c r="J116" t="s">
        <v>896</v>
      </c>
      <c r="K116">
        <v>682</v>
      </c>
      <c r="L116" t="s">
        <v>866</v>
      </c>
      <c r="M116" t="s">
        <v>1163</v>
      </c>
      <c r="N116" t="s">
        <v>1024</v>
      </c>
      <c r="O116" t="s">
        <v>1024</v>
      </c>
      <c r="P116" t="s">
        <v>947</v>
      </c>
      <c r="Q116" t="s">
        <v>891</v>
      </c>
      <c r="R116" t="str">
        <f>IFERROR(AVERAGEIF('2-Patients'!C:C,'3-Variants'!B116,'2-Patients'!L:L), "")</f>
        <v/>
      </c>
      <c r="S116" t="b">
        <f>IF(COUNTIFS('2-Patients'!$C:$C,'3-Variants'!$B116,'2-Patients'!M:M,"Yes") &gt; 0,TRUE, "")</f>
        <v>1</v>
      </c>
      <c r="T116" t="str">
        <f>IF(COUNTIFS('2-Patients'!$C:$C,'3-Variants'!$B116,'2-Patients'!N:N,"Yes") &gt; 0,TRUE, "")</f>
        <v/>
      </c>
      <c r="U116" t="str">
        <f>IF(COUNTIFS('2-Patients'!$C:$C,'3-Variants'!$B116,'2-Patients'!O:O,"Yes") &gt; 0,TRUE, "")</f>
        <v/>
      </c>
      <c r="V116" t="b">
        <v>1</v>
      </c>
    </row>
    <row r="117" spans="2:22" x14ac:dyDescent="0.25">
      <c r="B117" t="s">
        <v>839</v>
      </c>
      <c r="C117" t="s">
        <v>840</v>
      </c>
      <c r="D117" t="s">
        <v>884</v>
      </c>
      <c r="E117" t="s">
        <v>69</v>
      </c>
      <c r="F117" t="s">
        <v>882</v>
      </c>
      <c r="G117" s="6">
        <v>966</v>
      </c>
      <c r="H117" t="s">
        <v>932</v>
      </c>
      <c r="I117" t="s">
        <v>893</v>
      </c>
      <c r="J117" t="s">
        <v>888</v>
      </c>
      <c r="K117">
        <v>1</v>
      </c>
      <c r="L117" t="s">
        <v>894</v>
      </c>
      <c r="M117" t="s">
        <v>229</v>
      </c>
      <c r="N117" t="s">
        <v>1085</v>
      </c>
      <c r="O117" t="s">
        <v>1039</v>
      </c>
      <c r="P117" t="s">
        <v>949</v>
      </c>
      <c r="Q117" t="s">
        <v>908</v>
      </c>
      <c r="R117" t="str">
        <f>IFERROR(AVERAGEIF('2-Patients'!C:C,'3-Variants'!B117,'2-Patients'!L:L), "")</f>
        <v/>
      </c>
      <c r="S117" t="b">
        <f>IF(COUNTIFS('2-Patients'!$C:$C,'3-Variants'!$B117,'2-Patients'!M:M,"Yes") &gt; 0,TRUE, "")</f>
        <v>1</v>
      </c>
      <c r="T117" t="str">
        <f>IF(COUNTIFS('2-Patients'!$C:$C,'3-Variants'!$B117,'2-Patients'!N:N,"Yes") &gt; 0,TRUE, "")</f>
        <v/>
      </c>
      <c r="U117" t="str">
        <f>IF(COUNTIFS('2-Patients'!$C:$C,'3-Variants'!$B117,'2-Patients'!O:O,"Yes") &gt; 0,TRUE, "")</f>
        <v/>
      </c>
      <c r="V117" t="b">
        <v>1</v>
      </c>
    </row>
    <row r="118" spans="2:22" x14ac:dyDescent="0.25">
      <c r="B118" t="s">
        <v>843</v>
      </c>
      <c r="C118" t="s">
        <v>844</v>
      </c>
      <c r="D118" t="s">
        <v>884</v>
      </c>
      <c r="E118" t="s">
        <v>69</v>
      </c>
      <c r="F118" t="s">
        <v>885</v>
      </c>
      <c r="G118" s="6">
        <v>967</v>
      </c>
      <c r="H118" t="s">
        <v>895</v>
      </c>
      <c r="I118" t="s">
        <v>888</v>
      </c>
      <c r="J118" t="s">
        <v>896</v>
      </c>
      <c r="K118">
        <v>0</v>
      </c>
      <c r="L118" t="s">
        <v>889</v>
      </c>
      <c r="M118" t="s">
        <v>229</v>
      </c>
      <c r="N118" t="s">
        <v>1107</v>
      </c>
      <c r="O118" t="s">
        <v>1078</v>
      </c>
      <c r="P118" t="s">
        <v>949</v>
      </c>
      <c r="Q118" t="s">
        <v>908</v>
      </c>
      <c r="R118" t="str">
        <f>IFERROR(AVERAGEIF('2-Patients'!C:C,'3-Variants'!B118,'2-Patients'!L:L), "")</f>
        <v/>
      </c>
      <c r="S118" t="b">
        <f>IF(COUNTIFS('2-Patients'!$C:$C,'3-Variants'!$B118,'2-Patients'!M:M,"Yes") &gt; 0,TRUE, "")</f>
        <v>1</v>
      </c>
      <c r="T118" t="str">
        <f>IF(COUNTIFS('2-Patients'!$C:$C,'3-Variants'!$B118,'2-Patients'!N:N,"Yes") &gt; 0,TRUE, "")</f>
        <v/>
      </c>
      <c r="U118" t="str">
        <f>IF(COUNTIFS('2-Patients'!$C:$C,'3-Variants'!$B118,'2-Patients'!O:O,"Yes") &gt; 0,TRUE, "")</f>
        <v/>
      </c>
      <c r="V118" t="b">
        <v>1</v>
      </c>
    </row>
    <row r="119" spans="2:22" x14ac:dyDescent="0.25">
      <c r="B119" t="s">
        <v>848</v>
      </c>
      <c r="C119" t="s">
        <v>849</v>
      </c>
      <c r="D119" t="s">
        <v>884</v>
      </c>
      <c r="E119" t="s">
        <v>69</v>
      </c>
      <c r="F119" t="s">
        <v>885</v>
      </c>
      <c r="G119" s="6">
        <v>986</v>
      </c>
      <c r="H119" t="s">
        <v>895</v>
      </c>
      <c r="I119" t="s">
        <v>888</v>
      </c>
      <c r="J119" t="s">
        <v>896</v>
      </c>
      <c r="K119">
        <v>0</v>
      </c>
      <c r="L119" t="s">
        <v>894</v>
      </c>
      <c r="M119" t="s">
        <v>229</v>
      </c>
      <c r="N119" t="s">
        <v>1108</v>
      </c>
      <c r="O119" t="s">
        <v>1028</v>
      </c>
      <c r="P119" t="s">
        <v>949</v>
      </c>
      <c r="Q119" t="s">
        <v>908</v>
      </c>
      <c r="R119" t="str">
        <f>IFERROR(AVERAGEIF('2-Patients'!C:C,'3-Variants'!B119,'2-Patients'!L:L), "")</f>
        <v/>
      </c>
      <c r="S119" t="b">
        <f>IF(COUNTIFS('2-Patients'!$C:$C,'3-Variants'!$B119,'2-Patients'!M:M,"Yes") &gt; 0,TRUE, "")</f>
        <v>1</v>
      </c>
      <c r="T119" t="str">
        <f>IF(COUNTIFS('2-Patients'!$C:$C,'3-Variants'!$B119,'2-Patients'!N:N,"Yes") &gt; 0,TRUE, "")</f>
        <v/>
      </c>
      <c r="U119" t="str">
        <f>IF(COUNTIFS('2-Patients'!$C:$C,'3-Variants'!$B119,'2-Patients'!O:O,"Yes") &gt; 0,TRUE, "")</f>
        <v/>
      </c>
      <c r="V119" t="b">
        <v>1</v>
      </c>
    </row>
    <row r="120" spans="2:22" x14ac:dyDescent="0.25">
      <c r="B120" t="s">
        <v>855</v>
      </c>
      <c r="C120" t="s">
        <v>89</v>
      </c>
      <c r="D120" t="s">
        <v>927</v>
      </c>
      <c r="E120" t="s">
        <v>69</v>
      </c>
      <c r="F120" t="s">
        <v>866</v>
      </c>
      <c r="G120" s="6">
        <v>987</v>
      </c>
      <c r="H120" t="s">
        <v>904</v>
      </c>
      <c r="I120" t="s">
        <v>893</v>
      </c>
      <c r="J120" t="s">
        <v>896</v>
      </c>
      <c r="K120">
        <v>33</v>
      </c>
      <c r="L120" t="s">
        <v>922</v>
      </c>
      <c r="M120" t="s">
        <v>1163</v>
      </c>
      <c r="N120" t="s">
        <v>1024</v>
      </c>
      <c r="O120" t="s">
        <v>1024</v>
      </c>
      <c r="P120" t="s">
        <v>949</v>
      </c>
      <c r="Q120" t="s">
        <v>908</v>
      </c>
      <c r="R120" t="str">
        <f>IFERROR(AVERAGEIF('2-Patients'!C:C,'3-Variants'!B120,'2-Patients'!L:L), "")</f>
        <v/>
      </c>
      <c r="S120" t="b">
        <f>IF(COUNTIFS('2-Patients'!$C:$C,'3-Variants'!$B120,'2-Patients'!M:M,"Yes") &gt; 0,TRUE, "")</f>
        <v>1</v>
      </c>
      <c r="T120" t="str">
        <f>IF(COUNTIFS('2-Patients'!$C:$C,'3-Variants'!$B120,'2-Patients'!N:N,"Yes") &gt; 0,TRUE, "")</f>
        <v/>
      </c>
      <c r="U120" t="str">
        <f>IF(COUNTIFS('2-Patients'!$C:$C,'3-Variants'!$B120,'2-Patients'!O:O,"Yes") &gt; 0,TRUE, "")</f>
        <v/>
      </c>
      <c r="V120" t="b">
        <v>1</v>
      </c>
    </row>
    <row r="121" spans="2:22" x14ac:dyDescent="0.25">
      <c r="B121" t="s">
        <v>851</v>
      </c>
      <c r="C121" t="s">
        <v>852</v>
      </c>
      <c r="D121" t="s">
        <v>897</v>
      </c>
      <c r="E121" t="s">
        <v>69</v>
      </c>
      <c r="F121" t="s">
        <v>882</v>
      </c>
      <c r="G121" s="6">
        <v>987</v>
      </c>
      <c r="H121" t="s">
        <v>903</v>
      </c>
      <c r="I121" t="s">
        <v>893</v>
      </c>
      <c r="J121" t="s">
        <v>887</v>
      </c>
      <c r="K121">
        <v>0</v>
      </c>
      <c r="L121" t="s">
        <v>894</v>
      </c>
      <c r="M121" t="s">
        <v>415</v>
      </c>
      <c r="N121" t="s">
        <v>1024</v>
      </c>
      <c r="O121" t="s">
        <v>1024</v>
      </c>
      <c r="R121">
        <f>IFERROR(AVERAGEIF('2-Patients'!C:C,'3-Variants'!B121,'2-Patients'!L:L), "")</f>
        <v>5.5</v>
      </c>
      <c r="S121" t="b">
        <f>IF(COUNTIFS('2-Patients'!$C:$C,'3-Variants'!$B121,'2-Patients'!M:M,"Yes") &gt; 0,TRUE, "")</f>
        <v>1</v>
      </c>
      <c r="T121" t="str">
        <f>IF(COUNTIFS('2-Patients'!$C:$C,'3-Variants'!$B121,'2-Patients'!N:N,"Yes") &gt; 0,TRUE, "")</f>
        <v/>
      </c>
      <c r="U121" t="b">
        <f>IF(COUNTIFS('2-Patients'!$C:$C,'3-Variants'!$B121,'2-Patients'!O:O,"Yes") &gt; 0,TRUE, "")</f>
        <v>1</v>
      </c>
      <c r="V121" t="b">
        <v>1</v>
      </c>
    </row>
    <row r="122" spans="2:22" x14ac:dyDescent="0.25">
      <c r="B122" t="s">
        <v>857</v>
      </c>
      <c r="C122" t="s">
        <v>858</v>
      </c>
      <c r="D122" t="s">
        <v>884</v>
      </c>
      <c r="E122" t="s">
        <v>69</v>
      </c>
      <c r="F122" t="s">
        <v>885</v>
      </c>
      <c r="G122" s="6">
        <v>994</v>
      </c>
      <c r="H122" t="s">
        <v>886</v>
      </c>
      <c r="I122" t="s">
        <v>887</v>
      </c>
      <c r="J122" t="s">
        <v>888</v>
      </c>
      <c r="K122">
        <v>3</v>
      </c>
      <c r="L122" t="s">
        <v>894</v>
      </c>
      <c r="M122" t="s">
        <v>229</v>
      </c>
      <c r="N122" t="s">
        <v>1109</v>
      </c>
      <c r="O122" t="s">
        <v>1110</v>
      </c>
      <c r="P122" t="s">
        <v>949</v>
      </c>
      <c r="Q122" t="s">
        <v>908</v>
      </c>
      <c r="R122" t="str">
        <f>IFERROR(AVERAGEIF('2-Patients'!C:C,'3-Variants'!B122,'2-Patients'!L:L), "")</f>
        <v/>
      </c>
      <c r="S122" t="b">
        <f>IF(COUNTIFS('2-Patients'!$C:$C,'3-Variants'!$B122,'2-Patients'!M:M,"Yes") &gt; 0,TRUE, "")</f>
        <v>1</v>
      </c>
      <c r="T122" t="str">
        <f>IF(COUNTIFS('2-Patients'!$C:$C,'3-Variants'!$B122,'2-Patients'!N:N,"Yes") &gt; 0,TRUE, "")</f>
        <v/>
      </c>
      <c r="U122" t="str">
        <f>IF(COUNTIFS('2-Patients'!$C:$C,'3-Variants'!$B122,'2-Patients'!O:O,"Yes") &gt; 0,TRUE, "")</f>
        <v/>
      </c>
      <c r="V122" t="b">
        <v>1</v>
      </c>
    </row>
    <row r="123" spans="2:22" x14ac:dyDescent="0.25">
      <c r="B123" t="s">
        <v>81</v>
      </c>
      <c r="C123" t="s">
        <v>82</v>
      </c>
      <c r="D123" t="s">
        <v>884</v>
      </c>
      <c r="E123" t="s">
        <v>69</v>
      </c>
      <c r="F123" t="s">
        <v>882</v>
      </c>
      <c r="G123" s="6">
        <v>1000</v>
      </c>
      <c r="H123" t="s">
        <v>892</v>
      </c>
      <c r="I123" t="s">
        <v>888</v>
      </c>
      <c r="J123" t="s">
        <v>893</v>
      </c>
      <c r="K123">
        <v>0</v>
      </c>
      <c r="L123" t="s">
        <v>118</v>
      </c>
      <c r="M123" t="s">
        <v>229</v>
      </c>
      <c r="N123" t="s">
        <v>1038</v>
      </c>
      <c r="O123" t="s">
        <v>1039</v>
      </c>
      <c r="P123" t="s">
        <v>949</v>
      </c>
      <c r="Q123" t="s">
        <v>908</v>
      </c>
      <c r="R123">
        <f>IFERROR(AVERAGEIF('2-Patients'!C:C,'3-Variants'!B123,'2-Patients'!L:L), "")</f>
        <v>1</v>
      </c>
      <c r="S123" t="b">
        <f>IF(COUNTIFS('2-Patients'!$C:$C,'3-Variants'!$B123,'2-Patients'!M:M,"Yes") &gt; 0,TRUE, "")</f>
        <v>1</v>
      </c>
      <c r="T123" t="str">
        <f>IF(COUNTIFS('2-Patients'!$C:$C,'3-Variants'!$B123,'2-Patients'!N:N,"Yes") &gt; 0,TRUE, "")</f>
        <v/>
      </c>
      <c r="U123" t="b">
        <f>IF(COUNTIFS('2-Patients'!$C:$C,'3-Variants'!$B123,'2-Patients'!O:O,"Yes") &gt; 0,TRUE, "")</f>
        <v>1</v>
      </c>
      <c r="V123" t="b">
        <v>1</v>
      </c>
    </row>
    <row r="124" spans="2:22" x14ac:dyDescent="0.25">
      <c r="B124" t="s">
        <v>73</v>
      </c>
      <c r="C124" t="s">
        <v>74</v>
      </c>
      <c r="D124" t="s">
        <v>884</v>
      </c>
      <c r="E124" t="s">
        <v>69</v>
      </c>
      <c r="F124" t="s">
        <v>882</v>
      </c>
      <c r="G124" s="6">
        <v>1000</v>
      </c>
      <c r="H124" t="s">
        <v>901</v>
      </c>
      <c r="I124" t="s">
        <v>888</v>
      </c>
      <c r="J124" t="s">
        <v>887</v>
      </c>
      <c r="K124">
        <v>1</v>
      </c>
      <c r="L124" t="s">
        <v>889</v>
      </c>
      <c r="M124" t="s">
        <v>229</v>
      </c>
      <c r="N124" t="s">
        <v>1038</v>
      </c>
      <c r="O124" t="s">
        <v>1039</v>
      </c>
      <c r="P124" t="s">
        <v>949</v>
      </c>
      <c r="Q124" t="s">
        <v>908</v>
      </c>
      <c r="R124" t="str">
        <f>IFERROR(AVERAGEIF('2-Patients'!C:C,'3-Variants'!B124,'2-Patients'!L:L), "")</f>
        <v/>
      </c>
      <c r="S124" t="b">
        <f>IF(COUNTIFS('2-Patients'!$C:$C,'3-Variants'!$B124,'2-Patients'!M:M,"Yes") &gt; 0,TRUE, "")</f>
        <v>1</v>
      </c>
      <c r="T124" t="str">
        <f>IF(COUNTIFS('2-Patients'!$C:$C,'3-Variants'!$B124,'2-Patients'!N:N,"Yes") &gt; 0,TRUE, "")</f>
        <v/>
      </c>
      <c r="U124" t="str">
        <f>IF(COUNTIFS('2-Patients'!$C:$C,'3-Variants'!$B124,'2-Patients'!O:O,"Yes") &gt; 0,TRUE, "")</f>
        <v/>
      </c>
      <c r="V124" t="b">
        <v>1</v>
      </c>
    </row>
    <row r="125" spans="2:22" x14ac:dyDescent="0.25">
      <c r="B125" t="s">
        <v>1004</v>
      </c>
      <c r="C125" t="s">
        <v>95</v>
      </c>
      <c r="D125" t="s">
        <v>884</v>
      </c>
      <c r="E125" t="s">
        <v>69</v>
      </c>
      <c r="F125" t="s">
        <v>882</v>
      </c>
      <c r="G125" s="6">
        <v>1003</v>
      </c>
      <c r="H125" t="s">
        <v>909</v>
      </c>
      <c r="I125" t="s">
        <v>888</v>
      </c>
      <c r="J125" t="s">
        <v>887</v>
      </c>
      <c r="K125">
        <v>0</v>
      </c>
      <c r="L125" t="s">
        <v>894</v>
      </c>
      <c r="M125" t="s">
        <v>229</v>
      </c>
      <c r="N125" t="s">
        <v>1038</v>
      </c>
      <c r="O125" t="s">
        <v>1111</v>
      </c>
      <c r="P125" t="s">
        <v>949</v>
      </c>
      <c r="Q125" t="s">
        <v>908</v>
      </c>
      <c r="R125" t="str">
        <f>IFERROR(AVERAGEIF('2-Patients'!C:C,'3-Variants'!B125,'2-Patients'!L:L), "")</f>
        <v/>
      </c>
      <c r="S125" t="str">
        <f>IF(COUNTIFS('2-Patients'!$C:$C,'3-Variants'!$B125,'2-Patients'!M:M,"Yes") &gt; 0,TRUE, "")</f>
        <v/>
      </c>
      <c r="T125" t="str">
        <f>IF(COUNTIFS('2-Patients'!$C:$C,'3-Variants'!$B125,'2-Patients'!N:N,"Yes") &gt; 0,TRUE, "")</f>
        <v/>
      </c>
      <c r="U125" t="str">
        <f>IF(COUNTIFS('2-Patients'!$C:$C,'3-Variants'!$B125,'2-Patients'!O:O,"Yes") &gt; 0,TRUE, "")</f>
        <v/>
      </c>
      <c r="V125" t="b">
        <v>1</v>
      </c>
    </row>
    <row r="126" spans="2:22" x14ac:dyDescent="0.25">
      <c r="B126" t="s">
        <v>950</v>
      </c>
      <c r="C126" t="s">
        <v>951</v>
      </c>
      <c r="D126" t="s">
        <v>881</v>
      </c>
      <c r="E126" t="s">
        <v>130</v>
      </c>
      <c r="F126" t="s">
        <v>882</v>
      </c>
      <c r="G126" s="5">
        <v>1004</v>
      </c>
      <c r="H126" t="s">
        <v>898</v>
      </c>
      <c r="K126">
        <v>0</v>
      </c>
      <c r="L126" t="s">
        <v>118</v>
      </c>
      <c r="M126" t="s">
        <v>415</v>
      </c>
      <c r="N126" t="s">
        <v>1024</v>
      </c>
      <c r="O126" t="s">
        <v>1024</v>
      </c>
      <c r="R126" t="str">
        <f>IFERROR(AVERAGEIF('2-Patients'!C:C,'3-Variants'!B126,'2-Patients'!L:L), "")</f>
        <v/>
      </c>
      <c r="S126" t="str">
        <f>IF(COUNTIFS('2-Patients'!$C:$C,'3-Variants'!$B126,'2-Patients'!M:M,"Yes") &gt; 0,TRUE, "")</f>
        <v/>
      </c>
      <c r="T126" t="str">
        <f>IF(COUNTIFS('2-Patients'!$C:$C,'3-Variants'!$B126,'2-Patients'!N:N,"Yes") &gt; 0,TRUE, "")</f>
        <v/>
      </c>
      <c r="U126" t="str">
        <f>IF(COUNTIFS('2-Patients'!$C:$C,'3-Variants'!$B126,'2-Patients'!O:O,"Yes") &gt; 0,TRUE, "")</f>
        <v/>
      </c>
    </row>
    <row r="127" spans="2:22" x14ac:dyDescent="0.25">
      <c r="B127" t="s">
        <v>100</v>
      </c>
      <c r="C127" t="s">
        <v>101</v>
      </c>
      <c r="D127" t="s">
        <v>884</v>
      </c>
      <c r="E127" t="s">
        <v>69</v>
      </c>
      <c r="F127" t="s">
        <v>885</v>
      </c>
      <c r="G127" s="6">
        <v>1021</v>
      </c>
      <c r="H127" t="s">
        <v>886</v>
      </c>
      <c r="I127" t="s">
        <v>887</v>
      </c>
      <c r="J127" t="s">
        <v>888</v>
      </c>
      <c r="K127">
        <v>1</v>
      </c>
      <c r="L127" t="s">
        <v>894</v>
      </c>
      <c r="M127" t="s">
        <v>229</v>
      </c>
      <c r="N127" t="s">
        <v>1025</v>
      </c>
      <c r="O127" t="s">
        <v>1112</v>
      </c>
      <c r="P127" t="s">
        <v>949</v>
      </c>
      <c r="Q127" t="s">
        <v>908</v>
      </c>
      <c r="R127" t="str">
        <f>IFERROR(AVERAGEIF('2-Patients'!C:C,'3-Variants'!B127,'2-Patients'!L:L), "")</f>
        <v/>
      </c>
      <c r="S127" t="b">
        <f>IF(COUNTIFS('2-Patients'!$C:$C,'3-Variants'!$B127,'2-Patients'!M:M,"Yes") &gt; 0,TRUE, "")</f>
        <v>1</v>
      </c>
      <c r="T127" t="str">
        <f>IF(COUNTIFS('2-Patients'!$C:$C,'3-Variants'!$B127,'2-Patients'!N:N,"Yes") &gt; 0,TRUE, "")</f>
        <v/>
      </c>
      <c r="U127" t="str">
        <f>IF(COUNTIFS('2-Patients'!$C:$C,'3-Variants'!$B127,'2-Patients'!O:O,"Yes") &gt; 0,TRUE, "")</f>
        <v/>
      </c>
      <c r="V127" t="b">
        <v>1</v>
      </c>
    </row>
    <row r="128" spans="2:22" x14ac:dyDescent="0.25">
      <c r="B128" t="s">
        <v>103</v>
      </c>
      <c r="C128" t="s">
        <v>104</v>
      </c>
      <c r="D128" t="s">
        <v>884</v>
      </c>
      <c r="E128" t="s">
        <v>69</v>
      </c>
      <c r="F128" t="s">
        <v>882</v>
      </c>
      <c r="G128" s="6">
        <v>1024</v>
      </c>
      <c r="H128" t="s">
        <v>901</v>
      </c>
      <c r="I128" t="s">
        <v>888</v>
      </c>
      <c r="J128" t="s">
        <v>887</v>
      </c>
      <c r="K128">
        <v>0</v>
      </c>
      <c r="L128" t="s">
        <v>118</v>
      </c>
      <c r="M128" t="s">
        <v>229</v>
      </c>
      <c r="N128" t="s">
        <v>1038</v>
      </c>
      <c r="O128" t="s">
        <v>1056</v>
      </c>
      <c r="P128" t="s">
        <v>949</v>
      </c>
      <c r="Q128" t="s">
        <v>908</v>
      </c>
      <c r="R128">
        <f>IFERROR(AVERAGEIF('2-Patients'!C:C,'3-Variants'!B128,'2-Patients'!L:L), "")</f>
        <v>2.4</v>
      </c>
      <c r="S128" t="b">
        <f>IF(COUNTIFS('2-Patients'!$C:$C,'3-Variants'!$B128,'2-Patients'!M:M,"Yes") &gt; 0,TRUE, "")</f>
        <v>1</v>
      </c>
      <c r="T128" t="b">
        <f>IF(COUNTIFS('2-Patients'!$C:$C,'3-Variants'!$B128,'2-Patients'!N:N,"Yes") &gt; 0,TRUE, "")</f>
        <v>1</v>
      </c>
      <c r="U128" t="b">
        <f>IF(COUNTIFS('2-Patients'!$C:$C,'3-Variants'!$B128,'2-Patients'!O:O,"Yes") &gt; 0,TRUE, "")</f>
        <v>1</v>
      </c>
      <c r="V128" t="b">
        <v>1</v>
      </c>
    </row>
    <row r="129" spans="2:22" x14ac:dyDescent="0.25">
      <c r="B129" t="s">
        <v>120</v>
      </c>
      <c r="C129" t="s">
        <v>121</v>
      </c>
      <c r="D129" t="s">
        <v>884</v>
      </c>
      <c r="E129" t="s">
        <v>69</v>
      </c>
      <c r="F129" t="s">
        <v>885</v>
      </c>
      <c r="G129" s="6">
        <v>1034</v>
      </c>
      <c r="H129" t="s">
        <v>921</v>
      </c>
      <c r="I129" t="s">
        <v>896</v>
      </c>
      <c r="J129" t="s">
        <v>893</v>
      </c>
      <c r="K129">
        <v>0</v>
      </c>
      <c r="L129" t="s">
        <v>889</v>
      </c>
      <c r="M129" t="s">
        <v>229</v>
      </c>
      <c r="N129" t="s">
        <v>1038</v>
      </c>
      <c r="O129" t="s">
        <v>1113</v>
      </c>
      <c r="P129" t="s">
        <v>952</v>
      </c>
      <c r="Q129" t="s">
        <v>914</v>
      </c>
      <c r="R129" t="str">
        <f>IFERROR(AVERAGEIF('2-Patients'!C:C,'3-Variants'!B129,'2-Patients'!L:L), "")</f>
        <v/>
      </c>
      <c r="S129" t="b">
        <f>IF(COUNTIFS('2-Patients'!$C:$C,'3-Variants'!$B129,'2-Patients'!M:M,"Yes") &gt; 0,TRUE, "")</f>
        <v>1</v>
      </c>
      <c r="T129" t="str">
        <f>IF(COUNTIFS('2-Patients'!$C:$C,'3-Variants'!$B129,'2-Patients'!N:N,"Yes") &gt; 0,TRUE, "")</f>
        <v/>
      </c>
      <c r="U129" t="str">
        <f>IF(COUNTIFS('2-Patients'!$C:$C,'3-Variants'!$B129,'2-Patients'!O:O,"Yes") &gt; 0,TRUE, "")</f>
        <v/>
      </c>
      <c r="V129" t="b">
        <v>1</v>
      </c>
    </row>
    <row r="130" spans="2:22" x14ac:dyDescent="0.25">
      <c r="B130" t="s">
        <v>135</v>
      </c>
      <c r="C130" t="s">
        <v>136</v>
      </c>
      <c r="D130" t="s">
        <v>884</v>
      </c>
      <c r="E130" t="s">
        <v>69</v>
      </c>
      <c r="F130" t="s">
        <v>882</v>
      </c>
      <c r="G130" s="6">
        <v>1057</v>
      </c>
      <c r="H130" t="s">
        <v>886</v>
      </c>
      <c r="I130" t="s">
        <v>887</v>
      </c>
      <c r="J130" t="s">
        <v>888</v>
      </c>
      <c r="K130">
        <v>0</v>
      </c>
      <c r="L130" t="s">
        <v>894</v>
      </c>
      <c r="M130" t="s">
        <v>229</v>
      </c>
      <c r="N130" t="s">
        <v>1114</v>
      </c>
      <c r="O130" t="s">
        <v>1115</v>
      </c>
      <c r="P130" t="s">
        <v>952</v>
      </c>
      <c r="Q130" t="s">
        <v>914</v>
      </c>
      <c r="R130" t="str">
        <f>IFERROR(AVERAGEIF('2-Patients'!C:C,'3-Variants'!B130,'2-Patients'!L:L), "")</f>
        <v/>
      </c>
      <c r="S130" t="b">
        <f>IF(COUNTIFS('2-Patients'!$C:$C,'3-Variants'!$B130,'2-Patients'!M:M,"Yes") &gt; 0,TRUE, "")</f>
        <v>1</v>
      </c>
      <c r="T130" t="str">
        <f>IF(COUNTIFS('2-Patients'!$C:$C,'3-Variants'!$B130,'2-Patients'!N:N,"Yes") &gt; 0,TRUE, "")</f>
        <v/>
      </c>
      <c r="U130" t="str">
        <f>IF(COUNTIFS('2-Patients'!$C:$C,'3-Variants'!$B130,'2-Patients'!O:O,"Yes") &gt; 0,TRUE, "")</f>
        <v/>
      </c>
      <c r="V130" t="b">
        <v>1</v>
      </c>
    </row>
    <row r="131" spans="2:22" x14ac:dyDescent="0.25">
      <c r="B131" t="s">
        <v>138</v>
      </c>
      <c r="C131" t="s">
        <v>139</v>
      </c>
      <c r="D131" t="s">
        <v>884</v>
      </c>
      <c r="E131" t="s">
        <v>69</v>
      </c>
      <c r="F131" t="s">
        <v>882</v>
      </c>
      <c r="G131" s="6">
        <v>1070</v>
      </c>
      <c r="H131" t="s">
        <v>904</v>
      </c>
      <c r="I131" t="s">
        <v>893</v>
      </c>
      <c r="J131" t="s">
        <v>896</v>
      </c>
      <c r="K131">
        <v>0</v>
      </c>
      <c r="L131" t="s">
        <v>118</v>
      </c>
      <c r="M131" t="s">
        <v>229</v>
      </c>
      <c r="N131" t="s">
        <v>1046</v>
      </c>
      <c r="O131" t="s">
        <v>1057</v>
      </c>
      <c r="P131" t="s">
        <v>952</v>
      </c>
      <c r="Q131" t="s">
        <v>914</v>
      </c>
      <c r="R131">
        <f>IFERROR(AVERAGEIF('2-Patients'!C:C,'3-Variants'!B131,'2-Patients'!L:L), "")</f>
        <v>1.4</v>
      </c>
      <c r="S131" t="b">
        <f>IF(COUNTIFS('2-Patients'!$C:$C,'3-Variants'!$B131,'2-Patients'!M:M,"Yes") &gt; 0,TRUE, "")</f>
        <v>1</v>
      </c>
      <c r="T131" t="str">
        <f>IF(COUNTIFS('2-Patients'!$C:$C,'3-Variants'!$B131,'2-Patients'!N:N,"Yes") &gt; 0,TRUE, "")</f>
        <v/>
      </c>
      <c r="U131" t="b">
        <f>IF(COUNTIFS('2-Patients'!$C:$C,'3-Variants'!$B131,'2-Patients'!O:O,"Yes") &gt; 0,TRUE, "")</f>
        <v>1</v>
      </c>
      <c r="V131" t="b">
        <v>1</v>
      </c>
    </row>
    <row r="132" spans="2:22" x14ac:dyDescent="0.25">
      <c r="B132" t="s">
        <v>146</v>
      </c>
      <c r="C132" t="s">
        <v>147</v>
      </c>
      <c r="D132" t="s">
        <v>884</v>
      </c>
      <c r="E132" t="s">
        <v>69</v>
      </c>
      <c r="F132" t="s">
        <v>882</v>
      </c>
      <c r="G132" s="6">
        <v>1078</v>
      </c>
      <c r="H132" t="s">
        <v>901</v>
      </c>
      <c r="I132" t="s">
        <v>888</v>
      </c>
      <c r="J132" t="s">
        <v>887</v>
      </c>
      <c r="K132">
        <v>0</v>
      </c>
      <c r="L132" t="s">
        <v>894</v>
      </c>
      <c r="M132" t="s">
        <v>229</v>
      </c>
      <c r="N132" t="s">
        <v>1038</v>
      </c>
      <c r="O132" t="s">
        <v>1116</v>
      </c>
      <c r="P132" t="s">
        <v>952</v>
      </c>
      <c r="Q132" t="s">
        <v>914</v>
      </c>
      <c r="R132" t="str">
        <f>IFERROR(AVERAGEIF('2-Patients'!C:C,'3-Variants'!B132,'2-Patients'!L:L), "")</f>
        <v/>
      </c>
      <c r="S132" t="str">
        <f>IF(COUNTIFS('2-Patients'!$C:$C,'3-Variants'!$B132,'2-Patients'!M:M,"Yes") &gt; 0,TRUE, "")</f>
        <v/>
      </c>
      <c r="T132" t="b">
        <f>IF(COUNTIFS('2-Patients'!$C:$C,'3-Variants'!$B132,'2-Patients'!N:N,"Yes") &gt; 0,TRUE, "")</f>
        <v>1</v>
      </c>
      <c r="U132" t="str">
        <f>IF(COUNTIFS('2-Patients'!$C:$C,'3-Variants'!$B132,'2-Patients'!O:O,"Yes") &gt; 0,TRUE, "")</f>
        <v/>
      </c>
      <c r="V132" t="b">
        <v>1</v>
      </c>
    </row>
    <row r="133" spans="2:22" x14ac:dyDescent="0.25">
      <c r="B133" t="s">
        <v>149</v>
      </c>
      <c r="C133" t="s">
        <v>150</v>
      </c>
      <c r="D133" t="s">
        <v>884</v>
      </c>
      <c r="E133" t="s">
        <v>69</v>
      </c>
      <c r="F133" t="s">
        <v>882</v>
      </c>
      <c r="G133" s="6">
        <v>1084</v>
      </c>
      <c r="H133" t="s">
        <v>901</v>
      </c>
      <c r="I133" t="s">
        <v>888</v>
      </c>
      <c r="J133" t="s">
        <v>887</v>
      </c>
      <c r="K133">
        <v>0</v>
      </c>
      <c r="L133" t="s">
        <v>118</v>
      </c>
      <c r="M133" t="s">
        <v>229</v>
      </c>
      <c r="N133" t="s">
        <v>1038</v>
      </c>
      <c r="O133" t="s">
        <v>1117</v>
      </c>
      <c r="P133" t="s">
        <v>952</v>
      </c>
      <c r="Q133" t="s">
        <v>914</v>
      </c>
      <c r="R133">
        <f>IFERROR(AVERAGEIF('2-Patients'!C:C,'3-Variants'!B133,'2-Patients'!L:L), "")</f>
        <v>4</v>
      </c>
      <c r="S133" t="b">
        <f>IF(COUNTIFS('2-Patients'!$C:$C,'3-Variants'!$B133,'2-Patients'!M:M,"Yes") &gt; 0,TRUE, "")</f>
        <v>1</v>
      </c>
      <c r="T133" t="str">
        <f>IF(COUNTIFS('2-Patients'!$C:$C,'3-Variants'!$B133,'2-Patients'!N:N,"Yes") &gt; 0,TRUE, "")</f>
        <v/>
      </c>
      <c r="U133" t="b">
        <f>IF(COUNTIFS('2-Patients'!$C:$C,'3-Variants'!$B133,'2-Patients'!O:O,"Yes") &gt; 0,TRUE, "")</f>
        <v>1</v>
      </c>
      <c r="V133" t="b">
        <v>1</v>
      </c>
    </row>
    <row r="134" spans="2:22" x14ac:dyDescent="0.25">
      <c r="B134" t="s">
        <v>164</v>
      </c>
      <c r="C134" t="s">
        <v>165</v>
      </c>
      <c r="D134" t="s">
        <v>884</v>
      </c>
      <c r="E134" t="s">
        <v>69</v>
      </c>
      <c r="F134" t="s">
        <v>882</v>
      </c>
      <c r="G134" s="6">
        <v>1155</v>
      </c>
      <c r="H134" t="s">
        <v>932</v>
      </c>
      <c r="I134" t="s">
        <v>893</v>
      </c>
      <c r="J134" t="s">
        <v>888</v>
      </c>
      <c r="K134">
        <v>0</v>
      </c>
      <c r="L134" t="s">
        <v>894</v>
      </c>
      <c r="M134" t="s">
        <v>229</v>
      </c>
      <c r="N134" t="s">
        <v>1038</v>
      </c>
      <c r="O134" t="s">
        <v>1118</v>
      </c>
      <c r="P134" t="s">
        <v>953</v>
      </c>
      <c r="Q134" t="s">
        <v>908</v>
      </c>
      <c r="R134">
        <f>IFERROR(AVERAGEIF('2-Patients'!C:C,'3-Variants'!B134,'2-Patients'!L:L), "")</f>
        <v>1.3</v>
      </c>
      <c r="S134" t="b">
        <f>IF(COUNTIFS('2-Patients'!$C:$C,'3-Variants'!$B134,'2-Patients'!M:M,"Yes") &gt; 0,TRUE, "")</f>
        <v>1</v>
      </c>
      <c r="T134" t="b">
        <f>IF(COUNTIFS('2-Patients'!$C:$C,'3-Variants'!$B134,'2-Patients'!N:N,"Yes") &gt; 0,TRUE, "")</f>
        <v>1</v>
      </c>
      <c r="U134" t="b">
        <f>IF(COUNTIFS('2-Patients'!$C:$C,'3-Variants'!$B134,'2-Patients'!O:O,"Yes") &gt; 0,TRUE, "")</f>
        <v>1</v>
      </c>
      <c r="V134" t="b">
        <v>1</v>
      </c>
    </row>
    <row r="135" spans="2:22" x14ac:dyDescent="0.25">
      <c r="B135" t="s">
        <v>168</v>
      </c>
      <c r="C135" t="s">
        <v>169</v>
      </c>
      <c r="D135" t="s">
        <v>941</v>
      </c>
      <c r="E135" t="s">
        <v>130</v>
      </c>
      <c r="F135" t="s">
        <v>882</v>
      </c>
      <c r="G135" s="6">
        <v>1168</v>
      </c>
      <c r="H135" t="s">
        <v>883</v>
      </c>
      <c r="K135">
        <v>0</v>
      </c>
      <c r="L135" t="s">
        <v>894</v>
      </c>
      <c r="M135" t="s">
        <v>229</v>
      </c>
      <c r="N135" t="s">
        <v>1024</v>
      </c>
      <c r="O135" t="s">
        <v>1024</v>
      </c>
      <c r="R135">
        <f>IFERROR(AVERAGEIF('2-Patients'!C:C,'3-Variants'!B135,'2-Patients'!L:L), "")</f>
        <v>2.5</v>
      </c>
      <c r="S135" t="b">
        <f>IF(COUNTIFS('2-Patients'!$C:$C,'3-Variants'!$B135,'2-Patients'!M:M,"Yes") &gt; 0,TRUE, "")</f>
        <v>1</v>
      </c>
      <c r="T135" t="str">
        <f>IF(COUNTIFS('2-Patients'!$C:$C,'3-Variants'!$B135,'2-Patients'!N:N,"Yes") &gt; 0,TRUE, "")</f>
        <v/>
      </c>
      <c r="U135" t="b">
        <f>IF(COUNTIFS('2-Patients'!$C:$C,'3-Variants'!$B135,'2-Patients'!O:O,"Yes") &gt; 0,TRUE, "")</f>
        <v>1</v>
      </c>
      <c r="V135" t="b">
        <v>1</v>
      </c>
    </row>
    <row r="136" spans="2:22" x14ac:dyDescent="0.25">
      <c r="B136" t="s">
        <v>1003</v>
      </c>
      <c r="C136" t="s">
        <v>174</v>
      </c>
      <c r="D136" t="s">
        <v>884</v>
      </c>
      <c r="E136" t="s">
        <v>69</v>
      </c>
      <c r="F136" t="s">
        <v>882</v>
      </c>
      <c r="G136" s="6">
        <v>1189</v>
      </c>
      <c r="H136" t="s">
        <v>954</v>
      </c>
      <c r="I136" t="s">
        <v>893</v>
      </c>
      <c r="J136" t="s">
        <v>887</v>
      </c>
      <c r="K136">
        <v>0</v>
      </c>
      <c r="L136" t="s">
        <v>894</v>
      </c>
      <c r="M136" t="s">
        <v>229</v>
      </c>
      <c r="N136" t="s">
        <v>1038</v>
      </c>
      <c r="O136" t="s">
        <v>1119</v>
      </c>
      <c r="P136" t="s">
        <v>955</v>
      </c>
      <c r="Q136" t="s">
        <v>891</v>
      </c>
      <c r="R136" t="str">
        <f>IFERROR(AVERAGEIF('2-Patients'!C:C,'3-Variants'!B136,'2-Patients'!L:L), "")</f>
        <v/>
      </c>
      <c r="S136" t="str">
        <f>IF(COUNTIFS('2-Patients'!$C:$C,'3-Variants'!$B136,'2-Patients'!M:M,"Yes") &gt; 0,TRUE, "")</f>
        <v/>
      </c>
      <c r="T136" t="str">
        <f>IF(COUNTIFS('2-Patients'!$C:$C,'3-Variants'!$B136,'2-Patients'!N:N,"Yes") &gt; 0,TRUE, "")</f>
        <v/>
      </c>
      <c r="U136" t="str">
        <f>IF(COUNTIFS('2-Patients'!$C:$C,'3-Variants'!$B136,'2-Patients'!O:O,"Yes") &gt; 0,TRUE, "")</f>
        <v/>
      </c>
      <c r="V136" t="b">
        <v>1</v>
      </c>
    </row>
    <row r="137" spans="2:22" x14ac:dyDescent="0.25">
      <c r="B137" t="s">
        <v>186</v>
      </c>
      <c r="C137" t="s">
        <v>187</v>
      </c>
      <c r="D137" t="s">
        <v>884</v>
      </c>
      <c r="E137" t="s">
        <v>69</v>
      </c>
      <c r="F137" t="s">
        <v>885</v>
      </c>
      <c r="G137" s="6">
        <v>1213</v>
      </c>
      <c r="H137" t="s">
        <v>886</v>
      </c>
      <c r="I137" t="s">
        <v>887</v>
      </c>
      <c r="J137" t="s">
        <v>888</v>
      </c>
      <c r="K137">
        <v>5</v>
      </c>
      <c r="L137" t="s">
        <v>889</v>
      </c>
      <c r="M137" t="s">
        <v>229</v>
      </c>
      <c r="N137" t="s">
        <v>1025</v>
      </c>
      <c r="O137" t="s">
        <v>1115</v>
      </c>
      <c r="P137" t="s">
        <v>955</v>
      </c>
      <c r="Q137" t="s">
        <v>891</v>
      </c>
      <c r="R137" t="str">
        <f>IFERROR(AVERAGEIF('2-Patients'!C:C,'3-Variants'!B137,'2-Patients'!L:L), "")</f>
        <v/>
      </c>
      <c r="S137" t="b">
        <f>IF(COUNTIFS('2-Patients'!$C:$C,'3-Variants'!$B137,'2-Patients'!M:M,"Yes") &gt; 0,TRUE, "")</f>
        <v>1</v>
      </c>
      <c r="T137" t="str">
        <f>IF(COUNTIFS('2-Patients'!$C:$C,'3-Variants'!$B137,'2-Patients'!N:N,"Yes") &gt; 0,TRUE, "")</f>
        <v/>
      </c>
      <c r="U137" t="str">
        <f>IF(COUNTIFS('2-Patients'!$C:$C,'3-Variants'!$B137,'2-Patients'!O:O,"Yes") &gt; 0,TRUE, "")</f>
        <v/>
      </c>
      <c r="V137" t="b">
        <v>1</v>
      </c>
    </row>
    <row r="138" spans="2:22" x14ac:dyDescent="0.25">
      <c r="B138" t="s">
        <v>188</v>
      </c>
      <c r="C138" t="s">
        <v>189</v>
      </c>
      <c r="D138" t="s">
        <v>884</v>
      </c>
      <c r="E138" t="s">
        <v>69</v>
      </c>
      <c r="F138" t="s">
        <v>902</v>
      </c>
      <c r="G138" s="6">
        <v>1228</v>
      </c>
      <c r="H138" t="s">
        <v>901</v>
      </c>
      <c r="I138" t="s">
        <v>888</v>
      </c>
      <c r="J138" t="s">
        <v>887</v>
      </c>
      <c r="K138">
        <v>1</v>
      </c>
      <c r="L138" t="s">
        <v>894</v>
      </c>
      <c r="M138" t="s">
        <v>229</v>
      </c>
      <c r="N138" t="s">
        <v>1034</v>
      </c>
      <c r="O138" t="s">
        <v>1120</v>
      </c>
      <c r="P138" t="s">
        <v>955</v>
      </c>
      <c r="Q138" t="s">
        <v>891</v>
      </c>
      <c r="R138" t="str">
        <f>IFERROR(AVERAGEIF('2-Patients'!C:C,'3-Variants'!B138,'2-Patients'!L:L), "")</f>
        <v/>
      </c>
      <c r="S138" t="str">
        <f>IF(COUNTIFS('2-Patients'!$C:$C,'3-Variants'!$B138,'2-Patients'!M:M,"Yes") &gt; 0,TRUE, "")</f>
        <v/>
      </c>
      <c r="T138" t="str">
        <f>IF(COUNTIFS('2-Patients'!$C:$C,'3-Variants'!$B138,'2-Patients'!N:N,"Yes") &gt; 0,TRUE, "")</f>
        <v/>
      </c>
      <c r="U138" t="str">
        <f>IF(COUNTIFS('2-Patients'!$C:$C,'3-Variants'!$B138,'2-Patients'!O:O,"Yes") &gt; 0,TRUE, "")</f>
        <v/>
      </c>
      <c r="V138" t="b">
        <v>1</v>
      </c>
    </row>
    <row r="139" spans="2:22" x14ac:dyDescent="0.25">
      <c r="B139" t="s">
        <v>995</v>
      </c>
      <c r="C139" t="s">
        <v>192</v>
      </c>
      <c r="D139" t="s">
        <v>884</v>
      </c>
      <c r="E139" t="s">
        <v>69</v>
      </c>
      <c r="F139" t="s">
        <v>882</v>
      </c>
      <c r="G139" s="6">
        <v>1229</v>
      </c>
      <c r="H139" t="s">
        <v>912</v>
      </c>
      <c r="I139" t="s">
        <v>887</v>
      </c>
      <c r="J139" t="s">
        <v>888</v>
      </c>
      <c r="K139">
        <v>0</v>
      </c>
      <c r="L139" t="s">
        <v>894</v>
      </c>
      <c r="M139" t="s">
        <v>229</v>
      </c>
      <c r="N139" t="s">
        <v>1038</v>
      </c>
      <c r="O139" t="s">
        <v>1121</v>
      </c>
      <c r="P139" t="s">
        <v>955</v>
      </c>
      <c r="Q139" t="s">
        <v>891</v>
      </c>
      <c r="R139" t="str">
        <f>IFERROR(AVERAGEIF('2-Patients'!C:C,'3-Variants'!B139,'2-Patients'!L:L), "")</f>
        <v/>
      </c>
      <c r="S139" t="str">
        <f>IF(COUNTIFS('2-Patients'!$C:$C,'3-Variants'!$B139,'2-Patients'!M:M,"Yes") &gt; 0,TRUE, "")</f>
        <v/>
      </c>
      <c r="T139" t="str">
        <f>IF(COUNTIFS('2-Patients'!$C:$C,'3-Variants'!$B139,'2-Patients'!N:N,"Yes") &gt; 0,TRUE, "")</f>
        <v/>
      </c>
      <c r="U139" t="str">
        <f>IF(COUNTIFS('2-Patients'!$C:$C,'3-Variants'!$B139,'2-Patients'!O:O,"Yes") &gt; 0,TRUE, "")</f>
        <v/>
      </c>
      <c r="V139" t="b">
        <v>1</v>
      </c>
    </row>
    <row r="140" spans="2:22" x14ac:dyDescent="0.25">
      <c r="B140" t="s">
        <v>956</v>
      </c>
      <c r="C140" t="s">
        <v>957</v>
      </c>
      <c r="D140" t="s">
        <v>884</v>
      </c>
      <c r="E140" t="s">
        <v>69</v>
      </c>
      <c r="F140" t="s">
        <v>866</v>
      </c>
      <c r="G140" s="5">
        <v>1243</v>
      </c>
      <c r="H140" t="s">
        <v>903</v>
      </c>
      <c r="I140" t="s">
        <v>893</v>
      </c>
      <c r="J140" t="s">
        <v>887</v>
      </c>
      <c r="K140">
        <v>696</v>
      </c>
      <c r="L140" t="s">
        <v>866</v>
      </c>
      <c r="M140" t="s">
        <v>229</v>
      </c>
      <c r="N140" t="s">
        <v>1122</v>
      </c>
      <c r="O140" t="s">
        <v>1028</v>
      </c>
      <c r="P140" t="s">
        <v>955</v>
      </c>
      <c r="Q140" t="s">
        <v>891</v>
      </c>
      <c r="R140" t="str">
        <f>IFERROR(AVERAGEIF('2-Patients'!C:C,'3-Variants'!B140,'2-Patients'!L:L), "")</f>
        <v/>
      </c>
      <c r="S140" t="str">
        <f>IF(COUNTIFS('2-Patients'!$C:$C,'3-Variants'!$B140,'2-Patients'!M:M,"Yes") &gt; 0,TRUE, "")</f>
        <v/>
      </c>
      <c r="T140" t="str">
        <f>IF(COUNTIFS('2-Patients'!$C:$C,'3-Variants'!$B140,'2-Patients'!N:N,"Yes") &gt; 0,TRUE, "")</f>
        <v/>
      </c>
      <c r="U140" t="str">
        <f>IF(COUNTIFS('2-Patients'!$C:$C,'3-Variants'!$B140,'2-Patients'!O:O,"Yes") &gt; 0,TRUE, "")</f>
        <v/>
      </c>
    </row>
    <row r="141" spans="2:22" x14ac:dyDescent="0.25">
      <c r="B141" t="s">
        <v>194</v>
      </c>
      <c r="C141" t="s">
        <v>195</v>
      </c>
      <c r="D141" t="s">
        <v>884</v>
      </c>
      <c r="E141" t="s">
        <v>69</v>
      </c>
      <c r="F141" t="s">
        <v>902</v>
      </c>
      <c r="G141" s="6">
        <v>1249</v>
      </c>
      <c r="H141" t="s">
        <v>904</v>
      </c>
      <c r="I141" t="s">
        <v>893</v>
      </c>
      <c r="J141" t="s">
        <v>896</v>
      </c>
      <c r="K141">
        <v>2</v>
      </c>
      <c r="L141" t="s">
        <v>894</v>
      </c>
      <c r="M141" t="s">
        <v>229</v>
      </c>
      <c r="N141" t="s">
        <v>1038</v>
      </c>
      <c r="O141" t="s">
        <v>1123</v>
      </c>
      <c r="P141" t="s">
        <v>955</v>
      </c>
      <c r="Q141" t="s">
        <v>891</v>
      </c>
      <c r="R141" t="str">
        <f>IFERROR(AVERAGEIF('2-Patients'!C:C,'3-Variants'!B141,'2-Patients'!L:L), "")</f>
        <v/>
      </c>
      <c r="S141" t="str">
        <f>IF(COUNTIFS('2-Patients'!$C:$C,'3-Variants'!$B141,'2-Patients'!M:M,"Yes") &gt; 0,TRUE, "")</f>
        <v/>
      </c>
      <c r="T141" t="str">
        <f>IF(COUNTIFS('2-Patients'!$C:$C,'3-Variants'!$B141,'2-Patients'!N:N,"Yes") &gt; 0,TRUE, "")</f>
        <v/>
      </c>
      <c r="U141" t="str">
        <f>IF(COUNTIFS('2-Patients'!$C:$C,'3-Variants'!$B141,'2-Patients'!O:O,"Yes") &gt; 0,TRUE, "")</f>
        <v/>
      </c>
      <c r="V141" t="b">
        <v>1</v>
      </c>
    </row>
    <row r="142" spans="2:22" x14ac:dyDescent="0.25">
      <c r="B142" t="s">
        <v>197</v>
      </c>
      <c r="C142" t="s">
        <v>198</v>
      </c>
      <c r="D142" t="s">
        <v>884</v>
      </c>
      <c r="E142" t="s">
        <v>69</v>
      </c>
      <c r="F142" t="s">
        <v>866</v>
      </c>
      <c r="G142" s="6">
        <v>1250</v>
      </c>
      <c r="H142" t="s">
        <v>901</v>
      </c>
      <c r="I142" t="s">
        <v>888</v>
      </c>
      <c r="J142" t="s">
        <v>887</v>
      </c>
      <c r="K142">
        <v>32</v>
      </c>
      <c r="L142" t="s">
        <v>928</v>
      </c>
      <c r="M142" t="s">
        <v>229</v>
      </c>
      <c r="N142" t="s">
        <v>1124</v>
      </c>
      <c r="O142" t="s">
        <v>1125</v>
      </c>
      <c r="P142" t="s">
        <v>955</v>
      </c>
      <c r="Q142" t="s">
        <v>891</v>
      </c>
      <c r="R142" t="str">
        <f>IFERROR(AVERAGEIF('2-Patients'!C:C,'3-Variants'!B142,'2-Patients'!L:L), "")</f>
        <v/>
      </c>
      <c r="S142" t="b">
        <f>IF(COUNTIFS('2-Patients'!$C:$C,'3-Variants'!$B142,'2-Patients'!M:M,"Yes") &gt; 0,TRUE, "")</f>
        <v>1</v>
      </c>
      <c r="T142" t="str">
        <f>IF(COUNTIFS('2-Patients'!$C:$C,'3-Variants'!$B142,'2-Patients'!N:N,"Yes") &gt; 0,TRUE, "")</f>
        <v/>
      </c>
      <c r="U142" t="str">
        <f>IF(COUNTIFS('2-Patients'!$C:$C,'3-Variants'!$B142,'2-Patients'!O:O,"Yes") &gt; 0,TRUE, "")</f>
        <v/>
      </c>
      <c r="V142" t="b">
        <v>1</v>
      </c>
    </row>
    <row r="143" spans="2:22" x14ac:dyDescent="0.25">
      <c r="B143" t="s">
        <v>203</v>
      </c>
      <c r="C143" t="s">
        <v>204</v>
      </c>
      <c r="D143" t="s">
        <v>881</v>
      </c>
      <c r="E143" t="s">
        <v>130</v>
      </c>
      <c r="F143" t="s">
        <v>882</v>
      </c>
      <c r="G143" s="6">
        <v>1255</v>
      </c>
      <c r="H143" t="s">
        <v>883</v>
      </c>
      <c r="K143">
        <v>0</v>
      </c>
      <c r="L143" t="s">
        <v>118</v>
      </c>
      <c r="M143" t="s">
        <v>415</v>
      </c>
      <c r="N143" t="s">
        <v>1024</v>
      </c>
      <c r="O143" t="s">
        <v>1024</v>
      </c>
      <c r="R143" t="str">
        <f>IFERROR(AVERAGEIF('2-Patients'!C:C,'3-Variants'!B143,'2-Patients'!L:L), "")</f>
        <v/>
      </c>
      <c r="S143" t="b">
        <f>IF(COUNTIFS('2-Patients'!$C:$C,'3-Variants'!$B143,'2-Patients'!M:M,"Yes") &gt; 0,TRUE, "")</f>
        <v>1</v>
      </c>
      <c r="T143" t="str">
        <f>IF(COUNTIFS('2-Patients'!$C:$C,'3-Variants'!$B143,'2-Patients'!N:N,"Yes") &gt; 0,TRUE, "")</f>
        <v/>
      </c>
      <c r="U143" t="str">
        <f>IF(COUNTIFS('2-Patients'!$C:$C,'3-Variants'!$B143,'2-Patients'!O:O,"Yes") &gt; 0,TRUE, "")</f>
        <v/>
      </c>
      <c r="V143" t="b">
        <v>1</v>
      </c>
    </row>
    <row r="144" spans="2:22" x14ac:dyDescent="0.25">
      <c r="B144" t="s">
        <v>200</v>
      </c>
      <c r="C144" t="s">
        <v>201</v>
      </c>
      <c r="D144" t="s">
        <v>884</v>
      </c>
      <c r="E144" t="s">
        <v>69</v>
      </c>
      <c r="F144" t="s">
        <v>882</v>
      </c>
      <c r="G144" s="6">
        <v>1255</v>
      </c>
      <c r="H144" t="s">
        <v>904</v>
      </c>
      <c r="I144" t="s">
        <v>893</v>
      </c>
      <c r="J144" t="s">
        <v>896</v>
      </c>
      <c r="K144">
        <v>3</v>
      </c>
      <c r="L144" t="s">
        <v>889</v>
      </c>
      <c r="M144" t="s">
        <v>229</v>
      </c>
      <c r="N144" t="s">
        <v>1034</v>
      </c>
      <c r="O144" t="s">
        <v>1076</v>
      </c>
      <c r="P144" t="s">
        <v>955</v>
      </c>
      <c r="Q144" t="s">
        <v>891</v>
      </c>
      <c r="R144" t="str">
        <f>IFERROR(AVERAGEIF('2-Patients'!C:C,'3-Variants'!B144,'2-Patients'!L:L), "")</f>
        <v/>
      </c>
      <c r="S144" t="b">
        <f>IF(COUNTIFS('2-Patients'!$C:$C,'3-Variants'!$B144,'2-Patients'!M:M,"Yes") &gt; 0,TRUE, "")</f>
        <v>1</v>
      </c>
      <c r="T144" t="str">
        <f>IF(COUNTIFS('2-Patients'!$C:$C,'3-Variants'!$B144,'2-Patients'!N:N,"Yes") &gt; 0,TRUE, "")</f>
        <v/>
      </c>
      <c r="U144" t="str">
        <f>IF(COUNTIFS('2-Patients'!$C:$C,'3-Variants'!$B144,'2-Patients'!O:O,"Yes") &gt; 0,TRUE, "")</f>
        <v/>
      </c>
      <c r="V144" t="b">
        <v>1</v>
      </c>
    </row>
    <row r="145" spans="2:22" x14ac:dyDescent="0.25">
      <c r="B145" t="s">
        <v>206</v>
      </c>
      <c r="C145" t="s">
        <v>207</v>
      </c>
      <c r="D145" t="s">
        <v>884</v>
      </c>
      <c r="E145" t="s">
        <v>69</v>
      </c>
      <c r="F145" t="s">
        <v>885</v>
      </c>
      <c r="G145" s="6">
        <v>1256</v>
      </c>
      <c r="H145" t="s">
        <v>901</v>
      </c>
      <c r="I145" t="s">
        <v>888</v>
      </c>
      <c r="J145" t="s">
        <v>887</v>
      </c>
      <c r="K145">
        <v>3</v>
      </c>
      <c r="L145" t="s">
        <v>889</v>
      </c>
      <c r="M145" t="s">
        <v>229</v>
      </c>
      <c r="N145" t="s">
        <v>1126</v>
      </c>
      <c r="O145" t="s">
        <v>1074</v>
      </c>
      <c r="P145" t="s">
        <v>955</v>
      </c>
      <c r="Q145" t="s">
        <v>891</v>
      </c>
      <c r="R145" t="str">
        <f>IFERROR(AVERAGEIF('2-Patients'!C:C,'3-Variants'!B145,'2-Patients'!L:L), "")</f>
        <v/>
      </c>
      <c r="S145" t="b">
        <f>IF(COUNTIFS('2-Patients'!$C:$C,'3-Variants'!$B145,'2-Patients'!M:M,"Yes") &gt; 0,TRUE, "")</f>
        <v>1</v>
      </c>
      <c r="T145" t="str">
        <f>IF(COUNTIFS('2-Patients'!$C:$C,'3-Variants'!$B145,'2-Patients'!N:N,"Yes") &gt; 0,TRUE, "")</f>
        <v/>
      </c>
      <c r="U145" t="str">
        <f>IF(COUNTIFS('2-Patients'!$C:$C,'3-Variants'!$B145,'2-Patients'!O:O,"Yes") &gt; 0,TRUE, "")</f>
        <v/>
      </c>
      <c r="V145" t="b">
        <v>1</v>
      </c>
    </row>
    <row r="146" spans="2:22" x14ac:dyDescent="0.25">
      <c r="B146" t="s">
        <v>208</v>
      </c>
      <c r="C146" t="s">
        <v>209</v>
      </c>
      <c r="D146" t="s">
        <v>884</v>
      </c>
      <c r="E146" t="s">
        <v>69</v>
      </c>
      <c r="F146" t="s">
        <v>885</v>
      </c>
      <c r="G146" s="6">
        <v>1256</v>
      </c>
      <c r="H146" t="s">
        <v>895</v>
      </c>
      <c r="I146" t="s">
        <v>888</v>
      </c>
      <c r="J146" t="s">
        <v>896</v>
      </c>
      <c r="K146">
        <v>0</v>
      </c>
      <c r="L146" t="s">
        <v>889</v>
      </c>
      <c r="M146" t="s">
        <v>229</v>
      </c>
      <c r="N146" t="s">
        <v>1034</v>
      </c>
      <c r="O146" t="s">
        <v>1075</v>
      </c>
      <c r="P146" t="s">
        <v>955</v>
      </c>
      <c r="Q146" t="s">
        <v>891</v>
      </c>
      <c r="R146" t="str">
        <f>IFERROR(AVERAGEIF('2-Patients'!C:C,'3-Variants'!B146,'2-Patients'!L:L), "")</f>
        <v/>
      </c>
      <c r="S146" t="b">
        <f>IF(COUNTIFS('2-Patients'!$C:$C,'3-Variants'!$B146,'2-Patients'!M:M,"Yes") &gt; 0,TRUE, "")</f>
        <v>1</v>
      </c>
      <c r="T146" t="str">
        <f>IF(COUNTIFS('2-Patients'!$C:$C,'3-Variants'!$B146,'2-Patients'!N:N,"Yes") &gt; 0,TRUE, "")</f>
        <v/>
      </c>
      <c r="U146" t="str">
        <f>IF(COUNTIFS('2-Patients'!$C:$C,'3-Variants'!$B146,'2-Patients'!O:O,"Yes") &gt; 0,TRUE, "")</f>
        <v/>
      </c>
      <c r="V146" t="b">
        <v>1</v>
      </c>
    </row>
    <row r="147" spans="2:22" x14ac:dyDescent="0.25">
      <c r="B147" t="s">
        <v>989</v>
      </c>
      <c r="C147" t="s">
        <v>213</v>
      </c>
      <c r="D147" t="s">
        <v>884</v>
      </c>
      <c r="E147" t="s">
        <v>69</v>
      </c>
      <c r="F147" t="s">
        <v>885</v>
      </c>
      <c r="G147" s="6">
        <v>1292</v>
      </c>
      <c r="H147" t="s">
        <v>958</v>
      </c>
      <c r="I147" t="s">
        <v>893</v>
      </c>
      <c r="J147" t="s">
        <v>888</v>
      </c>
      <c r="K147">
        <v>0</v>
      </c>
      <c r="L147" t="s">
        <v>894</v>
      </c>
      <c r="M147" t="s">
        <v>229</v>
      </c>
      <c r="N147" t="s">
        <v>1072</v>
      </c>
      <c r="O147" t="s">
        <v>1063</v>
      </c>
      <c r="P147" t="s">
        <v>959</v>
      </c>
      <c r="Q147" t="s">
        <v>908</v>
      </c>
      <c r="R147" t="str">
        <f>IFERROR(AVERAGEIF('2-Patients'!C:C,'3-Variants'!B147,'2-Patients'!L:L), "")</f>
        <v/>
      </c>
      <c r="S147" t="str">
        <f>IF(COUNTIFS('2-Patients'!$C:$C,'3-Variants'!$B147,'2-Patients'!M:M,"Yes") &gt; 0,TRUE, "")</f>
        <v/>
      </c>
      <c r="T147" t="str">
        <f>IF(COUNTIFS('2-Patients'!$C:$C,'3-Variants'!$B147,'2-Patients'!N:N,"Yes") &gt; 0,TRUE, "")</f>
        <v/>
      </c>
      <c r="U147" t="str">
        <f>IF(COUNTIFS('2-Patients'!$C:$C,'3-Variants'!$B147,'2-Patients'!O:O,"Yes") &gt; 0,TRUE, "")</f>
        <v/>
      </c>
      <c r="V147" t="b">
        <v>1</v>
      </c>
    </row>
    <row r="148" spans="2:22" x14ac:dyDescent="0.25">
      <c r="B148" t="s">
        <v>218</v>
      </c>
      <c r="C148" t="s">
        <v>219</v>
      </c>
      <c r="D148" t="s">
        <v>884</v>
      </c>
      <c r="E148" t="s">
        <v>69</v>
      </c>
      <c r="F148" t="s">
        <v>902</v>
      </c>
      <c r="G148" s="6">
        <v>1300</v>
      </c>
      <c r="H148" t="s">
        <v>960</v>
      </c>
      <c r="I148" t="s">
        <v>887</v>
      </c>
      <c r="J148" t="s">
        <v>896</v>
      </c>
      <c r="K148">
        <v>1</v>
      </c>
      <c r="L148" t="s">
        <v>894</v>
      </c>
      <c r="M148" t="s">
        <v>229</v>
      </c>
      <c r="N148" t="s">
        <v>1047</v>
      </c>
      <c r="O148" t="s">
        <v>1127</v>
      </c>
      <c r="P148" t="s">
        <v>959</v>
      </c>
      <c r="Q148" t="s">
        <v>908</v>
      </c>
      <c r="R148" t="str">
        <f>IFERROR(AVERAGEIF('2-Patients'!C:C,'3-Variants'!B148,'2-Patients'!L:L), "")</f>
        <v/>
      </c>
      <c r="S148" t="str">
        <f>IF(COUNTIFS('2-Patients'!$C:$C,'3-Variants'!$B148,'2-Patients'!M:M,"Yes") &gt; 0,TRUE, "")</f>
        <v/>
      </c>
      <c r="T148" t="str">
        <f>IF(COUNTIFS('2-Patients'!$C:$C,'3-Variants'!$B148,'2-Patients'!N:N,"Yes") &gt; 0,TRUE, "")</f>
        <v/>
      </c>
      <c r="U148" t="str">
        <f>IF(COUNTIFS('2-Patients'!$C:$C,'3-Variants'!$B148,'2-Patients'!O:O,"Yes") &gt; 0,TRUE, "")</f>
        <v/>
      </c>
      <c r="V148" t="b">
        <v>1</v>
      </c>
    </row>
    <row r="149" spans="2:22" x14ac:dyDescent="0.25">
      <c r="B149" t="s">
        <v>221</v>
      </c>
      <c r="C149" t="s">
        <v>222</v>
      </c>
      <c r="D149" t="s">
        <v>884</v>
      </c>
      <c r="E149" t="s">
        <v>69</v>
      </c>
      <c r="F149" t="s">
        <v>885</v>
      </c>
      <c r="G149" s="6">
        <v>1303</v>
      </c>
      <c r="H149" t="s">
        <v>901</v>
      </c>
      <c r="I149" t="s">
        <v>888</v>
      </c>
      <c r="J149" t="s">
        <v>887</v>
      </c>
      <c r="K149">
        <v>0</v>
      </c>
      <c r="L149" t="s">
        <v>894</v>
      </c>
      <c r="M149" t="s">
        <v>229</v>
      </c>
      <c r="N149" t="s">
        <v>1046</v>
      </c>
      <c r="O149" t="s">
        <v>1128</v>
      </c>
      <c r="P149" t="s">
        <v>959</v>
      </c>
      <c r="Q149" t="s">
        <v>908</v>
      </c>
      <c r="R149" t="str">
        <f>IFERROR(AVERAGEIF('2-Patients'!C:C,'3-Variants'!B149,'2-Patients'!L:L), "")</f>
        <v/>
      </c>
      <c r="S149" t="b">
        <f>IF(COUNTIFS('2-Patients'!$C:$C,'3-Variants'!$B149,'2-Patients'!M:M,"Yes") &gt; 0,TRUE, "")</f>
        <v>1</v>
      </c>
      <c r="T149" t="str">
        <f>IF(COUNTIFS('2-Patients'!$C:$C,'3-Variants'!$B149,'2-Patients'!N:N,"Yes") &gt; 0,TRUE, "")</f>
        <v/>
      </c>
      <c r="U149" t="str">
        <f>IF(COUNTIFS('2-Patients'!$C:$C,'3-Variants'!$B149,'2-Patients'!O:O,"Yes") &gt; 0,TRUE, "")</f>
        <v/>
      </c>
      <c r="V149" t="b">
        <v>1</v>
      </c>
    </row>
    <row r="150" spans="2:22" x14ac:dyDescent="0.25">
      <c r="B150" t="s">
        <v>243</v>
      </c>
      <c r="C150" t="s">
        <v>244</v>
      </c>
      <c r="D150" t="s">
        <v>884</v>
      </c>
      <c r="E150" t="s">
        <v>69</v>
      </c>
      <c r="F150" t="s">
        <v>902</v>
      </c>
      <c r="G150" s="6">
        <v>1324</v>
      </c>
      <c r="H150" t="s">
        <v>901</v>
      </c>
      <c r="I150" t="s">
        <v>888</v>
      </c>
      <c r="J150" t="s">
        <v>887</v>
      </c>
      <c r="K150">
        <v>1</v>
      </c>
      <c r="L150" t="s">
        <v>894</v>
      </c>
      <c r="M150" t="s">
        <v>229</v>
      </c>
      <c r="N150" t="s">
        <v>1038</v>
      </c>
      <c r="O150" t="s">
        <v>1039</v>
      </c>
      <c r="P150" t="s">
        <v>961</v>
      </c>
      <c r="Q150" t="s">
        <v>914</v>
      </c>
      <c r="R150" t="str">
        <f>IFERROR(AVERAGEIF('2-Patients'!C:C,'3-Variants'!B150,'2-Patients'!L:L), "")</f>
        <v/>
      </c>
      <c r="S150" t="str">
        <f>IF(COUNTIFS('2-Patients'!$C:$C,'3-Variants'!$B150,'2-Patients'!M:M,"Yes") &gt; 0,TRUE, "")</f>
        <v/>
      </c>
      <c r="T150" t="str">
        <f>IF(COUNTIFS('2-Patients'!$C:$C,'3-Variants'!$B150,'2-Patients'!N:N,"Yes") &gt; 0,TRUE, "")</f>
        <v/>
      </c>
      <c r="U150" t="str">
        <f>IF(COUNTIFS('2-Patients'!$C:$C,'3-Variants'!$B150,'2-Patients'!O:O,"Yes") &gt; 0,TRUE, "")</f>
        <v/>
      </c>
      <c r="V150" t="b">
        <v>1</v>
      </c>
    </row>
    <row r="151" spans="2:22" x14ac:dyDescent="0.25">
      <c r="B151" t="s">
        <v>993</v>
      </c>
      <c r="C151" t="s">
        <v>247</v>
      </c>
      <c r="D151" t="s">
        <v>884</v>
      </c>
      <c r="E151" t="s">
        <v>69</v>
      </c>
      <c r="F151" t="s">
        <v>882</v>
      </c>
      <c r="G151" s="6">
        <v>1325</v>
      </c>
      <c r="H151" t="s">
        <v>962</v>
      </c>
      <c r="I151" t="s">
        <v>888</v>
      </c>
      <c r="J151" t="s">
        <v>896</v>
      </c>
      <c r="K151">
        <v>0</v>
      </c>
      <c r="L151" t="s">
        <v>894</v>
      </c>
      <c r="M151" t="s">
        <v>229</v>
      </c>
      <c r="N151" t="s">
        <v>1038</v>
      </c>
      <c r="O151" t="s">
        <v>1039</v>
      </c>
      <c r="P151" t="s">
        <v>961</v>
      </c>
      <c r="Q151" t="s">
        <v>914</v>
      </c>
      <c r="R151" t="str">
        <f>IFERROR(AVERAGEIF('2-Patients'!C:C,'3-Variants'!B151,'2-Patients'!L:L), "")</f>
        <v/>
      </c>
      <c r="S151" t="str">
        <f>IF(COUNTIFS('2-Patients'!$C:$C,'3-Variants'!$B151,'2-Patients'!M:M,"Yes") &gt; 0,TRUE, "")</f>
        <v/>
      </c>
      <c r="T151" t="str">
        <f>IF(COUNTIFS('2-Patients'!$C:$C,'3-Variants'!$B151,'2-Patients'!N:N,"Yes") &gt; 0,TRUE, "")</f>
        <v/>
      </c>
      <c r="U151" t="str">
        <f>IF(COUNTIFS('2-Patients'!$C:$C,'3-Variants'!$B151,'2-Patients'!O:O,"Yes") &gt; 0,TRUE, "")</f>
        <v/>
      </c>
      <c r="V151" t="b">
        <v>1</v>
      </c>
    </row>
    <row r="152" spans="2:22" x14ac:dyDescent="0.25">
      <c r="B152" t="s">
        <v>994</v>
      </c>
      <c r="C152" t="s">
        <v>250</v>
      </c>
      <c r="D152" t="s">
        <v>884</v>
      </c>
      <c r="E152" t="s">
        <v>69</v>
      </c>
      <c r="F152" t="s">
        <v>885</v>
      </c>
      <c r="G152" s="6">
        <v>1327</v>
      </c>
      <c r="H152" t="s">
        <v>909</v>
      </c>
      <c r="I152" t="s">
        <v>888</v>
      </c>
      <c r="J152" t="s">
        <v>887</v>
      </c>
      <c r="K152">
        <v>0</v>
      </c>
      <c r="L152" t="s">
        <v>894</v>
      </c>
      <c r="M152" t="s">
        <v>229</v>
      </c>
      <c r="N152" t="s">
        <v>1038</v>
      </c>
      <c r="O152" t="s">
        <v>1039</v>
      </c>
      <c r="P152" t="s">
        <v>961</v>
      </c>
      <c r="Q152" t="s">
        <v>914</v>
      </c>
      <c r="R152" t="str">
        <f>IFERROR(AVERAGEIF('2-Patients'!C:C,'3-Variants'!B152,'2-Patients'!L:L), "")</f>
        <v/>
      </c>
      <c r="S152" t="str">
        <f>IF(COUNTIFS('2-Patients'!$C:$C,'3-Variants'!$B152,'2-Patients'!M:M,"Yes") &gt; 0,TRUE, "")</f>
        <v/>
      </c>
      <c r="T152" t="str">
        <f>IF(COUNTIFS('2-Patients'!$C:$C,'3-Variants'!$B152,'2-Patients'!N:N,"Yes") &gt; 0,TRUE, "")</f>
        <v/>
      </c>
      <c r="U152" t="str">
        <f>IF(COUNTIFS('2-Patients'!$C:$C,'3-Variants'!$B152,'2-Patients'!O:O,"Yes") &gt; 0,TRUE, "")</f>
        <v/>
      </c>
      <c r="V152" t="b">
        <v>1</v>
      </c>
    </row>
    <row r="153" spans="2:22" x14ac:dyDescent="0.25">
      <c r="B153" t="s">
        <v>252</v>
      </c>
      <c r="C153" t="s">
        <v>253</v>
      </c>
      <c r="D153" t="s">
        <v>884</v>
      </c>
      <c r="E153" t="s">
        <v>69</v>
      </c>
      <c r="F153" t="s">
        <v>885</v>
      </c>
      <c r="G153" s="6">
        <v>1328</v>
      </c>
      <c r="H153" t="s">
        <v>901</v>
      </c>
      <c r="I153" t="s">
        <v>888</v>
      </c>
      <c r="J153" t="s">
        <v>887</v>
      </c>
      <c r="K153">
        <v>0</v>
      </c>
      <c r="L153" t="s">
        <v>889</v>
      </c>
      <c r="M153" t="s">
        <v>229</v>
      </c>
      <c r="N153" t="s">
        <v>1038</v>
      </c>
      <c r="O153" t="s">
        <v>1039</v>
      </c>
      <c r="P153" t="s">
        <v>961</v>
      </c>
      <c r="Q153" t="s">
        <v>914</v>
      </c>
      <c r="R153" t="str">
        <f>IFERROR(AVERAGEIF('2-Patients'!C:C,'3-Variants'!B153,'2-Patients'!L:L), "")</f>
        <v/>
      </c>
      <c r="S153" t="b">
        <f>IF(COUNTIFS('2-Patients'!$C:$C,'3-Variants'!$B153,'2-Patients'!M:M,"Yes") &gt; 0,TRUE, "")</f>
        <v>1</v>
      </c>
      <c r="T153" t="str">
        <f>IF(COUNTIFS('2-Patients'!$C:$C,'3-Variants'!$B153,'2-Patients'!N:N,"Yes") &gt; 0,TRUE, "")</f>
        <v/>
      </c>
      <c r="U153" t="str">
        <f>IF(COUNTIFS('2-Patients'!$C:$C,'3-Variants'!$B153,'2-Patients'!O:O,"Yes") &gt; 0,TRUE, "")</f>
        <v/>
      </c>
      <c r="V153" t="b">
        <v>1</v>
      </c>
    </row>
    <row r="154" spans="2:22" x14ac:dyDescent="0.25">
      <c r="B154" t="s">
        <v>255</v>
      </c>
      <c r="C154" t="s">
        <v>256</v>
      </c>
      <c r="D154" t="s">
        <v>884</v>
      </c>
      <c r="E154" t="s">
        <v>69</v>
      </c>
      <c r="F154" t="s">
        <v>882</v>
      </c>
      <c r="G154" s="6">
        <v>1334</v>
      </c>
      <c r="H154" t="s">
        <v>886</v>
      </c>
      <c r="I154" t="s">
        <v>887</v>
      </c>
      <c r="J154" t="s">
        <v>888</v>
      </c>
      <c r="K154">
        <v>0</v>
      </c>
      <c r="L154" t="s">
        <v>894</v>
      </c>
      <c r="M154" t="s">
        <v>229</v>
      </c>
      <c r="N154" t="s">
        <v>1038</v>
      </c>
      <c r="O154" t="s">
        <v>1039</v>
      </c>
      <c r="P154" t="s">
        <v>961</v>
      </c>
      <c r="Q154" t="s">
        <v>914</v>
      </c>
      <c r="R154" t="str">
        <f>IFERROR(AVERAGEIF('2-Patients'!C:C,'3-Variants'!B154,'2-Patients'!L:L), "")</f>
        <v/>
      </c>
      <c r="S154" t="b">
        <f>IF(COUNTIFS('2-Patients'!$C:$C,'3-Variants'!$B154,'2-Patients'!M:M,"Yes") &gt; 0,TRUE, "")</f>
        <v>1</v>
      </c>
      <c r="T154" t="str">
        <f>IF(COUNTIFS('2-Patients'!$C:$C,'3-Variants'!$B154,'2-Patients'!N:N,"Yes") &gt; 0,TRUE, "")</f>
        <v/>
      </c>
      <c r="U154" t="str">
        <f>IF(COUNTIFS('2-Patients'!$C:$C,'3-Variants'!$B154,'2-Patients'!O:O,"Yes") &gt; 0,TRUE, "")</f>
        <v/>
      </c>
      <c r="V154" t="b">
        <v>1</v>
      </c>
    </row>
    <row r="155" spans="2:22" x14ac:dyDescent="0.25">
      <c r="B155" t="s">
        <v>259</v>
      </c>
      <c r="C155" t="s">
        <v>260</v>
      </c>
      <c r="D155" t="s">
        <v>881</v>
      </c>
      <c r="E155" t="s">
        <v>130</v>
      </c>
      <c r="F155" t="s">
        <v>882</v>
      </c>
      <c r="G155" s="6">
        <v>1335</v>
      </c>
      <c r="H155" t="s">
        <v>898</v>
      </c>
      <c r="K155">
        <v>0</v>
      </c>
      <c r="L155" t="s">
        <v>118</v>
      </c>
      <c r="M155" t="s">
        <v>415</v>
      </c>
      <c r="N155" t="s">
        <v>1024</v>
      </c>
      <c r="O155" t="s">
        <v>1024</v>
      </c>
      <c r="R155" t="str">
        <f>IFERROR(AVERAGEIF('2-Patients'!C:C,'3-Variants'!B155,'2-Patients'!L:L), "")</f>
        <v/>
      </c>
      <c r="S155" t="b">
        <f>IF(COUNTIFS('2-Patients'!$C:$C,'3-Variants'!$B155,'2-Patients'!M:M,"Yes") &gt; 0,TRUE, "")</f>
        <v>1</v>
      </c>
      <c r="T155" t="str">
        <f>IF(COUNTIFS('2-Patients'!$C:$C,'3-Variants'!$B155,'2-Patients'!N:N,"Yes") &gt; 0,TRUE, "")</f>
        <v/>
      </c>
      <c r="U155" t="str">
        <f>IF(COUNTIFS('2-Patients'!$C:$C,'3-Variants'!$B155,'2-Patients'!O:O,"Yes") &gt; 0,TRUE, "")</f>
        <v/>
      </c>
      <c r="V155" t="b">
        <v>1</v>
      </c>
    </row>
    <row r="156" spans="2:22" x14ac:dyDescent="0.25">
      <c r="B156" t="s">
        <v>264</v>
      </c>
      <c r="C156" t="s">
        <v>265</v>
      </c>
      <c r="D156" t="s">
        <v>884</v>
      </c>
      <c r="E156" t="s">
        <v>69</v>
      </c>
      <c r="F156" t="s">
        <v>882</v>
      </c>
      <c r="G156" s="6">
        <v>1337</v>
      </c>
      <c r="H156" t="s">
        <v>906</v>
      </c>
      <c r="I156" t="s">
        <v>896</v>
      </c>
      <c r="J156" t="s">
        <v>887</v>
      </c>
      <c r="K156">
        <v>0</v>
      </c>
      <c r="L156" t="s">
        <v>894</v>
      </c>
      <c r="M156" t="s">
        <v>229</v>
      </c>
      <c r="N156" t="s">
        <v>1038</v>
      </c>
      <c r="O156" t="s">
        <v>1039</v>
      </c>
      <c r="P156" t="s">
        <v>961</v>
      </c>
      <c r="Q156" t="s">
        <v>914</v>
      </c>
      <c r="R156" t="str">
        <f>IFERROR(AVERAGEIF('2-Patients'!C:C,'3-Variants'!B156,'2-Patients'!L:L), "")</f>
        <v/>
      </c>
      <c r="S156" t="b">
        <f>IF(COUNTIFS('2-Patients'!$C:$C,'3-Variants'!$B156,'2-Patients'!M:M,"Yes") &gt; 0,TRUE, "")</f>
        <v>1</v>
      </c>
      <c r="T156" t="str">
        <f>IF(COUNTIFS('2-Patients'!$C:$C,'3-Variants'!$B156,'2-Patients'!N:N,"Yes") &gt; 0,TRUE, "")</f>
        <v/>
      </c>
      <c r="U156" t="str">
        <f>IF(COUNTIFS('2-Patients'!$C:$C,'3-Variants'!$B156,'2-Patients'!O:O,"Yes") &gt; 0,TRUE, "")</f>
        <v/>
      </c>
      <c r="V156" t="b">
        <v>1</v>
      </c>
    </row>
    <row r="157" spans="2:22" x14ac:dyDescent="0.25">
      <c r="B157" t="s">
        <v>267</v>
      </c>
      <c r="C157" t="s">
        <v>268</v>
      </c>
      <c r="D157" t="s">
        <v>884</v>
      </c>
      <c r="E157" t="s">
        <v>69</v>
      </c>
      <c r="F157" t="s">
        <v>882</v>
      </c>
      <c r="G157" s="6">
        <v>1342</v>
      </c>
      <c r="H157" t="s">
        <v>960</v>
      </c>
      <c r="I157" t="s">
        <v>887</v>
      </c>
      <c r="J157" t="s">
        <v>896</v>
      </c>
      <c r="K157">
        <v>0</v>
      </c>
      <c r="L157" t="s">
        <v>894</v>
      </c>
      <c r="M157" t="s">
        <v>415</v>
      </c>
      <c r="N157" t="s">
        <v>1024</v>
      </c>
      <c r="O157" t="s">
        <v>1024</v>
      </c>
      <c r="P157" t="s">
        <v>961</v>
      </c>
      <c r="Q157" t="s">
        <v>914</v>
      </c>
      <c r="R157">
        <f>IFERROR(AVERAGEIF('2-Patients'!C:C,'3-Variants'!B157,'2-Patients'!L:L), "")</f>
        <v>3</v>
      </c>
      <c r="S157" t="b">
        <f>IF(COUNTIFS('2-Patients'!$C:$C,'3-Variants'!$B157,'2-Patients'!M:M,"Yes") &gt; 0,TRUE, "")</f>
        <v>1</v>
      </c>
      <c r="T157" t="b">
        <f>IF(COUNTIFS('2-Patients'!$C:$C,'3-Variants'!$B157,'2-Patients'!N:N,"Yes") &gt; 0,TRUE, "")</f>
        <v>1</v>
      </c>
      <c r="U157" t="b">
        <f>IF(COUNTIFS('2-Patients'!$C:$C,'3-Variants'!$B157,'2-Patients'!O:O,"Yes") &gt; 0,TRUE, "")</f>
        <v>1</v>
      </c>
      <c r="V157" t="b">
        <v>1</v>
      </c>
    </row>
    <row r="158" spans="2:22" x14ac:dyDescent="0.25">
      <c r="B158" t="s">
        <v>271</v>
      </c>
      <c r="C158" t="s">
        <v>272</v>
      </c>
      <c r="D158" t="s">
        <v>884</v>
      </c>
      <c r="E158" t="s">
        <v>69</v>
      </c>
      <c r="F158" t="s">
        <v>882</v>
      </c>
      <c r="G158" s="6">
        <v>1343</v>
      </c>
      <c r="H158" t="s">
        <v>886</v>
      </c>
      <c r="I158" t="s">
        <v>887</v>
      </c>
      <c r="J158" t="s">
        <v>888</v>
      </c>
      <c r="K158">
        <v>2</v>
      </c>
      <c r="L158" t="s">
        <v>889</v>
      </c>
      <c r="M158" t="s">
        <v>229</v>
      </c>
      <c r="N158" t="s">
        <v>1038</v>
      </c>
      <c r="O158" t="s">
        <v>1040</v>
      </c>
      <c r="P158" t="s">
        <v>963</v>
      </c>
      <c r="Q158" t="s">
        <v>908</v>
      </c>
      <c r="R158" t="str">
        <f>IFERROR(AVERAGEIF('2-Patients'!C:C,'3-Variants'!B158,'2-Patients'!L:L), "")</f>
        <v/>
      </c>
      <c r="S158" t="b">
        <f>IF(COUNTIFS('2-Patients'!$C:$C,'3-Variants'!$B158,'2-Patients'!M:M,"Yes") &gt; 0,TRUE, "")</f>
        <v>1</v>
      </c>
      <c r="T158" t="str">
        <f>IF(COUNTIFS('2-Patients'!$C:$C,'3-Variants'!$B158,'2-Patients'!N:N,"Yes") &gt; 0,TRUE, "")</f>
        <v/>
      </c>
      <c r="U158" t="str">
        <f>IF(COUNTIFS('2-Patients'!$C:$C,'3-Variants'!$B158,'2-Patients'!O:O,"Yes") &gt; 0,TRUE, "")</f>
        <v/>
      </c>
      <c r="V158" t="b">
        <v>1</v>
      </c>
    </row>
    <row r="159" spans="2:22" x14ac:dyDescent="0.25">
      <c r="B159" t="s">
        <v>274</v>
      </c>
      <c r="C159" t="s">
        <v>275</v>
      </c>
      <c r="D159" t="s">
        <v>897</v>
      </c>
      <c r="E159" t="s">
        <v>130</v>
      </c>
      <c r="F159" t="s">
        <v>882</v>
      </c>
      <c r="G159" s="6">
        <v>1369</v>
      </c>
      <c r="H159" t="s">
        <v>883</v>
      </c>
      <c r="K159">
        <v>0</v>
      </c>
      <c r="L159" t="s">
        <v>894</v>
      </c>
      <c r="M159" t="s">
        <v>415</v>
      </c>
      <c r="N159" t="s">
        <v>1024</v>
      </c>
      <c r="O159" t="s">
        <v>1024</v>
      </c>
      <c r="R159">
        <f>IFERROR(AVERAGEIF('2-Patients'!C:C,'3-Variants'!B159,'2-Patients'!L:L), "")</f>
        <v>3</v>
      </c>
      <c r="S159" t="b">
        <f>IF(COUNTIFS('2-Patients'!$C:$C,'3-Variants'!$B159,'2-Patients'!M:M,"Yes") &gt; 0,TRUE, "")</f>
        <v>1</v>
      </c>
      <c r="T159" t="b">
        <f>IF(COUNTIFS('2-Patients'!$C:$C,'3-Variants'!$B159,'2-Patients'!N:N,"Yes") &gt; 0,TRUE, "")</f>
        <v>1</v>
      </c>
      <c r="U159" t="b">
        <f>IF(COUNTIFS('2-Patients'!$C:$C,'3-Variants'!$B159,'2-Patients'!O:O,"Yes") &gt; 0,TRUE, "")</f>
        <v>1</v>
      </c>
      <c r="V159" t="b">
        <v>1</v>
      </c>
    </row>
    <row r="160" spans="2:22" x14ac:dyDescent="0.25">
      <c r="B160" t="s">
        <v>281</v>
      </c>
      <c r="C160" t="s">
        <v>282</v>
      </c>
      <c r="D160" t="s">
        <v>884</v>
      </c>
      <c r="E160" t="s">
        <v>69</v>
      </c>
      <c r="F160" t="s">
        <v>882</v>
      </c>
      <c r="G160" s="6">
        <v>1377</v>
      </c>
      <c r="H160" t="s">
        <v>932</v>
      </c>
      <c r="I160" t="s">
        <v>893</v>
      </c>
      <c r="J160" t="s">
        <v>888</v>
      </c>
      <c r="K160">
        <v>0</v>
      </c>
      <c r="L160" t="s">
        <v>118</v>
      </c>
      <c r="M160" t="s">
        <v>229</v>
      </c>
      <c r="N160" t="s">
        <v>1046</v>
      </c>
      <c r="O160" t="s">
        <v>1129</v>
      </c>
      <c r="P160" t="s">
        <v>963</v>
      </c>
      <c r="Q160" t="s">
        <v>908</v>
      </c>
      <c r="R160">
        <f>IFERROR(AVERAGEIF('2-Patients'!C:C,'3-Variants'!B160,'2-Patients'!L:L), "")</f>
        <v>5</v>
      </c>
      <c r="S160" t="b">
        <f>IF(COUNTIFS('2-Patients'!$C:$C,'3-Variants'!$B160,'2-Patients'!M:M,"Yes") &gt; 0,TRUE, "")</f>
        <v>1</v>
      </c>
      <c r="T160" t="str">
        <f>IF(COUNTIFS('2-Patients'!$C:$C,'3-Variants'!$B160,'2-Patients'!N:N,"Yes") &gt; 0,TRUE, "")</f>
        <v/>
      </c>
      <c r="U160" t="b">
        <f>IF(COUNTIFS('2-Patients'!$C:$C,'3-Variants'!$B160,'2-Patients'!O:O,"Yes") &gt; 0,TRUE, "")</f>
        <v>1</v>
      </c>
      <c r="V160" t="b">
        <v>1</v>
      </c>
    </row>
    <row r="161" spans="2:22" x14ac:dyDescent="0.25">
      <c r="B161" t="s">
        <v>997</v>
      </c>
      <c r="C161" t="s">
        <v>286</v>
      </c>
      <c r="D161" t="s">
        <v>884</v>
      </c>
      <c r="E161" t="s">
        <v>69</v>
      </c>
      <c r="F161" t="s">
        <v>882</v>
      </c>
      <c r="G161" s="6">
        <v>1388</v>
      </c>
      <c r="H161" t="s">
        <v>964</v>
      </c>
      <c r="I161" t="s">
        <v>896</v>
      </c>
      <c r="J161" t="s">
        <v>888</v>
      </c>
      <c r="K161">
        <v>0</v>
      </c>
      <c r="L161" t="s">
        <v>894</v>
      </c>
      <c r="M161" t="s">
        <v>229</v>
      </c>
      <c r="N161" t="s">
        <v>1038</v>
      </c>
      <c r="O161" t="s">
        <v>1039</v>
      </c>
      <c r="P161" t="s">
        <v>963</v>
      </c>
      <c r="Q161" t="s">
        <v>908</v>
      </c>
      <c r="R161" t="str">
        <f>IFERROR(AVERAGEIF('2-Patients'!C:C,'3-Variants'!B161,'2-Patients'!L:L), "")</f>
        <v/>
      </c>
      <c r="S161" t="str">
        <f>IF(COUNTIFS('2-Patients'!$C:$C,'3-Variants'!$B161,'2-Patients'!M:M,"Yes") &gt; 0,TRUE, "")</f>
        <v/>
      </c>
      <c r="T161" t="str">
        <f>IF(COUNTIFS('2-Patients'!$C:$C,'3-Variants'!$B161,'2-Patients'!N:N,"Yes") &gt; 0,TRUE, "")</f>
        <v/>
      </c>
      <c r="U161" t="str">
        <f>IF(COUNTIFS('2-Patients'!$C:$C,'3-Variants'!$B161,'2-Patients'!O:O,"Yes") &gt; 0,TRUE, "")</f>
        <v/>
      </c>
      <c r="V161" t="b">
        <v>1</v>
      </c>
    </row>
    <row r="162" spans="2:22" x14ac:dyDescent="0.25">
      <c r="B162" t="s">
        <v>991</v>
      </c>
      <c r="C162" t="s">
        <v>293</v>
      </c>
      <c r="D162" t="s">
        <v>884</v>
      </c>
      <c r="E162" t="s">
        <v>69</v>
      </c>
      <c r="F162" t="s">
        <v>882</v>
      </c>
      <c r="G162" s="6">
        <v>1394</v>
      </c>
      <c r="H162" t="s">
        <v>965</v>
      </c>
      <c r="I162" t="s">
        <v>896</v>
      </c>
      <c r="J162" t="s">
        <v>893</v>
      </c>
      <c r="K162">
        <v>0</v>
      </c>
      <c r="L162" t="s">
        <v>894</v>
      </c>
      <c r="M162" t="s">
        <v>229</v>
      </c>
      <c r="N162" t="s">
        <v>1038</v>
      </c>
      <c r="O162" t="s">
        <v>1040</v>
      </c>
      <c r="P162" t="s">
        <v>963</v>
      </c>
      <c r="Q162" t="s">
        <v>908</v>
      </c>
      <c r="R162" t="str">
        <f>IFERROR(AVERAGEIF('2-Patients'!C:C,'3-Variants'!B162,'2-Patients'!L:L), "")</f>
        <v/>
      </c>
      <c r="S162" t="str">
        <f>IF(COUNTIFS('2-Patients'!$C:$C,'3-Variants'!$B162,'2-Patients'!M:M,"Yes") &gt; 0,TRUE, "")</f>
        <v/>
      </c>
      <c r="T162" t="str">
        <f>IF(COUNTIFS('2-Patients'!$C:$C,'3-Variants'!$B162,'2-Patients'!N:N,"Yes") &gt; 0,TRUE, "")</f>
        <v/>
      </c>
      <c r="U162" t="str">
        <f>IF(COUNTIFS('2-Patients'!$C:$C,'3-Variants'!$B162,'2-Patients'!O:O,"Yes") &gt; 0,TRUE, "")</f>
        <v/>
      </c>
      <c r="V162" t="b">
        <v>1</v>
      </c>
    </row>
    <row r="163" spans="2:22" x14ac:dyDescent="0.25">
      <c r="B163" t="s">
        <v>296</v>
      </c>
      <c r="C163" t="s">
        <v>297</v>
      </c>
      <c r="D163" t="s">
        <v>884</v>
      </c>
      <c r="E163" t="s">
        <v>69</v>
      </c>
      <c r="F163" t="s">
        <v>885</v>
      </c>
      <c r="G163" s="6">
        <v>1402</v>
      </c>
      <c r="H163" t="s">
        <v>921</v>
      </c>
      <c r="I163" t="s">
        <v>896</v>
      </c>
      <c r="J163" t="s">
        <v>893</v>
      </c>
      <c r="K163">
        <v>0</v>
      </c>
      <c r="L163" t="s">
        <v>889</v>
      </c>
      <c r="M163" t="s">
        <v>229</v>
      </c>
      <c r="N163" t="s">
        <v>1038</v>
      </c>
      <c r="O163" t="s">
        <v>1130</v>
      </c>
      <c r="P163" t="s">
        <v>963</v>
      </c>
      <c r="Q163" t="s">
        <v>908</v>
      </c>
      <c r="R163" t="str">
        <f>IFERROR(AVERAGEIF('2-Patients'!C:C,'3-Variants'!B163,'2-Patients'!L:L), "")</f>
        <v/>
      </c>
      <c r="S163" t="b">
        <f>IF(COUNTIFS('2-Patients'!$C:$C,'3-Variants'!$B163,'2-Patients'!M:M,"Yes") &gt; 0,TRUE, "")</f>
        <v>1</v>
      </c>
      <c r="T163" t="str">
        <f>IF(COUNTIFS('2-Patients'!$C:$C,'3-Variants'!$B163,'2-Patients'!N:N,"Yes") &gt; 0,TRUE, "")</f>
        <v/>
      </c>
      <c r="U163" t="str">
        <f>IF(COUNTIFS('2-Patients'!$C:$C,'3-Variants'!$B163,'2-Patients'!O:O,"Yes") &gt; 0,TRUE, "")</f>
        <v/>
      </c>
      <c r="V163" t="b">
        <v>1</v>
      </c>
    </row>
    <row r="164" spans="2:22" x14ac:dyDescent="0.25">
      <c r="B164" t="s">
        <v>299</v>
      </c>
      <c r="C164" t="s">
        <v>300</v>
      </c>
      <c r="D164" t="s">
        <v>884</v>
      </c>
      <c r="E164" t="s">
        <v>69</v>
      </c>
      <c r="F164" t="s">
        <v>885</v>
      </c>
      <c r="G164" s="6">
        <v>1411</v>
      </c>
      <c r="H164" t="s">
        <v>886</v>
      </c>
      <c r="I164" t="s">
        <v>887</v>
      </c>
      <c r="J164" t="s">
        <v>888</v>
      </c>
      <c r="K164">
        <v>1</v>
      </c>
      <c r="L164" t="s">
        <v>894</v>
      </c>
      <c r="M164" t="s">
        <v>229</v>
      </c>
      <c r="N164" t="s">
        <v>1131</v>
      </c>
      <c r="O164" t="s">
        <v>1132</v>
      </c>
      <c r="P164" t="s">
        <v>963</v>
      </c>
      <c r="Q164" t="s">
        <v>908</v>
      </c>
      <c r="R164" t="str">
        <f>IFERROR(AVERAGEIF('2-Patients'!C:C,'3-Variants'!B164,'2-Patients'!L:L), "")</f>
        <v/>
      </c>
      <c r="S164" t="b">
        <f>IF(COUNTIFS('2-Patients'!$C:$C,'3-Variants'!$B164,'2-Patients'!M:M,"Yes") &gt; 0,TRUE, "")</f>
        <v>1</v>
      </c>
      <c r="T164" t="str">
        <f>IF(COUNTIFS('2-Patients'!$C:$C,'3-Variants'!$B164,'2-Patients'!N:N,"Yes") &gt; 0,TRUE, "")</f>
        <v/>
      </c>
      <c r="U164" t="str">
        <f>IF(COUNTIFS('2-Patients'!$C:$C,'3-Variants'!$B164,'2-Patients'!O:O,"Yes") &gt; 0,TRUE, "")</f>
        <v/>
      </c>
      <c r="V164" t="b">
        <v>1</v>
      </c>
    </row>
    <row r="165" spans="2:22" x14ac:dyDescent="0.25">
      <c r="B165" t="s">
        <v>312</v>
      </c>
      <c r="C165" t="s">
        <v>313</v>
      </c>
      <c r="D165" t="s">
        <v>897</v>
      </c>
      <c r="E165" t="s">
        <v>69</v>
      </c>
      <c r="F165" t="s">
        <v>882</v>
      </c>
      <c r="G165" s="6">
        <v>1435</v>
      </c>
      <c r="H165" t="s">
        <v>904</v>
      </c>
      <c r="I165" t="s">
        <v>893</v>
      </c>
      <c r="J165" t="s">
        <v>896</v>
      </c>
      <c r="K165">
        <v>0</v>
      </c>
      <c r="L165" t="s">
        <v>118</v>
      </c>
      <c r="M165" t="s">
        <v>415</v>
      </c>
      <c r="N165" t="s">
        <v>1024</v>
      </c>
      <c r="O165" t="s">
        <v>1024</v>
      </c>
      <c r="R165" t="str">
        <f>IFERROR(AVERAGEIF('2-Patients'!C:C,'3-Variants'!B165,'2-Patients'!L:L), "")</f>
        <v/>
      </c>
      <c r="S165" t="b">
        <f>IF(COUNTIFS('2-Patients'!$C:$C,'3-Variants'!$B165,'2-Patients'!M:M,"Yes") &gt; 0,TRUE, "")</f>
        <v>1</v>
      </c>
      <c r="T165" t="str">
        <f>IF(COUNTIFS('2-Patients'!$C:$C,'3-Variants'!$B165,'2-Patients'!N:N,"Yes") &gt; 0,TRUE, "")</f>
        <v/>
      </c>
      <c r="U165" t="str">
        <f>IF(COUNTIFS('2-Patients'!$C:$C,'3-Variants'!$B165,'2-Patients'!O:O,"Yes") &gt; 0,TRUE, "")</f>
        <v/>
      </c>
      <c r="V165" t="b">
        <v>1</v>
      </c>
    </row>
    <row r="166" spans="2:22" x14ac:dyDescent="0.25">
      <c r="B166" t="s">
        <v>315</v>
      </c>
      <c r="C166" t="s">
        <v>316</v>
      </c>
      <c r="D166" t="s">
        <v>884</v>
      </c>
      <c r="E166" t="s">
        <v>69</v>
      </c>
      <c r="F166" t="s">
        <v>882</v>
      </c>
      <c r="G166" s="6">
        <v>1436</v>
      </c>
      <c r="H166" t="s">
        <v>901</v>
      </c>
      <c r="I166" t="s">
        <v>888</v>
      </c>
      <c r="J166" t="s">
        <v>887</v>
      </c>
      <c r="K166">
        <v>18</v>
      </c>
      <c r="L166" t="s">
        <v>889</v>
      </c>
      <c r="M166" t="s">
        <v>229</v>
      </c>
      <c r="N166" t="s">
        <v>1034</v>
      </c>
      <c r="O166" t="s">
        <v>1133</v>
      </c>
      <c r="P166" t="s">
        <v>966</v>
      </c>
      <c r="Q166" t="s">
        <v>891</v>
      </c>
      <c r="R166" t="str">
        <f>IFERROR(AVERAGEIF('2-Patients'!C:C,'3-Variants'!B166,'2-Patients'!L:L), "")</f>
        <v/>
      </c>
      <c r="S166" t="b">
        <f>IF(COUNTIFS('2-Patients'!$C:$C,'3-Variants'!$B166,'2-Patients'!M:M,"Yes") &gt; 0,TRUE, "")</f>
        <v>1</v>
      </c>
      <c r="T166" t="str">
        <f>IF(COUNTIFS('2-Patients'!$C:$C,'3-Variants'!$B166,'2-Patients'!N:N,"Yes") &gt; 0,TRUE, "")</f>
        <v/>
      </c>
      <c r="U166" t="str">
        <f>IF(COUNTIFS('2-Patients'!$C:$C,'3-Variants'!$B166,'2-Patients'!O:O,"Yes") &gt; 0,TRUE, "")</f>
        <v/>
      </c>
      <c r="V166" t="b">
        <v>1</v>
      </c>
    </row>
    <row r="167" spans="2:22" x14ac:dyDescent="0.25">
      <c r="B167" t="s">
        <v>967</v>
      </c>
      <c r="C167" t="s">
        <v>968</v>
      </c>
      <c r="D167" t="s">
        <v>884</v>
      </c>
      <c r="E167" t="s">
        <v>69</v>
      </c>
      <c r="F167" t="s">
        <v>885</v>
      </c>
      <c r="G167" s="5">
        <v>1438</v>
      </c>
      <c r="H167" t="s">
        <v>921</v>
      </c>
      <c r="I167" t="s">
        <v>896</v>
      </c>
      <c r="J167" t="s">
        <v>893</v>
      </c>
      <c r="K167">
        <v>0</v>
      </c>
      <c r="L167" t="s">
        <v>889</v>
      </c>
      <c r="M167" t="s">
        <v>229</v>
      </c>
      <c r="N167" t="s">
        <v>1107</v>
      </c>
      <c r="O167" t="s">
        <v>1134</v>
      </c>
      <c r="P167" t="s">
        <v>966</v>
      </c>
      <c r="Q167" t="s">
        <v>891</v>
      </c>
      <c r="R167" t="str">
        <f>IFERROR(AVERAGEIF('2-Patients'!C:C,'3-Variants'!B167,'2-Patients'!L:L), "")</f>
        <v/>
      </c>
      <c r="S167" t="str">
        <f>IF(COUNTIFS('2-Patients'!$C:$C,'3-Variants'!$B167,'2-Patients'!M:M,"Yes") &gt; 0,TRUE, "")</f>
        <v/>
      </c>
      <c r="T167" t="str">
        <f>IF(COUNTIFS('2-Patients'!$C:$C,'3-Variants'!$B167,'2-Patients'!N:N,"Yes") &gt; 0,TRUE, "")</f>
        <v/>
      </c>
      <c r="U167" t="str">
        <f>IF(COUNTIFS('2-Patients'!$C:$C,'3-Variants'!$B167,'2-Patients'!O:O,"Yes") &gt; 0,TRUE, "")</f>
        <v/>
      </c>
    </row>
    <row r="168" spans="2:22" x14ac:dyDescent="0.25">
      <c r="B168" t="s">
        <v>322</v>
      </c>
      <c r="C168" t="s">
        <v>323</v>
      </c>
      <c r="D168" t="s">
        <v>884</v>
      </c>
      <c r="E168" t="s">
        <v>69</v>
      </c>
      <c r="F168" t="s">
        <v>882</v>
      </c>
      <c r="G168" s="6">
        <v>1460</v>
      </c>
      <c r="H168" t="s">
        <v>921</v>
      </c>
      <c r="I168" t="s">
        <v>896</v>
      </c>
      <c r="J168" t="s">
        <v>893</v>
      </c>
      <c r="K168">
        <v>0</v>
      </c>
      <c r="L168" t="s">
        <v>98</v>
      </c>
      <c r="M168" t="s">
        <v>229</v>
      </c>
      <c r="N168" t="s">
        <v>1038</v>
      </c>
      <c r="O168" t="s">
        <v>1135</v>
      </c>
      <c r="P168" t="s">
        <v>966</v>
      </c>
      <c r="Q168" t="s">
        <v>891</v>
      </c>
      <c r="R168" t="str">
        <f>IFERROR(AVERAGEIF('2-Patients'!C:C,'3-Variants'!B168,'2-Patients'!L:L), "")</f>
        <v/>
      </c>
      <c r="S168" t="b">
        <f>IF(COUNTIFS('2-Patients'!$C:$C,'3-Variants'!$B168,'2-Patients'!M:M,"Yes") &gt; 0,TRUE, "")</f>
        <v>1</v>
      </c>
      <c r="T168" t="str">
        <f>IF(COUNTIFS('2-Patients'!$C:$C,'3-Variants'!$B168,'2-Patients'!N:N,"Yes") &gt; 0,TRUE, "")</f>
        <v/>
      </c>
      <c r="U168" t="str">
        <f>IF(COUNTIFS('2-Patients'!$C:$C,'3-Variants'!$B168,'2-Patients'!O:O,"Yes") &gt; 0,TRUE, "")</f>
        <v/>
      </c>
      <c r="V168" t="b">
        <v>1</v>
      </c>
    </row>
    <row r="169" spans="2:22" x14ac:dyDescent="0.25">
      <c r="B169" t="s">
        <v>969</v>
      </c>
      <c r="C169" t="s">
        <v>970</v>
      </c>
      <c r="D169" t="s">
        <v>884</v>
      </c>
      <c r="E169" t="s">
        <v>69</v>
      </c>
      <c r="F169" t="s">
        <v>885</v>
      </c>
      <c r="G169" s="5">
        <v>1461</v>
      </c>
      <c r="H169" t="s">
        <v>901</v>
      </c>
      <c r="I169" t="s">
        <v>888</v>
      </c>
      <c r="J169" t="s">
        <v>887</v>
      </c>
      <c r="K169">
        <v>0</v>
      </c>
      <c r="L169" t="s">
        <v>889</v>
      </c>
      <c r="M169" t="s">
        <v>229</v>
      </c>
      <c r="N169" t="s">
        <v>1038</v>
      </c>
      <c r="O169" t="s">
        <v>1050</v>
      </c>
      <c r="P169" t="s">
        <v>966</v>
      </c>
      <c r="Q169" t="s">
        <v>891</v>
      </c>
      <c r="R169" t="str">
        <f>IFERROR(AVERAGEIF('2-Patients'!C:C,'3-Variants'!B169,'2-Patients'!L:L), "")</f>
        <v/>
      </c>
      <c r="S169" t="str">
        <f>IF(COUNTIFS('2-Patients'!$C:$C,'3-Variants'!$B169,'2-Patients'!M:M,"Yes") &gt; 0,TRUE, "")</f>
        <v/>
      </c>
      <c r="T169" t="str">
        <f>IF(COUNTIFS('2-Patients'!$C:$C,'3-Variants'!$B169,'2-Patients'!N:N,"Yes") &gt; 0,TRUE, "")</f>
        <v/>
      </c>
      <c r="U169" t="str">
        <f>IF(COUNTIFS('2-Patients'!$C:$C,'3-Variants'!$B169,'2-Patients'!O:O,"Yes") &gt; 0,TRUE, "")</f>
        <v/>
      </c>
    </row>
    <row r="170" spans="2:22" x14ac:dyDescent="0.25">
      <c r="B170" t="s">
        <v>324</v>
      </c>
      <c r="C170" t="s">
        <v>325</v>
      </c>
      <c r="D170" t="s">
        <v>941</v>
      </c>
      <c r="E170" t="s">
        <v>130</v>
      </c>
      <c r="F170" t="s">
        <v>885</v>
      </c>
      <c r="G170" s="6">
        <v>1461</v>
      </c>
      <c r="H170" t="s">
        <v>916</v>
      </c>
      <c r="K170">
        <v>0</v>
      </c>
      <c r="L170" t="s">
        <v>894</v>
      </c>
      <c r="M170" t="s">
        <v>229</v>
      </c>
      <c r="N170" t="s">
        <v>1024</v>
      </c>
      <c r="O170" t="s">
        <v>1024</v>
      </c>
      <c r="R170" t="str">
        <f>IFERROR(AVERAGEIF('2-Patients'!C:C,'3-Variants'!B170,'2-Patients'!L:L), "")</f>
        <v/>
      </c>
      <c r="S170" t="b">
        <f>IF(COUNTIFS('2-Patients'!$C:$C,'3-Variants'!$B170,'2-Patients'!M:M,"Yes") &gt; 0,TRUE, "")</f>
        <v>1</v>
      </c>
      <c r="T170" t="str">
        <f>IF(COUNTIFS('2-Patients'!$C:$C,'3-Variants'!$B170,'2-Patients'!N:N,"Yes") &gt; 0,TRUE, "")</f>
        <v/>
      </c>
      <c r="U170" t="str">
        <f>IF(COUNTIFS('2-Patients'!$C:$C,'3-Variants'!$B170,'2-Patients'!O:O,"Yes") &gt; 0,TRUE, "")</f>
        <v/>
      </c>
      <c r="V170" t="b">
        <v>1</v>
      </c>
    </row>
    <row r="171" spans="2:22" x14ac:dyDescent="0.25">
      <c r="B171" t="s">
        <v>328</v>
      </c>
      <c r="C171" t="s">
        <v>329</v>
      </c>
      <c r="D171" t="s">
        <v>884</v>
      </c>
      <c r="E171" t="s">
        <v>69</v>
      </c>
      <c r="F171" t="s">
        <v>882</v>
      </c>
      <c r="G171" s="6">
        <v>1477</v>
      </c>
      <c r="H171" t="s">
        <v>921</v>
      </c>
      <c r="I171" t="s">
        <v>896</v>
      </c>
      <c r="J171" t="s">
        <v>893</v>
      </c>
      <c r="K171">
        <v>0</v>
      </c>
      <c r="L171" t="s">
        <v>894</v>
      </c>
      <c r="M171" t="s">
        <v>229</v>
      </c>
      <c r="N171" t="s">
        <v>1136</v>
      </c>
      <c r="O171" t="s">
        <v>1137</v>
      </c>
      <c r="P171" t="s">
        <v>966</v>
      </c>
      <c r="Q171" t="s">
        <v>891</v>
      </c>
      <c r="R171" t="str">
        <f>IFERROR(AVERAGEIF('2-Patients'!C:C,'3-Variants'!B171,'2-Patients'!L:L), "")</f>
        <v/>
      </c>
      <c r="S171" t="b">
        <f>IF(COUNTIFS('2-Patients'!$C:$C,'3-Variants'!$B171,'2-Patients'!M:M,"Yes") &gt; 0,TRUE, "")</f>
        <v>1</v>
      </c>
      <c r="T171" t="str">
        <f>IF(COUNTIFS('2-Patients'!$C:$C,'3-Variants'!$B171,'2-Patients'!N:N,"Yes") &gt; 0,TRUE, "")</f>
        <v/>
      </c>
      <c r="U171" t="str">
        <f>IF(COUNTIFS('2-Patients'!$C:$C,'3-Variants'!$B171,'2-Patients'!O:O,"Yes") &gt; 0,TRUE, "")</f>
        <v/>
      </c>
      <c r="V171" t="b">
        <v>1</v>
      </c>
    </row>
    <row r="172" spans="2:22" x14ac:dyDescent="0.25">
      <c r="B172" t="s">
        <v>333</v>
      </c>
      <c r="C172" t="s">
        <v>334</v>
      </c>
      <c r="D172" t="s">
        <v>884</v>
      </c>
      <c r="E172" t="s">
        <v>69</v>
      </c>
      <c r="F172" t="s">
        <v>76</v>
      </c>
      <c r="G172" s="6">
        <v>1484</v>
      </c>
      <c r="H172" t="s">
        <v>895</v>
      </c>
      <c r="I172" t="s">
        <v>888</v>
      </c>
      <c r="J172" t="s">
        <v>896</v>
      </c>
      <c r="K172">
        <v>0</v>
      </c>
      <c r="L172" t="s">
        <v>894</v>
      </c>
      <c r="M172" t="s">
        <v>229</v>
      </c>
      <c r="N172" t="s">
        <v>1138</v>
      </c>
      <c r="O172" t="s">
        <v>1139</v>
      </c>
      <c r="P172" t="s">
        <v>966</v>
      </c>
      <c r="Q172" t="s">
        <v>891</v>
      </c>
      <c r="R172" t="str">
        <f>IFERROR(AVERAGEIF('2-Patients'!C:C,'3-Variants'!B172,'2-Patients'!L:L), "")</f>
        <v/>
      </c>
      <c r="S172" t="str">
        <f>IF(COUNTIFS('2-Patients'!$C:$C,'3-Variants'!$B172,'2-Patients'!M:M,"Yes") &gt; 0,TRUE, "")</f>
        <v/>
      </c>
      <c r="T172" t="str">
        <f>IF(COUNTIFS('2-Patients'!$C:$C,'3-Variants'!$B172,'2-Patients'!N:N,"Yes") &gt; 0,TRUE, "")</f>
        <v/>
      </c>
      <c r="U172" t="str">
        <f>IF(COUNTIFS('2-Patients'!$C:$C,'3-Variants'!$B172,'2-Patients'!O:O,"Yes") &gt; 0,TRUE, "")</f>
        <v/>
      </c>
      <c r="V172" t="b">
        <v>1</v>
      </c>
    </row>
    <row r="173" spans="2:22" x14ac:dyDescent="0.25">
      <c r="B173" t="s">
        <v>337</v>
      </c>
      <c r="C173" t="s">
        <v>338</v>
      </c>
      <c r="D173" t="s">
        <v>897</v>
      </c>
      <c r="E173" t="s">
        <v>69</v>
      </c>
      <c r="F173" t="s">
        <v>882</v>
      </c>
      <c r="G173" s="6">
        <v>1487</v>
      </c>
      <c r="H173" t="s">
        <v>901</v>
      </c>
      <c r="I173" t="s">
        <v>888</v>
      </c>
      <c r="J173" t="s">
        <v>887</v>
      </c>
      <c r="K173">
        <v>0</v>
      </c>
      <c r="L173" t="s">
        <v>894</v>
      </c>
      <c r="M173" t="s">
        <v>415</v>
      </c>
      <c r="N173" t="s">
        <v>1024</v>
      </c>
      <c r="O173" t="s">
        <v>1024</v>
      </c>
      <c r="R173" t="str">
        <f>IFERROR(AVERAGEIF('2-Patients'!C:C,'3-Variants'!B173,'2-Patients'!L:L), "")</f>
        <v/>
      </c>
      <c r="S173" t="b">
        <f>IF(COUNTIFS('2-Patients'!$C:$C,'3-Variants'!$B173,'2-Patients'!M:M,"Yes") &gt; 0,TRUE, "")</f>
        <v>1</v>
      </c>
      <c r="T173" t="b">
        <f>IF(COUNTIFS('2-Patients'!$C:$C,'3-Variants'!$B173,'2-Patients'!N:N,"Yes") &gt; 0,TRUE, "")</f>
        <v>1</v>
      </c>
      <c r="U173" t="str">
        <f>IF(COUNTIFS('2-Patients'!$C:$C,'3-Variants'!$B173,'2-Patients'!O:O,"Yes") &gt; 0,TRUE, "")</f>
        <v/>
      </c>
      <c r="V173" t="b">
        <v>1</v>
      </c>
    </row>
    <row r="174" spans="2:22" x14ac:dyDescent="0.25">
      <c r="B174" t="s">
        <v>971</v>
      </c>
      <c r="C174" t="s">
        <v>972</v>
      </c>
      <c r="D174" t="s">
        <v>884</v>
      </c>
      <c r="E174" t="s">
        <v>69</v>
      </c>
      <c r="F174" t="s">
        <v>885</v>
      </c>
      <c r="G174" s="5">
        <v>1496</v>
      </c>
      <c r="H174" t="s">
        <v>901</v>
      </c>
      <c r="I174" t="s">
        <v>888</v>
      </c>
      <c r="J174" t="s">
        <v>887</v>
      </c>
      <c r="K174">
        <v>0</v>
      </c>
      <c r="L174" t="s">
        <v>889</v>
      </c>
      <c r="M174" t="s">
        <v>229</v>
      </c>
      <c r="N174" t="s">
        <v>1038</v>
      </c>
      <c r="O174" t="s">
        <v>1140</v>
      </c>
      <c r="P174" t="s">
        <v>973</v>
      </c>
      <c r="Q174" t="s">
        <v>908</v>
      </c>
      <c r="R174" t="str">
        <f>IFERROR(AVERAGEIF('2-Patients'!C:C,'3-Variants'!B174,'2-Patients'!L:L), "")</f>
        <v/>
      </c>
      <c r="S174" t="str">
        <f>IF(COUNTIFS('2-Patients'!$C:$C,'3-Variants'!$B174,'2-Patients'!M:M,"Yes") &gt; 0,TRUE, "")</f>
        <v/>
      </c>
      <c r="T174" t="str">
        <f>IF(COUNTIFS('2-Patients'!$C:$C,'3-Variants'!$B174,'2-Patients'!N:N,"Yes") &gt; 0,TRUE, "")</f>
        <v/>
      </c>
      <c r="U174" t="str">
        <f>IF(COUNTIFS('2-Patients'!$C:$C,'3-Variants'!$B174,'2-Patients'!O:O,"Yes") &gt; 0,TRUE, "")</f>
        <v/>
      </c>
    </row>
    <row r="175" spans="2:22" x14ac:dyDescent="0.25">
      <c r="B175" t="s">
        <v>974</v>
      </c>
      <c r="C175" t="s">
        <v>975</v>
      </c>
      <c r="D175" t="s">
        <v>884</v>
      </c>
      <c r="E175" t="s">
        <v>69</v>
      </c>
      <c r="F175" t="s">
        <v>885</v>
      </c>
      <c r="G175" s="5">
        <v>1504</v>
      </c>
      <c r="H175" t="s">
        <v>921</v>
      </c>
      <c r="I175" t="s">
        <v>896</v>
      </c>
      <c r="J175" t="s">
        <v>893</v>
      </c>
      <c r="K175">
        <v>0</v>
      </c>
      <c r="L175" t="s">
        <v>889</v>
      </c>
      <c r="M175" t="s">
        <v>229</v>
      </c>
      <c r="N175" t="s">
        <v>1047</v>
      </c>
      <c r="O175" t="s">
        <v>1028</v>
      </c>
      <c r="P175" t="s">
        <v>973</v>
      </c>
      <c r="Q175" t="s">
        <v>908</v>
      </c>
      <c r="R175" t="str">
        <f>IFERROR(AVERAGEIF('2-Patients'!C:C,'3-Variants'!B175,'2-Patients'!L:L), "")</f>
        <v/>
      </c>
      <c r="S175" t="str">
        <f>IF(COUNTIFS('2-Patients'!$C:$C,'3-Variants'!$B175,'2-Patients'!M:M,"Yes") &gt; 0,TRUE, "")</f>
        <v/>
      </c>
      <c r="T175" t="str">
        <f>IF(COUNTIFS('2-Patients'!$C:$C,'3-Variants'!$B175,'2-Patients'!N:N,"Yes") &gt; 0,TRUE, "")</f>
        <v/>
      </c>
      <c r="U175" t="str">
        <f>IF(COUNTIFS('2-Patients'!$C:$C,'3-Variants'!$B175,'2-Patients'!O:O,"Yes") &gt; 0,TRUE, "")</f>
        <v/>
      </c>
    </row>
    <row r="176" spans="2:22" x14ac:dyDescent="0.25">
      <c r="B176" t="s">
        <v>340</v>
      </c>
      <c r="C176" t="s">
        <v>341</v>
      </c>
      <c r="D176" t="s">
        <v>884</v>
      </c>
      <c r="E176" t="s">
        <v>69</v>
      </c>
      <c r="F176" t="s">
        <v>885</v>
      </c>
      <c r="G176" s="6">
        <v>1516</v>
      </c>
      <c r="H176" t="s">
        <v>886</v>
      </c>
      <c r="I176" t="s">
        <v>887</v>
      </c>
      <c r="J176" t="s">
        <v>888</v>
      </c>
      <c r="K176">
        <v>4</v>
      </c>
      <c r="L176" t="s">
        <v>889</v>
      </c>
      <c r="M176" t="s">
        <v>229</v>
      </c>
      <c r="N176" t="s">
        <v>1141</v>
      </c>
      <c r="O176" t="s">
        <v>1069</v>
      </c>
      <c r="P176" t="s">
        <v>973</v>
      </c>
      <c r="Q176" t="s">
        <v>908</v>
      </c>
      <c r="R176" t="str">
        <f>IFERROR(AVERAGEIF('2-Patients'!C:C,'3-Variants'!B176,'2-Patients'!L:L), "")</f>
        <v/>
      </c>
      <c r="S176" t="b">
        <f>IF(COUNTIFS('2-Patients'!$C:$C,'3-Variants'!$B176,'2-Patients'!M:M,"Yes") &gt; 0,TRUE, "")</f>
        <v>1</v>
      </c>
      <c r="T176" t="str">
        <f>IF(COUNTIFS('2-Patients'!$C:$C,'3-Variants'!$B176,'2-Patients'!N:N,"Yes") &gt; 0,TRUE, "")</f>
        <v/>
      </c>
      <c r="U176" t="str">
        <f>IF(COUNTIFS('2-Patients'!$C:$C,'3-Variants'!$B176,'2-Patients'!O:O,"Yes") &gt; 0,TRUE, "")</f>
        <v/>
      </c>
      <c r="V176" t="b">
        <v>1</v>
      </c>
    </row>
    <row r="177" spans="2:22" x14ac:dyDescent="0.25">
      <c r="B177" t="s">
        <v>342</v>
      </c>
      <c r="C177" t="s">
        <v>343</v>
      </c>
      <c r="D177" t="s">
        <v>884</v>
      </c>
      <c r="E177" t="s">
        <v>69</v>
      </c>
      <c r="F177" t="s">
        <v>885</v>
      </c>
      <c r="G177" s="6">
        <v>1520</v>
      </c>
      <c r="H177" t="s">
        <v>921</v>
      </c>
      <c r="I177" t="s">
        <v>896</v>
      </c>
      <c r="J177" t="s">
        <v>893</v>
      </c>
      <c r="K177">
        <v>0</v>
      </c>
      <c r="L177" t="s">
        <v>889</v>
      </c>
      <c r="M177" t="s">
        <v>229</v>
      </c>
      <c r="N177" t="s">
        <v>1109</v>
      </c>
      <c r="O177" t="s">
        <v>1142</v>
      </c>
      <c r="P177" t="s">
        <v>973</v>
      </c>
      <c r="Q177" t="s">
        <v>908</v>
      </c>
      <c r="R177" t="str">
        <f>IFERROR(AVERAGEIF('2-Patients'!C:C,'3-Variants'!B177,'2-Patients'!L:L), "")</f>
        <v/>
      </c>
      <c r="S177" t="b">
        <f>IF(COUNTIFS('2-Patients'!$C:$C,'3-Variants'!$B177,'2-Patients'!M:M,"Yes") &gt; 0,TRUE, "")</f>
        <v>1</v>
      </c>
      <c r="T177" t="str">
        <f>IF(COUNTIFS('2-Patients'!$C:$C,'3-Variants'!$B177,'2-Patients'!N:N,"Yes") &gt; 0,TRUE, "")</f>
        <v/>
      </c>
      <c r="U177" t="str">
        <f>IF(COUNTIFS('2-Patients'!$C:$C,'3-Variants'!$B177,'2-Patients'!O:O,"Yes") &gt; 0,TRUE, "")</f>
        <v/>
      </c>
      <c r="V177" t="b">
        <v>1</v>
      </c>
    </row>
    <row r="178" spans="2:22" x14ac:dyDescent="0.25">
      <c r="B178" t="s">
        <v>353</v>
      </c>
      <c r="C178" t="s">
        <v>354</v>
      </c>
      <c r="D178" t="s">
        <v>884</v>
      </c>
      <c r="E178" t="s">
        <v>69</v>
      </c>
      <c r="F178" t="s">
        <v>882</v>
      </c>
      <c r="G178" s="6">
        <v>1531</v>
      </c>
      <c r="H178" t="s">
        <v>901</v>
      </c>
      <c r="I178" t="s">
        <v>888</v>
      </c>
      <c r="J178" t="s">
        <v>887</v>
      </c>
      <c r="K178">
        <v>0</v>
      </c>
      <c r="L178" t="s">
        <v>928</v>
      </c>
      <c r="M178" t="s">
        <v>229</v>
      </c>
      <c r="N178" t="s">
        <v>1126</v>
      </c>
      <c r="O178" t="s">
        <v>1032</v>
      </c>
      <c r="P178" t="s">
        <v>973</v>
      </c>
      <c r="Q178" t="s">
        <v>908</v>
      </c>
      <c r="R178">
        <f>IFERROR(AVERAGEIF('2-Patients'!C:C,'3-Variants'!B178,'2-Patients'!L:L), "")</f>
        <v>1</v>
      </c>
      <c r="S178" t="b">
        <f>IF(COUNTIFS('2-Patients'!$C:$C,'3-Variants'!$B178,'2-Patients'!M:M,"Yes") &gt; 0,TRUE, "")</f>
        <v>1</v>
      </c>
      <c r="T178" t="str">
        <f>IF(COUNTIFS('2-Patients'!$C:$C,'3-Variants'!$B178,'2-Patients'!N:N,"Yes") &gt; 0,TRUE, "")</f>
        <v/>
      </c>
      <c r="U178" t="b">
        <f>IF(COUNTIFS('2-Patients'!$C:$C,'3-Variants'!$B178,'2-Patients'!O:O,"Yes") &gt; 0,TRUE, "")</f>
        <v>1</v>
      </c>
      <c r="V178" t="b">
        <v>1</v>
      </c>
    </row>
    <row r="179" spans="2:22" x14ac:dyDescent="0.25">
      <c r="B179" t="s">
        <v>364</v>
      </c>
      <c r="C179" t="s">
        <v>365</v>
      </c>
      <c r="D179" t="s">
        <v>884</v>
      </c>
      <c r="E179" t="s">
        <v>69</v>
      </c>
      <c r="F179" t="s">
        <v>885</v>
      </c>
      <c r="G179" s="6">
        <v>1559</v>
      </c>
      <c r="H179" t="s">
        <v>904</v>
      </c>
      <c r="I179" t="s">
        <v>893</v>
      </c>
      <c r="J179" t="s">
        <v>896</v>
      </c>
      <c r="K179">
        <v>8</v>
      </c>
      <c r="L179" t="s">
        <v>889</v>
      </c>
      <c r="M179" t="s">
        <v>229</v>
      </c>
      <c r="N179" t="s">
        <v>1034</v>
      </c>
      <c r="O179" t="s">
        <v>1143</v>
      </c>
      <c r="P179" t="s">
        <v>976</v>
      </c>
      <c r="Q179" t="s">
        <v>914</v>
      </c>
      <c r="R179" t="str">
        <f>IFERROR(AVERAGEIF('2-Patients'!C:C,'3-Variants'!B179,'2-Patients'!L:L), "")</f>
        <v/>
      </c>
      <c r="S179" t="b">
        <f>IF(COUNTIFS('2-Patients'!$C:$C,'3-Variants'!$B179,'2-Patients'!M:M,"Yes") &gt; 0,TRUE, "")</f>
        <v>1</v>
      </c>
      <c r="T179" t="str">
        <f>IF(COUNTIFS('2-Patients'!$C:$C,'3-Variants'!$B179,'2-Patients'!N:N,"Yes") &gt; 0,TRUE, "")</f>
        <v/>
      </c>
      <c r="U179" t="str">
        <f>IF(COUNTIFS('2-Patients'!$C:$C,'3-Variants'!$B179,'2-Patients'!O:O,"Yes") &gt; 0,TRUE, "")</f>
        <v/>
      </c>
      <c r="V179" t="b">
        <v>1</v>
      </c>
    </row>
    <row r="180" spans="2:22" x14ac:dyDescent="0.25">
      <c r="B180" t="s">
        <v>367</v>
      </c>
      <c r="C180" t="s">
        <v>89</v>
      </c>
      <c r="D180" t="s">
        <v>927</v>
      </c>
      <c r="E180" t="s">
        <v>69</v>
      </c>
      <c r="F180" t="s">
        <v>885</v>
      </c>
      <c r="G180" s="6">
        <v>1563</v>
      </c>
      <c r="H180" t="s">
        <v>886</v>
      </c>
      <c r="I180" t="s">
        <v>887</v>
      </c>
      <c r="J180" t="s">
        <v>888</v>
      </c>
      <c r="K180">
        <v>2</v>
      </c>
      <c r="L180" t="s">
        <v>894</v>
      </c>
      <c r="M180" t="s">
        <v>1163</v>
      </c>
      <c r="N180" t="s">
        <v>1024</v>
      </c>
      <c r="O180" t="s">
        <v>1024</v>
      </c>
      <c r="P180" t="s">
        <v>976</v>
      </c>
      <c r="Q180" t="s">
        <v>914</v>
      </c>
      <c r="R180" t="str">
        <f>IFERROR(AVERAGEIF('2-Patients'!C:C,'3-Variants'!B180,'2-Patients'!L:L), "")</f>
        <v/>
      </c>
      <c r="S180" t="b">
        <f>IF(COUNTIFS('2-Patients'!$C:$C,'3-Variants'!$B180,'2-Patients'!M:M,"Yes") &gt; 0,TRUE, "")</f>
        <v>1</v>
      </c>
      <c r="T180" t="str">
        <f>IF(COUNTIFS('2-Patients'!$C:$C,'3-Variants'!$B180,'2-Patients'!N:N,"Yes") &gt; 0,TRUE, "")</f>
        <v/>
      </c>
      <c r="U180" t="str">
        <f>IF(COUNTIFS('2-Patients'!$C:$C,'3-Variants'!$B180,'2-Patients'!O:O,"Yes") &gt; 0,TRUE, "")</f>
        <v/>
      </c>
      <c r="V180" t="b">
        <v>1</v>
      </c>
    </row>
    <row r="181" spans="2:22" x14ac:dyDescent="0.25">
      <c r="B181" t="s">
        <v>369</v>
      </c>
      <c r="C181" t="s">
        <v>370</v>
      </c>
      <c r="D181" t="s">
        <v>884</v>
      </c>
      <c r="E181" t="s">
        <v>69</v>
      </c>
      <c r="F181" t="s">
        <v>882</v>
      </c>
      <c r="G181" s="6">
        <v>1579</v>
      </c>
      <c r="H181" t="s">
        <v>921</v>
      </c>
      <c r="I181" t="s">
        <v>896</v>
      </c>
      <c r="J181" t="s">
        <v>893</v>
      </c>
      <c r="K181">
        <v>0</v>
      </c>
      <c r="L181" t="s">
        <v>894</v>
      </c>
      <c r="M181" t="s">
        <v>229</v>
      </c>
      <c r="N181" t="s">
        <v>1038</v>
      </c>
      <c r="O181" t="s">
        <v>1144</v>
      </c>
      <c r="P181" t="s">
        <v>976</v>
      </c>
      <c r="Q181" t="s">
        <v>914</v>
      </c>
      <c r="R181" t="str">
        <f>IFERROR(AVERAGEIF('2-Patients'!C:C,'3-Variants'!B181,'2-Patients'!L:L), "")</f>
        <v/>
      </c>
      <c r="S181" t="b">
        <f>IF(COUNTIFS('2-Patients'!$C:$C,'3-Variants'!$B181,'2-Patients'!M:M,"Yes") &gt; 0,TRUE, "")</f>
        <v>1</v>
      </c>
      <c r="T181" t="str">
        <f>IF(COUNTIFS('2-Patients'!$C:$C,'3-Variants'!$B181,'2-Patients'!N:N,"Yes") &gt; 0,TRUE, "")</f>
        <v/>
      </c>
      <c r="U181" t="str">
        <f>IF(COUNTIFS('2-Patients'!$C:$C,'3-Variants'!$B181,'2-Patients'!O:O,"Yes") &gt; 0,TRUE, "")</f>
        <v/>
      </c>
      <c r="V181" t="b">
        <v>1</v>
      </c>
    </row>
    <row r="182" spans="2:22" x14ac:dyDescent="0.25">
      <c r="B182" t="s">
        <v>372</v>
      </c>
      <c r="C182" t="s">
        <v>373</v>
      </c>
      <c r="D182" t="s">
        <v>884</v>
      </c>
      <c r="E182" t="s">
        <v>69</v>
      </c>
      <c r="F182" t="s">
        <v>882</v>
      </c>
      <c r="G182" s="6">
        <v>1589</v>
      </c>
      <c r="H182" t="s">
        <v>904</v>
      </c>
      <c r="I182" t="s">
        <v>893</v>
      </c>
      <c r="J182" t="s">
        <v>896</v>
      </c>
      <c r="K182">
        <v>0</v>
      </c>
      <c r="L182" t="s">
        <v>894</v>
      </c>
      <c r="M182" t="s">
        <v>229</v>
      </c>
      <c r="N182" t="s">
        <v>1038</v>
      </c>
      <c r="O182" t="s">
        <v>1145</v>
      </c>
      <c r="P182" t="s">
        <v>976</v>
      </c>
      <c r="Q182" t="s">
        <v>914</v>
      </c>
      <c r="R182" t="str">
        <f>IFERROR(AVERAGEIF('2-Patients'!C:C,'3-Variants'!B182,'2-Patients'!L:L), "")</f>
        <v/>
      </c>
      <c r="S182" t="b">
        <f>IF(COUNTIFS('2-Patients'!$C:$C,'3-Variants'!$B182,'2-Patients'!M:M,"Yes") &gt; 0,TRUE, "")</f>
        <v>1</v>
      </c>
      <c r="T182" t="str">
        <f>IF(COUNTIFS('2-Patients'!$C:$C,'3-Variants'!$B182,'2-Patients'!N:N,"Yes") &gt; 0,TRUE, "")</f>
        <v/>
      </c>
      <c r="U182" t="str">
        <f>IF(COUNTIFS('2-Patients'!$C:$C,'3-Variants'!$B182,'2-Patients'!O:O,"Yes") &gt; 0,TRUE, "")</f>
        <v/>
      </c>
      <c r="V182" t="b">
        <v>1</v>
      </c>
    </row>
    <row r="183" spans="2:22" x14ac:dyDescent="0.25">
      <c r="B183" t="s">
        <v>977</v>
      </c>
      <c r="C183" t="s">
        <v>978</v>
      </c>
      <c r="D183" t="s">
        <v>884</v>
      </c>
      <c r="E183" t="s">
        <v>69</v>
      </c>
      <c r="F183" t="s">
        <v>885</v>
      </c>
      <c r="G183" s="5">
        <v>1597</v>
      </c>
      <c r="H183" t="s">
        <v>892</v>
      </c>
      <c r="I183" t="s">
        <v>888</v>
      </c>
      <c r="J183" t="s">
        <v>893</v>
      </c>
      <c r="K183">
        <v>0</v>
      </c>
      <c r="L183" t="s">
        <v>889</v>
      </c>
      <c r="M183" t="s">
        <v>229</v>
      </c>
      <c r="N183" t="s">
        <v>1038</v>
      </c>
      <c r="O183" t="s">
        <v>1146</v>
      </c>
      <c r="P183" t="s">
        <v>976</v>
      </c>
      <c r="Q183" t="s">
        <v>914</v>
      </c>
      <c r="R183" t="str">
        <f>IFERROR(AVERAGEIF('2-Patients'!C:C,'3-Variants'!B183,'2-Patients'!L:L), "")</f>
        <v/>
      </c>
      <c r="S183" t="str">
        <f>IF(COUNTIFS('2-Patients'!$C:$C,'3-Variants'!$B183,'2-Patients'!M:M,"Yes") &gt; 0,TRUE, "")</f>
        <v/>
      </c>
      <c r="T183" t="str">
        <f>IF(COUNTIFS('2-Patients'!$C:$C,'3-Variants'!$B183,'2-Patients'!N:N,"Yes") &gt; 0,TRUE, "")</f>
        <v/>
      </c>
      <c r="U183" t="str">
        <f>IF(COUNTIFS('2-Patients'!$C:$C,'3-Variants'!$B183,'2-Patients'!O:O,"Yes") &gt; 0,TRUE, "")</f>
        <v/>
      </c>
    </row>
    <row r="184" spans="2:22" x14ac:dyDescent="0.25">
      <c r="B184" t="s">
        <v>375</v>
      </c>
      <c r="C184" t="s">
        <v>376</v>
      </c>
      <c r="D184" t="s">
        <v>884</v>
      </c>
      <c r="E184" t="s">
        <v>69</v>
      </c>
      <c r="F184" t="s">
        <v>882</v>
      </c>
      <c r="G184" s="6">
        <v>1600</v>
      </c>
      <c r="H184" t="s">
        <v>904</v>
      </c>
      <c r="I184" t="s">
        <v>893</v>
      </c>
      <c r="J184" t="s">
        <v>896</v>
      </c>
      <c r="K184">
        <v>0</v>
      </c>
      <c r="L184" t="s">
        <v>118</v>
      </c>
      <c r="M184" t="s">
        <v>415</v>
      </c>
      <c r="N184" t="s">
        <v>1024</v>
      </c>
      <c r="O184" t="s">
        <v>1024</v>
      </c>
      <c r="P184" t="s">
        <v>976</v>
      </c>
      <c r="Q184" t="s">
        <v>914</v>
      </c>
      <c r="R184">
        <f>IFERROR(AVERAGEIF('2-Patients'!C:C,'3-Variants'!B184,'2-Patients'!L:L), "")</f>
        <v>2</v>
      </c>
      <c r="S184" t="b">
        <f>IF(COUNTIFS('2-Patients'!$C:$C,'3-Variants'!$B184,'2-Patients'!M:M,"Yes") &gt; 0,TRUE, "")</f>
        <v>1</v>
      </c>
      <c r="T184" t="str">
        <f>IF(COUNTIFS('2-Patients'!$C:$C,'3-Variants'!$B184,'2-Patients'!N:N,"Yes") &gt; 0,TRUE, "")</f>
        <v/>
      </c>
      <c r="U184" t="b">
        <f>IF(COUNTIFS('2-Patients'!$C:$C,'3-Variants'!$B184,'2-Patients'!O:O,"Yes") &gt; 0,TRUE, "")</f>
        <v>1</v>
      </c>
      <c r="V184" t="b">
        <v>1</v>
      </c>
    </row>
    <row r="185" spans="2:22" x14ac:dyDescent="0.25">
      <c r="B185" t="s">
        <v>385</v>
      </c>
      <c r="C185" t="s">
        <v>386</v>
      </c>
      <c r="D185" t="s">
        <v>884</v>
      </c>
      <c r="E185" t="s">
        <v>69</v>
      </c>
      <c r="F185" t="s">
        <v>885</v>
      </c>
      <c r="G185" s="6">
        <v>1640</v>
      </c>
      <c r="H185" t="s">
        <v>926</v>
      </c>
      <c r="I185" t="s">
        <v>896</v>
      </c>
      <c r="J185" t="s">
        <v>888</v>
      </c>
      <c r="K185">
        <v>0</v>
      </c>
      <c r="L185" t="s">
        <v>889</v>
      </c>
      <c r="M185" t="s">
        <v>229</v>
      </c>
      <c r="N185" t="s">
        <v>1034</v>
      </c>
      <c r="O185" t="s">
        <v>1147</v>
      </c>
      <c r="P185" t="s">
        <v>979</v>
      </c>
      <c r="Q185" t="s">
        <v>908</v>
      </c>
      <c r="R185" t="str">
        <f>IFERROR(AVERAGEIF('2-Patients'!C:C,'3-Variants'!B185,'2-Patients'!L:L), "")</f>
        <v/>
      </c>
      <c r="S185" t="b">
        <f>IF(COUNTIFS('2-Patients'!$C:$C,'3-Variants'!$B185,'2-Patients'!M:M,"Yes") &gt; 0,TRUE, "")</f>
        <v>1</v>
      </c>
      <c r="T185" t="str">
        <f>IF(COUNTIFS('2-Patients'!$C:$C,'3-Variants'!$B185,'2-Patients'!N:N,"Yes") &gt; 0,TRUE, "")</f>
        <v/>
      </c>
      <c r="U185" t="str">
        <f>IF(COUNTIFS('2-Patients'!$C:$C,'3-Variants'!$B185,'2-Patients'!O:O,"Yes") &gt; 0,TRUE, "")</f>
        <v/>
      </c>
      <c r="V185" t="b">
        <v>1</v>
      </c>
    </row>
    <row r="186" spans="2:22" x14ac:dyDescent="0.25">
      <c r="B186" t="s">
        <v>390</v>
      </c>
      <c r="C186" t="s">
        <v>391</v>
      </c>
      <c r="D186" t="s">
        <v>884</v>
      </c>
      <c r="E186" t="s">
        <v>69</v>
      </c>
      <c r="F186" t="s">
        <v>882</v>
      </c>
      <c r="G186" s="6">
        <v>1648</v>
      </c>
      <c r="H186" t="s">
        <v>901</v>
      </c>
      <c r="I186" t="s">
        <v>888</v>
      </c>
      <c r="J186" t="s">
        <v>887</v>
      </c>
      <c r="K186">
        <v>0</v>
      </c>
      <c r="L186" t="s">
        <v>928</v>
      </c>
      <c r="M186" t="s">
        <v>229</v>
      </c>
      <c r="N186" t="s">
        <v>1148</v>
      </c>
      <c r="O186" t="s">
        <v>1149</v>
      </c>
      <c r="P186" t="s">
        <v>979</v>
      </c>
      <c r="Q186" t="s">
        <v>908</v>
      </c>
      <c r="R186" t="str">
        <f>IFERROR(AVERAGEIF('2-Patients'!C:C,'3-Variants'!B186,'2-Patients'!L:L), "")</f>
        <v/>
      </c>
      <c r="S186" t="b">
        <f>IF(COUNTIFS('2-Patients'!$C:$C,'3-Variants'!$B186,'2-Patients'!M:M,"Yes") &gt; 0,TRUE, "")</f>
        <v>1</v>
      </c>
      <c r="T186" t="b">
        <f>IF(COUNTIFS('2-Patients'!$C:$C,'3-Variants'!$B186,'2-Patients'!N:N,"Yes") &gt; 0,TRUE, "")</f>
        <v>1</v>
      </c>
      <c r="U186" t="str">
        <f>IF(COUNTIFS('2-Patients'!$C:$C,'3-Variants'!$B186,'2-Patients'!O:O,"Yes") &gt; 0,TRUE, "")</f>
        <v/>
      </c>
      <c r="V186" t="b">
        <v>1</v>
      </c>
    </row>
    <row r="187" spans="2:22" x14ac:dyDescent="0.25">
      <c r="B187" t="s">
        <v>394</v>
      </c>
      <c r="C187" t="s">
        <v>395</v>
      </c>
      <c r="D187" t="s">
        <v>884</v>
      </c>
      <c r="E187" t="s">
        <v>69</v>
      </c>
      <c r="F187" t="s">
        <v>885</v>
      </c>
      <c r="G187" s="6">
        <v>1656</v>
      </c>
      <c r="H187" t="s">
        <v>901</v>
      </c>
      <c r="I187" t="s">
        <v>888</v>
      </c>
      <c r="J187" t="s">
        <v>887</v>
      </c>
      <c r="K187">
        <v>1</v>
      </c>
      <c r="L187" t="s">
        <v>894</v>
      </c>
      <c r="M187" t="s">
        <v>229</v>
      </c>
      <c r="N187" t="s">
        <v>1150</v>
      </c>
      <c r="O187" t="s">
        <v>1151</v>
      </c>
      <c r="P187" t="s">
        <v>979</v>
      </c>
      <c r="Q187" t="s">
        <v>908</v>
      </c>
      <c r="R187" t="str">
        <f>IFERROR(AVERAGEIF('2-Patients'!C:C,'3-Variants'!B187,'2-Patients'!L:L), "")</f>
        <v/>
      </c>
      <c r="S187" t="b">
        <f>IF(COUNTIFS('2-Patients'!$C:$C,'3-Variants'!$B187,'2-Patients'!M:M,"Yes") &gt; 0,TRUE, "")</f>
        <v>1</v>
      </c>
      <c r="T187" t="str">
        <f>IF(COUNTIFS('2-Patients'!$C:$C,'3-Variants'!$B187,'2-Patients'!N:N,"Yes") &gt; 0,TRUE, "")</f>
        <v/>
      </c>
      <c r="U187" t="str">
        <f>IF(COUNTIFS('2-Patients'!$C:$C,'3-Variants'!$B187,'2-Patients'!O:O,"Yes") &gt; 0,TRUE, "")</f>
        <v/>
      </c>
      <c r="V187" t="b">
        <v>1</v>
      </c>
    </row>
    <row r="188" spans="2:22" x14ac:dyDescent="0.25">
      <c r="B188" t="s">
        <v>396</v>
      </c>
      <c r="C188" t="s">
        <v>397</v>
      </c>
      <c r="D188" t="s">
        <v>884</v>
      </c>
      <c r="E188" t="s">
        <v>69</v>
      </c>
      <c r="F188" t="s">
        <v>885</v>
      </c>
      <c r="G188" s="6">
        <v>1658</v>
      </c>
      <c r="H188" t="s">
        <v>903</v>
      </c>
      <c r="I188" t="s">
        <v>893</v>
      </c>
      <c r="J188" t="s">
        <v>887</v>
      </c>
      <c r="K188">
        <v>0</v>
      </c>
      <c r="L188" t="s">
        <v>889</v>
      </c>
      <c r="M188" t="s">
        <v>229</v>
      </c>
      <c r="N188" t="s">
        <v>1038</v>
      </c>
      <c r="O188" t="s">
        <v>1152</v>
      </c>
      <c r="P188" t="s">
        <v>979</v>
      </c>
      <c r="Q188" t="s">
        <v>908</v>
      </c>
      <c r="R188" t="str">
        <f>IFERROR(AVERAGEIF('2-Patients'!C:C,'3-Variants'!B188,'2-Patients'!L:L), "")</f>
        <v/>
      </c>
      <c r="S188" t="b">
        <f>IF(COUNTIFS('2-Patients'!$C:$C,'3-Variants'!$B188,'2-Patients'!M:M,"Yes") &gt; 0,TRUE, "")</f>
        <v>1</v>
      </c>
      <c r="T188" t="str">
        <f>IF(COUNTIFS('2-Patients'!$C:$C,'3-Variants'!$B188,'2-Patients'!N:N,"Yes") &gt; 0,TRUE, "")</f>
        <v/>
      </c>
      <c r="U188" t="str">
        <f>IF(COUNTIFS('2-Patients'!$C:$C,'3-Variants'!$B188,'2-Patients'!O:O,"Yes") &gt; 0,TRUE, "")</f>
        <v/>
      </c>
      <c r="V188" t="b">
        <v>1</v>
      </c>
    </row>
    <row r="189" spans="2:22" x14ac:dyDescent="0.25">
      <c r="B189" t="s">
        <v>399</v>
      </c>
      <c r="C189" t="s">
        <v>400</v>
      </c>
      <c r="D189" t="s">
        <v>884</v>
      </c>
      <c r="E189" t="s">
        <v>69</v>
      </c>
      <c r="F189" t="s">
        <v>885</v>
      </c>
      <c r="G189" s="6">
        <v>1663</v>
      </c>
      <c r="H189" t="s">
        <v>886</v>
      </c>
      <c r="I189" t="s">
        <v>887</v>
      </c>
      <c r="J189" t="s">
        <v>888</v>
      </c>
      <c r="K189">
        <v>16</v>
      </c>
      <c r="L189" t="s">
        <v>866</v>
      </c>
      <c r="M189" t="s">
        <v>229</v>
      </c>
      <c r="N189" t="s">
        <v>1153</v>
      </c>
      <c r="O189" t="s">
        <v>1115</v>
      </c>
      <c r="P189" t="s">
        <v>980</v>
      </c>
      <c r="Q189" t="s">
        <v>891</v>
      </c>
      <c r="R189" t="str">
        <f>IFERROR(AVERAGEIF('2-Patients'!C:C,'3-Variants'!B189,'2-Patients'!L:L), "")</f>
        <v/>
      </c>
      <c r="S189" t="b">
        <f>IF(COUNTIFS('2-Patients'!$C:$C,'3-Variants'!$B189,'2-Patients'!M:M,"Yes") &gt; 0,TRUE, "")</f>
        <v>1</v>
      </c>
      <c r="T189" t="str">
        <f>IF(COUNTIFS('2-Patients'!$C:$C,'3-Variants'!$B189,'2-Patients'!N:N,"Yes") &gt; 0,TRUE, "")</f>
        <v/>
      </c>
      <c r="U189" t="str">
        <f>IF(COUNTIFS('2-Patients'!$C:$C,'3-Variants'!$B189,'2-Patients'!O:O,"Yes") &gt; 0,TRUE, "")</f>
        <v/>
      </c>
      <c r="V189" t="b">
        <v>1</v>
      </c>
    </row>
    <row r="190" spans="2:22" x14ac:dyDescent="0.25">
      <c r="B190" t="s">
        <v>981</v>
      </c>
      <c r="C190" t="s">
        <v>982</v>
      </c>
      <c r="D190" t="s">
        <v>884</v>
      </c>
      <c r="E190" t="s">
        <v>69</v>
      </c>
      <c r="F190" t="s">
        <v>885</v>
      </c>
      <c r="G190" s="5">
        <v>1664</v>
      </c>
      <c r="H190" t="s">
        <v>921</v>
      </c>
      <c r="I190" t="s">
        <v>896</v>
      </c>
      <c r="J190" t="s">
        <v>893</v>
      </c>
      <c r="K190">
        <v>0</v>
      </c>
      <c r="L190" t="s">
        <v>889</v>
      </c>
      <c r="M190" t="s">
        <v>229</v>
      </c>
      <c r="N190" t="s">
        <v>1085</v>
      </c>
      <c r="O190" t="s">
        <v>1154</v>
      </c>
      <c r="P190" t="s">
        <v>980</v>
      </c>
      <c r="Q190" t="s">
        <v>891</v>
      </c>
      <c r="R190" t="str">
        <f>IFERROR(AVERAGEIF('2-Patients'!C:C,'3-Variants'!B190,'2-Patients'!L:L), "")</f>
        <v/>
      </c>
      <c r="S190" t="str">
        <f>IF(COUNTIFS('2-Patients'!$C:$C,'3-Variants'!$B190,'2-Patients'!M:M,"Yes") &gt; 0,TRUE, "")</f>
        <v/>
      </c>
      <c r="T190" t="str">
        <f>IF(COUNTIFS('2-Patients'!$C:$C,'3-Variants'!$B190,'2-Patients'!N:N,"Yes") &gt; 0,TRUE, "")</f>
        <v/>
      </c>
      <c r="U190" t="str">
        <f>IF(COUNTIFS('2-Patients'!$C:$C,'3-Variants'!$B190,'2-Patients'!O:O,"Yes") &gt; 0,TRUE, "")</f>
        <v/>
      </c>
    </row>
    <row r="191" spans="2:22" x14ac:dyDescent="0.25">
      <c r="B191" t="s">
        <v>402</v>
      </c>
      <c r="C191" t="s">
        <v>403</v>
      </c>
      <c r="D191" t="s">
        <v>884</v>
      </c>
      <c r="E191" t="s">
        <v>69</v>
      </c>
      <c r="F191" t="s">
        <v>885</v>
      </c>
      <c r="G191" s="6">
        <v>1673</v>
      </c>
      <c r="H191" t="s">
        <v>903</v>
      </c>
      <c r="I191" t="s">
        <v>893</v>
      </c>
      <c r="J191" t="s">
        <v>887</v>
      </c>
      <c r="K191">
        <v>1</v>
      </c>
      <c r="L191" t="s">
        <v>894</v>
      </c>
      <c r="M191" t="s">
        <v>229</v>
      </c>
      <c r="N191" t="s">
        <v>1122</v>
      </c>
      <c r="O191" t="s">
        <v>1139</v>
      </c>
      <c r="P191" t="s">
        <v>980</v>
      </c>
      <c r="Q191" t="s">
        <v>891</v>
      </c>
      <c r="R191" t="str">
        <f>IFERROR(AVERAGEIF('2-Patients'!C:C,'3-Variants'!B191,'2-Patients'!L:L), "")</f>
        <v/>
      </c>
      <c r="S191" t="b">
        <f>IF(COUNTIFS('2-Patients'!$C:$C,'3-Variants'!$B191,'2-Patients'!M:M,"Yes") &gt; 0,TRUE, "")</f>
        <v>1</v>
      </c>
      <c r="T191" t="str">
        <f>IF(COUNTIFS('2-Patients'!$C:$C,'3-Variants'!$B191,'2-Patients'!N:N,"Yes") &gt; 0,TRUE, "")</f>
        <v/>
      </c>
      <c r="U191" t="str">
        <f>IF(COUNTIFS('2-Patients'!$C:$C,'3-Variants'!$B191,'2-Patients'!O:O,"Yes") &gt; 0,TRUE, "")</f>
        <v/>
      </c>
      <c r="V191" t="b">
        <v>1</v>
      </c>
    </row>
    <row r="192" spans="2:22" x14ac:dyDescent="0.25">
      <c r="B192" t="s">
        <v>407</v>
      </c>
      <c r="C192" t="s">
        <v>408</v>
      </c>
      <c r="D192" t="s">
        <v>884</v>
      </c>
      <c r="E192" t="s">
        <v>69</v>
      </c>
      <c r="F192" t="s">
        <v>885</v>
      </c>
      <c r="G192" s="6">
        <v>1681</v>
      </c>
      <c r="H192" t="s">
        <v>901</v>
      </c>
      <c r="I192" t="s">
        <v>888</v>
      </c>
      <c r="J192" t="s">
        <v>887</v>
      </c>
      <c r="K192">
        <v>0</v>
      </c>
      <c r="L192" t="s">
        <v>889</v>
      </c>
      <c r="M192" t="s">
        <v>229</v>
      </c>
      <c r="N192" t="s">
        <v>1034</v>
      </c>
      <c r="O192" t="s">
        <v>1039</v>
      </c>
      <c r="P192" t="s">
        <v>980</v>
      </c>
      <c r="Q192" t="s">
        <v>891</v>
      </c>
      <c r="R192" t="str">
        <f>IFERROR(AVERAGEIF('2-Patients'!C:C,'3-Variants'!B192,'2-Patients'!L:L), "")</f>
        <v/>
      </c>
      <c r="S192" t="b">
        <f>IF(COUNTIFS('2-Patients'!$C:$C,'3-Variants'!$B192,'2-Patients'!M:M,"Yes") &gt; 0,TRUE, "")</f>
        <v>1</v>
      </c>
      <c r="T192" t="str">
        <f>IF(COUNTIFS('2-Patients'!$C:$C,'3-Variants'!$B192,'2-Patients'!N:N,"Yes") &gt; 0,TRUE, "")</f>
        <v/>
      </c>
      <c r="U192" t="str">
        <f>IF(COUNTIFS('2-Patients'!$C:$C,'3-Variants'!$B192,'2-Patients'!O:O,"Yes") &gt; 0,TRUE, "")</f>
        <v/>
      </c>
      <c r="V192" t="b">
        <v>1</v>
      </c>
    </row>
    <row r="193" spans="2:22" x14ac:dyDescent="0.25">
      <c r="B193" t="s">
        <v>420</v>
      </c>
      <c r="C193" t="s">
        <v>421</v>
      </c>
      <c r="D193" t="s">
        <v>884</v>
      </c>
      <c r="E193" t="s">
        <v>69</v>
      </c>
      <c r="F193" t="s">
        <v>882</v>
      </c>
      <c r="G193" s="6">
        <v>1722</v>
      </c>
      <c r="H193" t="s">
        <v>932</v>
      </c>
      <c r="I193" t="s">
        <v>893</v>
      </c>
      <c r="J193" t="s">
        <v>888</v>
      </c>
      <c r="K193">
        <v>2</v>
      </c>
      <c r="L193" t="s">
        <v>889</v>
      </c>
      <c r="M193" t="s">
        <v>229</v>
      </c>
      <c r="N193" t="s">
        <v>1155</v>
      </c>
      <c r="O193" t="s">
        <v>1026</v>
      </c>
      <c r="P193" t="s">
        <v>980</v>
      </c>
      <c r="Q193" t="s">
        <v>891</v>
      </c>
      <c r="R193" t="str">
        <f>IFERROR(AVERAGEIF('2-Patients'!C:C,'3-Variants'!B193,'2-Patients'!L:L), "")</f>
        <v/>
      </c>
      <c r="S193" t="b">
        <f>IF(COUNTIFS('2-Patients'!$C:$C,'3-Variants'!$B193,'2-Patients'!M:M,"Yes") &gt; 0,TRUE, "")</f>
        <v>1</v>
      </c>
      <c r="T193" t="str">
        <f>IF(COUNTIFS('2-Patients'!$C:$C,'3-Variants'!$B193,'2-Patients'!N:N,"Yes") &gt; 0,TRUE, "")</f>
        <v/>
      </c>
      <c r="U193" t="str">
        <f>IF(COUNTIFS('2-Patients'!$C:$C,'3-Variants'!$B193,'2-Patients'!O:O,"Yes") &gt; 0,TRUE, "")</f>
        <v/>
      </c>
      <c r="V193" t="b">
        <v>1</v>
      </c>
    </row>
    <row r="194" spans="2:22" x14ac:dyDescent="0.25">
      <c r="B194" t="s">
        <v>425</v>
      </c>
      <c r="C194" t="s">
        <v>426</v>
      </c>
      <c r="D194" t="s">
        <v>884</v>
      </c>
      <c r="E194" t="s">
        <v>69</v>
      </c>
      <c r="F194" t="s">
        <v>882</v>
      </c>
      <c r="G194" s="6">
        <v>1723</v>
      </c>
      <c r="H194" t="s">
        <v>901</v>
      </c>
      <c r="I194" t="s">
        <v>888</v>
      </c>
      <c r="J194" t="s">
        <v>887</v>
      </c>
      <c r="K194">
        <v>0</v>
      </c>
      <c r="L194" t="s">
        <v>894</v>
      </c>
      <c r="M194" t="s">
        <v>229</v>
      </c>
      <c r="N194" t="s">
        <v>1156</v>
      </c>
      <c r="O194" t="s">
        <v>1030</v>
      </c>
      <c r="P194" t="s">
        <v>980</v>
      </c>
      <c r="Q194" t="s">
        <v>891</v>
      </c>
      <c r="R194" t="str">
        <f>IFERROR(AVERAGEIF('2-Patients'!C:C,'3-Variants'!B194,'2-Patients'!L:L), "")</f>
        <v/>
      </c>
      <c r="S194" t="b">
        <f>IF(COUNTIFS('2-Patients'!$C:$C,'3-Variants'!$B194,'2-Patients'!M:M,"Yes") &gt; 0,TRUE, "")</f>
        <v>1</v>
      </c>
      <c r="T194" t="str">
        <f>IF(COUNTIFS('2-Patients'!$C:$C,'3-Variants'!$B194,'2-Patients'!N:N,"Yes") &gt; 0,TRUE, "")</f>
        <v/>
      </c>
      <c r="U194" t="str">
        <f>IF(COUNTIFS('2-Patients'!$C:$C,'3-Variants'!$B194,'2-Patients'!O:O,"Yes") &gt; 0,TRUE, "")</f>
        <v/>
      </c>
      <c r="V194" t="b">
        <v>1</v>
      </c>
    </row>
    <row r="195" spans="2:22" x14ac:dyDescent="0.25">
      <c r="B195" t="s">
        <v>427</v>
      </c>
      <c r="C195" t="s">
        <v>428</v>
      </c>
      <c r="D195" t="s">
        <v>884</v>
      </c>
      <c r="E195" t="s">
        <v>69</v>
      </c>
      <c r="F195" t="s">
        <v>885</v>
      </c>
      <c r="G195" s="6">
        <v>1724</v>
      </c>
      <c r="H195" t="s">
        <v>960</v>
      </c>
      <c r="I195" t="s">
        <v>887</v>
      </c>
      <c r="J195" t="s">
        <v>896</v>
      </c>
      <c r="K195">
        <v>0</v>
      </c>
      <c r="L195" t="s">
        <v>889</v>
      </c>
      <c r="M195" t="s">
        <v>229</v>
      </c>
      <c r="N195" t="s">
        <v>1108</v>
      </c>
      <c r="O195" t="s">
        <v>1030</v>
      </c>
      <c r="P195" t="s">
        <v>980</v>
      </c>
      <c r="Q195" t="s">
        <v>891</v>
      </c>
      <c r="R195" t="str">
        <f>IFERROR(AVERAGEIF('2-Patients'!C:C,'3-Variants'!B195,'2-Patients'!L:L), "")</f>
        <v/>
      </c>
      <c r="S195" t="b">
        <f>IF(COUNTIFS('2-Patients'!$C:$C,'3-Variants'!$B195,'2-Patients'!M:M,"Yes") &gt; 0,TRUE, "")</f>
        <v>1</v>
      </c>
      <c r="T195" t="str">
        <f>IF(COUNTIFS('2-Patients'!$C:$C,'3-Variants'!$B195,'2-Patients'!N:N,"Yes") &gt; 0,TRUE, "")</f>
        <v/>
      </c>
      <c r="U195" t="str">
        <f>IF(COUNTIFS('2-Patients'!$C:$C,'3-Variants'!$B195,'2-Patients'!O:O,"Yes") &gt; 0,TRUE, "")</f>
        <v/>
      </c>
      <c r="V195" t="b">
        <v>1</v>
      </c>
    </row>
    <row r="196" spans="2:22" x14ac:dyDescent="0.25">
      <c r="B196" t="s">
        <v>432</v>
      </c>
      <c r="C196" t="s">
        <v>433</v>
      </c>
      <c r="D196" t="s">
        <v>884</v>
      </c>
      <c r="E196" t="s">
        <v>69</v>
      </c>
      <c r="F196" t="s">
        <v>866</v>
      </c>
      <c r="G196" s="6">
        <v>1732</v>
      </c>
      <c r="H196" t="s">
        <v>901</v>
      </c>
      <c r="I196" t="s">
        <v>888</v>
      </c>
      <c r="J196" t="s">
        <v>887</v>
      </c>
      <c r="K196">
        <v>8</v>
      </c>
      <c r="L196" t="s">
        <v>866</v>
      </c>
      <c r="M196" t="s">
        <v>229</v>
      </c>
      <c r="N196" t="s">
        <v>1153</v>
      </c>
      <c r="O196" t="s">
        <v>1026</v>
      </c>
      <c r="P196" t="s">
        <v>980</v>
      </c>
      <c r="Q196" t="s">
        <v>891</v>
      </c>
      <c r="R196" t="str">
        <f>IFERROR(AVERAGEIF('2-Patients'!C:C,'3-Variants'!B196,'2-Patients'!L:L), "")</f>
        <v/>
      </c>
      <c r="S196" t="b">
        <f>IF(COUNTIFS('2-Patients'!$C:$C,'3-Variants'!$B196,'2-Patients'!M:M,"Yes") &gt; 0,TRUE, "")</f>
        <v>1</v>
      </c>
      <c r="T196" t="str">
        <f>IF(COUNTIFS('2-Patients'!$C:$C,'3-Variants'!$B196,'2-Patients'!N:N,"Yes") &gt; 0,TRUE, "")</f>
        <v/>
      </c>
      <c r="U196" t="str">
        <f>IF(COUNTIFS('2-Patients'!$C:$C,'3-Variants'!$B196,'2-Patients'!O:O,"Yes") &gt; 0,TRUE, "")</f>
        <v/>
      </c>
      <c r="V196" t="b">
        <v>1</v>
      </c>
    </row>
    <row r="197" spans="2:22" x14ac:dyDescent="0.25">
      <c r="B197" t="s">
        <v>435</v>
      </c>
      <c r="C197" t="s">
        <v>436</v>
      </c>
      <c r="D197" t="s">
        <v>884</v>
      </c>
      <c r="E197" t="s">
        <v>69</v>
      </c>
      <c r="F197" t="s">
        <v>882</v>
      </c>
      <c r="G197" s="6">
        <v>1738</v>
      </c>
      <c r="H197" t="s">
        <v>904</v>
      </c>
      <c r="I197" t="s">
        <v>893</v>
      </c>
      <c r="J197" t="s">
        <v>896</v>
      </c>
      <c r="K197">
        <v>16</v>
      </c>
      <c r="L197" t="s">
        <v>866</v>
      </c>
      <c r="M197" t="s">
        <v>229</v>
      </c>
      <c r="N197" t="s">
        <v>1082</v>
      </c>
      <c r="O197" t="s">
        <v>1026</v>
      </c>
      <c r="P197" t="s">
        <v>980</v>
      </c>
      <c r="Q197" t="s">
        <v>891</v>
      </c>
      <c r="R197" t="str">
        <f>IFERROR(AVERAGEIF('2-Patients'!C:C,'3-Variants'!B197,'2-Patients'!L:L), "")</f>
        <v/>
      </c>
      <c r="S197" t="b">
        <f>IF(COUNTIFS('2-Patients'!$C:$C,'3-Variants'!$B197,'2-Patients'!M:M,"Yes") &gt; 0,TRUE, "")</f>
        <v>1</v>
      </c>
      <c r="T197" t="str">
        <f>IF(COUNTIFS('2-Patients'!$C:$C,'3-Variants'!$B197,'2-Patients'!N:N,"Yes") &gt; 0,TRUE, "")</f>
        <v/>
      </c>
      <c r="U197" t="str">
        <f>IF(COUNTIFS('2-Patients'!$C:$C,'3-Variants'!$B197,'2-Patients'!O:O,"Yes") &gt; 0,TRUE, "")</f>
        <v/>
      </c>
      <c r="V197" t="b">
        <v>1</v>
      </c>
    </row>
    <row r="198" spans="2:22" x14ac:dyDescent="0.25">
      <c r="B198" t="s">
        <v>437</v>
      </c>
      <c r="C198" t="s">
        <v>438</v>
      </c>
      <c r="D198" t="s">
        <v>884</v>
      </c>
      <c r="E198" t="s">
        <v>69</v>
      </c>
      <c r="F198" t="s">
        <v>885</v>
      </c>
      <c r="G198" s="6">
        <v>1747</v>
      </c>
      <c r="H198" t="s">
        <v>892</v>
      </c>
      <c r="I198" t="s">
        <v>888</v>
      </c>
      <c r="J198" t="s">
        <v>893</v>
      </c>
      <c r="K198">
        <v>0</v>
      </c>
      <c r="L198" t="s">
        <v>866</v>
      </c>
      <c r="M198" t="s">
        <v>229</v>
      </c>
      <c r="N198" t="s">
        <v>1157</v>
      </c>
      <c r="O198" t="s">
        <v>1158</v>
      </c>
      <c r="P198" t="s">
        <v>980</v>
      </c>
      <c r="Q198" t="s">
        <v>891</v>
      </c>
      <c r="R198" t="str">
        <f>IFERROR(AVERAGEIF('2-Patients'!C:C,'3-Variants'!B198,'2-Patients'!L:L), "")</f>
        <v/>
      </c>
      <c r="S198" t="b">
        <f>IF(COUNTIFS('2-Patients'!$C:$C,'3-Variants'!$B198,'2-Patients'!M:M,"Yes") &gt; 0,TRUE, "")</f>
        <v>1</v>
      </c>
      <c r="T198" t="str">
        <f>IF(COUNTIFS('2-Patients'!$C:$C,'3-Variants'!$B198,'2-Patients'!N:N,"Yes") &gt; 0,TRUE, "")</f>
        <v/>
      </c>
      <c r="U198" t="str">
        <f>IF(COUNTIFS('2-Patients'!$C:$C,'3-Variants'!$B198,'2-Patients'!O:O,"Yes") &gt; 0,TRUE, "")</f>
        <v/>
      </c>
      <c r="V198" t="b">
        <v>1</v>
      </c>
    </row>
    <row r="199" spans="2:22" x14ac:dyDescent="0.25">
      <c r="B199" t="s">
        <v>442</v>
      </c>
      <c r="C199" t="s">
        <v>443</v>
      </c>
      <c r="D199" t="s">
        <v>884</v>
      </c>
      <c r="E199" t="s">
        <v>69</v>
      </c>
      <c r="F199" t="s">
        <v>885</v>
      </c>
      <c r="G199" s="6">
        <v>1790</v>
      </c>
      <c r="H199" t="s">
        <v>903</v>
      </c>
      <c r="I199" t="s">
        <v>893</v>
      </c>
      <c r="J199" t="s">
        <v>887</v>
      </c>
      <c r="K199">
        <v>0</v>
      </c>
      <c r="L199" t="s">
        <v>894</v>
      </c>
      <c r="M199" t="s">
        <v>229</v>
      </c>
      <c r="N199" t="s">
        <v>1053</v>
      </c>
      <c r="O199" t="s">
        <v>1159</v>
      </c>
      <c r="P199" t="s">
        <v>980</v>
      </c>
      <c r="Q199" t="s">
        <v>891</v>
      </c>
      <c r="R199" t="str">
        <f>IFERROR(AVERAGEIF('2-Patients'!C:C,'3-Variants'!B199,'2-Patients'!L:L), "")</f>
        <v/>
      </c>
      <c r="S199" t="b">
        <f>IF(COUNTIFS('2-Patients'!$C:$C,'3-Variants'!$B199,'2-Patients'!M:M,"Yes") &gt; 0,TRUE, "")</f>
        <v>1</v>
      </c>
      <c r="T199" t="str">
        <f>IF(COUNTIFS('2-Patients'!$C:$C,'3-Variants'!$B199,'2-Patients'!N:N,"Yes") &gt; 0,TRUE, "")</f>
        <v/>
      </c>
      <c r="U199" t="str">
        <f>IF(COUNTIFS('2-Patients'!$C:$C,'3-Variants'!$B199,'2-Patients'!O:O,"Yes") &gt; 0,TRUE, "")</f>
        <v/>
      </c>
      <c r="V199" t="b">
        <v>1</v>
      </c>
    </row>
    <row r="200" spans="2:22" x14ac:dyDescent="0.25">
      <c r="B200" t="s">
        <v>446</v>
      </c>
      <c r="C200" t="s">
        <v>447</v>
      </c>
      <c r="D200" t="s">
        <v>884</v>
      </c>
      <c r="E200" t="s">
        <v>69</v>
      </c>
      <c r="F200" t="s">
        <v>902</v>
      </c>
      <c r="G200" s="6">
        <v>1793</v>
      </c>
      <c r="H200" t="s">
        <v>886</v>
      </c>
      <c r="I200" t="s">
        <v>887</v>
      </c>
      <c r="J200" t="s">
        <v>888</v>
      </c>
      <c r="K200">
        <v>2</v>
      </c>
      <c r="L200" t="s">
        <v>894</v>
      </c>
      <c r="M200" t="s">
        <v>229</v>
      </c>
      <c r="N200" t="s">
        <v>1160</v>
      </c>
      <c r="O200" t="s">
        <v>1161</v>
      </c>
      <c r="P200" t="s">
        <v>980</v>
      </c>
      <c r="Q200" t="s">
        <v>891</v>
      </c>
      <c r="R200" t="str">
        <f>IFERROR(AVERAGEIF('2-Patients'!C:C,'3-Variants'!B200,'2-Patients'!L:L), "")</f>
        <v/>
      </c>
      <c r="S200" t="str">
        <f>IF(COUNTIFS('2-Patients'!$C:$C,'3-Variants'!$B200,'2-Patients'!M:M,"Yes") &gt; 0,TRUE, "")</f>
        <v/>
      </c>
      <c r="T200" t="str">
        <f>IF(COUNTIFS('2-Patients'!$C:$C,'3-Variants'!$B200,'2-Patients'!N:N,"Yes") &gt; 0,TRUE, "")</f>
        <v/>
      </c>
      <c r="U200" t="str">
        <f>IF(COUNTIFS('2-Patients'!$C:$C,'3-Variants'!$B200,'2-Patients'!O:O,"Yes") &gt; 0,TRUE, "")</f>
        <v/>
      </c>
      <c r="V200" t="b">
        <v>1</v>
      </c>
    </row>
    <row r="201" spans="2:22" x14ac:dyDescent="0.25">
      <c r="B201" t="s">
        <v>449</v>
      </c>
      <c r="C201" t="s">
        <v>450</v>
      </c>
      <c r="D201" t="s">
        <v>884</v>
      </c>
      <c r="E201" t="s">
        <v>69</v>
      </c>
      <c r="F201" t="s">
        <v>885</v>
      </c>
      <c r="G201" s="6">
        <v>1797</v>
      </c>
      <c r="H201" t="s">
        <v>932</v>
      </c>
      <c r="I201" t="s">
        <v>893</v>
      </c>
      <c r="J201" t="s">
        <v>888</v>
      </c>
      <c r="K201">
        <v>0</v>
      </c>
      <c r="L201" t="s">
        <v>894</v>
      </c>
      <c r="M201" t="s">
        <v>229</v>
      </c>
      <c r="N201" t="s">
        <v>1162</v>
      </c>
      <c r="O201" t="s">
        <v>1037</v>
      </c>
      <c r="P201" t="s">
        <v>980</v>
      </c>
      <c r="Q201" t="s">
        <v>891</v>
      </c>
      <c r="R201" t="str">
        <f>IFERROR(AVERAGEIF('2-Patients'!C:C,'3-Variants'!B201,'2-Patients'!L:L), "")</f>
        <v/>
      </c>
      <c r="S201" t="b">
        <f>IF(COUNTIFS('2-Patients'!$C:$C,'3-Variants'!$B201,'2-Patients'!M:M,"Yes") &gt; 0,TRUE, "")</f>
        <v>1</v>
      </c>
      <c r="T201" t="str">
        <f>IF(COUNTIFS('2-Patients'!$C:$C,'3-Variants'!$B201,'2-Patients'!N:N,"Yes") &gt; 0,TRUE, "")</f>
        <v/>
      </c>
      <c r="U201" t="str">
        <f>IF(COUNTIFS('2-Patients'!$C:$C,'3-Variants'!$B201,'2-Patients'!O:O,"Yes") &gt; 0,TRUE, "")</f>
        <v/>
      </c>
      <c r="V201" t="b">
        <v>1</v>
      </c>
    </row>
  </sheetData>
  <autoFilter ref="B1:V201" xr:uid="{EDC055CB-1997-4C07-994C-7215CF4E63D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CC43-E4B6-4830-A095-FF714FF46EE1}">
  <dimension ref="A1:Q183"/>
  <sheetViews>
    <sheetView workbookViewId="0">
      <selection activeCell="M29" sqref="M29"/>
    </sheetView>
  </sheetViews>
  <sheetFormatPr defaultColWidth="8.85546875" defaultRowHeight="15" x14ac:dyDescent="0.25"/>
  <cols>
    <col min="1" max="1" width="4.42578125" bestFit="1" customWidth="1"/>
    <col min="2" max="3" width="13.85546875" customWidth="1"/>
    <col min="4" max="4" width="15.5703125" style="8" bestFit="1" customWidth="1"/>
    <col min="5" max="5" width="15.140625" style="8" bestFit="1" customWidth="1"/>
    <col min="6" max="6" width="12.5703125" style="8" bestFit="1" customWidth="1"/>
    <col min="7" max="7" width="19.5703125" bestFit="1" customWidth="1"/>
    <col min="8" max="8" width="12.140625" bestFit="1" customWidth="1"/>
    <col min="9" max="9" width="20.140625" bestFit="1" customWidth="1"/>
    <col min="10" max="12" width="20.140625" customWidth="1"/>
    <col min="13" max="13" width="5.7109375" customWidth="1"/>
    <col min="14" max="14" width="5.42578125" bestFit="1" customWidth="1"/>
    <col min="15" max="15" width="4.85546875" bestFit="1" customWidth="1"/>
    <col min="16" max="16" width="4.140625" bestFit="1" customWidth="1"/>
    <col min="17" max="17" width="3.7109375" bestFit="1" customWidth="1"/>
  </cols>
  <sheetData>
    <row r="1" spans="1:17" s="1" customFormat="1" x14ac:dyDescent="0.25">
      <c r="B1" s="1" t="s">
        <v>1009</v>
      </c>
      <c r="C1" s="1" t="s">
        <v>1008</v>
      </c>
      <c r="D1" s="9" t="s">
        <v>1007</v>
      </c>
      <c r="E1" s="9" t="s">
        <v>1006</v>
      </c>
      <c r="F1" s="9" t="s">
        <v>1005</v>
      </c>
      <c r="G1" s="1" t="s">
        <v>48</v>
      </c>
      <c r="H1" s="1" t="s">
        <v>49</v>
      </c>
      <c r="I1" s="1" t="s">
        <v>870</v>
      </c>
      <c r="J1" s="1" t="s">
        <v>1165</v>
      </c>
      <c r="K1" s="1" t="s">
        <v>1169</v>
      </c>
      <c r="L1" s="1" t="s">
        <v>877</v>
      </c>
      <c r="M1" s="1" t="s">
        <v>52</v>
      </c>
      <c r="N1" s="1" t="s">
        <v>871</v>
      </c>
      <c r="O1" s="1" t="s">
        <v>872</v>
      </c>
      <c r="P1" s="1" t="s">
        <v>873</v>
      </c>
      <c r="Q1" s="1" t="s">
        <v>874</v>
      </c>
    </row>
    <row r="2" spans="1:17" x14ac:dyDescent="0.25">
      <c r="A2">
        <v>0</v>
      </c>
      <c r="B2" t="s">
        <v>492</v>
      </c>
      <c r="C2" t="s">
        <v>493</v>
      </c>
      <c r="D2" s="8">
        <v>0.92697458822217749</v>
      </c>
      <c r="E2" s="8">
        <v>0.4720563528793012</v>
      </c>
      <c r="F2" s="8">
        <v>0.50924411399955083</v>
      </c>
      <c r="G2" t="s">
        <v>884</v>
      </c>
      <c r="H2" t="s">
        <v>69</v>
      </c>
      <c r="I2" t="s">
        <v>885</v>
      </c>
      <c r="J2" t="s">
        <v>889</v>
      </c>
      <c r="K2" t="s">
        <v>917</v>
      </c>
      <c r="L2" t="s">
        <v>891</v>
      </c>
      <c r="M2">
        <v>1</v>
      </c>
      <c r="N2">
        <v>305</v>
      </c>
      <c r="O2" t="s">
        <v>895</v>
      </c>
      <c r="P2" t="s">
        <v>888</v>
      </c>
      <c r="Q2" t="s">
        <v>896</v>
      </c>
    </row>
    <row r="3" spans="1:17" x14ac:dyDescent="0.25">
      <c r="A3">
        <v>1</v>
      </c>
      <c r="B3" t="s">
        <v>544</v>
      </c>
      <c r="C3" t="s">
        <v>545</v>
      </c>
      <c r="D3" s="8">
        <v>1.049348609249622</v>
      </c>
      <c r="E3" s="8">
        <v>0.56546489800199895</v>
      </c>
      <c r="F3" s="8">
        <v>0.53887229946047843</v>
      </c>
      <c r="G3" t="s">
        <v>884</v>
      </c>
      <c r="H3" t="s">
        <v>69</v>
      </c>
      <c r="I3" t="s">
        <v>882</v>
      </c>
      <c r="J3" t="s">
        <v>894</v>
      </c>
      <c r="K3" t="s">
        <v>923</v>
      </c>
      <c r="L3" t="s">
        <v>914</v>
      </c>
      <c r="M3">
        <v>1</v>
      </c>
      <c r="N3">
        <v>434</v>
      </c>
      <c r="O3" t="s">
        <v>904</v>
      </c>
      <c r="P3" t="s">
        <v>893</v>
      </c>
      <c r="Q3" t="s">
        <v>896</v>
      </c>
    </row>
    <row r="4" spans="1:17" x14ac:dyDescent="0.25">
      <c r="A4">
        <v>2</v>
      </c>
      <c r="B4" t="s">
        <v>94</v>
      </c>
      <c r="C4" t="s">
        <v>95</v>
      </c>
      <c r="D4" s="8">
        <v>1.271752759668485</v>
      </c>
      <c r="E4" s="8">
        <v>0.40163752146591719</v>
      </c>
      <c r="F4" s="8">
        <v>0.31581415366506799</v>
      </c>
      <c r="G4" t="s">
        <v>884</v>
      </c>
      <c r="H4" t="s">
        <v>69</v>
      </c>
      <c r="I4" t="s">
        <v>882</v>
      </c>
      <c r="J4" t="s">
        <v>894</v>
      </c>
      <c r="K4" t="s">
        <v>949</v>
      </c>
      <c r="L4" t="s">
        <v>908</v>
      </c>
      <c r="M4">
        <v>1</v>
      </c>
      <c r="N4">
        <v>1003</v>
      </c>
      <c r="O4" t="s">
        <v>909</v>
      </c>
      <c r="P4" t="s">
        <v>888</v>
      </c>
      <c r="Q4" t="s">
        <v>887</v>
      </c>
    </row>
    <row r="5" spans="1:17" x14ac:dyDescent="0.25">
      <c r="A5">
        <v>3</v>
      </c>
      <c r="B5" t="s">
        <v>660</v>
      </c>
      <c r="C5" t="s">
        <v>661</v>
      </c>
      <c r="D5" s="8">
        <v>1.323501820806765</v>
      </c>
      <c r="E5" s="8">
        <v>0.27754179706454418</v>
      </c>
      <c r="F5" s="8">
        <v>0.20970261823694619</v>
      </c>
      <c r="G5" t="s">
        <v>884</v>
      </c>
      <c r="H5" t="s">
        <v>69</v>
      </c>
      <c r="I5" t="s">
        <v>882</v>
      </c>
      <c r="J5" t="s">
        <v>98</v>
      </c>
      <c r="K5" t="s">
        <v>938</v>
      </c>
      <c r="L5" t="s">
        <v>891</v>
      </c>
      <c r="M5">
        <v>4</v>
      </c>
      <c r="N5">
        <v>695</v>
      </c>
      <c r="O5" t="s">
        <v>895</v>
      </c>
      <c r="P5" t="s">
        <v>888</v>
      </c>
      <c r="Q5" t="s">
        <v>896</v>
      </c>
    </row>
    <row r="6" spans="1:17" x14ac:dyDescent="0.25">
      <c r="A6">
        <v>4</v>
      </c>
      <c r="B6" t="s">
        <v>252</v>
      </c>
      <c r="C6" t="s">
        <v>253</v>
      </c>
      <c r="D6" s="8">
        <v>1.3317302450734849</v>
      </c>
      <c r="E6" s="8">
        <v>0.25679897741014768</v>
      </c>
      <c r="F6" s="8">
        <v>0.1928310769843464</v>
      </c>
      <c r="G6" t="s">
        <v>884</v>
      </c>
      <c r="H6" t="s">
        <v>69</v>
      </c>
      <c r="I6" t="s">
        <v>885</v>
      </c>
      <c r="J6" t="s">
        <v>889</v>
      </c>
      <c r="K6" t="s">
        <v>961</v>
      </c>
      <c r="L6" t="s">
        <v>914</v>
      </c>
      <c r="M6">
        <v>1</v>
      </c>
      <c r="N6">
        <v>1328</v>
      </c>
      <c r="O6" t="s">
        <v>901</v>
      </c>
      <c r="P6" t="s">
        <v>888</v>
      </c>
      <c r="Q6" t="s">
        <v>887</v>
      </c>
    </row>
    <row r="7" spans="1:17" x14ac:dyDescent="0.25">
      <c r="A7">
        <v>5</v>
      </c>
      <c r="B7" t="s">
        <v>577</v>
      </c>
      <c r="C7" t="s">
        <v>578</v>
      </c>
      <c r="D7" s="8">
        <v>1.4231350196807899</v>
      </c>
      <c r="E7" s="8">
        <v>0.23788593137052311</v>
      </c>
      <c r="F7" s="8">
        <v>0.1671562628146703</v>
      </c>
      <c r="G7" t="s">
        <v>881</v>
      </c>
      <c r="H7" t="s">
        <v>130</v>
      </c>
      <c r="I7" t="s">
        <v>885</v>
      </c>
      <c r="J7" t="s">
        <v>894</v>
      </c>
      <c r="K7" t="s">
        <v>1188</v>
      </c>
      <c r="L7" t="s">
        <v>1188</v>
      </c>
      <c r="M7">
        <v>1</v>
      </c>
      <c r="N7">
        <v>511</v>
      </c>
      <c r="O7" t="s">
        <v>883</v>
      </c>
    </row>
    <row r="8" spans="1:17" x14ac:dyDescent="0.25">
      <c r="A8">
        <v>6</v>
      </c>
      <c r="B8" t="s">
        <v>173</v>
      </c>
      <c r="C8" t="s">
        <v>174</v>
      </c>
      <c r="D8" s="8">
        <v>1.4665129290598851</v>
      </c>
      <c r="E8" s="8">
        <v>0.22214729891869001</v>
      </c>
      <c r="F8" s="8">
        <v>0.15147994573842491</v>
      </c>
      <c r="G8" t="s">
        <v>884</v>
      </c>
      <c r="H8" t="s">
        <v>69</v>
      </c>
      <c r="I8" t="s">
        <v>882</v>
      </c>
      <c r="J8" t="s">
        <v>894</v>
      </c>
      <c r="K8" t="s">
        <v>955</v>
      </c>
      <c r="L8" t="s">
        <v>891</v>
      </c>
      <c r="M8">
        <v>1</v>
      </c>
      <c r="N8">
        <v>1189</v>
      </c>
      <c r="O8" t="s">
        <v>954</v>
      </c>
      <c r="P8" t="s">
        <v>893</v>
      </c>
      <c r="Q8" t="s">
        <v>887</v>
      </c>
    </row>
    <row r="9" spans="1:17" x14ac:dyDescent="0.25">
      <c r="A9">
        <v>7</v>
      </c>
      <c r="B9" t="s">
        <v>396</v>
      </c>
      <c r="C9" t="s">
        <v>397</v>
      </c>
      <c r="D9" s="8">
        <v>1.707548378029728</v>
      </c>
      <c r="E9" s="8">
        <v>0.303575166266282</v>
      </c>
      <c r="F9" s="8">
        <v>0.17778422571931191</v>
      </c>
      <c r="G9" t="s">
        <v>884</v>
      </c>
      <c r="H9" t="s">
        <v>69</v>
      </c>
      <c r="I9" t="s">
        <v>885</v>
      </c>
      <c r="J9" t="s">
        <v>889</v>
      </c>
      <c r="K9" t="s">
        <v>979</v>
      </c>
      <c r="L9" t="s">
        <v>908</v>
      </c>
      <c r="M9">
        <v>1</v>
      </c>
      <c r="N9">
        <v>1658</v>
      </c>
      <c r="O9" t="s">
        <v>903</v>
      </c>
      <c r="P9" t="s">
        <v>893</v>
      </c>
      <c r="Q9" t="s">
        <v>887</v>
      </c>
    </row>
    <row r="10" spans="1:17" x14ac:dyDescent="0.25">
      <c r="A10">
        <v>8</v>
      </c>
      <c r="B10" t="s">
        <v>296</v>
      </c>
      <c r="C10" t="s">
        <v>297</v>
      </c>
      <c r="D10" s="8">
        <v>2.0050299807491752</v>
      </c>
      <c r="E10" s="8">
        <v>0.14676210995358399</v>
      </c>
      <c r="F10" s="8">
        <v>7.3196965313579318E-2</v>
      </c>
      <c r="G10" t="s">
        <v>884</v>
      </c>
      <c r="H10" t="s">
        <v>69</v>
      </c>
      <c r="I10" t="s">
        <v>885</v>
      </c>
      <c r="J10" t="s">
        <v>889</v>
      </c>
      <c r="K10" t="s">
        <v>963</v>
      </c>
      <c r="L10" t="s">
        <v>908</v>
      </c>
      <c r="M10">
        <v>1</v>
      </c>
      <c r="N10">
        <v>1402</v>
      </c>
      <c r="O10" t="s">
        <v>921</v>
      </c>
      <c r="P10" t="s">
        <v>896</v>
      </c>
      <c r="Q10" t="s">
        <v>893</v>
      </c>
    </row>
    <row r="11" spans="1:17" x14ac:dyDescent="0.25">
      <c r="A11">
        <v>9</v>
      </c>
      <c r="B11" t="s">
        <v>649</v>
      </c>
      <c r="C11" t="s">
        <v>650</v>
      </c>
      <c r="D11" s="8">
        <v>2.096471632724469</v>
      </c>
      <c r="E11" s="8">
        <v>0.45015142125235352</v>
      </c>
      <c r="F11" s="8">
        <v>0.21471858441860209</v>
      </c>
      <c r="G11" t="s">
        <v>897</v>
      </c>
      <c r="H11" t="s">
        <v>69</v>
      </c>
      <c r="I11" t="s">
        <v>882</v>
      </c>
      <c r="J11" t="s">
        <v>894</v>
      </c>
      <c r="K11" t="s">
        <v>1188</v>
      </c>
      <c r="L11" t="s">
        <v>1188</v>
      </c>
      <c r="M11">
        <v>1</v>
      </c>
      <c r="N11">
        <v>636</v>
      </c>
      <c r="O11" t="s">
        <v>901</v>
      </c>
      <c r="P11" t="s">
        <v>888</v>
      </c>
      <c r="Q11" t="s">
        <v>887</v>
      </c>
    </row>
    <row r="12" spans="1:17" x14ac:dyDescent="0.25">
      <c r="A12">
        <v>10</v>
      </c>
      <c r="B12" t="s">
        <v>375</v>
      </c>
      <c r="C12" t="s">
        <v>376</v>
      </c>
      <c r="D12" s="8">
        <v>2.1019165733871081</v>
      </c>
      <c r="E12" s="8">
        <v>0.6013163287004416</v>
      </c>
      <c r="F12" s="8">
        <v>0.28608001683504392</v>
      </c>
      <c r="G12" t="s">
        <v>884</v>
      </c>
      <c r="H12" t="s">
        <v>69</v>
      </c>
      <c r="I12" t="s">
        <v>882</v>
      </c>
      <c r="J12" t="s">
        <v>118</v>
      </c>
      <c r="K12" t="s">
        <v>976</v>
      </c>
      <c r="L12" t="s">
        <v>914</v>
      </c>
      <c r="M12">
        <v>1</v>
      </c>
      <c r="N12">
        <v>1600</v>
      </c>
      <c r="O12" t="s">
        <v>904</v>
      </c>
      <c r="P12" t="s">
        <v>893</v>
      </c>
      <c r="Q12" t="s">
        <v>896</v>
      </c>
    </row>
    <row r="13" spans="1:17" x14ac:dyDescent="0.25">
      <c r="A13">
        <v>11</v>
      </c>
      <c r="B13" t="s">
        <v>775</v>
      </c>
      <c r="C13" t="s">
        <v>776</v>
      </c>
      <c r="D13" s="8">
        <v>2.1396231271991462</v>
      </c>
      <c r="E13" s="8">
        <v>0.38635744969227492</v>
      </c>
      <c r="F13" s="8">
        <v>0.18057266477486281</v>
      </c>
      <c r="G13" t="s">
        <v>884</v>
      </c>
      <c r="H13" t="s">
        <v>69</v>
      </c>
      <c r="I13" t="s">
        <v>882</v>
      </c>
      <c r="J13" t="s">
        <v>894</v>
      </c>
      <c r="K13" t="s">
        <v>944</v>
      </c>
      <c r="L13" t="s">
        <v>908</v>
      </c>
      <c r="M13">
        <v>1</v>
      </c>
      <c r="N13">
        <v>884</v>
      </c>
      <c r="O13" t="s">
        <v>904</v>
      </c>
      <c r="P13" t="s">
        <v>893</v>
      </c>
      <c r="Q13" t="s">
        <v>896</v>
      </c>
    </row>
    <row r="14" spans="1:17" x14ac:dyDescent="0.25">
      <c r="A14">
        <v>12</v>
      </c>
      <c r="B14" t="s">
        <v>601</v>
      </c>
      <c r="C14" t="s">
        <v>602</v>
      </c>
      <c r="D14" s="8">
        <v>2.18500853662864</v>
      </c>
      <c r="E14" s="8">
        <v>0.27787651183807649</v>
      </c>
      <c r="F14" s="8">
        <v>0.1271741081006604</v>
      </c>
      <c r="G14" t="s">
        <v>897</v>
      </c>
      <c r="H14" t="s">
        <v>69</v>
      </c>
      <c r="I14" t="s">
        <v>882</v>
      </c>
      <c r="J14" t="s">
        <v>894</v>
      </c>
      <c r="K14" t="s">
        <v>1188</v>
      </c>
      <c r="L14" t="s">
        <v>1188</v>
      </c>
      <c r="M14">
        <v>2</v>
      </c>
      <c r="N14">
        <v>578</v>
      </c>
      <c r="O14" t="s">
        <v>901</v>
      </c>
      <c r="P14" t="s">
        <v>888</v>
      </c>
      <c r="Q14" t="s">
        <v>887</v>
      </c>
    </row>
    <row r="15" spans="1:17" x14ac:dyDescent="0.25">
      <c r="A15">
        <v>13</v>
      </c>
      <c r="B15" t="s">
        <v>259</v>
      </c>
      <c r="C15" t="s">
        <v>260</v>
      </c>
      <c r="D15" s="8">
        <v>2.3478407687750238</v>
      </c>
      <c r="E15" s="8">
        <v>0.17753293408467011</v>
      </c>
      <c r="F15" s="8">
        <v>7.5615406481461339E-2</v>
      </c>
      <c r="G15" t="s">
        <v>881</v>
      </c>
      <c r="H15" t="s">
        <v>130</v>
      </c>
      <c r="I15" t="s">
        <v>882</v>
      </c>
      <c r="J15" t="s">
        <v>118</v>
      </c>
      <c r="K15" t="s">
        <v>1188</v>
      </c>
      <c r="L15" t="s">
        <v>1188</v>
      </c>
      <c r="M15">
        <v>1</v>
      </c>
      <c r="N15">
        <v>1335</v>
      </c>
      <c r="O15" t="s">
        <v>898</v>
      </c>
    </row>
    <row r="16" spans="1:17" x14ac:dyDescent="0.25">
      <c r="A16">
        <v>14</v>
      </c>
      <c r="B16" t="s">
        <v>385</v>
      </c>
      <c r="C16" t="s">
        <v>386</v>
      </c>
      <c r="D16" s="8">
        <v>2.4426013917652361</v>
      </c>
      <c r="E16" s="8">
        <v>0.54487265949199315</v>
      </c>
      <c r="F16" s="8">
        <v>0.22307064154181161</v>
      </c>
      <c r="G16" t="s">
        <v>884</v>
      </c>
      <c r="H16" t="s">
        <v>69</v>
      </c>
      <c r="I16" t="s">
        <v>885</v>
      </c>
      <c r="J16" t="s">
        <v>889</v>
      </c>
      <c r="K16" t="s">
        <v>979</v>
      </c>
      <c r="L16" t="s">
        <v>908</v>
      </c>
      <c r="M16">
        <v>1</v>
      </c>
      <c r="N16">
        <v>1640</v>
      </c>
      <c r="O16" t="s">
        <v>926</v>
      </c>
      <c r="P16" t="s">
        <v>896</v>
      </c>
      <c r="Q16" t="s">
        <v>888</v>
      </c>
    </row>
    <row r="17" spans="1:17" x14ac:dyDescent="0.25">
      <c r="A17">
        <v>15</v>
      </c>
      <c r="B17" t="s">
        <v>556</v>
      </c>
      <c r="C17" t="s">
        <v>557</v>
      </c>
      <c r="D17" s="8">
        <v>2.572073762282387</v>
      </c>
      <c r="E17" s="8">
        <v>0.18132071378634579</v>
      </c>
      <c r="F17" s="8">
        <v>7.0495922957297619E-2</v>
      </c>
      <c r="G17" t="s">
        <v>897</v>
      </c>
      <c r="H17" t="s">
        <v>69</v>
      </c>
      <c r="I17" t="s">
        <v>882</v>
      </c>
      <c r="J17" t="s">
        <v>894</v>
      </c>
      <c r="K17" t="s">
        <v>1188</v>
      </c>
      <c r="L17" t="s">
        <v>1188</v>
      </c>
      <c r="M17">
        <v>1</v>
      </c>
      <c r="N17">
        <v>456</v>
      </c>
      <c r="O17" t="s">
        <v>903</v>
      </c>
      <c r="P17" t="s">
        <v>893</v>
      </c>
      <c r="Q17" t="s">
        <v>887</v>
      </c>
    </row>
    <row r="18" spans="1:17" x14ac:dyDescent="0.25">
      <c r="A18">
        <v>16</v>
      </c>
      <c r="B18" t="s">
        <v>274</v>
      </c>
      <c r="C18" t="s">
        <v>275</v>
      </c>
      <c r="D18" s="8">
        <v>2.7483560155371158</v>
      </c>
      <c r="E18" s="8">
        <v>0.46004265850446091</v>
      </c>
      <c r="F18" s="8">
        <v>0.16738830628336701</v>
      </c>
      <c r="G18" t="s">
        <v>897</v>
      </c>
      <c r="H18" t="s">
        <v>130</v>
      </c>
      <c r="I18" t="s">
        <v>882</v>
      </c>
      <c r="J18" t="s">
        <v>894</v>
      </c>
      <c r="K18" t="s">
        <v>1188</v>
      </c>
      <c r="L18" t="s">
        <v>1188</v>
      </c>
      <c r="M18">
        <v>2</v>
      </c>
      <c r="N18">
        <v>1369</v>
      </c>
      <c r="O18" t="s">
        <v>883</v>
      </c>
    </row>
    <row r="19" spans="1:17" x14ac:dyDescent="0.25">
      <c r="A19">
        <v>17</v>
      </c>
      <c r="B19" t="s">
        <v>405</v>
      </c>
      <c r="C19" t="s">
        <v>406</v>
      </c>
      <c r="D19" s="8">
        <v>2.8446175722712268</v>
      </c>
      <c r="E19" s="8">
        <v>1.25740404275549</v>
      </c>
      <c r="F19" s="8">
        <v>0.4420292045624753</v>
      </c>
      <c r="G19" t="s">
        <v>884</v>
      </c>
      <c r="H19" t="s">
        <v>69</v>
      </c>
      <c r="I19" t="s">
        <v>885</v>
      </c>
      <c r="J19" t="s">
        <v>98</v>
      </c>
      <c r="K19" t="s">
        <v>907</v>
      </c>
      <c r="L19" t="s">
        <v>908</v>
      </c>
      <c r="M19">
        <v>1</v>
      </c>
      <c r="N19">
        <v>167</v>
      </c>
      <c r="O19" t="s">
        <v>904</v>
      </c>
      <c r="P19" t="s">
        <v>893</v>
      </c>
      <c r="Q19" t="s">
        <v>896</v>
      </c>
    </row>
    <row r="20" spans="1:17" x14ac:dyDescent="0.25">
      <c r="A20">
        <v>18</v>
      </c>
      <c r="B20" t="s">
        <v>690</v>
      </c>
      <c r="C20" t="s">
        <v>691</v>
      </c>
      <c r="D20" s="8">
        <v>3.3455130808326898</v>
      </c>
      <c r="E20" s="8">
        <v>1.229716369175754</v>
      </c>
      <c r="F20" s="8">
        <v>0.36757183112543101</v>
      </c>
      <c r="G20" t="s">
        <v>884</v>
      </c>
      <c r="H20" t="s">
        <v>69</v>
      </c>
      <c r="I20" t="s">
        <v>882</v>
      </c>
      <c r="J20" t="s">
        <v>894</v>
      </c>
      <c r="K20" t="s">
        <v>939</v>
      </c>
      <c r="L20" t="s">
        <v>908</v>
      </c>
      <c r="M20">
        <v>1</v>
      </c>
      <c r="N20">
        <v>752</v>
      </c>
      <c r="O20" t="s">
        <v>921</v>
      </c>
      <c r="P20" t="s">
        <v>896</v>
      </c>
      <c r="Q20" t="s">
        <v>893</v>
      </c>
    </row>
    <row r="21" spans="1:17" x14ac:dyDescent="0.25">
      <c r="A21">
        <v>19</v>
      </c>
      <c r="B21" t="s">
        <v>818</v>
      </c>
      <c r="C21" t="s">
        <v>946</v>
      </c>
      <c r="D21" s="8">
        <v>3.3589979493889381</v>
      </c>
      <c r="E21" s="8">
        <v>1.054252849834604</v>
      </c>
      <c r="F21" s="8">
        <v>0.31385933118130999</v>
      </c>
      <c r="G21" t="s">
        <v>884</v>
      </c>
      <c r="H21" t="s">
        <v>69</v>
      </c>
      <c r="I21" t="s">
        <v>885</v>
      </c>
      <c r="J21" t="s">
        <v>894</v>
      </c>
      <c r="K21" t="s">
        <v>947</v>
      </c>
      <c r="L21" t="s">
        <v>891</v>
      </c>
      <c r="M21">
        <v>2</v>
      </c>
      <c r="N21">
        <v>929</v>
      </c>
      <c r="O21" t="s">
        <v>886</v>
      </c>
      <c r="P21" t="s">
        <v>887</v>
      </c>
      <c r="Q21" t="s">
        <v>888</v>
      </c>
    </row>
    <row r="22" spans="1:17" x14ac:dyDescent="0.25">
      <c r="A22">
        <v>20</v>
      </c>
      <c r="B22" t="s">
        <v>497</v>
      </c>
      <c r="C22" t="s">
        <v>498</v>
      </c>
      <c r="D22" s="8">
        <v>3.4415173095602132</v>
      </c>
      <c r="E22" s="8">
        <v>0.5294471427662063</v>
      </c>
      <c r="F22" s="8">
        <v>0.15384119710670979</v>
      </c>
      <c r="G22" t="s">
        <v>884</v>
      </c>
      <c r="H22" t="s">
        <v>69</v>
      </c>
      <c r="I22" t="s">
        <v>882</v>
      </c>
      <c r="J22" t="s">
        <v>98</v>
      </c>
      <c r="K22" t="s">
        <v>917</v>
      </c>
      <c r="L22" t="s">
        <v>891</v>
      </c>
      <c r="M22">
        <v>1</v>
      </c>
      <c r="N22">
        <v>317</v>
      </c>
      <c r="O22" t="s">
        <v>886</v>
      </c>
      <c r="P22" t="s">
        <v>887</v>
      </c>
      <c r="Q22" t="s">
        <v>888</v>
      </c>
    </row>
    <row r="23" spans="1:17" x14ac:dyDescent="0.25">
      <c r="A23">
        <v>21</v>
      </c>
      <c r="B23" t="s">
        <v>168</v>
      </c>
      <c r="C23" t="s">
        <v>169</v>
      </c>
      <c r="D23" s="8">
        <v>3.5911903204963682</v>
      </c>
      <c r="E23" s="8">
        <v>0.5945981789780409</v>
      </c>
      <c r="F23" s="8">
        <v>0.165571335939627</v>
      </c>
      <c r="G23" t="s">
        <v>941</v>
      </c>
      <c r="H23" t="s">
        <v>130</v>
      </c>
      <c r="I23" t="s">
        <v>882</v>
      </c>
      <c r="J23" t="s">
        <v>894</v>
      </c>
      <c r="K23" t="s">
        <v>1188</v>
      </c>
      <c r="L23" t="s">
        <v>1188</v>
      </c>
      <c r="M23">
        <v>1</v>
      </c>
      <c r="N23">
        <v>1168</v>
      </c>
      <c r="O23" t="s">
        <v>883</v>
      </c>
    </row>
    <row r="24" spans="1:17" x14ac:dyDescent="0.25">
      <c r="A24">
        <v>22</v>
      </c>
      <c r="B24" t="s">
        <v>815</v>
      </c>
      <c r="C24" t="s">
        <v>816</v>
      </c>
      <c r="D24" s="8">
        <v>3.7463254341078032</v>
      </c>
      <c r="E24" s="8">
        <v>0.6130922732138735</v>
      </c>
      <c r="F24" s="8">
        <v>0.16365163251224141</v>
      </c>
      <c r="G24" t="s">
        <v>884</v>
      </c>
      <c r="H24" t="s">
        <v>69</v>
      </c>
      <c r="I24" t="s">
        <v>885</v>
      </c>
      <c r="J24" t="s">
        <v>894</v>
      </c>
      <c r="K24" t="s">
        <v>944</v>
      </c>
      <c r="L24" t="s">
        <v>908</v>
      </c>
      <c r="M24">
        <v>1</v>
      </c>
      <c r="N24">
        <v>922</v>
      </c>
      <c r="O24" t="s">
        <v>886</v>
      </c>
      <c r="P24" t="s">
        <v>887</v>
      </c>
      <c r="Q24" t="s">
        <v>888</v>
      </c>
    </row>
    <row r="25" spans="1:17" x14ac:dyDescent="0.25">
      <c r="A25">
        <v>23</v>
      </c>
      <c r="B25" t="s">
        <v>494</v>
      </c>
      <c r="C25" t="s">
        <v>495</v>
      </c>
      <c r="D25" s="8">
        <v>3.8144676721542208</v>
      </c>
      <c r="E25" s="8">
        <v>0.63748244384493613</v>
      </c>
      <c r="F25" s="8">
        <v>0.16712225627145449</v>
      </c>
      <c r="G25" t="s">
        <v>884</v>
      </c>
      <c r="H25" t="s">
        <v>69</v>
      </c>
      <c r="I25" t="s">
        <v>885</v>
      </c>
      <c r="J25" t="s">
        <v>889</v>
      </c>
      <c r="K25" t="s">
        <v>917</v>
      </c>
      <c r="L25" t="s">
        <v>891</v>
      </c>
      <c r="M25">
        <v>1</v>
      </c>
      <c r="N25">
        <v>313</v>
      </c>
      <c r="O25" t="s">
        <v>895</v>
      </c>
      <c r="P25" t="s">
        <v>888</v>
      </c>
      <c r="Q25" t="s">
        <v>896</v>
      </c>
    </row>
    <row r="26" spans="1:17" x14ac:dyDescent="0.25">
      <c r="A26">
        <v>24</v>
      </c>
      <c r="B26" t="s">
        <v>452</v>
      </c>
      <c r="C26" t="s">
        <v>453</v>
      </c>
      <c r="D26" s="8">
        <v>3.8361930212339561</v>
      </c>
      <c r="E26" s="8">
        <v>1.5522723040249751</v>
      </c>
      <c r="F26" s="8">
        <v>0.4046387383098019</v>
      </c>
      <c r="G26" t="s">
        <v>884</v>
      </c>
      <c r="H26" t="s">
        <v>69</v>
      </c>
      <c r="I26" t="s">
        <v>882</v>
      </c>
      <c r="J26" t="s">
        <v>894</v>
      </c>
      <c r="K26" t="s">
        <v>907</v>
      </c>
      <c r="L26" t="s">
        <v>908</v>
      </c>
      <c r="M26">
        <v>3</v>
      </c>
      <c r="N26">
        <v>187</v>
      </c>
      <c r="O26" t="s">
        <v>909</v>
      </c>
      <c r="P26" t="s">
        <v>888</v>
      </c>
      <c r="Q26" t="s">
        <v>887</v>
      </c>
    </row>
    <row r="27" spans="1:17" x14ac:dyDescent="0.25">
      <c r="A27">
        <v>25</v>
      </c>
      <c r="B27" t="s">
        <v>763</v>
      </c>
      <c r="C27" t="s">
        <v>764</v>
      </c>
      <c r="D27" s="8">
        <v>3.8571757513344438</v>
      </c>
      <c r="E27" s="8">
        <v>0.20628254405892041</v>
      </c>
      <c r="F27" s="8">
        <v>5.3480203485038007E-2</v>
      </c>
      <c r="G27" t="s">
        <v>941</v>
      </c>
      <c r="H27" t="s">
        <v>130</v>
      </c>
      <c r="I27" t="s">
        <v>882</v>
      </c>
      <c r="J27" t="s">
        <v>894</v>
      </c>
      <c r="K27" t="s">
        <v>1188</v>
      </c>
      <c r="L27" t="s">
        <v>1188</v>
      </c>
      <c r="M27">
        <v>2</v>
      </c>
      <c r="N27">
        <v>875</v>
      </c>
      <c r="O27" t="s">
        <v>883</v>
      </c>
    </row>
    <row r="28" spans="1:17" x14ac:dyDescent="0.25">
      <c r="A28">
        <v>26</v>
      </c>
      <c r="B28" t="s">
        <v>783</v>
      </c>
      <c r="C28" t="s">
        <v>784</v>
      </c>
      <c r="D28" s="8">
        <v>3.8838464664913319</v>
      </c>
      <c r="E28" s="8">
        <v>1.901158103815634</v>
      </c>
      <c r="F28" s="8">
        <v>0.48950392870013237</v>
      </c>
      <c r="G28" t="s">
        <v>884</v>
      </c>
      <c r="H28" t="s">
        <v>69</v>
      </c>
      <c r="I28" t="s">
        <v>882</v>
      </c>
      <c r="J28" t="s">
        <v>118</v>
      </c>
      <c r="K28" t="s">
        <v>944</v>
      </c>
      <c r="L28" t="s">
        <v>908</v>
      </c>
      <c r="M28">
        <v>4</v>
      </c>
      <c r="N28">
        <v>889</v>
      </c>
      <c r="O28" t="s">
        <v>901</v>
      </c>
      <c r="P28" t="s">
        <v>888</v>
      </c>
      <c r="Q28" t="s">
        <v>887</v>
      </c>
    </row>
    <row r="29" spans="1:17" x14ac:dyDescent="0.25">
      <c r="A29">
        <v>27</v>
      </c>
      <c r="B29" t="s">
        <v>687</v>
      </c>
      <c r="C29" t="s">
        <v>688</v>
      </c>
      <c r="D29" s="8">
        <v>3.8920999822082019</v>
      </c>
      <c r="E29" s="8">
        <v>0.40918313695702557</v>
      </c>
      <c r="F29" s="8">
        <v>0.10513171265576619</v>
      </c>
      <c r="G29" t="s">
        <v>884</v>
      </c>
      <c r="H29" t="s">
        <v>69</v>
      </c>
      <c r="I29" t="s">
        <v>885</v>
      </c>
      <c r="J29" t="s">
        <v>889</v>
      </c>
      <c r="K29" t="s">
        <v>939</v>
      </c>
      <c r="L29" t="s">
        <v>908</v>
      </c>
      <c r="M29">
        <v>1</v>
      </c>
      <c r="N29">
        <v>740</v>
      </c>
      <c r="O29" t="s">
        <v>904</v>
      </c>
      <c r="P29" t="s">
        <v>893</v>
      </c>
      <c r="Q29" t="s">
        <v>896</v>
      </c>
    </row>
    <row r="30" spans="1:17" x14ac:dyDescent="0.25">
      <c r="A30">
        <v>28</v>
      </c>
      <c r="B30" t="s">
        <v>843</v>
      </c>
      <c r="C30" t="s">
        <v>844</v>
      </c>
      <c r="D30" s="8">
        <v>4.1273709775899814</v>
      </c>
      <c r="E30" s="8">
        <v>0.93051188891321868</v>
      </c>
      <c r="F30" s="8">
        <v>0.22544905557691231</v>
      </c>
      <c r="G30" t="s">
        <v>884</v>
      </c>
      <c r="H30" t="s">
        <v>69</v>
      </c>
      <c r="I30" t="s">
        <v>885</v>
      </c>
      <c r="J30" t="s">
        <v>889</v>
      </c>
      <c r="K30" t="s">
        <v>949</v>
      </c>
      <c r="L30" t="s">
        <v>908</v>
      </c>
      <c r="M30">
        <v>1</v>
      </c>
      <c r="N30">
        <v>967</v>
      </c>
      <c r="O30" t="s">
        <v>895</v>
      </c>
      <c r="P30" t="s">
        <v>888</v>
      </c>
      <c r="Q30" t="s">
        <v>896</v>
      </c>
    </row>
    <row r="31" spans="1:17" x14ac:dyDescent="0.25">
      <c r="A31">
        <v>29</v>
      </c>
      <c r="B31" t="s">
        <v>477</v>
      </c>
      <c r="C31" t="s">
        <v>478</v>
      </c>
      <c r="D31" s="8">
        <v>4.1860882784114333</v>
      </c>
      <c r="E31" s="8">
        <v>1.1534745884791351</v>
      </c>
      <c r="F31" s="8">
        <v>0.27554951347487211</v>
      </c>
      <c r="G31" t="s">
        <v>881</v>
      </c>
      <c r="H31" t="s">
        <v>130</v>
      </c>
      <c r="I31" t="s">
        <v>885</v>
      </c>
      <c r="J31" t="s">
        <v>894</v>
      </c>
      <c r="K31" t="s">
        <v>1188</v>
      </c>
      <c r="L31" t="s">
        <v>1188</v>
      </c>
      <c r="M31">
        <v>1</v>
      </c>
      <c r="N31">
        <v>278</v>
      </c>
      <c r="O31" t="s">
        <v>916</v>
      </c>
    </row>
    <row r="32" spans="1:17" x14ac:dyDescent="0.25">
      <c r="A32">
        <v>30</v>
      </c>
      <c r="B32" t="s">
        <v>281</v>
      </c>
      <c r="C32" t="s">
        <v>282</v>
      </c>
      <c r="D32" s="8">
        <v>4.2183985227632563</v>
      </c>
      <c r="E32" s="8">
        <v>0.45502301750702762</v>
      </c>
      <c r="F32" s="8">
        <v>0.1078662945313582</v>
      </c>
      <c r="G32" t="s">
        <v>884</v>
      </c>
      <c r="H32" t="s">
        <v>69</v>
      </c>
      <c r="I32" t="s">
        <v>882</v>
      </c>
      <c r="J32" t="s">
        <v>118</v>
      </c>
      <c r="K32" t="s">
        <v>963</v>
      </c>
      <c r="L32" t="s">
        <v>908</v>
      </c>
      <c r="M32">
        <v>2</v>
      </c>
      <c r="N32">
        <v>1377</v>
      </c>
      <c r="O32" t="s">
        <v>932</v>
      </c>
      <c r="P32" t="s">
        <v>893</v>
      </c>
      <c r="Q32" t="s">
        <v>888</v>
      </c>
    </row>
    <row r="33" spans="1:17" x14ac:dyDescent="0.25">
      <c r="A33">
        <v>31</v>
      </c>
      <c r="B33" t="s">
        <v>851</v>
      </c>
      <c r="C33" t="s">
        <v>852</v>
      </c>
      <c r="D33" s="8">
        <v>4.3096959142006774</v>
      </c>
      <c r="E33" s="8">
        <v>0.91984473260040667</v>
      </c>
      <c r="F33" s="8">
        <v>0.21343611032264931</v>
      </c>
      <c r="G33" t="s">
        <v>897</v>
      </c>
      <c r="H33" t="s">
        <v>69</v>
      </c>
      <c r="I33" t="s">
        <v>882</v>
      </c>
      <c r="J33" t="s">
        <v>894</v>
      </c>
      <c r="K33" t="s">
        <v>1188</v>
      </c>
      <c r="L33" t="s">
        <v>1188</v>
      </c>
      <c r="M33">
        <v>1</v>
      </c>
      <c r="N33">
        <v>987</v>
      </c>
      <c r="O33" t="s">
        <v>903</v>
      </c>
      <c r="P33" t="s">
        <v>893</v>
      </c>
      <c r="Q33" t="s">
        <v>887</v>
      </c>
    </row>
    <row r="34" spans="1:17" x14ac:dyDescent="0.25">
      <c r="A34">
        <v>32</v>
      </c>
      <c r="B34" t="s">
        <v>792</v>
      </c>
      <c r="C34" t="s">
        <v>793</v>
      </c>
      <c r="D34" s="8">
        <v>4.3292046037762164</v>
      </c>
      <c r="E34" s="8">
        <v>0.77106326517818613</v>
      </c>
      <c r="F34" s="8">
        <v>0.17810737439057839</v>
      </c>
      <c r="G34" t="s">
        <v>884</v>
      </c>
      <c r="H34" t="s">
        <v>69</v>
      </c>
      <c r="I34" t="s">
        <v>882</v>
      </c>
      <c r="J34" t="s">
        <v>894</v>
      </c>
      <c r="K34" t="s">
        <v>944</v>
      </c>
      <c r="L34" t="s">
        <v>908</v>
      </c>
      <c r="M34">
        <v>2</v>
      </c>
      <c r="N34">
        <v>896</v>
      </c>
      <c r="O34" t="s">
        <v>895</v>
      </c>
      <c r="P34" t="s">
        <v>888</v>
      </c>
      <c r="Q34" t="s">
        <v>896</v>
      </c>
    </row>
    <row r="35" spans="1:17" x14ac:dyDescent="0.25">
      <c r="A35">
        <v>33</v>
      </c>
      <c r="B35" t="s">
        <v>337</v>
      </c>
      <c r="C35" t="s">
        <v>338</v>
      </c>
      <c r="D35" s="8">
        <v>4.3727489855772186</v>
      </c>
      <c r="E35" s="8">
        <v>0.48946789009565078</v>
      </c>
      <c r="F35" s="8">
        <v>0.1119359679025891</v>
      </c>
      <c r="G35" t="s">
        <v>897</v>
      </c>
      <c r="H35" t="s">
        <v>69</v>
      </c>
      <c r="I35" t="s">
        <v>882</v>
      </c>
      <c r="J35" t="s">
        <v>894</v>
      </c>
      <c r="K35" t="s">
        <v>1188</v>
      </c>
      <c r="L35" t="s">
        <v>1188</v>
      </c>
      <c r="M35">
        <v>1</v>
      </c>
      <c r="N35">
        <v>1487</v>
      </c>
      <c r="O35" t="s">
        <v>901</v>
      </c>
      <c r="P35" t="s">
        <v>888</v>
      </c>
      <c r="Q35" t="s">
        <v>887</v>
      </c>
    </row>
    <row r="36" spans="1:17" x14ac:dyDescent="0.25">
      <c r="A36">
        <v>34</v>
      </c>
      <c r="B36" t="s">
        <v>504</v>
      </c>
      <c r="C36" t="s">
        <v>505</v>
      </c>
      <c r="D36" s="8">
        <v>4.4339528324974324</v>
      </c>
      <c r="E36" s="8">
        <v>0.32928568668148361</v>
      </c>
      <c r="F36" s="8">
        <v>7.4264589435429976E-2</v>
      </c>
      <c r="G36" t="s">
        <v>884</v>
      </c>
      <c r="H36" t="s">
        <v>69</v>
      </c>
      <c r="I36" t="s">
        <v>882</v>
      </c>
      <c r="J36" t="s">
        <v>889</v>
      </c>
      <c r="K36" t="s">
        <v>917</v>
      </c>
      <c r="L36" t="s">
        <v>891</v>
      </c>
      <c r="M36">
        <v>4</v>
      </c>
      <c r="N36">
        <v>331</v>
      </c>
      <c r="O36" t="s">
        <v>901</v>
      </c>
      <c r="P36" t="s">
        <v>888</v>
      </c>
      <c r="Q36" t="s">
        <v>887</v>
      </c>
    </row>
    <row r="37" spans="1:17" x14ac:dyDescent="0.25">
      <c r="A37">
        <v>35</v>
      </c>
      <c r="B37" t="s">
        <v>482</v>
      </c>
      <c r="C37" t="s">
        <v>483</v>
      </c>
      <c r="D37" s="8">
        <v>4.4754820004523816</v>
      </c>
      <c r="E37" s="8">
        <v>0.71020213670984722</v>
      </c>
      <c r="F37" s="8">
        <v>0.1586872959466846</v>
      </c>
      <c r="G37" t="s">
        <v>884</v>
      </c>
      <c r="H37" t="s">
        <v>69</v>
      </c>
      <c r="I37" t="s">
        <v>882</v>
      </c>
      <c r="J37" t="s">
        <v>98</v>
      </c>
      <c r="K37" t="s">
        <v>915</v>
      </c>
      <c r="L37" t="s">
        <v>908</v>
      </c>
      <c r="M37">
        <v>1</v>
      </c>
      <c r="N37">
        <v>281</v>
      </c>
      <c r="O37" t="s">
        <v>901</v>
      </c>
      <c r="P37" t="s">
        <v>888</v>
      </c>
      <c r="Q37" t="s">
        <v>887</v>
      </c>
    </row>
    <row r="38" spans="1:17" x14ac:dyDescent="0.25">
      <c r="A38">
        <v>36</v>
      </c>
      <c r="B38" t="s">
        <v>772</v>
      </c>
      <c r="C38" t="s">
        <v>764</v>
      </c>
      <c r="D38" s="8">
        <v>4.5283315524985897</v>
      </c>
      <c r="E38" s="8">
        <v>0.72920214485904133</v>
      </c>
      <c r="F38" s="8">
        <v>0.16103108537993219</v>
      </c>
      <c r="G38" t="s">
        <v>941</v>
      </c>
      <c r="H38" t="s">
        <v>130</v>
      </c>
      <c r="I38" t="s">
        <v>882</v>
      </c>
      <c r="J38" t="s">
        <v>894</v>
      </c>
      <c r="K38" t="s">
        <v>1188</v>
      </c>
      <c r="L38" t="s">
        <v>1188</v>
      </c>
      <c r="M38">
        <v>1</v>
      </c>
      <c r="N38">
        <v>881</v>
      </c>
      <c r="O38" t="s">
        <v>883</v>
      </c>
    </row>
    <row r="39" spans="1:17" x14ac:dyDescent="0.25">
      <c r="A39">
        <v>37</v>
      </c>
      <c r="B39" t="s">
        <v>203</v>
      </c>
      <c r="C39" t="s">
        <v>204</v>
      </c>
      <c r="D39" s="8">
        <v>4.5639445185667054</v>
      </c>
      <c r="E39" s="8">
        <v>0.30623738919244881</v>
      </c>
      <c r="F39" s="8">
        <v>6.7099279569818662E-2</v>
      </c>
      <c r="G39" t="s">
        <v>881</v>
      </c>
      <c r="H39" t="s">
        <v>130</v>
      </c>
      <c r="I39" t="s">
        <v>882</v>
      </c>
      <c r="J39" t="s">
        <v>118</v>
      </c>
      <c r="K39" t="s">
        <v>1188</v>
      </c>
      <c r="L39" t="s">
        <v>1188</v>
      </c>
      <c r="M39">
        <v>1</v>
      </c>
      <c r="N39">
        <v>1255</v>
      </c>
      <c r="O39" t="s">
        <v>883</v>
      </c>
    </row>
    <row r="40" spans="1:17" x14ac:dyDescent="0.25">
      <c r="A40">
        <v>38</v>
      </c>
      <c r="B40" t="s">
        <v>81</v>
      </c>
      <c r="C40" t="s">
        <v>82</v>
      </c>
      <c r="D40" s="8">
        <v>4.5915969101075733</v>
      </c>
      <c r="E40" s="8">
        <v>0.67834049461256773</v>
      </c>
      <c r="F40" s="8">
        <v>0.14773520147627139</v>
      </c>
      <c r="G40" t="s">
        <v>884</v>
      </c>
      <c r="H40" t="s">
        <v>69</v>
      </c>
      <c r="I40" t="s">
        <v>882</v>
      </c>
      <c r="J40" t="s">
        <v>118</v>
      </c>
      <c r="K40" t="s">
        <v>949</v>
      </c>
      <c r="L40" t="s">
        <v>908</v>
      </c>
      <c r="M40">
        <v>1</v>
      </c>
      <c r="N40">
        <v>1000</v>
      </c>
      <c r="O40" t="s">
        <v>892</v>
      </c>
      <c r="P40" t="s">
        <v>888</v>
      </c>
      <c r="Q40" t="s">
        <v>893</v>
      </c>
    </row>
    <row r="41" spans="1:17" x14ac:dyDescent="0.25">
      <c r="A41">
        <v>39</v>
      </c>
      <c r="B41" t="s">
        <v>513</v>
      </c>
      <c r="C41" t="s">
        <v>514</v>
      </c>
      <c r="D41" s="8">
        <v>4.643790738184344</v>
      </c>
      <c r="E41" s="8">
        <v>0.42033725525867099</v>
      </c>
      <c r="F41" s="8">
        <v>9.051597691566457E-2</v>
      </c>
      <c r="G41" t="s">
        <v>884</v>
      </c>
      <c r="H41" t="s">
        <v>69</v>
      </c>
      <c r="I41" t="s">
        <v>885</v>
      </c>
      <c r="J41" t="s">
        <v>889</v>
      </c>
      <c r="K41" t="s">
        <v>917</v>
      </c>
      <c r="L41" t="s">
        <v>891</v>
      </c>
      <c r="M41">
        <v>1</v>
      </c>
      <c r="N41">
        <v>332</v>
      </c>
      <c r="O41" t="s">
        <v>895</v>
      </c>
      <c r="P41" t="s">
        <v>888</v>
      </c>
      <c r="Q41" t="s">
        <v>896</v>
      </c>
    </row>
    <row r="42" spans="1:17" x14ac:dyDescent="0.25">
      <c r="A42">
        <v>40</v>
      </c>
      <c r="B42" t="s">
        <v>526</v>
      </c>
      <c r="C42" t="s">
        <v>527</v>
      </c>
      <c r="D42" s="8">
        <v>4.6458948430991809</v>
      </c>
      <c r="E42" s="8">
        <v>1.687053309108459</v>
      </c>
      <c r="F42" s="8">
        <v>0.363127743111607</v>
      </c>
      <c r="G42" t="s">
        <v>884</v>
      </c>
      <c r="H42" t="s">
        <v>69</v>
      </c>
      <c r="I42" t="s">
        <v>882</v>
      </c>
      <c r="J42" t="s">
        <v>894</v>
      </c>
      <c r="K42" t="s">
        <v>920</v>
      </c>
      <c r="L42" t="s">
        <v>908</v>
      </c>
      <c r="M42">
        <v>1</v>
      </c>
      <c r="N42">
        <v>383</v>
      </c>
      <c r="O42" t="s">
        <v>905</v>
      </c>
      <c r="P42" t="s">
        <v>893</v>
      </c>
      <c r="Q42" t="s">
        <v>896</v>
      </c>
    </row>
    <row r="43" spans="1:17" x14ac:dyDescent="0.25">
      <c r="A43">
        <v>41</v>
      </c>
      <c r="B43" t="s">
        <v>390</v>
      </c>
      <c r="C43" t="s">
        <v>391</v>
      </c>
      <c r="D43" s="8">
        <v>4.6693860323172647</v>
      </c>
      <c r="E43" s="8">
        <v>0.91801515325521965</v>
      </c>
      <c r="F43" s="8">
        <v>0.19660296812076569</v>
      </c>
      <c r="G43" t="s">
        <v>884</v>
      </c>
      <c r="H43" t="s">
        <v>69</v>
      </c>
      <c r="I43" t="s">
        <v>882</v>
      </c>
      <c r="J43" t="s">
        <v>928</v>
      </c>
      <c r="K43" t="s">
        <v>979</v>
      </c>
      <c r="L43" t="s">
        <v>908</v>
      </c>
      <c r="M43">
        <v>3</v>
      </c>
      <c r="N43">
        <v>1648</v>
      </c>
      <c r="O43" t="s">
        <v>901</v>
      </c>
      <c r="P43" t="s">
        <v>888</v>
      </c>
      <c r="Q43" t="s">
        <v>887</v>
      </c>
    </row>
    <row r="44" spans="1:17" x14ac:dyDescent="0.25">
      <c r="A44">
        <v>42</v>
      </c>
      <c r="B44" t="s">
        <v>509</v>
      </c>
      <c r="C44" t="s">
        <v>505</v>
      </c>
      <c r="D44" s="8">
        <v>4.9371840860665221</v>
      </c>
      <c r="E44" s="8">
        <v>2.1608466409085398</v>
      </c>
      <c r="F44" s="8">
        <v>0.43766782911878349</v>
      </c>
      <c r="G44" t="s">
        <v>884</v>
      </c>
      <c r="H44" t="s">
        <v>69</v>
      </c>
      <c r="I44" t="s">
        <v>882</v>
      </c>
      <c r="J44" t="s">
        <v>894</v>
      </c>
      <c r="K44" t="s">
        <v>917</v>
      </c>
      <c r="L44" t="s">
        <v>891</v>
      </c>
      <c r="M44">
        <v>1</v>
      </c>
      <c r="N44">
        <v>331</v>
      </c>
      <c r="O44" t="s">
        <v>892</v>
      </c>
      <c r="P44" t="s">
        <v>888</v>
      </c>
      <c r="Q44" t="s">
        <v>893</v>
      </c>
    </row>
    <row r="45" spans="1:17" x14ac:dyDescent="0.25">
      <c r="A45">
        <v>43</v>
      </c>
      <c r="B45" t="s">
        <v>312</v>
      </c>
      <c r="C45" t="s">
        <v>313</v>
      </c>
      <c r="D45" s="8">
        <v>4.9380140376730077</v>
      </c>
      <c r="E45" s="8">
        <v>0.81949469324003521</v>
      </c>
      <c r="F45" s="8">
        <v>0.16595633122708059</v>
      </c>
      <c r="G45" t="s">
        <v>897</v>
      </c>
      <c r="H45" t="s">
        <v>69</v>
      </c>
      <c r="I45" t="s">
        <v>882</v>
      </c>
      <c r="J45" t="s">
        <v>118</v>
      </c>
      <c r="K45" t="s">
        <v>1188</v>
      </c>
      <c r="L45" t="s">
        <v>1188</v>
      </c>
      <c r="M45">
        <v>1</v>
      </c>
      <c r="N45">
        <v>1435</v>
      </c>
      <c r="O45" t="s">
        <v>904</v>
      </c>
      <c r="P45" t="s">
        <v>893</v>
      </c>
      <c r="Q45" t="s">
        <v>896</v>
      </c>
    </row>
    <row r="46" spans="1:17" x14ac:dyDescent="0.25">
      <c r="A46">
        <v>44</v>
      </c>
      <c r="B46" t="s">
        <v>361</v>
      </c>
      <c r="C46" t="s">
        <v>362</v>
      </c>
      <c r="D46" s="8">
        <v>5.0187242761257247</v>
      </c>
      <c r="E46" s="8">
        <v>0.79787652147127275</v>
      </c>
      <c r="F46" s="8">
        <v>0.15897994740751231</v>
      </c>
      <c r="G46" t="s">
        <v>884</v>
      </c>
      <c r="H46" t="s">
        <v>69</v>
      </c>
      <c r="I46" t="s">
        <v>885</v>
      </c>
      <c r="J46" t="s">
        <v>889</v>
      </c>
      <c r="K46" t="s">
        <v>890</v>
      </c>
      <c r="L46" t="s">
        <v>891</v>
      </c>
      <c r="M46">
        <v>1</v>
      </c>
      <c r="N46">
        <v>154</v>
      </c>
      <c r="O46" t="s">
        <v>895</v>
      </c>
      <c r="P46" t="s">
        <v>888</v>
      </c>
      <c r="Q46" t="s">
        <v>896</v>
      </c>
    </row>
    <row r="47" spans="1:17" x14ac:dyDescent="0.25">
      <c r="A47">
        <v>181</v>
      </c>
      <c r="B47" t="s">
        <v>716</v>
      </c>
      <c r="C47" t="s">
        <v>717</v>
      </c>
      <c r="D47" s="8">
        <v>5.1020412699694324</v>
      </c>
      <c r="E47" s="8">
        <v>0.92333023175080409</v>
      </c>
      <c r="F47" s="8">
        <v>0.27795748707908702</v>
      </c>
      <c r="G47" t="s">
        <v>884</v>
      </c>
      <c r="H47" t="s">
        <v>69</v>
      </c>
      <c r="I47" t="s">
        <v>882</v>
      </c>
      <c r="J47" t="s">
        <v>118</v>
      </c>
      <c r="K47" t="s">
        <v>940</v>
      </c>
      <c r="L47" t="s">
        <v>914</v>
      </c>
      <c r="M47">
        <v>2</v>
      </c>
      <c r="N47">
        <v>809</v>
      </c>
      <c r="O47" t="s">
        <v>921</v>
      </c>
      <c r="P47" t="s">
        <v>896</v>
      </c>
      <c r="Q47" t="s">
        <v>893</v>
      </c>
    </row>
    <row r="48" spans="1:17" x14ac:dyDescent="0.25">
      <c r="A48">
        <v>45</v>
      </c>
      <c r="B48" t="s">
        <v>468</v>
      </c>
      <c r="C48" t="s">
        <v>469</v>
      </c>
      <c r="D48" s="8">
        <v>5.2416396187766079</v>
      </c>
      <c r="E48" s="8">
        <v>0.53706589533238058</v>
      </c>
      <c r="F48" s="8">
        <v>0.1024614308485655</v>
      </c>
      <c r="G48" t="s">
        <v>884</v>
      </c>
      <c r="H48" t="s">
        <v>69</v>
      </c>
      <c r="I48" t="s">
        <v>882</v>
      </c>
      <c r="J48" t="s">
        <v>98</v>
      </c>
      <c r="K48" t="s">
        <v>913</v>
      </c>
      <c r="L48" t="s">
        <v>914</v>
      </c>
      <c r="M48">
        <v>1</v>
      </c>
      <c r="N48">
        <v>236</v>
      </c>
      <c r="O48" t="s">
        <v>895</v>
      </c>
      <c r="P48" t="s">
        <v>888</v>
      </c>
      <c r="Q48" t="s">
        <v>896</v>
      </c>
    </row>
    <row r="49" spans="1:17" x14ac:dyDescent="0.25">
      <c r="A49">
        <v>46</v>
      </c>
      <c r="B49" t="s">
        <v>537</v>
      </c>
      <c r="C49" t="s">
        <v>538</v>
      </c>
      <c r="D49" s="8">
        <v>5.3424273193338108</v>
      </c>
      <c r="E49" s="8">
        <v>0.25779060522240987</v>
      </c>
      <c r="F49" s="8">
        <v>4.8253460424157117E-2</v>
      </c>
      <c r="G49" t="s">
        <v>884</v>
      </c>
      <c r="H49" t="s">
        <v>69</v>
      </c>
      <c r="I49" t="s">
        <v>882</v>
      </c>
      <c r="J49" t="s">
        <v>98</v>
      </c>
      <c r="K49" t="s">
        <v>920</v>
      </c>
      <c r="L49" t="s">
        <v>908</v>
      </c>
      <c r="M49">
        <v>1</v>
      </c>
      <c r="N49">
        <v>419</v>
      </c>
      <c r="O49" t="s">
        <v>886</v>
      </c>
      <c r="P49" t="s">
        <v>887</v>
      </c>
      <c r="Q49" t="s">
        <v>888</v>
      </c>
    </row>
    <row r="50" spans="1:17" x14ac:dyDescent="0.25">
      <c r="A50">
        <v>47</v>
      </c>
      <c r="B50" t="s">
        <v>227</v>
      </c>
      <c r="C50" t="s">
        <v>225</v>
      </c>
      <c r="D50" s="8">
        <v>5.3491148658149301</v>
      </c>
      <c r="E50" s="8">
        <v>0.44825782610466142</v>
      </c>
      <c r="F50" s="8">
        <v>8.3800373958948432E-2</v>
      </c>
      <c r="G50" t="s">
        <v>884</v>
      </c>
      <c r="H50" t="s">
        <v>69</v>
      </c>
      <c r="I50" t="s">
        <v>882</v>
      </c>
      <c r="J50" t="s">
        <v>118</v>
      </c>
      <c r="K50" t="s">
        <v>890</v>
      </c>
      <c r="L50" t="s">
        <v>891</v>
      </c>
      <c r="M50">
        <v>2</v>
      </c>
      <c r="N50">
        <v>130</v>
      </c>
      <c r="O50" t="s">
        <v>904</v>
      </c>
      <c r="P50" t="s">
        <v>893</v>
      </c>
      <c r="Q50" t="s">
        <v>896</v>
      </c>
    </row>
    <row r="51" spans="1:17" x14ac:dyDescent="0.25">
      <c r="A51">
        <v>48</v>
      </c>
      <c r="B51" t="s">
        <v>127</v>
      </c>
      <c r="C51" t="s">
        <v>128</v>
      </c>
      <c r="D51" s="8">
        <v>5.3720744593438754</v>
      </c>
      <c r="E51" s="8">
        <v>0.14567301040972669</v>
      </c>
      <c r="F51" s="8">
        <v>2.711671469042122E-2</v>
      </c>
      <c r="G51" t="s">
        <v>897</v>
      </c>
      <c r="H51" t="s">
        <v>130</v>
      </c>
      <c r="I51" t="s">
        <v>882</v>
      </c>
      <c r="J51" t="s">
        <v>894</v>
      </c>
      <c r="K51" t="s">
        <v>1188</v>
      </c>
      <c r="L51" t="s">
        <v>1188</v>
      </c>
      <c r="M51">
        <v>1</v>
      </c>
      <c r="N51">
        <v>104</v>
      </c>
      <c r="O51" t="s">
        <v>898</v>
      </c>
    </row>
    <row r="52" spans="1:17" x14ac:dyDescent="0.25">
      <c r="A52">
        <v>49</v>
      </c>
      <c r="B52" t="s">
        <v>231</v>
      </c>
      <c r="C52" t="s">
        <v>232</v>
      </c>
      <c r="D52" s="8">
        <v>5.3731683152127756</v>
      </c>
      <c r="E52" s="8">
        <v>0.41625576640756051</v>
      </c>
      <c r="F52" s="8">
        <v>7.7469333173322885E-2</v>
      </c>
      <c r="G52" t="s">
        <v>884</v>
      </c>
      <c r="H52" t="s">
        <v>69</v>
      </c>
      <c r="I52" t="s">
        <v>882</v>
      </c>
      <c r="J52" t="s">
        <v>118</v>
      </c>
      <c r="K52" t="s">
        <v>890</v>
      </c>
      <c r="L52" t="s">
        <v>891</v>
      </c>
      <c r="M52">
        <v>2</v>
      </c>
      <c r="N52">
        <v>131</v>
      </c>
      <c r="O52" t="s">
        <v>901</v>
      </c>
      <c r="P52" t="s">
        <v>888</v>
      </c>
      <c r="Q52" t="s">
        <v>887</v>
      </c>
    </row>
    <row r="53" spans="1:17" x14ac:dyDescent="0.25">
      <c r="A53">
        <v>50</v>
      </c>
      <c r="B53" t="s">
        <v>243</v>
      </c>
      <c r="C53" t="s">
        <v>244</v>
      </c>
      <c r="D53" s="8">
        <v>5.40788587045411</v>
      </c>
      <c r="E53" s="8">
        <v>2.795745084910755</v>
      </c>
      <c r="F53" s="8">
        <v>0.51697560782213614</v>
      </c>
      <c r="G53" t="s">
        <v>884</v>
      </c>
      <c r="H53" t="s">
        <v>69</v>
      </c>
      <c r="I53" t="s">
        <v>902</v>
      </c>
      <c r="J53" t="s">
        <v>894</v>
      </c>
      <c r="K53" t="s">
        <v>961</v>
      </c>
      <c r="L53" t="s">
        <v>914</v>
      </c>
      <c r="M53">
        <v>1</v>
      </c>
      <c r="N53">
        <v>1324</v>
      </c>
      <c r="O53" t="s">
        <v>901</v>
      </c>
      <c r="P53" t="s">
        <v>888</v>
      </c>
      <c r="Q53" t="s">
        <v>887</v>
      </c>
    </row>
    <row r="54" spans="1:17" x14ac:dyDescent="0.25">
      <c r="A54">
        <v>180</v>
      </c>
      <c r="B54" t="s">
        <v>812</v>
      </c>
      <c r="C54" t="s">
        <v>811</v>
      </c>
      <c r="D54" s="8">
        <v>5.4185123198973102</v>
      </c>
      <c r="E54" s="8">
        <v>1.174190613407005</v>
      </c>
      <c r="F54" s="8">
        <v>0.2465836060989636</v>
      </c>
      <c r="G54" t="s">
        <v>884</v>
      </c>
      <c r="H54" t="s">
        <v>69</v>
      </c>
      <c r="I54" t="s">
        <v>882</v>
      </c>
      <c r="J54" t="s">
        <v>118</v>
      </c>
      <c r="K54" t="s">
        <v>944</v>
      </c>
      <c r="L54" t="s">
        <v>908</v>
      </c>
      <c r="M54">
        <v>2</v>
      </c>
      <c r="N54">
        <v>919</v>
      </c>
      <c r="O54" t="s">
        <v>901</v>
      </c>
      <c r="P54" t="s">
        <v>888</v>
      </c>
      <c r="Q54" t="s">
        <v>887</v>
      </c>
    </row>
    <row r="55" spans="1:17" x14ac:dyDescent="0.25">
      <c r="A55">
        <v>51</v>
      </c>
      <c r="B55" t="s">
        <v>511</v>
      </c>
      <c r="C55" t="s">
        <v>512</v>
      </c>
      <c r="D55" s="8">
        <v>5.7165985303963822</v>
      </c>
      <c r="E55" s="8">
        <v>0.65260274248666161</v>
      </c>
      <c r="F55" s="8">
        <v>0.11415927478843101</v>
      </c>
      <c r="G55" t="s">
        <v>884</v>
      </c>
      <c r="H55" t="s">
        <v>69</v>
      </c>
      <c r="I55" t="s">
        <v>882</v>
      </c>
      <c r="J55" t="s">
        <v>889</v>
      </c>
      <c r="K55" t="s">
        <v>917</v>
      </c>
      <c r="L55" t="s">
        <v>891</v>
      </c>
      <c r="M55">
        <v>1</v>
      </c>
      <c r="N55">
        <v>332</v>
      </c>
      <c r="O55" t="s">
        <v>901</v>
      </c>
      <c r="P55" t="s">
        <v>888</v>
      </c>
      <c r="Q55" t="s">
        <v>887</v>
      </c>
    </row>
    <row r="56" spans="1:17" x14ac:dyDescent="0.25">
      <c r="A56">
        <v>52</v>
      </c>
      <c r="B56" t="s">
        <v>285</v>
      </c>
      <c r="C56" t="s">
        <v>286</v>
      </c>
      <c r="D56" s="8">
        <v>5.8006344452043832</v>
      </c>
      <c r="E56" s="8">
        <v>0.54937144393054416</v>
      </c>
      <c r="F56" s="8">
        <v>9.4708854543442494E-2</v>
      </c>
      <c r="G56" t="s">
        <v>884</v>
      </c>
      <c r="H56" t="s">
        <v>69</v>
      </c>
      <c r="I56" t="s">
        <v>882</v>
      </c>
      <c r="J56" t="s">
        <v>894</v>
      </c>
      <c r="K56" t="s">
        <v>963</v>
      </c>
      <c r="L56" t="s">
        <v>908</v>
      </c>
      <c r="M56">
        <v>1</v>
      </c>
      <c r="N56">
        <v>1388</v>
      </c>
      <c r="O56" t="s">
        <v>964</v>
      </c>
      <c r="P56" t="s">
        <v>896</v>
      </c>
      <c r="Q56" t="s">
        <v>888</v>
      </c>
    </row>
    <row r="57" spans="1:17" x14ac:dyDescent="0.25">
      <c r="A57">
        <v>53</v>
      </c>
      <c r="B57" t="s">
        <v>164</v>
      </c>
      <c r="C57" t="s">
        <v>165</v>
      </c>
      <c r="D57" s="8">
        <v>6.0248270586458679</v>
      </c>
      <c r="E57" s="8">
        <v>1.113987484575466</v>
      </c>
      <c r="F57" s="8">
        <v>0.18489949565885869</v>
      </c>
      <c r="G57" t="s">
        <v>884</v>
      </c>
      <c r="H57" t="s">
        <v>69</v>
      </c>
      <c r="I57" t="s">
        <v>882</v>
      </c>
      <c r="J57" t="s">
        <v>894</v>
      </c>
      <c r="K57" t="s">
        <v>953</v>
      </c>
      <c r="L57" t="s">
        <v>908</v>
      </c>
      <c r="M57">
        <v>1</v>
      </c>
      <c r="N57">
        <v>1155</v>
      </c>
      <c r="O57" t="s">
        <v>932</v>
      </c>
      <c r="P57" t="s">
        <v>893</v>
      </c>
      <c r="Q57" t="s">
        <v>888</v>
      </c>
    </row>
    <row r="58" spans="1:17" x14ac:dyDescent="0.25">
      <c r="A58">
        <v>54</v>
      </c>
      <c r="B58" t="s">
        <v>463</v>
      </c>
      <c r="C58" t="s">
        <v>464</v>
      </c>
      <c r="D58" s="8">
        <v>6.0939342201651172</v>
      </c>
      <c r="E58" s="8">
        <v>1.1751365905541049</v>
      </c>
      <c r="F58" s="8">
        <v>0.19283709802208271</v>
      </c>
      <c r="G58" t="s">
        <v>884</v>
      </c>
      <c r="H58" t="s">
        <v>69</v>
      </c>
      <c r="I58" t="s">
        <v>882</v>
      </c>
      <c r="J58" t="s">
        <v>98</v>
      </c>
      <c r="K58" t="s">
        <v>913</v>
      </c>
      <c r="L58" t="s">
        <v>914</v>
      </c>
      <c r="M58">
        <v>3</v>
      </c>
      <c r="N58">
        <v>223</v>
      </c>
      <c r="O58" t="s">
        <v>901</v>
      </c>
      <c r="P58" t="s">
        <v>888</v>
      </c>
      <c r="Q58" t="s">
        <v>887</v>
      </c>
    </row>
    <row r="59" spans="1:17" x14ac:dyDescent="0.25">
      <c r="A59">
        <v>55</v>
      </c>
      <c r="B59" t="s">
        <v>490</v>
      </c>
      <c r="C59" t="s">
        <v>491</v>
      </c>
      <c r="D59" s="8">
        <v>6.1378268630991704</v>
      </c>
      <c r="E59" s="8">
        <v>0.96879104619266554</v>
      </c>
      <c r="F59" s="8">
        <v>0.15783942229082271</v>
      </c>
      <c r="G59" t="s">
        <v>884</v>
      </c>
      <c r="H59" t="s">
        <v>69</v>
      </c>
      <c r="I59" t="s">
        <v>882</v>
      </c>
      <c r="J59" t="s">
        <v>894</v>
      </c>
      <c r="K59" t="s">
        <v>917</v>
      </c>
      <c r="L59" t="s">
        <v>891</v>
      </c>
      <c r="M59">
        <v>1</v>
      </c>
      <c r="N59">
        <v>302</v>
      </c>
      <c r="O59" t="s">
        <v>886</v>
      </c>
      <c r="P59" t="s">
        <v>887</v>
      </c>
      <c r="Q59" t="s">
        <v>888</v>
      </c>
    </row>
    <row r="60" spans="1:17" x14ac:dyDescent="0.25">
      <c r="A60">
        <v>56</v>
      </c>
      <c r="B60" t="s">
        <v>188</v>
      </c>
      <c r="C60" t="s">
        <v>189</v>
      </c>
      <c r="D60" s="8">
        <v>6.4847368456383379</v>
      </c>
      <c r="E60" s="8">
        <v>1.1352147719042569</v>
      </c>
      <c r="F60" s="8">
        <v>0.17505949723585271</v>
      </c>
      <c r="G60" t="s">
        <v>884</v>
      </c>
      <c r="H60" t="s">
        <v>69</v>
      </c>
      <c r="I60" t="s">
        <v>902</v>
      </c>
      <c r="J60" t="s">
        <v>894</v>
      </c>
      <c r="K60" t="s">
        <v>955</v>
      </c>
      <c r="L60" t="s">
        <v>891</v>
      </c>
      <c r="M60">
        <v>1</v>
      </c>
      <c r="N60">
        <v>1228</v>
      </c>
      <c r="O60" t="s">
        <v>901</v>
      </c>
      <c r="P60" t="s">
        <v>888</v>
      </c>
      <c r="Q60" t="s">
        <v>887</v>
      </c>
    </row>
    <row r="61" spans="1:17" x14ac:dyDescent="0.25">
      <c r="A61">
        <v>57</v>
      </c>
      <c r="B61" t="s">
        <v>751</v>
      </c>
      <c r="C61" t="s">
        <v>752</v>
      </c>
      <c r="D61" s="8">
        <v>6.7690769894291982</v>
      </c>
      <c r="E61" s="8">
        <v>0.65717225728976658</v>
      </c>
      <c r="F61" s="8">
        <v>9.7084470795062203E-2</v>
      </c>
      <c r="G61" t="s">
        <v>884</v>
      </c>
      <c r="H61" t="s">
        <v>69</v>
      </c>
      <c r="I61" t="s">
        <v>885</v>
      </c>
      <c r="J61" t="s">
        <v>889</v>
      </c>
      <c r="K61" t="s">
        <v>940</v>
      </c>
      <c r="L61" t="s">
        <v>914</v>
      </c>
      <c r="M61">
        <v>1</v>
      </c>
      <c r="N61">
        <v>853</v>
      </c>
      <c r="O61" t="s">
        <v>921</v>
      </c>
      <c r="P61" t="s">
        <v>896</v>
      </c>
      <c r="Q61" t="s">
        <v>893</v>
      </c>
    </row>
    <row r="62" spans="1:17" x14ac:dyDescent="0.25">
      <c r="A62">
        <v>58</v>
      </c>
      <c r="B62" t="s">
        <v>457</v>
      </c>
      <c r="C62" t="s">
        <v>458</v>
      </c>
      <c r="D62" s="8">
        <v>7.0106221090621341</v>
      </c>
      <c r="E62" s="8">
        <v>2.1589048283314249</v>
      </c>
      <c r="F62" s="8">
        <v>0.30794768206672579</v>
      </c>
      <c r="G62" t="s">
        <v>884</v>
      </c>
      <c r="H62" t="s">
        <v>69</v>
      </c>
      <c r="I62" t="s">
        <v>882</v>
      </c>
      <c r="J62" t="s">
        <v>894</v>
      </c>
      <c r="K62" t="s">
        <v>907</v>
      </c>
      <c r="L62" t="s">
        <v>908</v>
      </c>
      <c r="M62">
        <v>1</v>
      </c>
      <c r="N62">
        <v>205</v>
      </c>
      <c r="O62" t="s">
        <v>912</v>
      </c>
      <c r="P62" t="s">
        <v>887</v>
      </c>
      <c r="Q62" t="s">
        <v>888</v>
      </c>
    </row>
    <row r="63" spans="1:17" x14ac:dyDescent="0.25">
      <c r="A63">
        <v>59</v>
      </c>
      <c r="B63" t="s">
        <v>652</v>
      </c>
      <c r="C63" t="s">
        <v>653</v>
      </c>
      <c r="D63" s="8">
        <v>7.3997240572257557</v>
      </c>
      <c r="E63" s="8">
        <v>1.865072538937854</v>
      </c>
      <c r="F63" s="8">
        <v>0.25204622828017892</v>
      </c>
      <c r="G63" t="s">
        <v>881</v>
      </c>
      <c r="H63" t="s">
        <v>130</v>
      </c>
      <c r="I63" t="s">
        <v>882</v>
      </c>
      <c r="J63" t="s">
        <v>118</v>
      </c>
      <c r="K63" t="s">
        <v>1188</v>
      </c>
      <c r="L63" t="s">
        <v>1188</v>
      </c>
      <c r="M63">
        <v>1</v>
      </c>
      <c r="N63">
        <v>640</v>
      </c>
      <c r="O63" t="s">
        <v>883</v>
      </c>
    </row>
    <row r="64" spans="1:17" x14ac:dyDescent="0.25">
      <c r="A64">
        <v>60</v>
      </c>
      <c r="B64" t="s">
        <v>552</v>
      </c>
      <c r="C64" t="s">
        <v>549</v>
      </c>
      <c r="D64" s="8">
        <v>7.5622823303810982</v>
      </c>
      <c r="E64" s="8">
        <v>0.78710120794543881</v>
      </c>
      <c r="F64" s="8">
        <v>0.10408249435270329</v>
      </c>
      <c r="G64" t="s">
        <v>881</v>
      </c>
      <c r="H64" t="s">
        <v>130</v>
      </c>
      <c r="I64" t="s">
        <v>882</v>
      </c>
      <c r="J64" t="s">
        <v>894</v>
      </c>
      <c r="K64" t="s">
        <v>1188</v>
      </c>
      <c r="L64" t="s">
        <v>1188</v>
      </c>
      <c r="M64">
        <v>2</v>
      </c>
      <c r="N64">
        <v>452</v>
      </c>
      <c r="O64" t="s">
        <v>883</v>
      </c>
    </row>
    <row r="65" spans="1:17" x14ac:dyDescent="0.25">
      <c r="A65">
        <v>61</v>
      </c>
      <c r="B65" t="s">
        <v>191</v>
      </c>
      <c r="C65" t="s">
        <v>192</v>
      </c>
      <c r="D65" s="8">
        <v>7.6227452695041258</v>
      </c>
      <c r="E65" s="8">
        <v>1.0426532554474699</v>
      </c>
      <c r="F65" s="8">
        <v>0.136781857268503</v>
      </c>
      <c r="G65" t="s">
        <v>884</v>
      </c>
      <c r="H65" t="s">
        <v>69</v>
      </c>
      <c r="I65" t="s">
        <v>882</v>
      </c>
      <c r="J65" t="s">
        <v>894</v>
      </c>
      <c r="K65" t="s">
        <v>955</v>
      </c>
      <c r="L65" t="s">
        <v>891</v>
      </c>
      <c r="M65">
        <v>1</v>
      </c>
      <c r="N65">
        <v>1229</v>
      </c>
      <c r="O65" t="s">
        <v>912</v>
      </c>
      <c r="P65" t="s">
        <v>887</v>
      </c>
      <c r="Q65" t="s">
        <v>888</v>
      </c>
    </row>
    <row r="66" spans="1:17" x14ac:dyDescent="0.25">
      <c r="A66">
        <v>62</v>
      </c>
      <c r="B66" t="s">
        <v>267</v>
      </c>
      <c r="C66" t="s">
        <v>268</v>
      </c>
      <c r="D66" s="8">
        <v>7.6317593538693389</v>
      </c>
      <c r="E66" s="8">
        <v>3.341577737591646</v>
      </c>
      <c r="F66" s="8">
        <v>0.43785155986311991</v>
      </c>
      <c r="G66" t="s">
        <v>884</v>
      </c>
      <c r="H66" t="s">
        <v>69</v>
      </c>
      <c r="I66" t="s">
        <v>882</v>
      </c>
      <c r="J66" t="s">
        <v>894</v>
      </c>
      <c r="K66" t="s">
        <v>961</v>
      </c>
      <c r="L66" t="s">
        <v>914</v>
      </c>
      <c r="M66">
        <v>1</v>
      </c>
      <c r="N66">
        <v>1342</v>
      </c>
      <c r="O66" t="s">
        <v>960</v>
      </c>
      <c r="P66" t="s">
        <v>887</v>
      </c>
      <c r="Q66" t="s">
        <v>896</v>
      </c>
    </row>
    <row r="67" spans="1:17" x14ac:dyDescent="0.25">
      <c r="A67">
        <v>63</v>
      </c>
      <c r="B67" t="s">
        <v>726</v>
      </c>
      <c r="C67" t="s">
        <v>727</v>
      </c>
      <c r="D67" s="8">
        <v>8.0254400824682364</v>
      </c>
      <c r="E67" s="8">
        <v>1.4915818170151429</v>
      </c>
      <c r="F67" s="8">
        <v>0.18585670090211481</v>
      </c>
      <c r="G67" t="s">
        <v>941</v>
      </c>
      <c r="H67" t="s">
        <v>130</v>
      </c>
      <c r="I67" t="s">
        <v>882</v>
      </c>
      <c r="J67" t="s">
        <v>894</v>
      </c>
      <c r="K67" t="s">
        <v>1188</v>
      </c>
      <c r="L67" t="s">
        <v>1188</v>
      </c>
      <c r="M67">
        <v>1</v>
      </c>
      <c r="N67">
        <v>815</v>
      </c>
      <c r="O67" t="s">
        <v>883</v>
      </c>
    </row>
    <row r="68" spans="1:17" x14ac:dyDescent="0.25">
      <c r="A68">
        <v>64</v>
      </c>
      <c r="B68" t="s">
        <v>806</v>
      </c>
      <c r="C68" t="s">
        <v>807</v>
      </c>
      <c r="D68" s="8">
        <v>8.2280159282468048</v>
      </c>
      <c r="E68" s="8">
        <v>0.76819618001337064</v>
      </c>
      <c r="F68" s="8">
        <v>9.3363477503264264E-2</v>
      </c>
      <c r="G68" t="s">
        <v>884</v>
      </c>
      <c r="H68" t="s">
        <v>69</v>
      </c>
      <c r="I68" t="s">
        <v>882</v>
      </c>
      <c r="J68" t="s">
        <v>894</v>
      </c>
      <c r="K68" t="s">
        <v>944</v>
      </c>
      <c r="L68" t="s">
        <v>908</v>
      </c>
      <c r="M68">
        <v>1</v>
      </c>
      <c r="N68">
        <v>913</v>
      </c>
      <c r="O68" t="s">
        <v>892</v>
      </c>
      <c r="P68" t="s">
        <v>888</v>
      </c>
      <c r="Q68" t="s">
        <v>893</v>
      </c>
    </row>
    <row r="69" spans="1:17" x14ac:dyDescent="0.25">
      <c r="A69">
        <v>65</v>
      </c>
      <c r="B69" t="s">
        <v>322</v>
      </c>
      <c r="C69" t="s">
        <v>323</v>
      </c>
      <c r="D69" s="8">
        <v>8.6585145792162361</v>
      </c>
      <c r="E69" s="8">
        <v>1.3062496620205799</v>
      </c>
      <c r="F69" s="8">
        <v>0.15086302044880551</v>
      </c>
      <c r="G69" t="s">
        <v>884</v>
      </c>
      <c r="H69" t="s">
        <v>69</v>
      </c>
      <c r="I69" t="s">
        <v>882</v>
      </c>
      <c r="J69" t="s">
        <v>98</v>
      </c>
      <c r="K69" t="s">
        <v>966</v>
      </c>
      <c r="L69" t="s">
        <v>891</v>
      </c>
      <c r="M69">
        <v>1</v>
      </c>
      <c r="N69">
        <v>1460</v>
      </c>
      <c r="O69" t="s">
        <v>921</v>
      </c>
      <c r="P69" t="s">
        <v>896</v>
      </c>
      <c r="Q69" t="s">
        <v>893</v>
      </c>
    </row>
    <row r="70" spans="1:17" x14ac:dyDescent="0.25">
      <c r="A70">
        <v>66</v>
      </c>
      <c r="B70" t="s">
        <v>671</v>
      </c>
      <c r="C70" t="s">
        <v>672</v>
      </c>
      <c r="D70" s="8">
        <v>8.9869586144689233</v>
      </c>
      <c r="E70" s="8">
        <v>1.93097397562439</v>
      </c>
      <c r="F70" s="8">
        <v>0.21486401111445411</v>
      </c>
      <c r="G70" t="s">
        <v>884</v>
      </c>
      <c r="H70" t="s">
        <v>69</v>
      </c>
      <c r="I70" t="s">
        <v>882</v>
      </c>
      <c r="J70" t="s">
        <v>894</v>
      </c>
      <c r="K70" t="s">
        <v>938</v>
      </c>
      <c r="L70" t="s">
        <v>891</v>
      </c>
      <c r="M70">
        <v>1</v>
      </c>
      <c r="N70">
        <v>703</v>
      </c>
      <c r="O70" t="s">
        <v>921</v>
      </c>
      <c r="P70" t="s">
        <v>896</v>
      </c>
      <c r="Q70" t="s">
        <v>893</v>
      </c>
    </row>
    <row r="71" spans="1:17" x14ac:dyDescent="0.25">
      <c r="A71">
        <v>67</v>
      </c>
      <c r="B71" t="s">
        <v>519</v>
      </c>
      <c r="C71" t="s">
        <v>520</v>
      </c>
      <c r="D71" s="8">
        <v>9.0446536006871412</v>
      </c>
      <c r="E71" s="8">
        <v>3.3845182902995492</v>
      </c>
      <c r="F71" s="8">
        <v>0.37420098543546437</v>
      </c>
      <c r="G71" t="s">
        <v>884</v>
      </c>
      <c r="H71" t="s">
        <v>69</v>
      </c>
      <c r="I71" t="s">
        <v>885</v>
      </c>
      <c r="J71" t="s">
        <v>889</v>
      </c>
      <c r="K71" t="s">
        <v>920</v>
      </c>
      <c r="L71" t="s">
        <v>908</v>
      </c>
      <c r="M71">
        <v>1</v>
      </c>
      <c r="N71">
        <v>373</v>
      </c>
      <c r="O71" t="s">
        <v>901</v>
      </c>
      <c r="P71" t="s">
        <v>888</v>
      </c>
      <c r="Q71" t="s">
        <v>887</v>
      </c>
    </row>
    <row r="72" spans="1:17" x14ac:dyDescent="0.25">
      <c r="A72">
        <v>68</v>
      </c>
      <c r="B72" t="s">
        <v>255</v>
      </c>
      <c r="C72" t="s">
        <v>256</v>
      </c>
      <c r="D72" s="8">
        <v>9.0623126941650796</v>
      </c>
      <c r="E72" s="8">
        <v>1.1110655130618541</v>
      </c>
      <c r="F72" s="8">
        <v>0.1226028664600408</v>
      </c>
      <c r="G72" t="s">
        <v>884</v>
      </c>
      <c r="H72" t="s">
        <v>69</v>
      </c>
      <c r="I72" t="s">
        <v>882</v>
      </c>
      <c r="J72" t="s">
        <v>894</v>
      </c>
      <c r="K72" t="s">
        <v>961</v>
      </c>
      <c r="L72" t="s">
        <v>914</v>
      </c>
      <c r="M72">
        <v>1</v>
      </c>
      <c r="N72">
        <v>1334</v>
      </c>
      <c r="O72" t="s">
        <v>886</v>
      </c>
      <c r="P72" t="s">
        <v>887</v>
      </c>
      <c r="Q72" t="s">
        <v>888</v>
      </c>
    </row>
    <row r="73" spans="1:17" x14ac:dyDescent="0.25">
      <c r="A73">
        <v>69</v>
      </c>
      <c r="B73" t="s">
        <v>235</v>
      </c>
      <c r="C73" t="s">
        <v>236</v>
      </c>
      <c r="D73" s="8">
        <v>9.7120143459568826</v>
      </c>
      <c r="E73" s="8">
        <v>3.421322691139641</v>
      </c>
      <c r="F73" s="8">
        <v>0.35227735146045569</v>
      </c>
      <c r="G73" t="s">
        <v>884</v>
      </c>
      <c r="H73" t="s">
        <v>69</v>
      </c>
      <c r="I73" t="s">
        <v>885</v>
      </c>
      <c r="J73" t="s">
        <v>889</v>
      </c>
      <c r="K73" t="s">
        <v>890</v>
      </c>
      <c r="L73" t="s">
        <v>891</v>
      </c>
      <c r="M73">
        <v>1</v>
      </c>
      <c r="N73">
        <v>131</v>
      </c>
      <c r="O73" t="s">
        <v>892</v>
      </c>
      <c r="P73" t="s">
        <v>888</v>
      </c>
      <c r="Q73" t="s">
        <v>893</v>
      </c>
    </row>
    <row r="74" spans="1:17" x14ac:dyDescent="0.25">
      <c r="A74">
        <v>70</v>
      </c>
      <c r="B74" t="s">
        <v>534</v>
      </c>
      <c r="C74" t="s">
        <v>535</v>
      </c>
      <c r="D74" s="8">
        <v>9.8025648261278189</v>
      </c>
      <c r="E74" s="8">
        <v>2.571990867898359</v>
      </c>
      <c r="F74" s="8">
        <v>0.26237937861353983</v>
      </c>
      <c r="G74" t="s">
        <v>884</v>
      </c>
      <c r="H74" t="s">
        <v>69</v>
      </c>
      <c r="I74" t="s">
        <v>882</v>
      </c>
      <c r="J74" t="s">
        <v>894</v>
      </c>
      <c r="K74" t="s">
        <v>920</v>
      </c>
      <c r="L74" t="s">
        <v>908</v>
      </c>
      <c r="M74">
        <v>1</v>
      </c>
      <c r="N74">
        <v>415</v>
      </c>
      <c r="O74" t="s">
        <v>921</v>
      </c>
      <c r="P74" t="s">
        <v>896</v>
      </c>
      <c r="Q74" t="s">
        <v>893</v>
      </c>
    </row>
    <row r="75" spans="1:17" x14ac:dyDescent="0.25">
      <c r="A75">
        <v>71</v>
      </c>
      <c r="B75" t="s">
        <v>324</v>
      </c>
      <c r="C75" t="s">
        <v>325</v>
      </c>
      <c r="D75" s="8">
        <v>9.9112431209709619</v>
      </c>
      <c r="E75" s="8">
        <v>1.965504342868492</v>
      </c>
      <c r="F75" s="8">
        <v>0.19831057707682789</v>
      </c>
      <c r="G75" t="s">
        <v>941</v>
      </c>
      <c r="H75" t="s">
        <v>130</v>
      </c>
      <c r="I75" t="s">
        <v>885</v>
      </c>
      <c r="J75" t="s">
        <v>894</v>
      </c>
      <c r="K75" t="s">
        <v>1188</v>
      </c>
      <c r="L75" t="s">
        <v>1188</v>
      </c>
      <c r="M75">
        <v>1</v>
      </c>
      <c r="N75">
        <v>1461</v>
      </c>
      <c r="O75" t="s">
        <v>916</v>
      </c>
    </row>
    <row r="76" spans="1:17" x14ac:dyDescent="0.25">
      <c r="A76">
        <v>72</v>
      </c>
      <c r="B76" t="s">
        <v>249</v>
      </c>
      <c r="C76" t="s">
        <v>250</v>
      </c>
      <c r="D76" s="8">
        <v>9.9152170424565345</v>
      </c>
      <c r="E76" s="8">
        <v>2.5628862624654332</v>
      </c>
      <c r="F76" s="8">
        <v>0.25848009695514118</v>
      </c>
      <c r="G76" t="s">
        <v>884</v>
      </c>
      <c r="H76" t="s">
        <v>69</v>
      </c>
      <c r="I76" t="s">
        <v>885</v>
      </c>
      <c r="J76" t="s">
        <v>894</v>
      </c>
      <c r="K76" t="s">
        <v>961</v>
      </c>
      <c r="L76" t="s">
        <v>914</v>
      </c>
      <c r="M76">
        <v>1</v>
      </c>
      <c r="N76">
        <v>1327</v>
      </c>
      <c r="O76" t="s">
        <v>909</v>
      </c>
      <c r="P76" t="s">
        <v>888</v>
      </c>
      <c r="Q76" t="s">
        <v>887</v>
      </c>
    </row>
    <row r="77" spans="1:17" x14ac:dyDescent="0.25">
      <c r="A77">
        <v>73</v>
      </c>
      <c r="B77" t="s">
        <v>623</v>
      </c>
      <c r="C77" t="s">
        <v>624</v>
      </c>
      <c r="D77" s="8">
        <v>10.49880907921227</v>
      </c>
      <c r="E77" s="8">
        <v>2.0108394955662758</v>
      </c>
      <c r="F77" s="8">
        <v>0.19153024694465151</v>
      </c>
      <c r="G77" t="s">
        <v>884</v>
      </c>
      <c r="H77" t="s">
        <v>69</v>
      </c>
      <c r="I77" t="s">
        <v>882</v>
      </c>
      <c r="J77" t="s">
        <v>894</v>
      </c>
      <c r="K77" t="s">
        <v>923</v>
      </c>
      <c r="L77" t="s">
        <v>914</v>
      </c>
      <c r="M77">
        <v>1</v>
      </c>
      <c r="N77">
        <v>593</v>
      </c>
      <c r="O77" t="s">
        <v>929</v>
      </c>
      <c r="P77" t="s">
        <v>887</v>
      </c>
      <c r="Q77" t="s">
        <v>893</v>
      </c>
    </row>
    <row r="78" spans="1:17" x14ac:dyDescent="0.25">
      <c r="A78">
        <v>74</v>
      </c>
      <c r="B78" t="s">
        <v>559</v>
      </c>
      <c r="C78" t="s">
        <v>560</v>
      </c>
      <c r="D78" s="8">
        <v>10.777762944676059</v>
      </c>
      <c r="E78" s="8">
        <v>2.5235646653563539</v>
      </c>
      <c r="F78" s="8">
        <v>0.23414549738291751</v>
      </c>
      <c r="G78" t="s">
        <v>884</v>
      </c>
      <c r="H78" t="s">
        <v>69</v>
      </c>
      <c r="I78" t="s">
        <v>885</v>
      </c>
      <c r="J78" t="s">
        <v>894</v>
      </c>
      <c r="K78" t="s">
        <v>923</v>
      </c>
      <c r="L78" t="s">
        <v>914</v>
      </c>
      <c r="M78">
        <v>1</v>
      </c>
      <c r="N78">
        <v>461</v>
      </c>
      <c r="O78" t="s">
        <v>904</v>
      </c>
      <c r="P78" t="s">
        <v>893</v>
      </c>
      <c r="Q78" t="s">
        <v>896</v>
      </c>
    </row>
    <row r="79" spans="1:17" x14ac:dyDescent="0.25">
      <c r="A79">
        <v>75</v>
      </c>
      <c r="B79" t="s">
        <v>246</v>
      </c>
      <c r="C79" t="s">
        <v>247</v>
      </c>
      <c r="D79" s="8">
        <v>11.970306541644639</v>
      </c>
      <c r="E79" s="8">
        <v>5.8270166629834002</v>
      </c>
      <c r="F79" s="8">
        <v>0.48678925996683847</v>
      </c>
      <c r="G79" t="s">
        <v>884</v>
      </c>
      <c r="H79" t="s">
        <v>69</v>
      </c>
      <c r="I79" t="s">
        <v>882</v>
      </c>
      <c r="J79" t="s">
        <v>894</v>
      </c>
      <c r="K79" t="s">
        <v>961</v>
      </c>
      <c r="L79" t="s">
        <v>914</v>
      </c>
      <c r="M79">
        <v>1</v>
      </c>
      <c r="N79">
        <v>1325</v>
      </c>
      <c r="O79" t="s">
        <v>962</v>
      </c>
      <c r="P79" t="s">
        <v>888</v>
      </c>
      <c r="Q79" t="s">
        <v>896</v>
      </c>
    </row>
    <row r="80" spans="1:17" x14ac:dyDescent="0.25">
      <c r="A80">
        <v>76</v>
      </c>
      <c r="B80" t="s">
        <v>138</v>
      </c>
      <c r="C80" t="s">
        <v>139</v>
      </c>
      <c r="D80" s="8">
        <v>13.45190769268611</v>
      </c>
      <c r="E80" s="8">
        <v>0.39764312687364251</v>
      </c>
      <c r="F80" s="8">
        <v>2.956035203020637E-2</v>
      </c>
      <c r="G80" t="s">
        <v>884</v>
      </c>
      <c r="H80" t="s">
        <v>69</v>
      </c>
      <c r="I80" t="s">
        <v>882</v>
      </c>
      <c r="J80" t="s">
        <v>118</v>
      </c>
      <c r="K80" t="s">
        <v>952</v>
      </c>
      <c r="L80" t="s">
        <v>914</v>
      </c>
      <c r="M80">
        <v>4</v>
      </c>
      <c r="N80">
        <v>1070</v>
      </c>
      <c r="O80" t="s">
        <v>904</v>
      </c>
      <c r="P80" t="s">
        <v>893</v>
      </c>
      <c r="Q80" t="s">
        <v>896</v>
      </c>
    </row>
    <row r="81" spans="1:17" x14ac:dyDescent="0.25">
      <c r="A81">
        <v>77</v>
      </c>
      <c r="B81" t="s">
        <v>801</v>
      </c>
      <c r="C81" t="s">
        <v>802</v>
      </c>
      <c r="D81" s="8">
        <v>13.895866646393809</v>
      </c>
      <c r="E81" s="8">
        <v>3.7462156314800881</v>
      </c>
      <c r="F81" s="8">
        <v>0.26959208279767771</v>
      </c>
      <c r="G81" t="s">
        <v>884</v>
      </c>
      <c r="H81" t="s">
        <v>69</v>
      </c>
      <c r="I81" t="s">
        <v>882</v>
      </c>
      <c r="J81" t="s">
        <v>894</v>
      </c>
      <c r="K81" t="s">
        <v>944</v>
      </c>
      <c r="L81" t="s">
        <v>908</v>
      </c>
      <c r="M81">
        <v>3</v>
      </c>
      <c r="N81">
        <v>913</v>
      </c>
      <c r="O81" t="s">
        <v>909</v>
      </c>
      <c r="P81" t="s">
        <v>888</v>
      </c>
      <c r="Q81" t="s">
        <v>887</v>
      </c>
    </row>
    <row r="82" spans="1:17" x14ac:dyDescent="0.25">
      <c r="A82">
        <v>78</v>
      </c>
      <c r="B82" t="s">
        <v>626</v>
      </c>
      <c r="C82" t="s">
        <v>627</v>
      </c>
      <c r="D82" s="8">
        <v>13.940748852337659</v>
      </c>
      <c r="E82" s="8">
        <v>0.99981610428665102</v>
      </c>
      <c r="F82" s="8">
        <v>7.171896681281914E-2</v>
      </c>
      <c r="G82" t="s">
        <v>884</v>
      </c>
      <c r="H82" t="s">
        <v>69</v>
      </c>
      <c r="I82" t="s">
        <v>882</v>
      </c>
      <c r="J82" t="s">
        <v>894</v>
      </c>
      <c r="K82" t="s">
        <v>923</v>
      </c>
      <c r="L82" t="s">
        <v>914</v>
      </c>
      <c r="M82">
        <v>1</v>
      </c>
      <c r="N82">
        <v>593</v>
      </c>
      <c r="O82" t="s">
        <v>886</v>
      </c>
      <c r="P82" t="s">
        <v>887</v>
      </c>
      <c r="Q82" t="s">
        <v>888</v>
      </c>
    </row>
    <row r="83" spans="1:17" x14ac:dyDescent="0.25">
      <c r="A83">
        <v>79</v>
      </c>
      <c r="B83" t="s">
        <v>264</v>
      </c>
      <c r="C83" t="s">
        <v>265</v>
      </c>
      <c r="D83" s="8">
        <v>15.01674880200194</v>
      </c>
      <c r="E83" s="8">
        <v>2.0232899878658519</v>
      </c>
      <c r="F83" s="8">
        <v>0.13473555524855821</v>
      </c>
      <c r="G83" t="s">
        <v>884</v>
      </c>
      <c r="H83" t="s">
        <v>69</v>
      </c>
      <c r="I83" t="s">
        <v>882</v>
      </c>
      <c r="J83" t="s">
        <v>894</v>
      </c>
      <c r="K83" t="s">
        <v>961</v>
      </c>
      <c r="L83" t="s">
        <v>914</v>
      </c>
      <c r="M83">
        <v>1</v>
      </c>
      <c r="N83">
        <v>1337</v>
      </c>
      <c r="O83" t="s">
        <v>906</v>
      </c>
      <c r="P83" t="s">
        <v>896</v>
      </c>
      <c r="Q83" t="s">
        <v>887</v>
      </c>
    </row>
    <row r="84" spans="1:17" x14ac:dyDescent="0.25">
      <c r="A84">
        <v>80</v>
      </c>
      <c r="B84" t="s">
        <v>704</v>
      </c>
      <c r="C84" t="s">
        <v>705</v>
      </c>
      <c r="D84" s="8">
        <v>16.63066499991973</v>
      </c>
      <c r="E84" s="8">
        <v>4.2871487125181567</v>
      </c>
      <c r="F84" s="8">
        <v>0.25778576578500312</v>
      </c>
      <c r="G84" t="s">
        <v>884</v>
      </c>
      <c r="H84" t="s">
        <v>69</v>
      </c>
      <c r="I84" t="s">
        <v>885</v>
      </c>
      <c r="J84" t="s">
        <v>889</v>
      </c>
      <c r="K84" t="s">
        <v>940</v>
      </c>
      <c r="L84" t="s">
        <v>914</v>
      </c>
      <c r="M84">
        <v>1</v>
      </c>
      <c r="N84">
        <v>787</v>
      </c>
      <c r="O84" t="s">
        <v>901</v>
      </c>
      <c r="P84" t="s">
        <v>888</v>
      </c>
      <c r="Q84" t="s">
        <v>887</v>
      </c>
    </row>
    <row r="85" spans="1:17" x14ac:dyDescent="0.25">
      <c r="A85">
        <v>81</v>
      </c>
      <c r="B85" t="s">
        <v>754</v>
      </c>
      <c r="C85" t="s">
        <v>755</v>
      </c>
      <c r="D85" s="8">
        <v>16.956901419035269</v>
      </c>
      <c r="E85" s="8">
        <v>4.4985658205331536</v>
      </c>
      <c r="F85" s="8">
        <v>0.2652940952692695</v>
      </c>
      <c r="G85" t="s">
        <v>884</v>
      </c>
      <c r="H85" t="s">
        <v>69</v>
      </c>
      <c r="I85" t="s">
        <v>882</v>
      </c>
      <c r="J85" t="s">
        <v>118</v>
      </c>
      <c r="K85" t="s">
        <v>940</v>
      </c>
      <c r="L85" t="s">
        <v>914</v>
      </c>
      <c r="M85">
        <v>12</v>
      </c>
      <c r="N85">
        <v>863</v>
      </c>
      <c r="O85" t="s">
        <v>904</v>
      </c>
      <c r="P85" t="s">
        <v>893</v>
      </c>
      <c r="Q85" t="s">
        <v>896</v>
      </c>
    </row>
    <row r="86" spans="1:17" x14ac:dyDescent="0.25">
      <c r="A86">
        <v>82</v>
      </c>
      <c r="B86" t="s">
        <v>723</v>
      </c>
      <c r="C86" t="s">
        <v>724</v>
      </c>
      <c r="D86" s="8">
        <v>17.220763615408451</v>
      </c>
      <c r="E86" s="8">
        <v>4.3262208085131313</v>
      </c>
      <c r="F86" s="8">
        <v>0.2512211946653865</v>
      </c>
      <c r="G86" t="s">
        <v>884</v>
      </c>
      <c r="H86" t="s">
        <v>69</v>
      </c>
      <c r="I86" t="s">
        <v>882</v>
      </c>
      <c r="J86" t="s">
        <v>894</v>
      </c>
      <c r="K86" t="s">
        <v>940</v>
      </c>
      <c r="L86" t="s">
        <v>914</v>
      </c>
      <c r="M86">
        <v>1</v>
      </c>
      <c r="N86">
        <v>812</v>
      </c>
      <c r="O86" t="s">
        <v>886</v>
      </c>
      <c r="P86" t="s">
        <v>887</v>
      </c>
      <c r="Q86" t="s">
        <v>888</v>
      </c>
    </row>
    <row r="87" spans="1:17" x14ac:dyDescent="0.25">
      <c r="A87">
        <v>83</v>
      </c>
      <c r="B87" t="s">
        <v>655</v>
      </c>
      <c r="C87" t="s">
        <v>656</v>
      </c>
      <c r="D87" s="8">
        <v>18.365129041706339</v>
      </c>
      <c r="E87" s="8">
        <v>5.7221040237884218</v>
      </c>
      <c r="F87" s="8">
        <v>0.31157439791431868</v>
      </c>
      <c r="G87" t="s">
        <v>884</v>
      </c>
      <c r="H87" t="s">
        <v>69</v>
      </c>
      <c r="I87" t="s">
        <v>885</v>
      </c>
      <c r="J87" t="s">
        <v>928</v>
      </c>
      <c r="K87" t="s">
        <v>937</v>
      </c>
      <c r="L87" t="s">
        <v>908</v>
      </c>
      <c r="M87">
        <v>1</v>
      </c>
      <c r="N87">
        <v>650</v>
      </c>
      <c r="O87" t="s">
        <v>904</v>
      </c>
      <c r="P87" t="s">
        <v>893</v>
      </c>
      <c r="Q87" t="s">
        <v>896</v>
      </c>
    </row>
    <row r="88" spans="1:17" x14ac:dyDescent="0.25">
      <c r="A88">
        <v>84</v>
      </c>
      <c r="B88" t="s">
        <v>358</v>
      </c>
      <c r="C88" t="s">
        <v>359</v>
      </c>
      <c r="D88" s="8">
        <v>19.007058642252019</v>
      </c>
      <c r="E88" s="8">
        <v>2.350803519126345</v>
      </c>
      <c r="F88" s="8">
        <v>0.1236805527553112</v>
      </c>
      <c r="G88" t="s">
        <v>884</v>
      </c>
      <c r="H88" t="s">
        <v>69</v>
      </c>
      <c r="I88" t="s">
        <v>882</v>
      </c>
      <c r="J88" t="s">
        <v>894</v>
      </c>
      <c r="K88" t="s">
        <v>890</v>
      </c>
      <c r="L88" t="s">
        <v>891</v>
      </c>
      <c r="M88">
        <v>1</v>
      </c>
      <c r="N88">
        <v>154</v>
      </c>
      <c r="O88" t="s">
        <v>901</v>
      </c>
      <c r="P88" t="s">
        <v>888</v>
      </c>
      <c r="Q88" t="s">
        <v>887</v>
      </c>
    </row>
    <row r="89" spans="1:17" x14ac:dyDescent="0.25">
      <c r="A89">
        <v>85</v>
      </c>
      <c r="B89" t="s">
        <v>146</v>
      </c>
      <c r="C89" t="s">
        <v>147</v>
      </c>
      <c r="D89" s="8">
        <v>19.905445334989508</v>
      </c>
      <c r="E89" s="8">
        <v>2.0576485137071359</v>
      </c>
      <c r="F89" s="8">
        <v>0.103371136846169</v>
      </c>
      <c r="G89" t="s">
        <v>884</v>
      </c>
      <c r="H89" t="s">
        <v>69</v>
      </c>
      <c r="I89" t="s">
        <v>882</v>
      </c>
      <c r="J89" t="s">
        <v>894</v>
      </c>
      <c r="K89" t="s">
        <v>952</v>
      </c>
      <c r="L89" t="s">
        <v>914</v>
      </c>
      <c r="M89">
        <v>1</v>
      </c>
      <c r="N89">
        <v>1078</v>
      </c>
      <c r="O89" t="s">
        <v>901</v>
      </c>
      <c r="P89" t="s">
        <v>888</v>
      </c>
      <c r="Q89" t="s">
        <v>887</v>
      </c>
    </row>
    <row r="90" spans="1:17" x14ac:dyDescent="0.25">
      <c r="A90">
        <v>86</v>
      </c>
      <c r="B90" t="s">
        <v>381</v>
      </c>
      <c r="C90" t="s">
        <v>382</v>
      </c>
      <c r="D90" s="8">
        <v>19.967252049963591</v>
      </c>
      <c r="E90" s="8">
        <v>4.3848657053684041</v>
      </c>
      <c r="F90" s="8">
        <v>0.2196028624467832</v>
      </c>
      <c r="G90" t="s">
        <v>884</v>
      </c>
      <c r="H90" t="s">
        <v>69</v>
      </c>
      <c r="I90" t="s">
        <v>882</v>
      </c>
      <c r="J90" t="s">
        <v>894</v>
      </c>
      <c r="K90" t="s">
        <v>907</v>
      </c>
      <c r="L90" t="s">
        <v>908</v>
      </c>
      <c r="M90">
        <v>1</v>
      </c>
      <c r="N90">
        <v>160</v>
      </c>
      <c r="O90" t="s">
        <v>904</v>
      </c>
      <c r="P90" t="s">
        <v>893</v>
      </c>
      <c r="Q90" t="s">
        <v>896</v>
      </c>
    </row>
    <row r="91" spans="1:17" x14ac:dyDescent="0.25">
      <c r="A91">
        <v>87</v>
      </c>
      <c r="B91" t="s">
        <v>531</v>
      </c>
      <c r="C91" t="s">
        <v>532</v>
      </c>
      <c r="D91" s="8">
        <v>23.098561612039109</v>
      </c>
      <c r="E91" s="8">
        <v>6.2628038412021212</v>
      </c>
      <c r="F91" s="8">
        <v>0.27113393233706418</v>
      </c>
      <c r="G91" t="s">
        <v>884</v>
      </c>
      <c r="H91" t="s">
        <v>69</v>
      </c>
      <c r="I91" t="s">
        <v>902</v>
      </c>
      <c r="J91" t="s">
        <v>894</v>
      </c>
      <c r="K91" t="s">
        <v>920</v>
      </c>
      <c r="L91" t="s">
        <v>908</v>
      </c>
      <c r="M91">
        <v>1</v>
      </c>
      <c r="N91">
        <v>409</v>
      </c>
      <c r="O91" t="s">
        <v>886</v>
      </c>
      <c r="P91" t="s">
        <v>887</v>
      </c>
      <c r="Q91" t="s">
        <v>888</v>
      </c>
    </row>
    <row r="92" spans="1:17" x14ac:dyDescent="0.25">
      <c r="A92">
        <v>88</v>
      </c>
      <c r="B92" t="s">
        <v>645</v>
      </c>
      <c r="C92" t="s">
        <v>646</v>
      </c>
      <c r="D92" s="8">
        <v>24.65047936724816</v>
      </c>
      <c r="E92" s="8">
        <v>3.87174561356492</v>
      </c>
      <c r="F92" s="8">
        <v>0.1570657331195397</v>
      </c>
      <c r="G92" t="s">
        <v>884</v>
      </c>
      <c r="H92" t="s">
        <v>69</v>
      </c>
      <c r="I92" t="s">
        <v>76</v>
      </c>
      <c r="J92" t="s">
        <v>894</v>
      </c>
      <c r="K92" t="s">
        <v>923</v>
      </c>
      <c r="L92" t="s">
        <v>914</v>
      </c>
      <c r="M92">
        <v>2</v>
      </c>
      <c r="N92">
        <v>631</v>
      </c>
      <c r="O92" t="s">
        <v>904</v>
      </c>
      <c r="P92" t="s">
        <v>893</v>
      </c>
      <c r="Q92" t="s">
        <v>896</v>
      </c>
    </row>
    <row r="93" spans="1:17" x14ac:dyDescent="0.25">
      <c r="A93">
        <v>89</v>
      </c>
      <c r="B93" t="s">
        <v>149</v>
      </c>
      <c r="C93" t="s">
        <v>150</v>
      </c>
      <c r="D93" s="8">
        <v>25.768364707809589</v>
      </c>
      <c r="E93" s="8">
        <v>7.9945850568247074</v>
      </c>
      <c r="F93" s="8">
        <v>0.31024805599719713</v>
      </c>
      <c r="G93" t="s">
        <v>884</v>
      </c>
      <c r="H93" t="s">
        <v>69</v>
      </c>
      <c r="I93" t="s">
        <v>882</v>
      </c>
      <c r="J93" t="s">
        <v>118</v>
      </c>
      <c r="K93" t="s">
        <v>952</v>
      </c>
      <c r="L93" t="s">
        <v>914</v>
      </c>
      <c r="M93">
        <v>3</v>
      </c>
      <c r="N93">
        <v>1084</v>
      </c>
      <c r="O93" t="s">
        <v>901</v>
      </c>
      <c r="P93" t="s">
        <v>888</v>
      </c>
      <c r="Q93" t="s">
        <v>887</v>
      </c>
    </row>
    <row r="94" spans="1:17" x14ac:dyDescent="0.25">
      <c r="A94">
        <v>90</v>
      </c>
      <c r="B94" t="s">
        <v>581</v>
      </c>
      <c r="C94" t="s">
        <v>582</v>
      </c>
      <c r="D94" s="8">
        <v>26.764950845010631</v>
      </c>
      <c r="E94" s="8">
        <v>3.580328393784777</v>
      </c>
      <c r="F94" s="8">
        <v>0.1337692870992962</v>
      </c>
      <c r="G94" t="s">
        <v>881</v>
      </c>
      <c r="H94" t="s">
        <v>130</v>
      </c>
      <c r="I94" t="s">
        <v>882</v>
      </c>
      <c r="J94" t="s">
        <v>118</v>
      </c>
      <c r="K94" t="s">
        <v>1188</v>
      </c>
      <c r="L94" t="s">
        <v>1188</v>
      </c>
      <c r="M94">
        <v>2</v>
      </c>
      <c r="N94">
        <v>523</v>
      </c>
      <c r="O94" t="s">
        <v>916</v>
      </c>
    </row>
    <row r="95" spans="1:17" x14ac:dyDescent="0.25">
      <c r="A95">
        <v>91</v>
      </c>
      <c r="B95" t="s">
        <v>73</v>
      </c>
      <c r="C95" t="s">
        <v>74</v>
      </c>
      <c r="D95" s="8">
        <v>28.167476693787599</v>
      </c>
      <c r="E95" s="8">
        <v>3.7200484225853221</v>
      </c>
      <c r="F95" s="8">
        <v>0.1320689269765434</v>
      </c>
      <c r="G95" t="s">
        <v>884</v>
      </c>
      <c r="H95" t="s">
        <v>69</v>
      </c>
      <c r="I95" t="s">
        <v>882</v>
      </c>
      <c r="J95" t="s">
        <v>889</v>
      </c>
      <c r="K95" t="s">
        <v>949</v>
      </c>
      <c r="L95" t="s">
        <v>908</v>
      </c>
      <c r="M95">
        <v>2</v>
      </c>
      <c r="N95">
        <v>1000</v>
      </c>
      <c r="O95" t="s">
        <v>901</v>
      </c>
      <c r="P95" t="s">
        <v>888</v>
      </c>
      <c r="Q95" t="s">
        <v>887</v>
      </c>
    </row>
    <row r="96" spans="1:17" x14ac:dyDescent="0.25">
      <c r="A96">
        <v>92</v>
      </c>
      <c r="B96" t="s">
        <v>353</v>
      </c>
      <c r="C96" t="s">
        <v>354</v>
      </c>
      <c r="D96" s="8">
        <v>30.743350710442531</v>
      </c>
      <c r="E96" s="8">
        <v>4.3146996774991013</v>
      </c>
      <c r="F96" s="8">
        <v>0.14034578462631711</v>
      </c>
      <c r="G96" t="s">
        <v>884</v>
      </c>
      <c r="H96" t="s">
        <v>69</v>
      </c>
      <c r="I96" t="s">
        <v>882</v>
      </c>
      <c r="J96" t="s">
        <v>928</v>
      </c>
      <c r="K96" t="s">
        <v>973</v>
      </c>
      <c r="L96" t="s">
        <v>908</v>
      </c>
      <c r="M96">
        <v>4</v>
      </c>
      <c r="N96">
        <v>1531</v>
      </c>
      <c r="O96" t="s">
        <v>901</v>
      </c>
      <c r="P96" t="s">
        <v>888</v>
      </c>
      <c r="Q96" t="s">
        <v>887</v>
      </c>
    </row>
    <row r="97" spans="1:17" x14ac:dyDescent="0.25">
      <c r="A97">
        <v>93</v>
      </c>
      <c r="B97" t="s">
        <v>208</v>
      </c>
      <c r="C97" t="s">
        <v>209</v>
      </c>
      <c r="D97" s="8">
        <v>31.16644847399882</v>
      </c>
      <c r="E97" s="8">
        <v>11.172418281042409</v>
      </c>
      <c r="F97" s="8">
        <v>0.3584758234600649</v>
      </c>
      <c r="G97" t="s">
        <v>884</v>
      </c>
      <c r="H97" t="s">
        <v>69</v>
      </c>
      <c r="I97" t="s">
        <v>885</v>
      </c>
      <c r="J97" t="s">
        <v>889</v>
      </c>
      <c r="K97" t="s">
        <v>955</v>
      </c>
      <c r="L97" t="s">
        <v>891</v>
      </c>
      <c r="M97">
        <v>1</v>
      </c>
      <c r="N97">
        <v>1256</v>
      </c>
      <c r="O97" t="s">
        <v>895</v>
      </c>
      <c r="P97" t="s">
        <v>888</v>
      </c>
      <c r="Q97" t="s">
        <v>896</v>
      </c>
    </row>
    <row r="98" spans="1:17" x14ac:dyDescent="0.25">
      <c r="A98">
        <v>94</v>
      </c>
      <c r="B98" t="s">
        <v>575</v>
      </c>
      <c r="C98" t="s">
        <v>576</v>
      </c>
      <c r="D98" s="8">
        <v>35.7078047175861</v>
      </c>
      <c r="E98" s="8">
        <v>4.7352634264331863</v>
      </c>
      <c r="F98" s="8">
        <v>0.13261144066078831</v>
      </c>
      <c r="G98" t="s">
        <v>884</v>
      </c>
      <c r="H98" t="s">
        <v>69</v>
      </c>
      <c r="I98" t="s">
        <v>885</v>
      </c>
      <c r="J98" t="s">
        <v>889</v>
      </c>
      <c r="K98" t="s">
        <v>923</v>
      </c>
      <c r="L98" t="s">
        <v>914</v>
      </c>
      <c r="M98">
        <v>1</v>
      </c>
      <c r="N98">
        <v>493</v>
      </c>
      <c r="O98" t="s">
        <v>901</v>
      </c>
      <c r="P98" t="s">
        <v>888</v>
      </c>
      <c r="Q98" t="s">
        <v>887</v>
      </c>
    </row>
    <row r="99" spans="1:17" x14ac:dyDescent="0.25">
      <c r="A99">
        <v>95</v>
      </c>
      <c r="B99" t="s">
        <v>194</v>
      </c>
      <c r="C99" t="s">
        <v>195</v>
      </c>
      <c r="D99" s="8">
        <v>36.478684973762689</v>
      </c>
      <c r="E99" s="8">
        <v>2.1482399517485149</v>
      </c>
      <c r="F99" s="8">
        <v>5.8890279441093818E-2</v>
      </c>
      <c r="G99" t="s">
        <v>884</v>
      </c>
      <c r="H99" t="s">
        <v>69</v>
      </c>
      <c r="I99" t="s">
        <v>902</v>
      </c>
      <c r="J99" t="s">
        <v>894</v>
      </c>
      <c r="K99" t="s">
        <v>955</v>
      </c>
      <c r="L99" t="s">
        <v>891</v>
      </c>
      <c r="M99">
        <v>1</v>
      </c>
      <c r="N99">
        <v>1249</v>
      </c>
      <c r="O99" t="s">
        <v>904</v>
      </c>
      <c r="P99" t="s">
        <v>893</v>
      </c>
      <c r="Q99" t="s">
        <v>896</v>
      </c>
    </row>
    <row r="100" spans="1:17" x14ac:dyDescent="0.25">
      <c r="A100">
        <v>96</v>
      </c>
      <c r="B100" t="s">
        <v>713</v>
      </c>
      <c r="C100" t="s">
        <v>714</v>
      </c>
      <c r="D100" s="8">
        <v>37.108400849313931</v>
      </c>
      <c r="E100" s="8">
        <v>13.10354803499472</v>
      </c>
      <c r="F100" s="8">
        <v>0.35311540608295933</v>
      </c>
      <c r="G100" t="s">
        <v>884</v>
      </c>
      <c r="H100" t="s">
        <v>69</v>
      </c>
      <c r="I100" t="s">
        <v>885</v>
      </c>
      <c r="J100" t="s">
        <v>894</v>
      </c>
      <c r="K100" t="s">
        <v>940</v>
      </c>
      <c r="L100" t="s">
        <v>914</v>
      </c>
      <c r="M100">
        <v>1</v>
      </c>
      <c r="N100">
        <v>806</v>
      </c>
      <c r="O100" t="s">
        <v>906</v>
      </c>
      <c r="P100" t="s">
        <v>896</v>
      </c>
      <c r="Q100" t="s">
        <v>887</v>
      </c>
    </row>
    <row r="101" spans="1:17" x14ac:dyDescent="0.25">
      <c r="A101">
        <v>97</v>
      </c>
      <c r="B101" t="s">
        <v>767</v>
      </c>
      <c r="C101" t="s">
        <v>768</v>
      </c>
      <c r="D101" s="8">
        <v>37.267493077705907</v>
      </c>
      <c r="E101" s="8">
        <v>12.325283287806011</v>
      </c>
      <c r="F101" s="8">
        <v>0.33072477566727498</v>
      </c>
      <c r="G101" t="s">
        <v>884</v>
      </c>
      <c r="H101" t="s">
        <v>69</v>
      </c>
      <c r="I101" t="s">
        <v>885</v>
      </c>
      <c r="J101" t="s">
        <v>928</v>
      </c>
      <c r="K101" t="s">
        <v>944</v>
      </c>
      <c r="L101" t="s">
        <v>908</v>
      </c>
      <c r="M101">
        <v>1</v>
      </c>
      <c r="N101">
        <v>875</v>
      </c>
      <c r="O101" t="s">
        <v>921</v>
      </c>
      <c r="P101" t="s">
        <v>896</v>
      </c>
      <c r="Q101" t="s">
        <v>893</v>
      </c>
    </row>
    <row r="102" spans="1:17" x14ac:dyDescent="0.25">
      <c r="A102">
        <v>98</v>
      </c>
      <c r="B102" t="s">
        <v>562</v>
      </c>
      <c r="C102" t="s">
        <v>563</v>
      </c>
      <c r="D102" s="8">
        <v>37.940411232298473</v>
      </c>
      <c r="E102" s="8">
        <v>8.7294218100356513</v>
      </c>
      <c r="F102" s="8">
        <v>0.2300824246892807</v>
      </c>
      <c r="G102" t="s">
        <v>884</v>
      </c>
      <c r="H102" t="s">
        <v>69</v>
      </c>
      <c r="I102" t="s">
        <v>885</v>
      </c>
      <c r="J102" t="s">
        <v>894</v>
      </c>
      <c r="K102" t="s">
        <v>923</v>
      </c>
      <c r="L102" t="s">
        <v>914</v>
      </c>
      <c r="M102">
        <v>1</v>
      </c>
      <c r="N102">
        <v>470</v>
      </c>
      <c r="O102" t="s">
        <v>904</v>
      </c>
      <c r="P102" t="s">
        <v>893</v>
      </c>
      <c r="Q102" t="s">
        <v>896</v>
      </c>
    </row>
    <row r="103" spans="1:17" x14ac:dyDescent="0.25">
      <c r="A103">
        <v>99</v>
      </c>
      <c r="B103" t="s">
        <v>699</v>
      </c>
      <c r="C103" t="s">
        <v>700</v>
      </c>
      <c r="D103" s="8">
        <v>42.306333316188912</v>
      </c>
      <c r="E103" s="8">
        <v>4.1098564006062599</v>
      </c>
      <c r="F103" s="8">
        <v>9.7145180838292725E-2</v>
      </c>
      <c r="G103" t="s">
        <v>884</v>
      </c>
      <c r="H103" t="s">
        <v>69</v>
      </c>
      <c r="I103" t="s">
        <v>882</v>
      </c>
      <c r="J103" t="s">
        <v>922</v>
      </c>
      <c r="K103" t="s">
        <v>940</v>
      </c>
      <c r="L103" t="s">
        <v>914</v>
      </c>
      <c r="M103">
        <v>2</v>
      </c>
      <c r="N103">
        <v>784</v>
      </c>
      <c r="O103" t="s">
        <v>904</v>
      </c>
      <c r="P103" t="s">
        <v>893</v>
      </c>
      <c r="Q103" t="s">
        <v>896</v>
      </c>
    </row>
    <row r="104" spans="1:17" x14ac:dyDescent="0.25">
      <c r="A104">
        <v>100</v>
      </c>
      <c r="B104" t="s">
        <v>342</v>
      </c>
      <c r="C104" t="s">
        <v>343</v>
      </c>
      <c r="D104" s="8">
        <v>44.194522864640881</v>
      </c>
      <c r="E104" s="8">
        <v>12.31092719727936</v>
      </c>
      <c r="F104" s="8">
        <v>0.27856228327173721</v>
      </c>
      <c r="G104" t="s">
        <v>884</v>
      </c>
      <c r="H104" t="s">
        <v>69</v>
      </c>
      <c r="I104" t="s">
        <v>885</v>
      </c>
      <c r="J104" t="s">
        <v>889</v>
      </c>
      <c r="K104" t="s">
        <v>973</v>
      </c>
      <c r="L104" t="s">
        <v>908</v>
      </c>
      <c r="M104">
        <v>1</v>
      </c>
      <c r="N104">
        <v>1520</v>
      </c>
      <c r="O104" t="s">
        <v>921</v>
      </c>
      <c r="P104" t="s">
        <v>896</v>
      </c>
      <c r="Q104" t="s">
        <v>893</v>
      </c>
    </row>
    <row r="105" spans="1:17" x14ac:dyDescent="0.25">
      <c r="A105">
        <v>101</v>
      </c>
      <c r="B105" t="s">
        <v>103</v>
      </c>
      <c r="C105" t="s">
        <v>104</v>
      </c>
      <c r="D105" s="8">
        <v>44.329593441112173</v>
      </c>
      <c r="E105" s="8">
        <v>5.6124680117761443</v>
      </c>
      <c r="F105" s="8">
        <v>0.12660770325430121</v>
      </c>
      <c r="G105" t="s">
        <v>884</v>
      </c>
      <c r="H105" t="s">
        <v>69</v>
      </c>
      <c r="I105" t="s">
        <v>882</v>
      </c>
      <c r="J105" t="s">
        <v>118</v>
      </c>
      <c r="K105" t="s">
        <v>949</v>
      </c>
      <c r="L105" t="s">
        <v>908</v>
      </c>
      <c r="M105">
        <v>9</v>
      </c>
      <c r="N105">
        <v>1024</v>
      </c>
      <c r="O105" t="s">
        <v>901</v>
      </c>
      <c r="P105" t="s">
        <v>888</v>
      </c>
      <c r="Q105" t="s">
        <v>887</v>
      </c>
    </row>
    <row r="106" spans="1:17" x14ac:dyDescent="0.25">
      <c r="A106">
        <v>102</v>
      </c>
      <c r="B106" t="s">
        <v>588</v>
      </c>
      <c r="C106" t="s">
        <v>589</v>
      </c>
      <c r="D106" s="8">
        <v>45.848919612556102</v>
      </c>
      <c r="E106" s="8">
        <v>5.7579730678824026</v>
      </c>
      <c r="F106" s="8">
        <v>0.12558579605669781</v>
      </c>
      <c r="G106" t="s">
        <v>884</v>
      </c>
      <c r="H106" t="s">
        <v>69</v>
      </c>
      <c r="I106" t="s">
        <v>885</v>
      </c>
      <c r="J106" t="s">
        <v>894</v>
      </c>
      <c r="K106" t="s">
        <v>923</v>
      </c>
      <c r="L106" t="s">
        <v>914</v>
      </c>
      <c r="M106">
        <v>1</v>
      </c>
      <c r="N106">
        <v>533</v>
      </c>
      <c r="O106" t="s">
        <v>901</v>
      </c>
      <c r="P106" t="s">
        <v>888</v>
      </c>
      <c r="Q106" t="s">
        <v>887</v>
      </c>
    </row>
    <row r="107" spans="1:17" x14ac:dyDescent="0.25">
      <c r="A107">
        <v>103</v>
      </c>
      <c r="B107" t="s">
        <v>615</v>
      </c>
      <c r="C107" t="s">
        <v>616</v>
      </c>
      <c r="D107" s="8">
        <v>46.332732334347959</v>
      </c>
      <c r="E107" s="8">
        <v>11.63547387985135</v>
      </c>
      <c r="F107" s="8">
        <v>0.25112859297584728</v>
      </c>
      <c r="G107" t="s">
        <v>884</v>
      </c>
      <c r="H107" t="s">
        <v>69</v>
      </c>
      <c r="I107" t="s">
        <v>882</v>
      </c>
      <c r="J107" t="s">
        <v>866</v>
      </c>
      <c r="K107" t="s">
        <v>923</v>
      </c>
      <c r="L107" t="s">
        <v>914</v>
      </c>
      <c r="M107">
        <v>2</v>
      </c>
      <c r="N107">
        <v>584</v>
      </c>
      <c r="O107" t="s">
        <v>901</v>
      </c>
      <c r="P107" t="s">
        <v>888</v>
      </c>
      <c r="Q107" t="s">
        <v>887</v>
      </c>
    </row>
    <row r="108" spans="1:17" x14ac:dyDescent="0.25">
      <c r="A108">
        <v>104</v>
      </c>
      <c r="B108" t="s">
        <v>200</v>
      </c>
      <c r="C108" t="s">
        <v>201</v>
      </c>
      <c r="D108" s="8">
        <v>46.42593454756333</v>
      </c>
      <c r="E108" s="8">
        <v>15.555190428302049</v>
      </c>
      <c r="F108" s="8">
        <v>0.33505389993529949</v>
      </c>
      <c r="G108" t="s">
        <v>884</v>
      </c>
      <c r="H108" t="s">
        <v>69</v>
      </c>
      <c r="I108" t="s">
        <v>882</v>
      </c>
      <c r="J108" t="s">
        <v>889</v>
      </c>
      <c r="K108" t="s">
        <v>955</v>
      </c>
      <c r="L108" t="s">
        <v>891</v>
      </c>
      <c r="M108">
        <v>2</v>
      </c>
      <c r="N108">
        <v>1255</v>
      </c>
      <c r="O108" t="s">
        <v>904</v>
      </c>
      <c r="P108" t="s">
        <v>893</v>
      </c>
      <c r="Q108" t="s">
        <v>896</v>
      </c>
    </row>
    <row r="109" spans="1:17" x14ac:dyDescent="0.25">
      <c r="A109">
        <v>105</v>
      </c>
      <c r="B109" t="s">
        <v>795</v>
      </c>
      <c r="C109" t="s">
        <v>796</v>
      </c>
      <c r="D109" s="8">
        <v>46.617860360797081</v>
      </c>
      <c r="E109" s="8">
        <v>12.38096883684196</v>
      </c>
      <c r="F109" s="8">
        <v>0.26558423619230792</v>
      </c>
      <c r="G109" t="s">
        <v>884</v>
      </c>
      <c r="H109" t="s">
        <v>69</v>
      </c>
      <c r="I109" t="s">
        <v>885</v>
      </c>
      <c r="J109" t="s">
        <v>894</v>
      </c>
      <c r="K109" t="s">
        <v>890</v>
      </c>
      <c r="L109" t="s">
        <v>891</v>
      </c>
      <c r="M109">
        <v>1</v>
      </c>
      <c r="N109">
        <v>90</v>
      </c>
      <c r="O109" t="s">
        <v>892</v>
      </c>
      <c r="P109" t="s">
        <v>888</v>
      </c>
      <c r="Q109" t="s">
        <v>893</v>
      </c>
    </row>
    <row r="110" spans="1:17" x14ac:dyDescent="0.25">
      <c r="A110">
        <v>106</v>
      </c>
      <c r="B110" t="s">
        <v>583</v>
      </c>
      <c r="C110" t="s">
        <v>584</v>
      </c>
      <c r="D110" s="8">
        <v>46.631630011741017</v>
      </c>
      <c r="E110" s="8">
        <v>6.1380574131583394</v>
      </c>
      <c r="F110" s="8">
        <v>0.13162862656983859</v>
      </c>
      <c r="G110" t="s">
        <v>884</v>
      </c>
      <c r="H110" t="s">
        <v>69</v>
      </c>
      <c r="I110" t="s">
        <v>885</v>
      </c>
      <c r="J110" t="s">
        <v>889</v>
      </c>
      <c r="K110" t="s">
        <v>890</v>
      </c>
      <c r="L110" t="s">
        <v>891</v>
      </c>
      <c r="M110">
        <v>1</v>
      </c>
      <c r="N110">
        <v>52</v>
      </c>
      <c r="O110" t="s">
        <v>886</v>
      </c>
      <c r="P110" t="s">
        <v>887</v>
      </c>
      <c r="Q110" t="s">
        <v>888</v>
      </c>
    </row>
    <row r="111" spans="1:17" x14ac:dyDescent="0.25">
      <c r="A111">
        <v>107</v>
      </c>
      <c r="B111" t="s">
        <v>221</v>
      </c>
      <c r="C111" t="s">
        <v>222</v>
      </c>
      <c r="D111" s="8">
        <v>46.991143251559627</v>
      </c>
      <c r="E111" s="8">
        <v>6.4983541400461577</v>
      </c>
      <c r="F111" s="8">
        <v>0.1382889134077511</v>
      </c>
      <c r="G111" t="s">
        <v>884</v>
      </c>
      <c r="H111" t="s">
        <v>69</v>
      </c>
      <c r="I111" t="s">
        <v>885</v>
      </c>
      <c r="J111" t="s">
        <v>894</v>
      </c>
      <c r="K111" t="s">
        <v>959</v>
      </c>
      <c r="L111" t="s">
        <v>908</v>
      </c>
      <c r="M111">
        <v>1</v>
      </c>
      <c r="N111">
        <v>1303</v>
      </c>
      <c r="O111" t="s">
        <v>901</v>
      </c>
      <c r="P111" t="s">
        <v>888</v>
      </c>
      <c r="Q111" t="s">
        <v>887</v>
      </c>
    </row>
    <row r="112" spans="1:17" x14ac:dyDescent="0.25">
      <c r="A112">
        <v>108</v>
      </c>
      <c r="B112" t="s">
        <v>299</v>
      </c>
      <c r="C112" t="s">
        <v>300</v>
      </c>
      <c r="D112" s="8">
        <v>48.242902221742867</v>
      </c>
      <c r="E112" s="8">
        <v>8.0570775382606321</v>
      </c>
      <c r="F112" s="8">
        <v>0.16701063093648921</v>
      </c>
      <c r="G112" t="s">
        <v>884</v>
      </c>
      <c r="H112" t="s">
        <v>69</v>
      </c>
      <c r="I112" t="s">
        <v>885</v>
      </c>
      <c r="J112" t="s">
        <v>894</v>
      </c>
      <c r="K112" t="s">
        <v>963</v>
      </c>
      <c r="L112" t="s">
        <v>908</v>
      </c>
      <c r="M112">
        <v>1</v>
      </c>
      <c r="N112">
        <v>1411</v>
      </c>
      <c r="O112" t="s">
        <v>886</v>
      </c>
      <c r="P112" t="s">
        <v>887</v>
      </c>
      <c r="Q112" t="s">
        <v>888</v>
      </c>
    </row>
    <row r="113" spans="1:17" x14ac:dyDescent="0.25">
      <c r="A113">
        <v>109</v>
      </c>
      <c r="B113" t="s">
        <v>292</v>
      </c>
      <c r="C113" t="s">
        <v>293</v>
      </c>
      <c r="D113" s="8">
        <v>48.647976555381518</v>
      </c>
      <c r="E113" s="8">
        <v>5.1631793084143141</v>
      </c>
      <c r="F113" s="8">
        <v>0.10613348537809129</v>
      </c>
      <c r="G113" t="s">
        <v>884</v>
      </c>
      <c r="H113" t="s">
        <v>69</v>
      </c>
      <c r="I113" t="s">
        <v>882</v>
      </c>
      <c r="J113" t="s">
        <v>894</v>
      </c>
      <c r="K113" t="s">
        <v>963</v>
      </c>
      <c r="L113" t="s">
        <v>908</v>
      </c>
      <c r="M113">
        <v>2</v>
      </c>
      <c r="N113">
        <v>1394</v>
      </c>
      <c r="O113" t="s">
        <v>965</v>
      </c>
      <c r="P113" t="s">
        <v>896</v>
      </c>
      <c r="Q113" t="s">
        <v>893</v>
      </c>
    </row>
    <row r="114" spans="1:17" x14ac:dyDescent="0.25">
      <c r="A114">
        <v>110</v>
      </c>
      <c r="B114" t="s">
        <v>541</v>
      </c>
      <c r="C114" t="s">
        <v>542</v>
      </c>
      <c r="D114" s="8">
        <v>49.646596573903601</v>
      </c>
      <c r="E114" s="8">
        <v>5.9403751381932937</v>
      </c>
      <c r="F114" s="8">
        <v>0.1196532199211378</v>
      </c>
      <c r="G114" t="s">
        <v>884</v>
      </c>
      <c r="H114" t="s">
        <v>69</v>
      </c>
      <c r="I114" t="s">
        <v>885</v>
      </c>
      <c r="J114" t="s">
        <v>922</v>
      </c>
      <c r="K114" t="s">
        <v>920</v>
      </c>
      <c r="L114" t="s">
        <v>908</v>
      </c>
      <c r="M114">
        <v>2</v>
      </c>
      <c r="N114">
        <v>424</v>
      </c>
      <c r="O114" t="s">
        <v>901</v>
      </c>
      <c r="P114" t="s">
        <v>888</v>
      </c>
      <c r="Q114" t="s">
        <v>887</v>
      </c>
    </row>
    <row r="115" spans="1:17" x14ac:dyDescent="0.25">
      <c r="A115">
        <v>111</v>
      </c>
      <c r="B115" t="s">
        <v>369</v>
      </c>
      <c r="C115" t="s">
        <v>370</v>
      </c>
      <c r="D115" s="8">
        <v>50.253631235829012</v>
      </c>
      <c r="E115" s="8">
        <v>5.1010692781232789</v>
      </c>
      <c r="F115" s="8">
        <v>0.1015064812766486</v>
      </c>
      <c r="G115" t="s">
        <v>884</v>
      </c>
      <c r="H115" t="s">
        <v>69</v>
      </c>
      <c r="I115" t="s">
        <v>882</v>
      </c>
      <c r="J115" t="s">
        <v>894</v>
      </c>
      <c r="K115" t="s">
        <v>976</v>
      </c>
      <c r="L115" t="s">
        <v>914</v>
      </c>
      <c r="M115">
        <v>1</v>
      </c>
      <c r="N115">
        <v>1579</v>
      </c>
      <c r="O115" t="s">
        <v>921</v>
      </c>
      <c r="P115" t="s">
        <v>896</v>
      </c>
      <c r="Q115" t="s">
        <v>893</v>
      </c>
    </row>
    <row r="116" spans="1:17" x14ac:dyDescent="0.25">
      <c r="A116">
        <v>112</v>
      </c>
      <c r="B116" t="s">
        <v>475</v>
      </c>
      <c r="C116" t="s">
        <v>476</v>
      </c>
      <c r="D116" s="8">
        <v>50.504665251813528</v>
      </c>
      <c r="E116" s="8">
        <v>17.43090212569378</v>
      </c>
      <c r="F116" s="8">
        <v>0.34513449477952668</v>
      </c>
      <c r="G116" t="s">
        <v>884</v>
      </c>
      <c r="H116" t="s">
        <v>69</v>
      </c>
      <c r="I116" t="s">
        <v>76</v>
      </c>
      <c r="J116" t="s">
        <v>894</v>
      </c>
      <c r="K116" t="s">
        <v>915</v>
      </c>
      <c r="L116" t="s">
        <v>908</v>
      </c>
      <c r="M116">
        <v>1</v>
      </c>
      <c r="N116">
        <v>277</v>
      </c>
      <c r="O116" t="s">
        <v>901</v>
      </c>
      <c r="P116" t="s">
        <v>888</v>
      </c>
      <c r="Q116" t="s">
        <v>887</v>
      </c>
    </row>
    <row r="117" spans="1:17" x14ac:dyDescent="0.25">
      <c r="A117">
        <v>113</v>
      </c>
      <c r="B117" t="s">
        <v>832</v>
      </c>
      <c r="C117" t="s">
        <v>833</v>
      </c>
      <c r="D117" s="8">
        <v>51.554367492433457</v>
      </c>
      <c r="E117" s="8">
        <v>19.995213163691002</v>
      </c>
      <c r="F117" s="8">
        <v>0.38784712404095861</v>
      </c>
      <c r="G117" t="s">
        <v>884</v>
      </c>
      <c r="H117" t="s">
        <v>69</v>
      </c>
      <c r="I117" t="s">
        <v>885</v>
      </c>
      <c r="J117" t="s">
        <v>889</v>
      </c>
      <c r="K117" t="s">
        <v>947</v>
      </c>
      <c r="L117" t="s">
        <v>891</v>
      </c>
      <c r="M117">
        <v>1</v>
      </c>
      <c r="N117">
        <v>943</v>
      </c>
      <c r="O117" t="s">
        <v>886</v>
      </c>
      <c r="P117" t="s">
        <v>887</v>
      </c>
      <c r="Q117" t="s">
        <v>888</v>
      </c>
    </row>
    <row r="118" spans="1:17" x14ac:dyDescent="0.25">
      <c r="A118">
        <v>114</v>
      </c>
      <c r="B118" t="s">
        <v>100</v>
      </c>
      <c r="C118" t="s">
        <v>101</v>
      </c>
      <c r="D118" s="8">
        <v>51.993682355951712</v>
      </c>
      <c r="E118" s="8">
        <v>9.4247866451180897</v>
      </c>
      <c r="F118" s="8">
        <v>0.18126791983294169</v>
      </c>
      <c r="G118" t="s">
        <v>884</v>
      </c>
      <c r="H118" t="s">
        <v>69</v>
      </c>
      <c r="I118" t="s">
        <v>885</v>
      </c>
      <c r="J118" t="s">
        <v>894</v>
      </c>
      <c r="K118" t="s">
        <v>949</v>
      </c>
      <c r="L118" t="s">
        <v>908</v>
      </c>
      <c r="M118">
        <v>1</v>
      </c>
      <c r="N118">
        <v>1021</v>
      </c>
      <c r="O118" t="s">
        <v>886</v>
      </c>
      <c r="P118" t="s">
        <v>887</v>
      </c>
      <c r="Q118" t="s">
        <v>888</v>
      </c>
    </row>
    <row r="119" spans="1:17" x14ac:dyDescent="0.25">
      <c r="A119">
        <v>115</v>
      </c>
      <c r="B119" t="s">
        <v>427</v>
      </c>
      <c r="C119" t="s">
        <v>428</v>
      </c>
      <c r="D119" s="8">
        <v>53.361847439243853</v>
      </c>
      <c r="E119" s="8">
        <v>11.751518038528291</v>
      </c>
      <c r="F119" s="8">
        <v>0.22022322319159221</v>
      </c>
      <c r="G119" t="s">
        <v>884</v>
      </c>
      <c r="H119" t="s">
        <v>69</v>
      </c>
      <c r="I119" t="s">
        <v>885</v>
      </c>
      <c r="J119" t="s">
        <v>889</v>
      </c>
      <c r="K119" t="s">
        <v>980</v>
      </c>
      <c r="L119" t="s">
        <v>891</v>
      </c>
      <c r="M119">
        <v>1</v>
      </c>
      <c r="N119">
        <v>1724</v>
      </c>
      <c r="O119" t="s">
        <v>960</v>
      </c>
      <c r="P119" t="s">
        <v>887</v>
      </c>
      <c r="Q119" t="s">
        <v>896</v>
      </c>
    </row>
    <row r="120" spans="1:17" x14ac:dyDescent="0.25">
      <c r="A120">
        <v>116</v>
      </c>
      <c r="B120" t="s">
        <v>367</v>
      </c>
      <c r="C120" t="s">
        <v>990</v>
      </c>
      <c r="D120" s="8">
        <v>53.542981225496298</v>
      </c>
      <c r="E120" s="8">
        <v>3.466144917263231</v>
      </c>
      <c r="F120" s="8">
        <v>6.4735747579417732E-2</v>
      </c>
      <c r="G120" t="s">
        <v>927</v>
      </c>
      <c r="H120" t="s">
        <v>69</v>
      </c>
      <c r="I120" t="s">
        <v>885</v>
      </c>
      <c r="J120" t="s">
        <v>894</v>
      </c>
      <c r="K120" t="s">
        <v>976</v>
      </c>
      <c r="L120" t="s">
        <v>914</v>
      </c>
      <c r="M120">
        <v>1</v>
      </c>
      <c r="N120">
        <v>1563</v>
      </c>
      <c r="O120" t="s">
        <v>886</v>
      </c>
      <c r="P120" t="s">
        <v>887</v>
      </c>
      <c r="Q120" t="s">
        <v>888</v>
      </c>
    </row>
    <row r="121" spans="1:17" x14ac:dyDescent="0.25">
      <c r="A121">
        <v>117</v>
      </c>
      <c r="B121" t="s">
        <v>206</v>
      </c>
      <c r="C121" t="s">
        <v>207</v>
      </c>
      <c r="D121" s="8">
        <v>54.826610872546212</v>
      </c>
      <c r="E121" s="8">
        <v>1.056262599862513</v>
      </c>
      <c r="F121" s="8">
        <v>1.9265509632137849E-2</v>
      </c>
      <c r="G121" t="s">
        <v>884</v>
      </c>
      <c r="H121" t="s">
        <v>69</v>
      </c>
      <c r="I121" t="s">
        <v>885</v>
      </c>
      <c r="J121" t="s">
        <v>889</v>
      </c>
      <c r="K121" t="s">
        <v>955</v>
      </c>
      <c r="L121" t="s">
        <v>891</v>
      </c>
      <c r="M121">
        <v>1</v>
      </c>
      <c r="N121">
        <v>1256</v>
      </c>
      <c r="O121" t="s">
        <v>901</v>
      </c>
      <c r="P121" t="s">
        <v>888</v>
      </c>
      <c r="Q121" t="s">
        <v>887</v>
      </c>
    </row>
    <row r="122" spans="1:17" x14ac:dyDescent="0.25">
      <c r="A122">
        <v>118</v>
      </c>
      <c r="B122" t="s">
        <v>620</v>
      </c>
      <c r="C122" t="s">
        <v>621</v>
      </c>
      <c r="D122" s="8">
        <v>55.656621149086973</v>
      </c>
      <c r="E122" s="8">
        <v>4.6078310876024871</v>
      </c>
      <c r="F122" s="8">
        <v>8.2790348973207056E-2</v>
      </c>
      <c r="G122" t="s">
        <v>884</v>
      </c>
      <c r="H122" t="s">
        <v>69</v>
      </c>
      <c r="I122" t="s">
        <v>885</v>
      </c>
      <c r="J122" t="s">
        <v>894</v>
      </c>
      <c r="K122" t="s">
        <v>923</v>
      </c>
      <c r="L122" t="s">
        <v>914</v>
      </c>
      <c r="M122">
        <v>1</v>
      </c>
      <c r="N122">
        <v>589</v>
      </c>
      <c r="O122" t="s">
        <v>886</v>
      </c>
      <c r="P122" t="s">
        <v>887</v>
      </c>
      <c r="Q122" t="s">
        <v>888</v>
      </c>
    </row>
    <row r="123" spans="1:17" x14ac:dyDescent="0.25">
      <c r="A123">
        <v>119</v>
      </c>
      <c r="B123" t="s">
        <v>634</v>
      </c>
      <c r="C123" t="s">
        <v>635</v>
      </c>
      <c r="D123" s="8">
        <v>56.998640867791863</v>
      </c>
      <c r="E123" s="8">
        <v>6.6606985986199527</v>
      </c>
      <c r="F123" s="8">
        <v>0.1168571477707586</v>
      </c>
      <c r="G123" t="s">
        <v>884</v>
      </c>
      <c r="H123" t="s">
        <v>69</v>
      </c>
      <c r="I123" t="s">
        <v>902</v>
      </c>
      <c r="J123" t="s">
        <v>894</v>
      </c>
      <c r="K123" t="s">
        <v>923</v>
      </c>
      <c r="L123" t="s">
        <v>914</v>
      </c>
      <c r="M123">
        <v>1</v>
      </c>
      <c r="N123">
        <v>602</v>
      </c>
      <c r="O123" t="s">
        <v>932</v>
      </c>
      <c r="P123" t="s">
        <v>893</v>
      </c>
      <c r="Q123" t="s">
        <v>888</v>
      </c>
    </row>
    <row r="124" spans="1:17" x14ac:dyDescent="0.25">
      <c r="A124">
        <v>120</v>
      </c>
      <c r="B124" t="s">
        <v>733</v>
      </c>
      <c r="C124" t="s">
        <v>734</v>
      </c>
      <c r="D124" s="8">
        <v>57.451001314912332</v>
      </c>
      <c r="E124" s="8">
        <v>13.137601340314189</v>
      </c>
      <c r="F124" s="8">
        <v>0.22867488885531601</v>
      </c>
      <c r="G124" t="s">
        <v>884</v>
      </c>
      <c r="H124" t="s">
        <v>69</v>
      </c>
      <c r="I124" t="s">
        <v>885</v>
      </c>
      <c r="J124" t="s">
        <v>866</v>
      </c>
      <c r="K124" t="s">
        <v>940</v>
      </c>
      <c r="L124" t="s">
        <v>914</v>
      </c>
      <c r="M124">
        <v>1</v>
      </c>
      <c r="N124">
        <v>830</v>
      </c>
      <c r="O124" t="s">
        <v>901</v>
      </c>
      <c r="P124" t="s">
        <v>888</v>
      </c>
      <c r="Q124" t="s">
        <v>887</v>
      </c>
    </row>
    <row r="125" spans="1:17" x14ac:dyDescent="0.25">
      <c r="A125">
        <v>121</v>
      </c>
      <c r="B125" t="s">
        <v>680</v>
      </c>
      <c r="C125" t="s">
        <v>681</v>
      </c>
      <c r="D125" s="8">
        <v>57.505847217931922</v>
      </c>
      <c r="E125" s="8">
        <v>18.12086658416737</v>
      </c>
      <c r="F125" s="8">
        <v>0.31511346168841042</v>
      </c>
      <c r="G125" t="s">
        <v>884</v>
      </c>
      <c r="H125" t="s">
        <v>69</v>
      </c>
      <c r="I125" t="s">
        <v>882</v>
      </c>
      <c r="J125" t="s">
        <v>894</v>
      </c>
      <c r="K125" t="s">
        <v>939</v>
      </c>
      <c r="L125" t="s">
        <v>908</v>
      </c>
      <c r="M125">
        <v>1</v>
      </c>
      <c r="N125">
        <v>724</v>
      </c>
      <c r="O125" t="s">
        <v>926</v>
      </c>
      <c r="P125" t="s">
        <v>896</v>
      </c>
      <c r="Q125" t="s">
        <v>888</v>
      </c>
    </row>
    <row r="126" spans="1:17" x14ac:dyDescent="0.25">
      <c r="A126">
        <v>122</v>
      </c>
      <c r="B126" t="s">
        <v>399</v>
      </c>
      <c r="C126" t="s">
        <v>400</v>
      </c>
      <c r="D126" s="8">
        <v>57.842494854072648</v>
      </c>
      <c r="E126" s="8">
        <v>7.407892208234772</v>
      </c>
      <c r="F126" s="8">
        <v>0.12807006729090259</v>
      </c>
      <c r="G126" t="s">
        <v>884</v>
      </c>
      <c r="H126" t="s">
        <v>69</v>
      </c>
      <c r="I126" t="s">
        <v>885</v>
      </c>
      <c r="J126" t="s">
        <v>866</v>
      </c>
      <c r="K126" t="s">
        <v>980</v>
      </c>
      <c r="L126" t="s">
        <v>891</v>
      </c>
      <c r="M126">
        <v>1</v>
      </c>
      <c r="N126">
        <v>1663</v>
      </c>
      <c r="O126" t="s">
        <v>886</v>
      </c>
      <c r="P126" t="s">
        <v>887</v>
      </c>
      <c r="Q126" t="s">
        <v>888</v>
      </c>
    </row>
    <row r="127" spans="1:17" x14ac:dyDescent="0.25">
      <c r="A127">
        <v>123</v>
      </c>
      <c r="B127" t="s">
        <v>364</v>
      </c>
      <c r="C127" t="s">
        <v>365</v>
      </c>
      <c r="D127" s="8">
        <v>58.320453189169548</v>
      </c>
      <c r="E127" s="8">
        <v>13.9124327131538</v>
      </c>
      <c r="F127" s="8">
        <v>0.23855151927621551</v>
      </c>
      <c r="G127" t="s">
        <v>884</v>
      </c>
      <c r="H127" t="s">
        <v>69</v>
      </c>
      <c r="I127" t="s">
        <v>885</v>
      </c>
      <c r="J127" t="s">
        <v>889</v>
      </c>
      <c r="K127" t="s">
        <v>976</v>
      </c>
      <c r="L127" t="s">
        <v>914</v>
      </c>
      <c r="M127">
        <v>1</v>
      </c>
      <c r="N127">
        <v>1559</v>
      </c>
      <c r="O127" t="s">
        <v>904</v>
      </c>
      <c r="P127" t="s">
        <v>893</v>
      </c>
      <c r="Q127" t="s">
        <v>896</v>
      </c>
    </row>
    <row r="128" spans="1:17" x14ac:dyDescent="0.25">
      <c r="A128">
        <v>124</v>
      </c>
      <c r="B128" t="s">
        <v>830</v>
      </c>
      <c r="C128" t="s">
        <v>831</v>
      </c>
      <c r="D128" s="8">
        <v>59.896956010136677</v>
      </c>
      <c r="E128" s="8">
        <v>11.62560227034365</v>
      </c>
      <c r="F128" s="8">
        <v>0.1940933737663762</v>
      </c>
      <c r="G128" t="s">
        <v>884</v>
      </c>
      <c r="H128" t="s">
        <v>69</v>
      </c>
      <c r="I128" t="s">
        <v>885</v>
      </c>
      <c r="J128" t="s">
        <v>894</v>
      </c>
      <c r="K128" t="s">
        <v>947</v>
      </c>
      <c r="L128" t="s">
        <v>891</v>
      </c>
      <c r="M128">
        <v>1</v>
      </c>
      <c r="N128">
        <v>941</v>
      </c>
      <c r="O128" t="s">
        <v>886</v>
      </c>
      <c r="P128" t="s">
        <v>887</v>
      </c>
      <c r="Q128" t="s">
        <v>888</v>
      </c>
    </row>
    <row r="129" spans="1:17" x14ac:dyDescent="0.25">
      <c r="A129">
        <v>125</v>
      </c>
      <c r="B129" t="s">
        <v>425</v>
      </c>
      <c r="C129" t="s">
        <v>426</v>
      </c>
      <c r="D129" s="8">
        <v>61.282579412120633</v>
      </c>
      <c r="E129" s="8">
        <v>7.8168810994960456</v>
      </c>
      <c r="F129" s="8">
        <v>0.12755470109911859</v>
      </c>
      <c r="G129" t="s">
        <v>884</v>
      </c>
      <c r="H129" t="s">
        <v>69</v>
      </c>
      <c r="I129" t="s">
        <v>882</v>
      </c>
      <c r="J129" t="s">
        <v>894</v>
      </c>
      <c r="K129" t="s">
        <v>980</v>
      </c>
      <c r="L129" t="s">
        <v>891</v>
      </c>
      <c r="M129">
        <v>1</v>
      </c>
      <c r="N129">
        <v>1723</v>
      </c>
      <c r="O129" t="s">
        <v>901</v>
      </c>
      <c r="P129" t="s">
        <v>888</v>
      </c>
      <c r="Q129" t="s">
        <v>887</v>
      </c>
    </row>
    <row r="130" spans="1:17" x14ac:dyDescent="0.25">
      <c r="A130">
        <v>126</v>
      </c>
      <c r="B130" t="s">
        <v>610</v>
      </c>
      <c r="C130" t="s">
        <v>611</v>
      </c>
      <c r="D130" s="8">
        <v>61.309771937596963</v>
      </c>
      <c r="E130" s="8">
        <v>8.7734518109548567</v>
      </c>
      <c r="F130" s="8">
        <v>0.14310038242981479</v>
      </c>
      <c r="G130" t="s">
        <v>884</v>
      </c>
      <c r="H130" t="s">
        <v>69</v>
      </c>
      <c r="I130" t="s">
        <v>882</v>
      </c>
      <c r="J130" t="s">
        <v>894</v>
      </c>
      <c r="K130" t="s">
        <v>923</v>
      </c>
      <c r="L130" t="s">
        <v>914</v>
      </c>
      <c r="M130">
        <v>1</v>
      </c>
      <c r="N130">
        <v>583</v>
      </c>
      <c r="O130" t="s">
        <v>903</v>
      </c>
      <c r="P130" t="s">
        <v>893</v>
      </c>
      <c r="Q130" t="s">
        <v>887</v>
      </c>
    </row>
    <row r="131" spans="1:17" x14ac:dyDescent="0.25">
      <c r="A131">
        <v>127</v>
      </c>
      <c r="B131" t="s">
        <v>642</v>
      </c>
      <c r="C131" t="s">
        <v>643</v>
      </c>
      <c r="D131" s="8">
        <v>62.193747070104543</v>
      </c>
      <c r="E131" s="8">
        <v>9.4255554096950753</v>
      </c>
      <c r="F131" s="8">
        <v>0.1515514959899526</v>
      </c>
      <c r="G131" t="s">
        <v>884</v>
      </c>
      <c r="H131" t="s">
        <v>69</v>
      </c>
      <c r="I131" t="s">
        <v>902</v>
      </c>
      <c r="J131" t="s">
        <v>894</v>
      </c>
      <c r="K131" t="s">
        <v>923</v>
      </c>
      <c r="L131" t="s">
        <v>914</v>
      </c>
      <c r="M131">
        <v>1</v>
      </c>
      <c r="N131">
        <v>623</v>
      </c>
      <c r="O131" t="s">
        <v>901</v>
      </c>
      <c r="P131" t="s">
        <v>888</v>
      </c>
      <c r="Q131" t="s">
        <v>887</v>
      </c>
    </row>
    <row r="132" spans="1:17" x14ac:dyDescent="0.25">
      <c r="A132">
        <v>128</v>
      </c>
      <c r="B132" t="s">
        <v>612</v>
      </c>
      <c r="C132" t="s">
        <v>613</v>
      </c>
      <c r="D132" s="8">
        <v>62.930234969104028</v>
      </c>
      <c r="E132" s="8">
        <v>5.2966938161906487</v>
      </c>
      <c r="F132" s="8">
        <v>8.4167710779899235E-2</v>
      </c>
      <c r="G132" t="s">
        <v>884</v>
      </c>
      <c r="H132" t="s">
        <v>69</v>
      </c>
      <c r="I132" t="s">
        <v>902</v>
      </c>
      <c r="J132" t="s">
        <v>894</v>
      </c>
      <c r="K132" t="s">
        <v>923</v>
      </c>
      <c r="L132" t="s">
        <v>914</v>
      </c>
      <c r="M132">
        <v>1</v>
      </c>
      <c r="N132">
        <v>583</v>
      </c>
      <c r="O132" t="s">
        <v>904</v>
      </c>
      <c r="P132" t="s">
        <v>893</v>
      </c>
      <c r="Q132" t="s">
        <v>896</v>
      </c>
    </row>
    <row r="133" spans="1:17" x14ac:dyDescent="0.25">
      <c r="A133">
        <v>129</v>
      </c>
      <c r="B133" t="s">
        <v>372</v>
      </c>
      <c r="C133" t="s">
        <v>373</v>
      </c>
      <c r="D133" s="8">
        <v>63.116376466837004</v>
      </c>
      <c r="E133" s="8">
        <v>16.929758269242381</v>
      </c>
      <c r="F133" s="8">
        <v>0.26823083353236732</v>
      </c>
      <c r="G133" t="s">
        <v>884</v>
      </c>
      <c r="H133" t="s">
        <v>69</v>
      </c>
      <c r="I133" t="s">
        <v>882</v>
      </c>
      <c r="J133" t="s">
        <v>894</v>
      </c>
      <c r="K133" t="s">
        <v>976</v>
      </c>
      <c r="L133" t="s">
        <v>914</v>
      </c>
      <c r="M133">
        <v>1</v>
      </c>
      <c r="N133">
        <v>1589</v>
      </c>
      <c r="O133" t="s">
        <v>904</v>
      </c>
      <c r="P133" t="s">
        <v>893</v>
      </c>
      <c r="Q133" t="s">
        <v>896</v>
      </c>
    </row>
    <row r="134" spans="1:17" x14ac:dyDescent="0.25">
      <c r="A134">
        <v>130</v>
      </c>
      <c r="B134" t="s">
        <v>218</v>
      </c>
      <c r="C134" t="s">
        <v>219</v>
      </c>
      <c r="D134" s="8">
        <v>63.921637402476769</v>
      </c>
      <c r="E134" s="8">
        <v>9.7115760718238189</v>
      </c>
      <c r="F134" s="8">
        <v>0.1519294008486636</v>
      </c>
      <c r="G134" t="s">
        <v>884</v>
      </c>
      <c r="H134" t="s">
        <v>69</v>
      </c>
      <c r="I134" t="s">
        <v>902</v>
      </c>
      <c r="J134" t="s">
        <v>894</v>
      </c>
      <c r="K134" t="s">
        <v>959</v>
      </c>
      <c r="L134" t="s">
        <v>908</v>
      </c>
      <c r="M134">
        <v>1</v>
      </c>
      <c r="N134">
        <v>1300</v>
      </c>
      <c r="O134" t="s">
        <v>960</v>
      </c>
      <c r="P134" t="s">
        <v>887</v>
      </c>
      <c r="Q134" t="s">
        <v>896</v>
      </c>
    </row>
    <row r="135" spans="1:17" x14ac:dyDescent="0.25">
      <c r="A135">
        <v>131</v>
      </c>
      <c r="B135" t="s">
        <v>135</v>
      </c>
      <c r="C135" t="s">
        <v>136</v>
      </c>
      <c r="D135" s="8">
        <v>64.191055778841175</v>
      </c>
      <c r="E135" s="8">
        <v>6.1212839253683198</v>
      </c>
      <c r="F135" s="8">
        <v>9.5360387067913499E-2</v>
      </c>
      <c r="G135" t="s">
        <v>884</v>
      </c>
      <c r="H135" t="s">
        <v>69</v>
      </c>
      <c r="I135" t="s">
        <v>882</v>
      </c>
      <c r="J135" t="s">
        <v>894</v>
      </c>
      <c r="K135" t="s">
        <v>952</v>
      </c>
      <c r="L135" t="s">
        <v>914</v>
      </c>
      <c r="M135">
        <v>1</v>
      </c>
      <c r="N135">
        <v>1057</v>
      </c>
      <c r="O135" t="s">
        <v>886</v>
      </c>
      <c r="P135" t="s">
        <v>887</v>
      </c>
      <c r="Q135" t="s">
        <v>888</v>
      </c>
    </row>
    <row r="136" spans="1:17" x14ac:dyDescent="0.25">
      <c r="A136">
        <v>132</v>
      </c>
      <c r="B136" t="s">
        <v>598</v>
      </c>
      <c r="C136" t="s">
        <v>599</v>
      </c>
      <c r="D136" s="8">
        <v>64.652130913799837</v>
      </c>
      <c r="E136" s="8">
        <v>9.6492385443584734</v>
      </c>
      <c r="F136" s="8">
        <v>0.14924857708439221</v>
      </c>
      <c r="G136" t="s">
        <v>884</v>
      </c>
      <c r="H136" t="s">
        <v>69</v>
      </c>
      <c r="I136" t="s">
        <v>882</v>
      </c>
      <c r="J136" t="s">
        <v>894</v>
      </c>
      <c r="K136" t="s">
        <v>890</v>
      </c>
      <c r="L136" t="s">
        <v>891</v>
      </c>
      <c r="M136">
        <v>1</v>
      </c>
      <c r="N136">
        <v>55</v>
      </c>
      <c r="O136" t="s">
        <v>892</v>
      </c>
      <c r="P136" t="s">
        <v>888</v>
      </c>
      <c r="Q136" t="s">
        <v>893</v>
      </c>
    </row>
    <row r="137" spans="1:17" x14ac:dyDescent="0.25">
      <c r="A137">
        <v>133</v>
      </c>
      <c r="B137" t="s">
        <v>694</v>
      </c>
      <c r="C137" t="s">
        <v>695</v>
      </c>
      <c r="D137" s="8">
        <v>65.817599937378489</v>
      </c>
      <c r="E137" s="8">
        <v>14.7787127462082</v>
      </c>
      <c r="F137" s="8">
        <v>0.22454043842785609</v>
      </c>
      <c r="G137" t="s">
        <v>884</v>
      </c>
      <c r="H137" t="s">
        <v>69</v>
      </c>
      <c r="I137" t="s">
        <v>902</v>
      </c>
      <c r="J137" t="s">
        <v>894</v>
      </c>
      <c r="K137" t="s">
        <v>940</v>
      </c>
      <c r="L137" t="s">
        <v>914</v>
      </c>
      <c r="M137">
        <v>1</v>
      </c>
      <c r="N137">
        <v>770</v>
      </c>
      <c r="O137" t="s">
        <v>901</v>
      </c>
      <c r="P137" t="s">
        <v>888</v>
      </c>
      <c r="Q137" t="s">
        <v>887</v>
      </c>
    </row>
    <row r="138" spans="1:17" x14ac:dyDescent="0.25">
      <c r="A138">
        <v>134</v>
      </c>
      <c r="B138" t="s">
        <v>657</v>
      </c>
      <c r="C138" t="s">
        <v>658</v>
      </c>
      <c r="D138" s="8">
        <v>66.647278097510835</v>
      </c>
      <c r="E138" s="8">
        <v>16.648350136017129</v>
      </c>
      <c r="F138" s="8">
        <v>0.24979790039825969</v>
      </c>
      <c r="G138" t="s">
        <v>884</v>
      </c>
      <c r="H138" t="s">
        <v>69</v>
      </c>
      <c r="I138" t="s">
        <v>885</v>
      </c>
      <c r="J138" t="s">
        <v>889</v>
      </c>
      <c r="K138" t="s">
        <v>937</v>
      </c>
      <c r="L138" t="s">
        <v>908</v>
      </c>
      <c r="M138">
        <v>1</v>
      </c>
      <c r="N138">
        <v>658</v>
      </c>
      <c r="O138" t="s">
        <v>886</v>
      </c>
      <c r="P138" t="s">
        <v>887</v>
      </c>
      <c r="Q138" t="s">
        <v>888</v>
      </c>
    </row>
    <row r="139" spans="1:17" x14ac:dyDescent="0.25">
      <c r="A139">
        <v>135</v>
      </c>
      <c r="B139" t="s">
        <v>197</v>
      </c>
      <c r="C139" t="s">
        <v>198</v>
      </c>
      <c r="D139" s="8">
        <v>68.870823218617986</v>
      </c>
      <c r="E139" s="8">
        <v>6.7174526859477179</v>
      </c>
      <c r="F139" s="8">
        <v>9.7536988408347874E-2</v>
      </c>
      <c r="G139" t="s">
        <v>884</v>
      </c>
      <c r="H139" t="s">
        <v>69</v>
      </c>
      <c r="I139" t="s">
        <v>866</v>
      </c>
      <c r="J139" t="s">
        <v>928</v>
      </c>
      <c r="K139" t="s">
        <v>955</v>
      </c>
      <c r="L139" t="s">
        <v>891</v>
      </c>
      <c r="M139">
        <v>2</v>
      </c>
      <c r="N139">
        <v>1250</v>
      </c>
      <c r="O139" t="s">
        <v>901</v>
      </c>
      <c r="P139" t="s">
        <v>888</v>
      </c>
      <c r="Q139" t="s">
        <v>887</v>
      </c>
    </row>
    <row r="140" spans="1:17" x14ac:dyDescent="0.25">
      <c r="A140">
        <v>136</v>
      </c>
      <c r="B140" t="s">
        <v>449</v>
      </c>
      <c r="C140" t="s">
        <v>450</v>
      </c>
      <c r="D140" s="8">
        <v>69.294186153604116</v>
      </c>
      <c r="E140" s="8">
        <v>12.012802647134629</v>
      </c>
      <c r="F140" s="8">
        <v>0.17335945934202771</v>
      </c>
      <c r="G140" t="s">
        <v>884</v>
      </c>
      <c r="H140" t="s">
        <v>69</v>
      </c>
      <c r="I140" t="s">
        <v>885</v>
      </c>
      <c r="J140" t="s">
        <v>894</v>
      </c>
      <c r="K140" t="s">
        <v>980</v>
      </c>
      <c r="L140" t="s">
        <v>891</v>
      </c>
      <c r="M140">
        <v>1</v>
      </c>
      <c r="N140">
        <v>1797</v>
      </c>
      <c r="O140" t="s">
        <v>932</v>
      </c>
      <c r="P140" t="s">
        <v>893</v>
      </c>
      <c r="Q140" t="s">
        <v>888</v>
      </c>
    </row>
    <row r="141" spans="1:17" x14ac:dyDescent="0.25">
      <c r="A141">
        <v>137</v>
      </c>
      <c r="B141" t="s">
        <v>210</v>
      </c>
      <c r="C141" t="s">
        <v>211</v>
      </c>
      <c r="D141" s="8">
        <v>69.904660100138415</v>
      </c>
      <c r="E141" s="8">
        <v>19.35235323937518</v>
      </c>
      <c r="F141" s="8">
        <v>0.27683924378793828</v>
      </c>
      <c r="G141" t="s">
        <v>884</v>
      </c>
      <c r="H141" t="s">
        <v>69</v>
      </c>
      <c r="I141" t="s">
        <v>902</v>
      </c>
      <c r="J141" t="s">
        <v>894</v>
      </c>
      <c r="K141" t="s">
        <v>890</v>
      </c>
      <c r="L141" t="s">
        <v>891</v>
      </c>
      <c r="M141">
        <v>1</v>
      </c>
      <c r="N141">
        <v>127</v>
      </c>
      <c r="O141" t="s">
        <v>892</v>
      </c>
      <c r="P141" t="s">
        <v>888</v>
      </c>
      <c r="Q141" t="s">
        <v>893</v>
      </c>
    </row>
    <row r="142" spans="1:17" x14ac:dyDescent="0.25">
      <c r="A142">
        <v>138</v>
      </c>
      <c r="B142" t="s">
        <v>857</v>
      </c>
      <c r="C142" t="s">
        <v>858</v>
      </c>
      <c r="D142" s="8">
        <v>70.040961651844412</v>
      </c>
      <c r="E142" s="8">
        <v>2.336330645033029</v>
      </c>
      <c r="F142" s="8">
        <v>3.3356632889284518E-2</v>
      </c>
      <c r="G142" t="s">
        <v>884</v>
      </c>
      <c r="H142" t="s">
        <v>69</v>
      </c>
      <c r="I142" t="s">
        <v>885</v>
      </c>
      <c r="J142" t="s">
        <v>894</v>
      </c>
      <c r="K142" t="s">
        <v>949</v>
      </c>
      <c r="L142" t="s">
        <v>908</v>
      </c>
      <c r="M142">
        <v>1</v>
      </c>
      <c r="N142">
        <v>994</v>
      </c>
      <c r="O142" t="s">
        <v>886</v>
      </c>
      <c r="P142" t="s">
        <v>887</v>
      </c>
      <c r="Q142" t="s">
        <v>888</v>
      </c>
    </row>
    <row r="143" spans="1:17" x14ac:dyDescent="0.25">
      <c r="A143">
        <v>139</v>
      </c>
      <c r="B143" t="s">
        <v>186</v>
      </c>
      <c r="C143" t="s">
        <v>187</v>
      </c>
      <c r="D143" s="8">
        <v>71.970740064585527</v>
      </c>
      <c r="E143" s="8">
        <v>17.72137836598532</v>
      </c>
      <c r="F143" s="8">
        <v>0.24623032012846341</v>
      </c>
      <c r="G143" t="s">
        <v>884</v>
      </c>
      <c r="H143" t="s">
        <v>69</v>
      </c>
      <c r="I143" t="s">
        <v>885</v>
      </c>
      <c r="J143" t="s">
        <v>889</v>
      </c>
      <c r="K143" t="s">
        <v>955</v>
      </c>
      <c r="L143" t="s">
        <v>891</v>
      </c>
      <c r="M143">
        <v>1</v>
      </c>
      <c r="N143">
        <v>1213</v>
      </c>
      <c r="O143" t="s">
        <v>886</v>
      </c>
      <c r="P143" t="s">
        <v>887</v>
      </c>
      <c r="Q143" t="s">
        <v>888</v>
      </c>
    </row>
    <row r="144" spans="1:17" x14ac:dyDescent="0.25">
      <c r="A144">
        <v>140</v>
      </c>
      <c r="B144" t="s">
        <v>485</v>
      </c>
      <c r="C144" t="s">
        <v>486</v>
      </c>
      <c r="D144" s="8">
        <v>72.098629433747689</v>
      </c>
      <c r="E144" s="8">
        <v>5.6910276700268563</v>
      </c>
      <c r="F144" s="8">
        <v>7.8933923081802984E-2</v>
      </c>
      <c r="G144" t="s">
        <v>884</v>
      </c>
      <c r="H144" t="s">
        <v>69</v>
      </c>
      <c r="I144" t="s">
        <v>882</v>
      </c>
      <c r="J144" t="s">
        <v>894</v>
      </c>
      <c r="K144" t="s">
        <v>915</v>
      </c>
      <c r="L144" t="s">
        <v>908</v>
      </c>
      <c r="M144">
        <v>1</v>
      </c>
      <c r="N144">
        <v>283</v>
      </c>
      <c r="O144" t="s">
        <v>895</v>
      </c>
      <c r="P144" t="s">
        <v>888</v>
      </c>
      <c r="Q144" t="s">
        <v>896</v>
      </c>
    </row>
    <row r="145" spans="1:17" x14ac:dyDescent="0.25">
      <c r="A145">
        <v>141</v>
      </c>
      <c r="B145" t="s">
        <v>685</v>
      </c>
      <c r="C145" t="s">
        <v>686</v>
      </c>
      <c r="D145" s="8">
        <v>72.362696746515056</v>
      </c>
      <c r="E145" s="8">
        <v>7.6650641537394417</v>
      </c>
      <c r="F145" s="8">
        <v>0.1059256287889601</v>
      </c>
      <c r="G145" t="s">
        <v>884</v>
      </c>
      <c r="H145" t="s">
        <v>69</v>
      </c>
      <c r="I145" t="s">
        <v>885</v>
      </c>
      <c r="J145" t="s">
        <v>894</v>
      </c>
      <c r="K145" t="s">
        <v>939</v>
      </c>
      <c r="L145" t="s">
        <v>908</v>
      </c>
      <c r="M145">
        <v>1</v>
      </c>
      <c r="N145">
        <v>737</v>
      </c>
      <c r="O145" t="s">
        <v>886</v>
      </c>
      <c r="P145" t="s">
        <v>887</v>
      </c>
      <c r="Q145" t="s">
        <v>888</v>
      </c>
    </row>
    <row r="146" spans="1:17" x14ac:dyDescent="0.25">
      <c r="A146">
        <v>142</v>
      </c>
      <c r="B146" t="s">
        <v>848</v>
      </c>
      <c r="C146" t="s">
        <v>849</v>
      </c>
      <c r="D146" s="8">
        <v>72.64421862931367</v>
      </c>
      <c r="E146" s="8">
        <v>9.186295167753121</v>
      </c>
      <c r="F146" s="8">
        <v>0.1264559704968212</v>
      </c>
      <c r="G146" t="s">
        <v>884</v>
      </c>
      <c r="H146" t="s">
        <v>69</v>
      </c>
      <c r="I146" t="s">
        <v>885</v>
      </c>
      <c r="J146" t="s">
        <v>894</v>
      </c>
      <c r="K146" t="s">
        <v>949</v>
      </c>
      <c r="L146" t="s">
        <v>908</v>
      </c>
      <c r="M146">
        <v>1</v>
      </c>
      <c r="N146">
        <v>986</v>
      </c>
      <c r="O146" t="s">
        <v>895</v>
      </c>
      <c r="P146" t="s">
        <v>888</v>
      </c>
      <c r="Q146" t="s">
        <v>896</v>
      </c>
    </row>
    <row r="147" spans="1:17" x14ac:dyDescent="0.25">
      <c r="A147">
        <v>143</v>
      </c>
      <c r="B147" t="s">
        <v>340</v>
      </c>
      <c r="C147" t="s">
        <v>341</v>
      </c>
      <c r="D147" s="8">
        <v>73.522201674765157</v>
      </c>
      <c r="E147" s="8">
        <v>9.8958284502285938</v>
      </c>
      <c r="F147" s="8">
        <v>0.13459646507872619</v>
      </c>
      <c r="G147" t="s">
        <v>884</v>
      </c>
      <c r="H147" t="s">
        <v>69</v>
      </c>
      <c r="I147" t="s">
        <v>885</v>
      </c>
      <c r="J147" t="s">
        <v>889</v>
      </c>
      <c r="K147" t="s">
        <v>973</v>
      </c>
      <c r="L147" t="s">
        <v>908</v>
      </c>
      <c r="M147">
        <v>1</v>
      </c>
      <c r="N147">
        <v>1516</v>
      </c>
      <c r="O147" t="s">
        <v>886</v>
      </c>
      <c r="P147" t="s">
        <v>887</v>
      </c>
      <c r="Q147" t="s">
        <v>888</v>
      </c>
    </row>
    <row r="148" spans="1:17" x14ac:dyDescent="0.25">
      <c r="A148">
        <v>144</v>
      </c>
      <c r="B148" t="s">
        <v>730</v>
      </c>
      <c r="C148" t="s">
        <v>731</v>
      </c>
      <c r="D148" s="8">
        <v>73.979433463440614</v>
      </c>
      <c r="E148" s="8">
        <v>16.429045392193931</v>
      </c>
      <c r="F148" s="8">
        <v>0.22207584761125379</v>
      </c>
      <c r="G148" t="s">
        <v>884</v>
      </c>
      <c r="H148" t="s">
        <v>69</v>
      </c>
      <c r="I148" t="s">
        <v>885</v>
      </c>
      <c r="J148" t="s">
        <v>894</v>
      </c>
      <c r="K148" t="s">
        <v>940</v>
      </c>
      <c r="L148" t="s">
        <v>914</v>
      </c>
      <c r="M148">
        <v>1</v>
      </c>
      <c r="N148">
        <v>829</v>
      </c>
      <c r="O148" t="s">
        <v>904</v>
      </c>
      <c r="P148" t="s">
        <v>893</v>
      </c>
      <c r="Q148" t="s">
        <v>896</v>
      </c>
    </row>
    <row r="149" spans="1:17" x14ac:dyDescent="0.25">
      <c r="A149">
        <v>145</v>
      </c>
      <c r="B149" t="s">
        <v>640</v>
      </c>
      <c r="C149" t="s">
        <v>641</v>
      </c>
      <c r="D149" s="8">
        <v>74.07548963585802</v>
      </c>
      <c r="E149" s="8">
        <v>13.234632252595899</v>
      </c>
      <c r="F149" s="8">
        <v>0.17866412112366731</v>
      </c>
      <c r="G149" t="s">
        <v>884</v>
      </c>
      <c r="H149" t="s">
        <v>69</v>
      </c>
      <c r="I149" t="s">
        <v>885</v>
      </c>
      <c r="J149" t="s">
        <v>866</v>
      </c>
      <c r="K149" t="s">
        <v>923</v>
      </c>
      <c r="L149" t="s">
        <v>914</v>
      </c>
      <c r="M149">
        <v>1</v>
      </c>
      <c r="N149">
        <v>606</v>
      </c>
      <c r="O149" t="s">
        <v>932</v>
      </c>
      <c r="P149" t="s">
        <v>893</v>
      </c>
      <c r="Q149" t="s">
        <v>888</v>
      </c>
    </row>
    <row r="150" spans="1:17" x14ac:dyDescent="0.25">
      <c r="A150">
        <v>146</v>
      </c>
      <c r="B150" t="s">
        <v>825</v>
      </c>
      <c r="C150" t="s">
        <v>826</v>
      </c>
      <c r="D150" s="8">
        <v>75.037424468445764</v>
      </c>
      <c r="E150" s="8">
        <v>18.412510215848219</v>
      </c>
      <c r="F150" s="8">
        <v>0.24537769448085101</v>
      </c>
      <c r="G150" t="s">
        <v>884</v>
      </c>
      <c r="H150" t="s">
        <v>69</v>
      </c>
      <c r="I150" t="s">
        <v>882</v>
      </c>
      <c r="J150" t="s">
        <v>894</v>
      </c>
      <c r="K150" t="s">
        <v>947</v>
      </c>
      <c r="L150" t="s">
        <v>891</v>
      </c>
      <c r="M150">
        <v>1</v>
      </c>
      <c r="N150">
        <v>939</v>
      </c>
      <c r="O150" t="s">
        <v>903</v>
      </c>
      <c r="P150" t="s">
        <v>893</v>
      </c>
      <c r="Q150" t="s">
        <v>887</v>
      </c>
    </row>
    <row r="151" spans="1:17" x14ac:dyDescent="0.25">
      <c r="A151">
        <v>147</v>
      </c>
      <c r="B151" t="s">
        <v>315</v>
      </c>
      <c r="C151" t="s">
        <v>316</v>
      </c>
      <c r="D151" s="8">
        <v>75.498475426670097</v>
      </c>
      <c r="E151" s="8">
        <v>16.122223547227311</v>
      </c>
      <c r="F151" s="8">
        <v>0.2135436968245332</v>
      </c>
      <c r="G151" t="s">
        <v>884</v>
      </c>
      <c r="H151" t="s">
        <v>69</v>
      </c>
      <c r="I151" t="s">
        <v>882</v>
      </c>
      <c r="J151" t="s">
        <v>889</v>
      </c>
      <c r="K151" t="s">
        <v>966</v>
      </c>
      <c r="L151" t="s">
        <v>891</v>
      </c>
      <c r="M151">
        <v>2</v>
      </c>
      <c r="N151">
        <v>1436</v>
      </c>
      <c r="O151" t="s">
        <v>901</v>
      </c>
      <c r="P151" t="s">
        <v>888</v>
      </c>
      <c r="Q151" t="s">
        <v>887</v>
      </c>
    </row>
    <row r="152" spans="1:17" x14ac:dyDescent="0.25">
      <c r="A152">
        <v>148</v>
      </c>
      <c r="B152" t="s">
        <v>271</v>
      </c>
      <c r="C152" t="s">
        <v>272</v>
      </c>
      <c r="D152" s="8">
        <v>76.378581582319285</v>
      </c>
      <c r="E152" s="8">
        <v>7.6482178941264678</v>
      </c>
      <c r="F152" s="8">
        <v>0.1001356366625292</v>
      </c>
      <c r="G152" t="s">
        <v>884</v>
      </c>
      <c r="H152" t="s">
        <v>69</v>
      </c>
      <c r="I152" t="s">
        <v>882</v>
      </c>
      <c r="J152" t="s">
        <v>889</v>
      </c>
      <c r="K152" t="s">
        <v>963</v>
      </c>
      <c r="L152" t="s">
        <v>908</v>
      </c>
      <c r="M152">
        <v>1</v>
      </c>
      <c r="N152">
        <v>1343</v>
      </c>
      <c r="O152" t="s">
        <v>886</v>
      </c>
      <c r="P152" t="s">
        <v>887</v>
      </c>
      <c r="Q152" t="s">
        <v>888</v>
      </c>
    </row>
    <row r="153" spans="1:17" x14ac:dyDescent="0.25">
      <c r="A153">
        <v>149</v>
      </c>
      <c r="B153" t="s">
        <v>212</v>
      </c>
      <c r="C153" t="s">
        <v>213</v>
      </c>
      <c r="D153" s="8">
        <v>77.346432893822808</v>
      </c>
      <c r="E153" s="8">
        <v>4.0654485256164916</v>
      </c>
      <c r="F153" s="8">
        <v>5.2561551625752788E-2</v>
      </c>
      <c r="G153" t="s">
        <v>884</v>
      </c>
      <c r="H153" t="s">
        <v>69</v>
      </c>
      <c r="I153" t="s">
        <v>885</v>
      </c>
      <c r="J153" t="s">
        <v>894</v>
      </c>
      <c r="K153" t="s">
        <v>959</v>
      </c>
      <c r="L153" t="s">
        <v>908</v>
      </c>
      <c r="M153">
        <v>1</v>
      </c>
      <c r="N153">
        <v>1292</v>
      </c>
      <c r="O153" t="s">
        <v>958</v>
      </c>
      <c r="P153" t="s">
        <v>893</v>
      </c>
      <c r="Q153" t="s">
        <v>888</v>
      </c>
    </row>
    <row r="154" spans="1:17" x14ac:dyDescent="0.25">
      <c r="A154">
        <v>150</v>
      </c>
      <c r="B154" t="s">
        <v>862</v>
      </c>
      <c r="C154" t="s">
        <v>863</v>
      </c>
      <c r="D154" s="8">
        <v>77.655231674239701</v>
      </c>
      <c r="E154" s="8">
        <v>9.7413475846546191</v>
      </c>
      <c r="F154" s="8">
        <v>0.12544354545897371</v>
      </c>
      <c r="G154" t="s">
        <v>884</v>
      </c>
      <c r="H154" t="s">
        <v>69</v>
      </c>
      <c r="I154" t="s">
        <v>882</v>
      </c>
      <c r="J154" t="s">
        <v>894</v>
      </c>
      <c r="K154" t="s">
        <v>890</v>
      </c>
      <c r="L154" t="s">
        <v>891</v>
      </c>
      <c r="M154">
        <v>1</v>
      </c>
      <c r="N154">
        <v>99</v>
      </c>
      <c r="O154" t="s">
        <v>895</v>
      </c>
      <c r="P154" t="s">
        <v>888</v>
      </c>
      <c r="Q154" t="s">
        <v>896</v>
      </c>
    </row>
    <row r="155" spans="1:17" x14ac:dyDescent="0.25">
      <c r="A155">
        <v>151</v>
      </c>
      <c r="B155" t="s">
        <v>692</v>
      </c>
      <c r="C155" t="s">
        <v>693</v>
      </c>
      <c r="D155" s="8">
        <v>77.892450475927916</v>
      </c>
      <c r="E155" s="8">
        <v>9.5115712307072506</v>
      </c>
      <c r="F155" s="8">
        <v>0.12211159326213181</v>
      </c>
      <c r="G155" t="s">
        <v>884</v>
      </c>
      <c r="H155" t="s">
        <v>69</v>
      </c>
      <c r="I155" t="s">
        <v>885</v>
      </c>
      <c r="J155" t="s">
        <v>889</v>
      </c>
      <c r="K155" t="s">
        <v>939</v>
      </c>
      <c r="L155" t="s">
        <v>908</v>
      </c>
      <c r="M155">
        <v>1</v>
      </c>
      <c r="N155">
        <v>767</v>
      </c>
      <c r="O155" t="s">
        <v>921</v>
      </c>
      <c r="P155" t="s">
        <v>896</v>
      </c>
      <c r="Q155" t="s">
        <v>893</v>
      </c>
    </row>
    <row r="156" spans="1:17" x14ac:dyDescent="0.25">
      <c r="A156">
        <v>152</v>
      </c>
      <c r="B156" t="s">
        <v>521</v>
      </c>
      <c r="C156" t="s">
        <v>522</v>
      </c>
      <c r="D156" s="8">
        <v>78.50051132054152</v>
      </c>
      <c r="E156" s="8">
        <v>14.752608884506911</v>
      </c>
      <c r="F156" s="8">
        <v>0.1879300992609782</v>
      </c>
      <c r="G156" t="s">
        <v>884</v>
      </c>
      <c r="H156" t="s">
        <v>69</v>
      </c>
      <c r="I156" t="s">
        <v>885</v>
      </c>
      <c r="J156" t="s">
        <v>889</v>
      </c>
      <c r="K156" t="s">
        <v>890</v>
      </c>
      <c r="L156" t="s">
        <v>891</v>
      </c>
      <c r="M156">
        <v>1</v>
      </c>
      <c r="N156">
        <v>37</v>
      </c>
      <c r="O156" t="s">
        <v>886</v>
      </c>
      <c r="P156" t="s">
        <v>887</v>
      </c>
      <c r="Q156" t="s">
        <v>888</v>
      </c>
    </row>
    <row r="157" spans="1:17" x14ac:dyDescent="0.25">
      <c r="A157">
        <v>153</v>
      </c>
      <c r="B157" t="s">
        <v>822</v>
      </c>
      <c r="C157" t="s">
        <v>823</v>
      </c>
      <c r="D157" s="8">
        <v>81.591717597086472</v>
      </c>
      <c r="E157" s="8">
        <v>7.3653631924853036</v>
      </c>
      <c r="F157" s="8">
        <v>9.0270966335782965E-2</v>
      </c>
      <c r="G157" t="s">
        <v>884</v>
      </c>
      <c r="H157" t="s">
        <v>69</v>
      </c>
      <c r="I157" t="s">
        <v>885</v>
      </c>
      <c r="J157" t="s">
        <v>894</v>
      </c>
      <c r="K157" t="s">
        <v>947</v>
      </c>
      <c r="L157" t="s">
        <v>891</v>
      </c>
      <c r="M157">
        <v>1</v>
      </c>
      <c r="N157">
        <v>931</v>
      </c>
      <c r="O157" t="s">
        <v>921</v>
      </c>
      <c r="P157" t="s">
        <v>896</v>
      </c>
      <c r="Q157" t="s">
        <v>893</v>
      </c>
    </row>
    <row r="158" spans="1:17" x14ac:dyDescent="0.25">
      <c r="A158">
        <v>154</v>
      </c>
      <c r="B158" t="s">
        <v>432</v>
      </c>
      <c r="C158" t="s">
        <v>433</v>
      </c>
      <c r="D158" s="8">
        <v>81.884947246575834</v>
      </c>
      <c r="E158" s="8">
        <v>5.6212764160503346</v>
      </c>
      <c r="F158" s="8">
        <v>6.8648470873691608E-2</v>
      </c>
      <c r="G158" t="s">
        <v>884</v>
      </c>
      <c r="H158" t="s">
        <v>69</v>
      </c>
      <c r="I158" t="s">
        <v>866</v>
      </c>
      <c r="J158" t="s">
        <v>866</v>
      </c>
      <c r="K158" t="s">
        <v>980</v>
      </c>
      <c r="L158" t="s">
        <v>891</v>
      </c>
      <c r="M158">
        <v>1</v>
      </c>
      <c r="N158">
        <v>1732</v>
      </c>
      <c r="O158" t="s">
        <v>901</v>
      </c>
      <c r="P158" t="s">
        <v>888</v>
      </c>
      <c r="Q158" t="s">
        <v>887</v>
      </c>
    </row>
    <row r="159" spans="1:17" x14ac:dyDescent="0.25">
      <c r="A159">
        <v>155</v>
      </c>
      <c r="B159" t="s">
        <v>446</v>
      </c>
      <c r="C159" t="s">
        <v>447</v>
      </c>
      <c r="D159" s="8">
        <v>82.084598103186167</v>
      </c>
      <c r="E159" s="8">
        <v>6.6531537371513751</v>
      </c>
      <c r="F159" s="8">
        <v>8.105240070479347E-2</v>
      </c>
      <c r="G159" t="s">
        <v>884</v>
      </c>
      <c r="H159" t="s">
        <v>69</v>
      </c>
      <c r="I159" t="s">
        <v>902</v>
      </c>
      <c r="J159" t="s">
        <v>894</v>
      </c>
      <c r="K159" t="s">
        <v>980</v>
      </c>
      <c r="L159" t="s">
        <v>891</v>
      </c>
      <c r="M159">
        <v>1</v>
      </c>
      <c r="N159">
        <v>1793</v>
      </c>
      <c r="O159" t="s">
        <v>886</v>
      </c>
      <c r="P159" t="s">
        <v>887</v>
      </c>
      <c r="Q159" t="s">
        <v>888</v>
      </c>
    </row>
    <row r="160" spans="1:17" x14ac:dyDescent="0.25">
      <c r="A160">
        <v>156</v>
      </c>
      <c r="B160" t="s">
        <v>855</v>
      </c>
      <c r="C160" t="s">
        <v>988</v>
      </c>
      <c r="D160" s="8">
        <v>82.344534840807356</v>
      </c>
      <c r="E160" s="8">
        <v>10.48098226092951</v>
      </c>
      <c r="F160" s="8">
        <v>0.12728206287389779</v>
      </c>
      <c r="G160" t="s">
        <v>927</v>
      </c>
      <c r="H160" t="s">
        <v>69</v>
      </c>
      <c r="I160" t="s">
        <v>866</v>
      </c>
      <c r="J160" t="s">
        <v>922</v>
      </c>
      <c r="K160" t="s">
        <v>949</v>
      </c>
      <c r="L160" t="s">
        <v>908</v>
      </c>
      <c r="M160">
        <v>1</v>
      </c>
      <c r="N160">
        <v>987</v>
      </c>
      <c r="O160" t="s">
        <v>904</v>
      </c>
      <c r="P160" t="s">
        <v>893</v>
      </c>
      <c r="Q160" t="s">
        <v>896</v>
      </c>
    </row>
    <row r="161" spans="1:17" x14ac:dyDescent="0.25">
      <c r="A161">
        <v>157</v>
      </c>
      <c r="B161" t="s">
        <v>594</v>
      </c>
      <c r="C161" t="s">
        <v>595</v>
      </c>
      <c r="D161" s="8">
        <v>83.177402733510988</v>
      </c>
      <c r="E161" s="8">
        <v>10.11866575958787</v>
      </c>
      <c r="F161" s="8">
        <v>0.12165161963528349</v>
      </c>
      <c r="G161" t="s">
        <v>884</v>
      </c>
      <c r="H161" t="s">
        <v>69</v>
      </c>
      <c r="I161" t="s">
        <v>885</v>
      </c>
      <c r="J161" t="s">
        <v>894</v>
      </c>
      <c r="K161" t="s">
        <v>923</v>
      </c>
      <c r="L161" t="s">
        <v>914</v>
      </c>
      <c r="M161">
        <v>1</v>
      </c>
      <c r="N161">
        <v>541</v>
      </c>
      <c r="O161" t="s">
        <v>929</v>
      </c>
      <c r="P161" t="s">
        <v>887</v>
      </c>
      <c r="Q161" t="s">
        <v>893</v>
      </c>
    </row>
    <row r="162" spans="1:17" x14ac:dyDescent="0.25">
      <c r="A162">
        <v>158</v>
      </c>
      <c r="B162" t="s">
        <v>574</v>
      </c>
      <c r="C162" t="s">
        <v>987</v>
      </c>
      <c r="D162" s="8">
        <v>83.504582096663469</v>
      </c>
      <c r="E162" s="8">
        <v>7.111448742199852</v>
      </c>
      <c r="F162" s="8">
        <v>8.5162377484480564E-2</v>
      </c>
      <c r="G162" t="s">
        <v>927</v>
      </c>
      <c r="H162" t="s">
        <v>69</v>
      </c>
      <c r="I162" t="s">
        <v>885</v>
      </c>
      <c r="J162" t="s">
        <v>928</v>
      </c>
      <c r="K162" t="s">
        <v>923</v>
      </c>
      <c r="L162" t="s">
        <v>914</v>
      </c>
      <c r="M162">
        <v>1</v>
      </c>
      <c r="N162">
        <v>480</v>
      </c>
      <c r="O162" t="s">
        <v>895</v>
      </c>
      <c r="P162" t="s">
        <v>888</v>
      </c>
      <c r="Q162" t="s">
        <v>896</v>
      </c>
    </row>
    <row r="163" spans="1:17" x14ac:dyDescent="0.25">
      <c r="A163">
        <v>159</v>
      </c>
      <c r="B163" t="s">
        <v>591</v>
      </c>
      <c r="C163" t="s">
        <v>592</v>
      </c>
      <c r="D163" s="8">
        <v>86.777422039424565</v>
      </c>
      <c r="E163" s="8">
        <v>6.3109462495313444</v>
      </c>
      <c r="F163" s="8">
        <v>7.2725671046832516E-2</v>
      </c>
      <c r="G163" t="s">
        <v>884</v>
      </c>
      <c r="H163" t="s">
        <v>69</v>
      </c>
      <c r="I163" t="s">
        <v>885</v>
      </c>
      <c r="J163" t="s">
        <v>866</v>
      </c>
      <c r="K163" t="s">
        <v>923</v>
      </c>
      <c r="L163" t="s">
        <v>914</v>
      </c>
      <c r="M163">
        <v>1</v>
      </c>
      <c r="N163">
        <v>535</v>
      </c>
      <c r="O163" t="s">
        <v>886</v>
      </c>
      <c r="P163" t="s">
        <v>887</v>
      </c>
      <c r="Q163" t="s">
        <v>888</v>
      </c>
    </row>
    <row r="164" spans="1:17" x14ac:dyDescent="0.25">
      <c r="A164">
        <v>160</v>
      </c>
      <c r="B164" t="s">
        <v>333</v>
      </c>
      <c r="C164" t="s">
        <v>334</v>
      </c>
      <c r="D164" s="8">
        <v>87.547298061529858</v>
      </c>
      <c r="E164" s="8">
        <v>7.0226724551005972</v>
      </c>
      <c r="F164" s="8">
        <v>8.0215753205369431E-2</v>
      </c>
      <c r="G164" t="s">
        <v>884</v>
      </c>
      <c r="H164" t="s">
        <v>69</v>
      </c>
      <c r="I164" t="s">
        <v>76</v>
      </c>
      <c r="J164" t="s">
        <v>894</v>
      </c>
      <c r="K164" t="s">
        <v>966</v>
      </c>
      <c r="L164" t="s">
        <v>891</v>
      </c>
      <c r="M164">
        <v>1</v>
      </c>
      <c r="N164">
        <v>1484</v>
      </c>
      <c r="O164" t="s">
        <v>895</v>
      </c>
      <c r="P164" t="s">
        <v>888</v>
      </c>
      <c r="Q164" t="s">
        <v>896</v>
      </c>
    </row>
    <row r="165" spans="1:17" x14ac:dyDescent="0.25">
      <c r="A165">
        <v>161</v>
      </c>
      <c r="B165" t="s">
        <v>667</v>
      </c>
      <c r="C165" t="s">
        <v>668</v>
      </c>
      <c r="D165" s="8">
        <v>88.587519425743167</v>
      </c>
      <c r="E165" s="8">
        <v>17.17006611299826</v>
      </c>
      <c r="F165" s="8">
        <v>0.19382037361810031</v>
      </c>
      <c r="G165" t="s">
        <v>884</v>
      </c>
      <c r="H165" t="s">
        <v>69</v>
      </c>
      <c r="I165" t="s">
        <v>882</v>
      </c>
      <c r="J165" t="s">
        <v>894</v>
      </c>
      <c r="K165" t="s">
        <v>938</v>
      </c>
      <c r="L165" t="s">
        <v>891</v>
      </c>
      <c r="M165">
        <v>1</v>
      </c>
      <c r="N165">
        <v>700</v>
      </c>
      <c r="O165" t="s">
        <v>901</v>
      </c>
      <c r="P165" t="s">
        <v>888</v>
      </c>
      <c r="Q165" t="s">
        <v>887</v>
      </c>
    </row>
    <row r="166" spans="1:17" x14ac:dyDescent="0.25">
      <c r="A166">
        <v>162</v>
      </c>
      <c r="B166" t="s">
        <v>216</v>
      </c>
      <c r="C166" t="s">
        <v>217</v>
      </c>
      <c r="D166" s="8">
        <v>89.821627972056135</v>
      </c>
      <c r="E166" s="8">
        <v>7.4767021028813803</v>
      </c>
      <c r="F166" s="8">
        <v>8.3239441008655643E-2</v>
      </c>
      <c r="G166" t="s">
        <v>884</v>
      </c>
      <c r="H166" t="s">
        <v>69</v>
      </c>
      <c r="I166" t="s">
        <v>885</v>
      </c>
      <c r="J166" t="s">
        <v>894</v>
      </c>
      <c r="K166" t="s">
        <v>890</v>
      </c>
      <c r="L166" t="s">
        <v>891</v>
      </c>
      <c r="M166">
        <v>1</v>
      </c>
      <c r="N166">
        <v>129</v>
      </c>
      <c r="O166" t="s">
        <v>903</v>
      </c>
      <c r="P166" t="s">
        <v>893</v>
      </c>
      <c r="Q166" t="s">
        <v>887</v>
      </c>
    </row>
    <row r="167" spans="1:17" x14ac:dyDescent="0.25">
      <c r="A167">
        <v>163</v>
      </c>
      <c r="B167" t="s">
        <v>394</v>
      </c>
      <c r="C167" t="s">
        <v>395</v>
      </c>
      <c r="D167" s="8">
        <v>90.397113171906852</v>
      </c>
      <c r="E167" s="8">
        <v>14.459115067525611</v>
      </c>
      <c r="F167" s="8">
        <v>0.159951071004103</v>
      </c>
      <c r="G167" t="s">
        <v>884</v>
      </c>
      <c r="H167" t="s">
        <v>69</v>
      </c>
      <c r="I167" t="s">
        <v>885</v>
      </c>
      <c r="J167" t="s">
        <v>894</v>
      </c>
      <c r="K167" t="s">
        <v>979</v>
      </c>
      <c r="L167" t="s">
        <v>908</v>
      </c>
      <c r="M167">
        <v>1</v>
      </c>
      <c r="N167">
        <v>1656</v>
      </c>
      <c r="O167" t="s">
        <v>901</v>
      </c>
      <c r="P167" t="s">
        <v>888</v>
      </c>
      <c r="Q167" t="s">
        <v>887</v>
      </c>
    </row>
    <row r="168" spans="1:17" x14ac:dyDescent="0.25">
      <c r="A168">
        <v>164</v>
      </c>
      <c r="B168" t="s">
        <v>435</v>
      </c>
      <c r="C168" t="s">
        <v>436</v>
      </c>
      <c r="D168" s="8">
        <v>90.94897245007347</v>
      </c>
      <c r="E168" s="8">
        <v>13.475567406624361</v>
      </c>
      <c r="F168" s="8">
        <v>0.1481662413945555</v>
      </c>
      <c r="G168" t="s">
        <v>884</v>
      </c>
      <c r="H168" t="s">
        <v>69</v>
      </c>
      <c r="I168" t="s">
        <v>882</v>
      </c>
      <c r="J168" t="s">
        <v>866</v>
      </c>
      <c r="K168" t="s">
        <v>980</v>
      </c>
      <c r="L168" t="s">
        <v>891</v>
      </c>
      <c r="M168">
        <v>2</v>
      </c>
      <c r="N168">
        <v>1738</v>
      </c>
      <c r="O168" t="s">
        <v>904</v>
      </c>
      <c r="P168" t="s">
        <v>893</v>
      </c>
      <c r="Q168" t="s">
        <v>896</v>
      </c>
    </row>
    <row r="169" spans="1:17" x14ac:dyDescent="0.25">
      <c r="A169">
        <v>165</v>
      </c>
      <c r="B169" t="s">
        <v>120</v>
      </c>
      <c r="C169" t="s">
        <v>121</v>
      </c>
      <c r="D169" s="8">
        <v>91.804437939580836</v>
      </c>
      <c r="E169" s="8">
        <v>14.59058194865141</v>
      </c>
      <c r="F169" s="8">
        <v>0.15893111788619521</v>
      </c>
      <c r="G169" t="s">
        <v>884</v>
      </c>
      <c r="H169" t="s">
        <v>69</v>
      </c>
      <c r="I169" t="s">
        <v>885</v>
      </c>
      <c r="J169" t="s">
        <v>889</v>
      </c>
      <c r="K169" t="s">
        <v>952</v>
      </c>
      <c r="L169" t="s">
        <v>914</v>
      </c>
      <c r="M169">
        <v>1</v>
      </c>
      <c r="N169">
        <v>1034</v>
      </c>
      <c r="O169" t="s">
        <v>921</v>
      </c>
      <c r="P169" t="s">
        <v>896</v>
      </c>
      <c r="Q169" t="s">
        <v>893</v>
      </c>
    </row>
    <row r="170" spans="1:17" x14ac:dyDescent="0.25">
      <c r="A170">
        <v>166</v>
      </c>
      <c r="B170" t="s">
        <v>420</v>
      </c>
      <c r="C170" t="s">
        <v>421</v>
      </c>
      <c r="D170" s="8">
        <v>92.921341154692456</v>
      </c>
      <c r="E170" s="8">
        <v>19.852095329276551</v>
      </c>
      <c r="F170" s="8">
        <v>0.2136440895340439</v>
      </c>
      <c r="G170" t="s">
        <v>884</v>
      </c>
      <c r="H170" t="s">
        <v>69</v>
      </c>
      <c r="I170" t="s">
        <v>882</v>
      </c>
      <c r="J170" t="s">
        <v>889</v>
      </c>
      <c r="K170" t="s">
        <v>980</v>
      </c>
      <c r="L170" t="s">
        <v>891</v>
      </c>
      <c r="M170">
        <v>1</v>
      </c>
      <c r="N170">
        <v>1722</v>
      </c>
      <c r="O170" t="s">
        <v>932</v>
      </c>
      <c r="P170" t="s">
        <v>893</v>
      </c>
      <c r="Q170" t="s">
        <v>888</v>
      </c>
    </row>
    <row r="171" spans="1:17" x14ac:dyDescent="0.25">
      <c r="A171">
        <v>167</v>
      </c>
      <c r="B171" t="s">
        <v>442</v>
      </c>
      <c r="C171" t="s">
        <v>443</v>
      </c>
      <c r="D171" s="8">
        <v>94.469179238634624</v>
      </c>
      <c r="E171" s="8">
        <v>17.77202174543832</v>
      </c>
      <c r="F171" s="8">
        <v>0.18812507834481301</v>
      </c>
      <c r="G171" t="s">
        <v>884</v>
      </c>
      <c r="H171" t="s">
        <v>69</v>
      </c>
      <c r="I171" t="s">
        <v>885</v>
      </c>
      <c r="J171" t="s">
        <v>894</v>
      </c>
      <c r="K171" t="s">
        <v>980</v>
      </c>
      <c r="L171" t="s">
        <v>891</v>
      </c>
      <c r="M171">
        <v>1</v>
      </c>
      <c r="N171">
        <v>1790</v>
      </c>
      <c r="O171" t="s">
        <v>903</v>
      </c>
      <c r="P171" t="s">
        <v>893</v>
      </c>
      <c r="Q171" t="s">
        <v>887</v>
      </c>
    </row>
    <row r="172" spans="1:17" x14ac:dyDescent="0.25">
      <c r="A172">
        <v>168</v>
      </c>
      <c r="B172" t="s">
        <v>402</v>
      </c>
      <c r="C172" t="s">
        <v>403</v>
      </c>
      <c r="D172" s="8">
        <v>99.839045921415277</v>
      </c>
      <c r="E172" s="8">
        <v>6.4848737530845826</v>
      </c>
      <c r="F172" s="8">
        <v>6.4953282488185216E-2</v>
      </c>
      <c r="G172" t="s">
        <v>884</v>
      </c>
      <c r="H172" t="s">
        <v>69</v>
      </c>
      <c r="I172" t="s">
        <v>885</v>
      </c>
      <c r="J172" t="s">
        <v>894</v>
      </c>
      <c r="K172" t="s">
        <v>980</v>
      </c>
      <c r="L172" t="s">
        <v>891</v>
      </c>
      <c r="M172">
        <v>1</v>
      </c>
      <c r="N172">
        <v>1673</v>
      </c>
      <c r="O172" t="s">
        <v>903</v>
      </c>
      <c r="P172" t="s">
        <v>893</v>
      </c>
      <c r="Q172" t="s">
        <v>887</v>
      </c>
    </row>
    <row r="173" spans="1:17" x14ac:dyDescent="0.25">
      <c r="A173">
        <v>169</v>
      </c>
      <c r="B173" t="s">
        <v>328</v>
      </c>
      <c r="C173" t="s">
        <v>329</v>
      </c>
      <c r="D173" s="8">
        <v>105.4061908646182</v>
      </c>
      <c r="E173" s="8">
        <v>14.204170887993341</v>
      </c>
      <c r="F173" s="8">
        <v>0.13475651450337409</v>
      </c>
      <c r="G173" t="s">
        <v>884</v>
      </c>
      <c r="H173" t="s">
        <v>69</v>
      </c>
      <c r="I173" t="s">
        <v>882</v>
      </c>
      <c r="J173" t="s">
        <v>894</v>
      </c>
      <c r="K173" t="s">
        <v>966</v>
      </c>
      <c r="L173" t="s">
        <v>891</v>
      </c>
      <c r="M173">
        <v>1</v>
      </c>
      <c r="N173">
        <v>1477</v>
      </c>
      <c r="O173" t="s">
        <v>921</v>
      </c>
      <c r="P173" t="s">
        <v>896</v>
      </c>
      <c r="Q173" t="s">
        <v>893</v>
      </c>
    </row>
    <row r="174" spans="1:17" x14ac:dyDescent="0.25">
      <c r="A174">
        <v>170</v>
      </c>
      <c r="B174" t="s">
        <v>350</v>
      </c>
      <c r="C174" t="s">
        <v>351</v>
      </c>
      <c r="D174" s="8">
        <v>107.7940558487159</v>
      </c>
      <c r="E174" s="8">
        <v>10.00901973824409</v>
      </c>
      <c r="F174" s="8">
        <v>9.2853169494719626E-2</v>
      </c>
      <c r="G174" t="s">
        <v>884</v>
      </c>
      <c r="H174" t="s">
        <v>69</v>
      </c>
      <c r="I174" t="s">
        <v>885</v>
      </c>
      <c r="J174" t="s">
        <v>889</v>
      </c>
      <c r="K174" t="s">
        <v>890</v>
      </c>
      <c r="L174" t="s">
        <v>891</v>
      </c>
      <c r="M174">
        <v>1</v>
      </c>
      <c r="N174">
        <v>152</v>
      </c>
      <c r="O174" t="s">
        <v>906</v>
      </c>
      <c r="P174" t="s">
        <v>896</v>
      </c>
      <c r="Q174" t="s">
        <v>887</v>
      </c>
    </row>
    <row r="175" spans="1:17" x14ac:dyDescent="0.25">
      <c r="A175">
        <v>171</v>
      </c>
      <c r="B175" t="s">
        <v>637</v>
      </c>
      <c r="C175" t="s">
        <v>638</v>
      </c>
      <c r="D175" s="8">
        <v>110.5985368153615</v>
      </c>
      <c r="E175" s="8">
        <v>14.120825099060101</v>
      </c>
      <c r="F175" s="8">
        <v>0.12767641874534091</v>
      </c>
      <c r="G175" t="s">
        <v>884</v>
      </c>
      <c r="H175" t="s">
        <v>69</v>
      </c>
      <c r="I175" t="s">
        <v>885</v>
      </c>
      <c r="J175" t="s">
        <v>894</v>
      </c>
      <c r="K175" t="s">
        <v>923</v>
      </c>
      <c r="L175" t="s">
        <v>914</v>
      </c>
      <c r="M175">
        <v>1</v>
      </c>
      <c r="N175">
        <v>605</v>
      </c>
      <c r="O175" t="s">
        <v>886</v>
      </c>
      <c r="P175" t="s">
        <v>887</v>
      </c>
      <c r="Q175" t="s">
        <v>888</v>
      </c>
    </row>
    <row r="176" spans="1:17" x14ac:dyDescent="0.25">
      <c r="A176">
        <v>172</v>
      </c>
      <c r="B176" t="s">
        <v>736</v>
      </c>
      <c r="C176" t="s">
        <v>986</v>
      </c>
      <c r="D176" s="8">
        <v>114.308459885437</v>
      </c>
      <c r="E176" s="8">
        <v>18.25749869297724</v>
      </c>
      <c r="F176" s="8">
        <v>0.1597213251869144</v>
      </c>
      <c r="G176" t="s">
        <v>927</v>
      </c>
      <c r="H176" t="s">
        <v>69</v>
      </c>
      <c r="I176" t="s">
        <v>885</v>
      </c>
      <c r="J176" t="s">
        <v>922</v>
      </c>
      <c r="K176" t="s">
        <v>940</v>
      </c>
      <c r="L176" t="s">
        <v>914</v>
      </c>
      <c r="M176">
        <v>1</v>
      </c>
      <c r="N176">
        <v>837</v>
      </c>
      <c r="O176" t="s">
        <v>892</v>
      </c>
      <c r="P176" t="s">
        <v>888</v>
      </c>
      <c r="Q176" t="s">
        <v>893</v>
      </c>
    </row>
    <row r="177" spans="1:17" x14ac:dyDescent="0.25">
      <c r="A177">
        <v>173</v>
      </c>
      <c r="B177" t="s">
        <v>839</v>
      </c>
      <c r="C177" t="s">
        <v>840</v>
      </c>
      <c r="D177" s="8">
        <v>124.18138979819661</v>
      </c>
      <c r="E177" s="8">
        <v>17.82080174516101</v>
      </c>
      <c r="F177" s="8">
        <v>0.1435062192017745</v>
      </c>
      <c r="G177" t="s">
        <v>884</v>
      </c>
      <c r="H177" t="s">
        <v>69</v>
      </c>
      <c r="I177" t="s">
        <v>882</v>
      </c>
      <c r="J177" t="s">
        <v>894</v>
      </c>
      <c r="K177" t="s">
        <v>949</v>
      </c>
      <c r="L177" t="s">
        <v>908</v>
      </c>
      <c r="M177">
        <v>1</v>
      </c>
      <c r="N177">
        <v>966</v>
      </c>
      <c r="O177" t="s">
        <v>932</v>
      </c>
      <c r="P177" t="s">
        <v>893</v>
      </c>
      <c r="Q177" t="s">
        <v>888</v>
      </c>
    </row>
    <row r="178" spans="1:17" x14ac:dyDescent="0.25">
      <c r="A178">
        <v>174</v>
      </c>
      <c r="B178" t="s">
        <v>837</v>
      </c>
      <c r="C178" t="s">
        <v>985</v>
      </c>
      <c r="D178" s="8">
        <v>127.84555717969189</v>
      </c>
      <c r="E178" s="8">
        <v>8.423228653955217</v>
      </c>
      <c r="F178" s="8">
        <v>6.5885970852440662E-2</v>
      </c>
      <c r="G178" t="s">
        <v>927</v>
      </c>
      <c r="H178" t="s">
        <v>69</v>
      </c>
      <c r="I178" t="s">
        <v>866</v>
      </c>
      <c r="J178" t="s">
        <v>866</v>
      </c>
      <c r="K178" t="s">
        <v>947</v>
      </c>
      <c r="L178" t="s">
        <v>891</v>
      </c>
      <c r="M178">
        <v>1</v>
      </c>
      <c r="N178">
        <v>960</v>
      </c>
      <c r="O178" t="s">
        <v>904</v>
      </c>
      <c r="P178" t="s">
        <v>893</v>
      </c>
      <c r="Q178" t="s">
        <v>896</v>
      </c>
    </row>
    <row r="179" spans="1:17" x14ac:dyDescent="0.25">
      <c r="A179">
        <v>175</v>
      </c>
      <c r="B179" t="s">
        <v>437</v>
      </c>
      <c r="C179" t="s">
        <v>438</v>
      </c>
      <c r="D179" s="8">
        <v>127.9609051346372</v>
      </c>
      <c r="E179" s="8">
        <v>31.79581571923449</v>
      </c>
      <c r="F179" s="8">
        <v>0.24848070342875231</v>
      </c>
      <c r="G179" t="s">
        <v>884</v>
      </c>
      <c r="H179" t="s">
        <v>69</v>
      </c>
      <c r="I179" t="s">
        <v>885</v>
      </c>
      <c r="J179" t="s">
        <v>866</v>
      </c>
      <c r="K179" t="s">
        <v>980</v>
      </c>
      <c r="L179" t="s">
        <v>891</v>
      </c>
      <c r="M179">
        <v>1</v>
      </c>
      <c r="N179">
        <v>1747</v>
      </c>
      <c r="O179" t="s">
        <v>892</v>
      </c>
      <c r="P179" t="s">
        <v>888</v>
      </c>
      <c r="Q179" t="s">
        <v>893</v>
      </c>
    </row>
    <row r="180" spans="1:17" x14ac:dyDescent="0.25">
      <c r="A180">
        <v>176</v>
      </c>
      <c r="B180" t="s">
        <v>697</v>
      </c>
      <c r="C180" t="s">
        <v>984</v>
      </c>
      <c r="D180" s="8">
        <v>130.53384333672119</v>
      </c>
      <c r="E180" s="8">
        <v>22.644444239400059</v>
      </c>
      <c r="F180" s="8">
        <v>0.17347565704464191</v>
      </c>
      <c r="G180" t="s">
        <v>927</v>
      </c>
      <c r="H180" t="s">
        <v>69</v>
      </c>
      <c r="I180" t="s">
        <v>866</v>
      </c>
      <c r="J180" t="s">
        <v>866</v>
      </c>
      <c r="K180" t="s">
        <v>940</v>
      </c>
      <c r="L180" t="s">
        <v>914</v>
      </c>
      <c r="M180">
        <v>1</v>
      </c>
      <c r="N180">
        <v>780</v>
      </c>
      <c r="O180" t="s">
        <v>901</v>
      </c>
      <c r="P180" t="s">
        <v>888</v>
      </c>
      <c r="Q180" t="s">
        <v>887</v>
      </c>
    </row>
    <row r="181" spans="1:17" x14ac:dyDescent="0.25">
      <c r="A181">
        <v>177</v>
      </c>
      <c r="B181" t="s">
        <v>472</v>
      </c>
      <c r="C181" t="s">
        <v>473</v>
      </c>
      <c r="D181" s="8">
        <v>142.84099643304521</v>
      </c>
      <c r="E181" s="8">
        <v>22.966354330171139</v>
      </c>
      <c r="F181" s="8">
        <v>0.1607826527654917</v>
      </c>
      <c r="G181" t="s">
        <v>884</v>
      </c>
      <c r="H181" t="s">
        <v>69</v>
      </c>
      <c r="I181" t="s">
        <v>885</v>
      </c>
      <c r="J181" t="s">
        <v>889</v>
      </c>
      <c r="K181" t="s">
        <v>915</v>
      </c>
      <c r="L181" t="s">
        <v>908</v>
      </c>
      <c r="M181">
        <v>1</v>
      </c>
      <c r="N181">
        <v>271</v>
      </c>
      <c r="O181" t="s">
        <v>886</v>
      </c>
      <c r="P181" t="s">
        <v>887</v>
      </c>
      <c r="Q181" t="s">
        <v>888</v>
      </c>
    </row>
    <row r="182" spans="1:17" x14ac:dyDescent="0.25">
      <c r="A182">
        <v>178</v>
      </c>
      <c r="B182" t="s">
        <v>407</v>
      </c>
      <c r="C182" t="s">
        <v>408</v>
      </c>
      <c r="D182" s="8">
        <v>150.9818411523228</v>
      </c>
      <c r="E182" s="8">
        <v>22.80416653165744</v>
      </c>
      <c r="F182" s="8">
        <v>0.15103913396214799</v>
      </c>
      <c r="G182" t="s">
        <v>884</v>
      </c>
      <c r="H182" t="s">
        <v>69</v>
      </c>
      <c r="I182" t="s">
        <v>885</v>
      </c>
      <c r="J182" t="s">
        <v>889</v>
      </c>
      <c r="K182" t="s">
        <v>980</v>
      </c>
      <c r="L182" t="s">
        <v>891</v>
      </c>
      <c r="M182">
        <v>1</v>
      </c>
      <c r="N182">
        <v>1681</v>
      </c>
      <c r="O182" t="s">
        <v>901</v>
      </c>
      <c r="P182" t="s">
        <v>888</v>
      </c>
      <c r="Q182" t="s">
        <v>887</v>
      </c>
    </row>
    <row r="183" spans="1:17" x14ac:dyDescent="0.25">
      <c r="A183">
        <v>179</v>
      </c>
      <c r="B183" t="s">
        <v>319</v>
      </c>
      <c r="C183" t="s">
        <v>320</v>
      </c>
      <c r="D183" s="8">
        <v>152.6682160069204</v>
      </c>
      <c r="E183" s="8">
        <v>48.430821710670912</v>
      </c>
      <c r="F183" s="8">
        <v>0.31722923721382562</v>
      </c>
      <c r="G183" t="s">
        <v>884</v>
      </c>
      <c r="H183" t="s">
        <v>69</v>
      </c>
      <c r="I183" t="s">
        <v>885</v>
      </c>
      <c r="J183" t="s">
        <v>889</v>
      </c>
      <c r="K183" t="s">
        <v>890</v>
      </c>
      <c r="L183" t="s">
        <v>891</v>
      </c>
      <c r="M183">
        <v>1</v>
      </c>
      <c r="N183">
        <v>144</v>
      </c>
      <c r="O183" t="s">
        <v>895</v>
      </c>
      <c r="P183" t="s">
        <v>888</v>
      </c>
      <c r="Q183" t="s">
        <v>896</v>
      </c>
    </row>
  </sheetData>
  <autoFilter ref="A1:Q183" xr:uid="{51383564-4EAC-4086-9CBC-D9579AD930D8}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A38D-B250-41AE-9DFC-6F5C86A4AA11}">
  <dimension ref="A2:H19"/>
  <sheetViews>
    <sheetView workbookViewId="0">
      <selection activeCell="E24" sqref="E24"/>
    </sheetView>
  </sheetViews>
  <sheetFormatPr defaultRowHeight="15" x14ac:dyDescent="0.25"/>
  <cols>
    <col min="1" max="1" width="2.7109375" customWidth="1"/>
    <col min="2" max="2" width="20.140625" bestFit="1" customWidth="1"/>
    <col min="8" max="8" width="9.140625" style="1"/>
  </cols>
  <sheetData>
    <row r="2" spans="1:8" s="1" customFormat="1" x14ac:dyDescent="0.25">
      <c r="A2" s="1" t="s">
        <v>1011</v>
      </c>
    </row>
    <row r="4" spans="1:8" x14ac:dyDescent="0.25">
      <c r="B4" s="1"/>
      <c r="C4" s="1" t="s">
        <v>884</v>
      </c>
      <c r="D4" s="1" t="s">
        <v>881</v>
      </c>
      <c r="E4" s="1" t="s">
        <v>897</v>
      </c>
      <c r="F4" s="1" t="s">
        <v>927</v>
      </c>
      <c r="G4" s="1" t="s">
        <v>941</v>
      </c>
      <c r="H4" s="1" t="s">
        <v>983</v>
      </c>
    </row>
    <row r="5" spans="1:8" x14ac:dyDescent="0.25">
      <c r="B5" s="1" t="s">
        <v>882</v>
      </c>
      <c r="C5">
        <f>COUNTIFS('4-Results'!$G:$G,'5-Tabulation'!C$4,'4-Results'!$I:$I,'5-Tabulation'!$B5)</f>
        <v>73</v>
      </c>
      <c r="D5">
        <f>COUNTIFS('4-Results'!$G:$G,'5-Tabulation'!D$4,'4-Results'!$I:$I,'5-Tabulation'!$B5)</f>
        <v>5</v>
      </c>
      <c r="E5">
        <f>COUNTIFS('4-Results'!$G:$G,'5-Tabulation'!E$4,'4-Results'!$I:$I,'5-Tabulation'!$B5)</f>
        <v>8</v>
      </c>
      <c r="F5">
        <f>COUNTIFS('4-Results'!$G:$G,'5-Tabulation'!F$4,'4-Results'!$I:$I,'5-Tabulation'!$B5)</f>
        <v>0</v>
      </c>
      <c r="G5">
        <f>COUNTIFS('4-Results'!$G:$G,'5-Tabulation'!G$4,'4-Results'!$I:$I,'5-Tabulation'!$B5)</f>
        <v>4</v>
      </c>
      <c r="H5" s="1">
        <f>SUM(C5:G5)</f>
        <v>90</v>
      </c>
    </row>
    <row r="6" spans="1:8" x14ac:dyDescent="0.25">
      <c r="B6" s="1" t="s">
        <v>76</v>
      </c>
      <c r="C6">
        <f>COUNTIFS('4-Results'!$G:$G,'5-Tabulation'!C$4,'4-Results'!$I:$I,'5-Tabulation'!$B6)</f>
        <v>3</v>
      </c>
      <c r="D6">
        <f>COUNTIFS('4-Results'!$G:$G,'5-Tabulation'!D$4,'4-Results'!$I:$I,'5-Tabulation'!$B6)</f>
        <v>0</v>
      </c>
      <c r="E6">
        <f>COUNTIFS('4-Results'!$G:$G,'5-Tabulation'!E$4,'4-Results'!$I:$I,'5-Tabulation'!$B6)</f>
        <v>0</v>
      </c>
      <c r="F6">
        <f>COUNTIFS('4-Results'!$G:$G,'5-Tabulation'!F$4,'4-Results'!$I:$I,'5-Tabulation'!$B6)</f>
        <v>0</v>
      </c>
      <c r="G6">
        <f>COUNTIFS('4-Results'!$G:$G,'5-Tabulation'!G$4,'4-Results'!$I:$I,'5-Tabulation'!$B6)</f>
        <v>0</v>
      </c>
      <c r="H6" s="1">
        <f>SUM(C6:G6)</f>
        <v>3</v>
      </c>
    </row>
    <row r="7" spans="1:8" x14ac:dyDescent="0.25">
      <c r="B7" s="1" t="s">
        <v>902</v>
      </c>
      <c r="C7">
        <f>COUNTIFS('4-Results'!$G:$G,'5-Tabulation'!C$4,'4-Results'!$I:$I,'5-Tabulation'!$B7)</f>
        <v>11</v>
      </c>
      <c r="D7">
        <f>COUNTIFS('4-Results'!$G:$G,'5-Tabulation'!D$4,'4-Results'!$I:$I,'5-Tabulation'!$B7)</f>
        <v>0</v>
      </c>
      <c r="E7">
        <f>COUNTIFS('4-Results'!$G:$G,'5-Tabulation'!E$4,'4-Results'!$I:$I,'5-Tabulation'!$B7)</f>
        <v>0</v>
      </c>
      <c r="F7">
        <f>COUNTIFS('4-Results'!$G:$G,'5-Tabulation'!F$4,'4-Results'!$I:$I,'5-Tabulation'!$B7)</f>
        <v>0</v>
      </c>
      <c r="G7">
        <f>COUNTIFS('4-Results'!$G:$G,'5-Tabulation'!G$4,'4-Results'!$I:$I,'5-Tabulation'!$B7)</f>
        <v>0</v>
      </c>
      <c r="H7" s="1">
        <f>SUM(C7:G7)</f>
        <v>11</v>
      </c>
    </row>
    <row r="8" spans="1:8" x14ac:dyDescent="0.25">
      <c r="B8" s="1" t="s">
        <v>866</v>
      </c>
      <c r="C8">
        <f>COUNTIFS('4-Results'!$G:$G,'5-Tabulation'!C$4,'4-Results'!$I:$I,'5-Tabulation'!$B8)</f>
        <v>2</v>
      </c>
      <c r="D8">
        <f>COUNTIFS('4-Results'!$G:$G,'5-Tabulation'!D$4,'4-Results'!$I:$I,'5-Tabulation'!$B8)</f>
        <v>0</v>
      </c>
      <c r="E8">
        <f>COUNTIFS('4-Results'!$G:$G,'5-Tabulation'!E$4,'4-Results'!$I:$I,'5-Tabulation'!$B8)</f>
        <v>0</v>
      </c>
      <c r="F8">
        <f>COUNTIFS('4-Results'!$G:$G,'5-Tabulation'!F$4,'4-Results'!$I:$I,'5-Tabulation'!$B8)</f>
        <v>3</v>
      </c>
      <c r="G8">
        <f>COUNTIFS('4-Results'!$G:$G,'5-Tabulation'!G$4,'4-Results'!$I:$I,'5-Tabulation'!$B8)</f>
        <v>0</v>
      </c>
      <c r="H8" s="1">
        <f>SUM(C8:G8)</f>
        <v>5</v>
      </c>
    </row>
    <row r="9" spans="1:8" x14ac:dyDescent="0.25">
      <c r="B9" s="1" t="s">
        <v>885</v>
      </c>
      <c r="C9">
        <f>COUNTIFS('4-Results'!$G:$G,'5-Tabulation'!C$4,'4-Results'!$I:$I,'5-Tabulation'!$B9)</f>
        <v>67</v>
      </c>
      <c r="D9">
        <f>COUNTIFS('4-Results'!$G:$G,'5-Tabulation'!D$4,'4-Results'!$I:$I,'5-Tabulation'!$B9)</f>
        <v>2</v>
      </c>
      <c r="E9">
        <f>COUNTIFS('4-Results'!$G:$G,'5-Tabulation'!E$4,'4-Results'!$I:$I,'5-Tabulation'!$B9)</f>
        <v>0</v>
      </c>
      <c r="F9">
        <f>COUNTIFS('4-Results'!$G:$G,'5-Tabulation'!F$4,'4-Results'!$I:$I,'5-Tabulation'!$B9)</f>
        <v>3</v>
      </c>
      <c r="G9">
        <f>COUNTIFS('4-Results'!$G:$G,'5-Tabulation'!G$4,'4-Results'!$I:$I,'5-Tabulation'!$B9)</f>
        <v>1</v>
      </c>
      <c r="H9" s="1">
        <f>SUM(C9:G9)</f>
        <v>73</v>
      </c>
    </row>
    <row r="10" spans="1:8" s="1" customFormat="1" x14ac:dyDescent="0.25">
      <c r="B10" s="1" t="s">
        <v>983</v>
      </c>
      <c r="C10" s="1">
        <f t="shared" ref="C10:H10" si="0">SUM(C5:C9)</f>
        <v>156</v>
      </c>
      <c r="D10" s="1">
        <f t="shared" si="0"/>
        <v>7</v>
      </c>
      <c r="E10" s="1">
        <f t="shared" si="0"/>
        <v>8</v>
      </c>
      <c r="F10" s="1">
        <f t="shared" si="0"/>
        <v>6</v>
      </c>
      <c r="G10" s="1">
        <f t="shared" si="0"/>
        <v>5</v>
      </c>
      <c r="H10" s="1">
        <f t="shared" si="0"/>
        <v>182</v>
      </c>
    </row>
    <row r="13" spans="1:8" x14ac:dyDescent="0.25">
      <c r="C13" s="1" t="s">
        <v>130</v>
      </c>
      <c r="D13" s="1" t="s">
        <v>69</v>
      </c>
      <c r="E13" s="1" t="s">
        <v>983</v>
      </c>
    </row>
    <row r="14" spans="1:8" x14ac:dyDescent="0.25">
      <c r="B14" s="1" t="s">
        <v>882</v>
      </c>
      <c r="C14">
        <f>COUNTIFS('4-Results'!$H:$H,'5-Tabulation'!C$13,'4-Results'!$I:$I,'5-Tabulation'!$B14)</f>
        <v>11</v>
      </c>
      <c r="D14">
        <f>COUNTIFS('4-Results'!$H:$H,'5-Tabulation'!D$13,'4-Results'!$I:$I,'5-Tabulation'!$B14)</f>
        <v>79</v>
      </c>
      <c r="E14" s="1">
        <f>SUM(C14:D14)</f>
        <v>90</v>
      </c>
    </row>
    <row r="15" spans="1:8" x14ac:dyDescent="0.25">
      <c r="B15" s="1" t="s">
        <v>76</v>
      </c>
      <c r="C15">
        <f>COUNTIFS('4-Results'!$H:$H,'5-Tabulation'!C$13,'4-Results'!$I:$I,'5-Tabulation'!$B15)</f>
        <v>0</v>
      </c>
      <c r="D15">
        <f>COUNTIFS('4-Results'!$H:$H,'5-Tabulation'!D$13,'4-Results'!$I:$I,'5-Tabulation'!$B15)</f>
        <v>3</v>
      </c>
      <c r="E15" s="1">
        <f>SUM(C15:D15)</f>
        <v>3</v>
      </c>
    </row>
    <row r="16" spans="1:8" x14ac:dyDescent="0.25">
      <c r="B16" s="1" t="s">
        <v>902</v>
      </c>
      <c r="C16">
        <f>COUNTIFS('4-Results'!$H:$H,'5-Tabulation'!C$13,'4-Results'!$I:$I,'5-Tabulation'!$B16)</f>
        <v>0</v>
      </c>
      <c r="D16">
        <f>COUNTIFS('4-Results'!$H:$H,'5-Tabulation'!D$13,'4-Results'!$I:$I,'5-Tabulation'!$B16)</f>
        <v>11</v>
      </c>
      <c r="E16" s="1">
        <f>SUM(C16:D16)</f>
        <v>11</v>
      </c>
    </row>
    <row r="17" spans="2:5" x14ac:dyDescent="0.25">
      <c r="B17" s="1" t="s">
        <v>866</v>
      </c>
      <c r="C17">
        <f>COUNTIFS('4-Results'!$H:$H,'5-Tabulation'!C$13,'4-Results'!$I:$I,'5-Tabulation'!$B17)</f>
        <v>0</v>
      </c>
      <c r="D17">
        <f>COUNTIFS('4-Results'!$H:$H,'5-Tabulation'!D$13,'4-Results'!$I:$I,'5-Tabulation'!$B17)</f>
        <v>5</v>
      </c>
      <c r="E17" s="1">
        <f>SUM(C17:D17)</f>
        <v>5</v>
      </c>
    </row>
    <row r="18" spans="2:5" x14ac:dyDescent="0.25">
      <c r="B18" s="1" t="s">
        <v>885</v>
      </c>
      <c r="C18">
        <f>COUNTIFS('4-Results'!$H:$H,'5-Tabulation'!C$13,'4-Results'!$I:$I,'5-Tabulation'!$B18)</f>
        <v>3</v>
      </c>
      <c r="D18">
        <f>COUNTIFS('4-Results'!$H:$H,'5-Tabulation'!D$13,'4-Results'!$I:$I,'5-Tabulation'!$B18)</f>
        <v>70</v>
      </c>
      <c r="E18" s="1">
        <f>SUM(C18:D18)</f>
        <v>73</v>
      </c>
    </row>
    <row r="19" spans="2:5" x14ac:dyDescent="0.25">
      <c r="B19" s="1" t="s">
        <v>983</v>
      </c>
      <c r="C19" s="1">
        <f>SUM(C14:C18)</f>
        <v>14</v>
      </c>
      <c r="D19" s="1">
        <f>SUM(D14:D18)</f>
        <v>168</v>
      </c>
      <c r="E19" s="1">
        <f>SUM(E13:E18)</f>
        <v>182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A6CF-F880-4121-920E-D06088E79CBF}">
  <dimension ref="A2:J33"/>
  <sheetViews>
    <sheetView workbookViewId="0">
      <selection activeCell="H22" sqref="H22"/>
    </sheetView>
  </sheetViews>
  <sheetFormatPr defaultRowHeight="15" x14ac:dyDescent="0.25"/>
  <cols>
    <col min="1" max="1" width="2.7109375" customWidth="1"/>
    <col min="2" max="2" width="21.42578125" bestFit="1" customWidth="1"/>
  </cols>
  <sheetData>
    <row r="2" spans="1:5" x14ac:dyDescent="0.25">
      <c r="A2" s="1" t="s">
        <v>1189</v>
      </c>
    </row>
    <row r="4" spans="1:5" x14ac:dyDescent="0.25">
      <c r="B4" t="s">
        <v>1164</v>
      </c>
      <c r="C4">
        <v>42.8</v>
      </c>
    </row>
    <row r="6" spans="1:5" x14ac:dyDescent="0.25">
      <c r="C6" s="1" t="s">
        <v>1166</v>
      </c>
      <c r="D6" s="1" t="s">
        <v>1167</v>
      </c>
      <c r="E6" s="1" t="s">
        <v>983</v>
      </c>
    </row>
    <row r="7" spans="1:5" x14ac:dyDescent="0.25">
      <c r="B7" s="1" t="s">
        <v>118</v>
      </c>
      <c r="C7">
        <f>COUNTIFS('4-Results'!J:J,'6-Reclassification'!B7,'4-Results'!D:D,"&lt;"&amp;'6-Reclassification'!$C$4)</f>
        <v>16</v>
      </c>
      <c r="D7">
        <f>COUNTIFS('4-Results'!J:J,'6-Reclassification'!B7,'4-Results'!D:D,"&gt;"&amp;'6-Reclassification'!$C$4)</f>
        <v>1</v>
      </c>
      <c r="E7" s="1">
        <f>SUM(C7:D7)</f>
        <v>17</v>
      </c>
    </row>
    <row r="8" spans="1:5" x14ac:dyDescent="0.25">
      <c r="B8" s="1" t="s">
        <v>98</v>
      </c>
      <c r="C8">
        <f>COUNTIFS('4-Results'!J:J,'6-Reclassification'!B8,'4-Results'!D:D,"&lt;"&amp;'6-Reclassification'!$C$4)</f>
        <v>8</v>
      </c>
      <c r="D8">
        <f>COUNTIFS('4-Results'!J:J,'6-Reclassification'!B8,'4-Results'!D:D,"&gt;"&amp;'6-Reclassification'!$C$4)</f>
        <v>0</v>
      </c>
      <c r="E8" s="1">
        <f t="shared" ref="E8:E13" si="0">SUM(C8:D8)</f>
        <v>8</v>
      </c>
    </row>
    <row r="9" spans="1:5" x14ac:dyDescent="0.25">
      <c r="B9" s="1" t="s">
        <v>922</v>
      </c>
      <c r="C9">
        <f>COUNTIFS('4-Results'!J:J,'6-Reclassification'!B9,'4-Results'!D:D,"&lt;"&amp;'6-Reclassification'!$C$4)</f>
        <v>1</v>
      </c>
      <c r="D9">
        <f>COUNTIFS('4-Results'!J:J,'6-Reclassification'!B9,'4-Results'!D:D,"&gt;"&amp;'6-Reclassification'!$C$4)</f>
        <v>3</v>
      </c>
      <c r="E9" s="1">
        <f t="shared" si="0"/>
        <v>4</v>
      </c>
    </row>
    <row r="10" spans="1:5" x14ac:dyDescent="0.25">
      <c r="B10" s="1" t="s">
        <v>866</v>
      </c>
      <c r="C10">
        <f>COUNTIFS('4-Results'!J:J,'6-Reclassification'!B10,'4-Results'!D:D,"&lt;"&amp;'6-Reclassification'!$C$4)</f>
        <v>0</v>
      </c>
      <c r="D10">
        <f>COUNTIFS('4-Results'!J:J,'6-Reclassification'!B10,'4-Results'!D:D,"&gt;"&amp;'6-Reclassification'!$C$4)</f>
        <v>10</v>
      </c>
      <c r="E10" s="1">
        <f t="shared" si="0"/>
        <v>10</v>
      </c>
    </row>
    <row r="11" spans="1:5" x14ac:dyDescent="0.25">
      <c r="B11" s="1" t="s">
        <v>889</v>
      </c>
      <c r="C11">
        <f>COUNTIFS('4-Results'!J:J,'6-Reclassification'!B11,'4-Results'!D:D,"&lt;"&amp;'6-Reclassification'!$C$4)</f>
        <v>19</v>
      </c>
      <c r="D11">
        <f>COUNTIFS('4-Results'!J:J,'6-Reclassification'!B11,'4-Results'!D:D,"&gt;"&amp;'6-Reclassification'!$C$4)</f>
        <v>20</v>
      </c>
      <c r="E11" s="1">
        <f t="shared" si="0"/>
        <v>39</v>
      </c>
    </row>
    <row r="12" spans="1:5" x14ac:dyDescent="0.25">
      <c r="B12" s="1" t="s">
        <v>928</v>
      </c>
      <c r="C12">
        <f>COUNTIFS('4-Results'!J:J,'6-Reclassification'!B12,'4-Results'!D:D,"&lt;"&amp;'6-Reclassification'!$C$4)</f>
        <v>4</v>
      </c>
      <c r="D12">
        <f>COUNTIFS('4-Results'!J:J,'6-Reclassification'!B12,'4-Results'!D:D,"&gt;"&amp;'6-Reclassification'!$C$4)</f>
        <v>2</v>
      </c>
      <c r="E12" s="1">
        <f t="shared" si="0"/>
        <v>6</v>
      </c>
    </row>
    <row r="13" spans="1:5" x14ac:dyDescent="0.25">
      <c r="B13" s="1" t="s">
        <v>894</v>
      </c>
      <c r="C13">
        <f>COUNTIFS('4-Results'!J:J,'6-Reclassification'!B13,'4-Results'!D:D,"&lt;"&amp;'6-Reclassification'!$C$4)</f>
        <v>54</v>
      </c>
      <c r="D13">
        <f>COUNTIFS('4-Results'!J:J,'6-Reclassification'!B13,'4-Results'!D:D,"&gt;"&amp;'6-Reclassification'!$C$4)</f>
        <v>44</v>
      </c>
      <c r="E13" s="1">
        <f t="shared" si="0"/>
        <v>98</v>
      </c>
    </row>
    <row r="14" spans="1:5" x14ac:dyDescent="0.25">
      <c r="B14" s="1" t="s">
        <v>983</v>
      </c>
      <c r="C14" s="1">
        <f>SUM(C7:C13)</f>
        <v>102</v>
      </c>
      <c r="D14" s="1">
        <f>SUM(D7:D13)</f>
        <v>80</v>
      </c>
      <c r="E14" s="1">
        <f>SUM(E7:E13)</f>
        <v>182</v>
      </c>
    </row>
    <row r="17" spans="1:10" x14ac:dyDescent="0.25">
      <c r="A17" s="1" t="s">
        <v>1190</v>
      </c>
    </row>
    <row r="19" spans="1:10" x14ac:dyDescent="0.25">
      <c r="C19" s="1" t="s">
        <v>1166</v>
      </c>
      <c r="D19" s="1" t="s">
        <v>1167</v>
      </c>
      <c r="E19" s="1" t="s">
        <v>983</v>
      </c>
    </row>
    <row r="20" spans="1:10" x14ac:dyDescent="0.25">
      <c r="B20" s="1" t="s">
        <v>118</v>
      </c>
      <c r="C20">
        <f>SUMIFS('4-Results'!M:M,'4-Results'!J:J,'6-Reclassification'!B20,'4-Results'!D:D,"&lt;"&amp;'6-Reclassification'!$C$4)</f>
        <v>41</v>
      </c>
      <c r="D20">
        <f>SUMIFS('4-Results'!M:M, '4-Results'!J:J,'6-Reclassification'!B20,'4-Results'!D:D,"&gt;"&amp;'6-Reclassification'!$C$4)</f>
        <v>9</v>
      </c>
      <c r="E20" s="1">
        <f t="shared" ref="E20:E27" si="1">SUM(C20:D20)</f>
        <v>50</v>
      </c>
    </row>
    <row r="21" spans="1:10" x14ac:dyDescent="0.25">
      <c r="B21" s="1" t="s">
        <v>98</v>
      </c>
      <c r="C21">
        <f>SUMIFS('4-Results'!M:M,'4-Results'!J:J,'6-Reclassification'!B21,'4-Results'!D:D,"&lt;"&amp;'6-Reclassification'!$C$4)</f>
        <v>13</v>
      </c>
      <c r="D21">
        <f>SUMIFS('4-Results'!M:M, '4-Results'!J:J,'6-Reclassification'!B21,'4-Results'!D:D,"&gt;"&amp;'6-Reclassification'!$C$4)</f>
        <v>0</v>
      </c>
      <c r="E21" s="1">
        <f t="shared" si="1"/>
        <v>13</v>
      </c>
    </row>
    <row r="22" spans="1:10" x14ac:dyDescent="0.25">
      <c r="B22" s="1" t="s">
        <v>922</v>
      </c>
      <c r="C22">
        <f>SUMIFS('4-Results'!M:M,'4-Results'!J:J,'6-Reclassification'!B22,'4-Results'!D:D,"&lt;"&amp;'6-Reclassification'!$C$4)</f>
        <v>2</v>
      </c>
      <c r="D22">
        <f>SUMIFS('4-Results'!M:M, '4-Results'!J:J,'6-Reclassification'!B22,'4-Results'!D:D,"&gt;"&amp;'6-Reclassification'!$C$4)</f>
        <v>4</v>
      </c>
      <c r="E22" s="1">
        <f t="shared" si="1"/>
        <v>6</v>
      </c>
    </row>
    <row r="23" spans="1:10" x14ac:dyDescent="0.25">
      <c r="B23" s="1" t="s">
        <v>866</v>
      </c>
      <c r="C23">
        <f>SUMIFS('4-Results'!M:M,'4-Results'!J:J,'6-Reclassification'!B23,'4-Results'!D:D,"&lt;"&amp;'6-Reclassification'!$C$4)</f>
        <v>0</v>
      </c>
      <c r="D23">
        <f>SUMIFS('4-Results'!M:M, '4-Results'!J:J,'6-Reclassification'!B23,'4-Results'!D:D,"&gt;"&amp;'6-Reclassification'!$C$4)</f>
        <v>12</v>
      </c>
      <c r="E23" s="1">
        <f t="shared" si="1"/>
        <v>12</v>
      </c>
    </row>
    <row r="24" spans="1:10" x14ac:dyDescent="0.25">
      <c r="B24" s="1" t="s">
        <v>889</v>
      </c>
      <c r="C24">
        <f>SUMIFS('4-Results'!M:M,'4-Results'!J:J,'6-Reclassification'!B24,'4-Results'!D:D,"&lt;"&amp;'6-Reclassification'!$C$4)</f>
        <v>23</v>
      </c>
      <c r="D24">
        <f>SUMIFS('4-Results'!M:M, '4-Results'!J:J,'6-Reclassification'!B24,'4-Results'!D:D,"&gt;"&amp;'6-Reclassification'!$C$4)</f>
        <v>22</v>
      </c>
      <c r="E24" s="1">
        <f t="shared" si="1"/>
        <v>45</v>
      </c>
    </row>
    <row r="25" spans="1:10" x14ac:dyDescent="0.25">
      <c r="B25" s="1" t="s">
        <v>928</v>
      </c>
      <c r="C25">
        <f>SUMIFS('4-Results'!M:M,'4-Results'!J:J,'6-Reclassification'!B25,'4-Results'!D:D,"&lt;"&amp;'6-Reclassification'!$C$4)</f>
        <v>9</v>
      </c>
      <c r="D25">
        <f>SUMIFS('4-Results'!M:M, '4-Results'!J:J,'6-Reclassification'!B25,'4-Results'!D:D,"&gt;"&amp;'6-Reclassification'!$C$4)</f>
        <v>3</v>
      </c>
      <c r="E25" s="1">
        <f t="shared" si="1"/>
        <v>12</v>
      </c>
    </row>
    <row r="26" spans="1:10" x14ac:dyDescent="0.25">
      <c r="B26" s="1" t="s">
        <v>894</v>
      </c>
      <c r="C26">
        <f>SUMIFS('4-Results'!M:M,'4-Results'!J:J,'6-Reclassification'!B26,'4-Results'!D:D,"&lt;"&amp;'6-Reclassification'!$C$4)</f>
        <v>65</v>
      </c>
      <c r="D26">
        <f>SUMIFS('4-Results'!M:M, '4-Results'!J:J,'6-Reclassification'!B26,'4-Results'!D:D,"&gt;"&amp;'6-Reclassification'!$C$4)</f>
        <v>45</v>
      </c>
      <c r="E26" s="1">
        <f t="shared" si="1"/>
        <v>110</v>
      </c>
    </row>
    <row r="27" spans="1:10" x14ac:dyDescent="0.25">
      <c r="B27" s="1" t="s">
        <v>983</v>
      </c>
      <c r="C27" s="1">
        <f>SUM(C20:C26)</f>
        <v>153</v>
      </c>
      <c r="D27" s="1">
        <f>SUM(D20:D26)</f>
        <v>95</v>
      </c>
      <c r="E27" s="1">
        <f t="shared" si="1"/>
        <v>248</v>
      </c>
    </row>
    <row r="28" spans="1:10" x14ac:dyDescent="0.25">
      <c r="E28" s="1"/>
    </row>
    <row r="30" spans="1:10" x14ac:dyDescent="0.25">
      <c r="F30" s="1" t="s">
        <v>1194</v>
      </c>
      <c r="G30" s="1" t="s">
        <v>1195</v>
      </c>
      <c r="H30" s="1"/>
      <c r="I30" s="1" t="s">
        <v>1194</v>
      </c>
      <c r="J30" s="1" t="s">
        <v>1195</v>
      </c>
    </row>
    <row r="31" spans="1:10" x14ac:dyDescent="0.25">
      <c r="B31" s="1" t="s">
        <v>1193</v>
      </c>
      <c r="F31">
        <f>SUM(E7:E12)</f>
        <v>84</v>
      </c>
      <c r="G31">
        <f>SUM(E20:E25)</f>
        <v>138</v>
      </c>
    </row>
    <row r="32" spans="1:10" x14ac:dyDescent="0.25">
      <c r="B32" s="1" t="s">
        <v>1191</v>
      </c>
      <c r="F32">
        <f>E7+E8</f>
        <v>25</v>
      </c>
      <c r="G32">
        <f>E20+E21</f>
        <v>63</v>
      </c>
      <c r="I32" s="10">
        <f>F32/F31</f>
        <v>0.29761904761904762</v>
      </c>
      <c r="J32" s="10">
        <f>G32/G31</f>
        <v>0.45652173913043476</v>
      </c>
    </row>
    <row r="33" spans="2:10" x14ac:dyDescent="0.25">
      <c r="B33" s="1" t="s">
        <v>1192</v>
      </c>
      <c r="F33">
        <f>SUM(C7:C12)</f>
        <v>48</v>
      </c>
      <c r="G33">
        <f>SUM(C20:C25)</f>
        <v>88</v>
      </c>
      <c r="I33" s="10">
        <f>F33/F31</f>
        <v>0.5714285714285714</v>
      </c>
      <c r="J33" s="10">
        <f>G33/G31</f>
        <v>0.6376811594202898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6503-6A47-4ABB-8206-105352D96F94}">
  <dimension ref="A2:H45"/>
  <sheetViews>
    <sheetView topLeftCell="A4" workbookViewId="0">
      <selection activeCell="L27" sqref="L27"/>
    </sheetView>
  </sheetViews>
  <sheetFormatPr defaultRowHeight="15" x14ac:dyDescent="0.25"/>
  <cols>
    <col min="1" max="1" width="2.7109375" customWidth="1"/>
    <col min="3" max="3" width="18.140625" bestFit="1" customWidth="1"/>
  </cols>
  <sheetData>
    <row r="2" spans="1:8" x14ac:dyDescent="0.25">
      <c r="A2" s="1" t="s">
        <v>1168</v>
      </c>
    </row>
    <row r="4" spans="1:8" x14ac:dyDescent="0.25">
      <c r="C4" t="s">
        <v>1164</v>
      </c>
      <c r="D4">
        <v>42.8</v>
      </c>
    </row>
    <row r="6" spans="1:8" x14ac:dyDescent="0.25">
      <c r="B6" s="1" t="s">
        <v>1173</v>
      </c>
    </row>
    <row r="8" spans="1:8" x14ac:dyDescent="0.25">
      <c r="D8" s="1" t="s">
        <v>1166</v>
      </c>
      <c r="E8" s="1" t="s">
        <v>1167</v>
      </c>
      <c r="F8" s="1" t="s">
        <v>983</v>
      </c>
      <c r="H8" s="1" t="s">
        <v>1170</v>
      </c>
    </row>
    <row r="9" spans="1:8" x14ac:dyDescent="0.25">
      <c r="C9" s="1" t="s">
        <v>891</v>
      </c>
      <c r="D9">
        <f>COUNTIFS('4-Results'!L:L,'7-Topology'!C9,'4-Results'!D:D,"&lt;"&amp;'7-Topology'!$D$4)</f>
        <v>22</v>
      </c>
      <c r="E9">
        <f>COUNTIFS('4-Results'!L:L,'7-Topology'!C9,'4-Results'!D:D,"&gt;"&amp;'7-Topology'!$D$4)</f>
        <v>34</v>
      </c>
      <c r="F9" s="1">
        <f>SUM(D9:E9)</f>
        <v>56</v>
      </c>
      <c r="H9" s="10">
        <f>D9/F9</f>
        <v>0.39285714285714285</v>
      </c>
    </row>
    <row r="10" spans="1:8" x14ac:dyDescent="0.25">
      <c r="C10" s="1" t="s">
        <v>914</v>
      </c>
      <c r="D10">
        <f>COUNTIFS('4-Results'!L:L,'7-Topology'!C10,'4-Results'!D:D,"&lt;"&amp;'7-Topology'!$D$4)</f>
        <v>27</v>
      </c>
      <c r="E10">
        <f>COUNTIFS('4-Results'!L:L,'7-Topology'!C10,'4-Results'!D:D,"&gt;"&amp;'7-Topology'!$D$4)</f>
        <v>23</v>
      </c>
      <c r="F10" s="1">
        <f>SUM(D10:E10)</f>
        <v>50</v>
      </c>
      <c r="H10" s="10">
        <f>D10/F10</f>
        <v>0.54</v>
      </c>
    </row>
    <row r="11" spans="1:8" x14ac:dyDescent="0.25">
      <c r="C11" s="1" t="s">
        <v>908</v>
      </c>
      <c r="D11">
        <f>COUNTIFS('4-Results'!L:L,'7-Topology'!C11,'4-Results'!D:D,"&lt;"&amp;'7-Topology'!$D$4)</f>
        <v>33</v>
      </c>
      <c r="E11">
        <f>COUNTIFS('4-Results'!L:L,'7-Topology'!C11,'4-Results'!D:D,"&gt;"&amp;'7-Topology'!$D$4)</f>
        <v>23</v>
      </c>
      <c r="F11" s="1">
        <f>SUM(D11:E11)</f>
        <v>56</v>
      </c>
      <c r="H11" s="10">
        <f>D11/F11</f>
        <v>0.5892857142857143</v>
      </c>
    </row>
    <row r="12" spans="1:8" x14ac:dyDescent="0.25">
      <c r="C12" s="1" t="s">
        <v>1188</v>
      </c>
      <c r="D12">
        <f>COUNTIFS('4-Results'!L:L,'7-Topology'!C12,'4-Results'!D:D,"&lt;"&amp;'7-Topology'!$D$4)</f>
        <v>20</v>
      </c>
      <c r="E12">
        <f>COUNTIFS('4-Results'!L:L,'7-Topology'!C12,'4-Results'!D:D,"&gt;"&amp;'7-Topology'!$D$4)</f>
        <v>0</v>
      </c>
      <c r="F12" s="1">
        <f>SUM(D12:E12)</f>
        <v>20</v>
      </c>
      <c r="H12" s="10">
        <f>D12/F12</f>
        <v>1</v>
      </c>
    </row>
    <row r="13" spans="1:8" x14ac:dyDescent="0.25">
      <c r="C13" s="1" t="s">
        <v>983</v>
      </c>
      <c r="D13" s="1">
        <f>SUM(D9:D12)</f>
        <v>102</v>
      </c>
      <c r="E13" s="1">
        <f>SUM(E9:E12)</f>
        <v>80</v>
      </c>
      <c r="F13" s="1">
        <f>SUM(F9:F12)</f>
        <v>182</v>
      </c>
      <c r="H13" s="11">
        <f>D13/F13</f>
        <v>0.56043956043956045</v>
      </c>
    </row>
    <row r="16" spans="1:8" x14ac:dyDescent="0.25">
      <c r="B16" s="1" t="s">
        <v>1174</v>
      </c>
    </row>
    <row r="18" spans="1:8" x14ac:dyDescent="0.25">
      <c r="D18" s="1" t="s">
        <v>1166</v>
      </c>
      <c r="E18" s="1" t="s">
        <v>1167</v>
      </c>
      <c r="F18" s="1" t="s">
        <v>983</v>
      </c>
      <c r="H18" s="1" t="s">
        <v>1170</v>
      </c>
    </row>
    <row r="19" spans="1:8" x14ac:dyDescent="0.25">
      <c r="C19" s="1" t="s">
        <v>890</v>
      </c>
      <c r="D19">
        <f>COUNTIFS('4-Results'!K:K,'7-Topology'!C19,'4-Results'!D:D,"&lt;"&amp;'7-Topology'!$D$4)</f>
        <v>5</v>
      </c>
      <c r="E19">
        <f>COUNTIFS('4-Results'!K:K,'7-Topology'!C19,'4-Results'!D:D,"&gt;"&amp;'7-Topology'!$D$4)</f>
        <v>9</v>
      </c>
      <c r="F19" s="1">
        <f>SUM(D19:E19)</f>
        <v>14</v>
      </c>
      <c r="H19" s="10">
        <f>D19/F19</f>
        <v>0.35714285714285715</v>
      </c>
    </row>
    <row r="20" spans="1:8" x14ac:dyDescent="0.25">
      <c r="C20" s="1" t="s">
        <v>907</v>
      </c>
      <c r="D20">
        <f>COUNTIFS('4-Results'!K:K,'7-Topology'!C20,'4-Results'!D:D,"&lt;"&amp;'7-Topology'!$D$4)</f>
        <v>4</v>
      </c>
      <c r="E20">
        <f>COUNTIFS('4-Results'!K:K,'7-Topology'!C20,'4-Results'!D:D,"&gt;"&amp;'7-Topology'!$D$4)</f>
        <v>0</v>
      </c>
      <c r="F20" s="1">
        <f t="shared" ref="F20:F45" si="0">SUM(D20:E20)</f>
        <v>4</v>
      </c>
      <c r="H20" s="10">
        <f t="shared" ref="H20:H45" si="1">D20/F20</f>
        <v>1</v>
      </c>
    </row>
    <row r="21" spans="1:8" x14ac:dyDescent="0.25">
      <c r="C21" s="1" t="s">
        <v>913</v>
      </c>
      <c r="D21">
        <f>COUNTIFS('4-Results'!K:K,'7-Topology'!C21,'4-Results'!D:D,"&lt;"&amp;'7-Topology'!$D$4)</f>
        <v>2</v>
      </c>
      <c r="E21">
        <f>COUNTIFS('4-Results'!K:K,'7-Topology'!C21,'4-Results'!D:D,"&gt;"&amp;'7-Topology'!$D$4)</f>
        <v>0</v>
      </c>
      <c r="F21" s="1">
        <f t="shared" si="0"/>
        <v>2</v>
      </c>
      <c r="H21" s="10">
        <f t="shared" si="1"/>
        <v>1</v>
      </c>
    </row>
    <row r="22" spans="1:8" x14ac:dyDescent="0.25">
      <c r="C22" s="1" t="s">
        <v>915</v>
      </c>
      <c r="D22">
        <f>COUNTIFS('4-Results'!K:K,'7-Topology'!C22,'4-Results'!D:D,"&lt;"&amp;'7-Topology'!$D$4)</f>
        <v>1</v>
      </c>
      <c r="E22">
        <f>COUNTIFS('4-Results'!K:K,'7-Topology'!C22,'4-Results'!D:D,"&gt;"&amp;'7-Topology'!$D$4)</f>
        <v>3</v>
      </c>
      <c r="F22" s="1">
        <f t="shared" si="0"/>
        <v>4</v>
      </c>
      <c r="H22" s="10">
        <f t="shared" si="1"/>
        <v>0.25</v>
      </c>
    </row>
    <row r="23" spans="1:8" x14ac:dyDescent="0.25">
      <c r="A23" t="s">
        <v>1171</v>
      </c>
      <c r="C23" s="1" t="s">
        <v>917</v>
      </c>
      <c r="D23">
        <f>COUNTIFS('4-Results'!K:K,'7-Topology'!C23,'4-Results'!D:D,"&lt;"&amp;'7-Topology'!$D$4)</f>
        <v>8</v>
      </c>
      <c r="E23">
        <f>COUNTIFS('4-Results'!K:K,'7-Topology'!C23,'4-Results'!D:D,"&gt;"&amp;'7-Topology'!$D$4)</f>
        <v>0</v>
      </c>
      <c r="F23" s="1">
        <f t="shared" si="0"/>
        <v>8</v>
      </c>
      <c r="H23" s="10">
        <f t="shared" si="1"/>
        <v>1</v>
      </c>
    </row>
    <row r="24" spans="1:8" x14ac:dyDescent="0.25">
      <c r="C24" s="1" t="s">
        <v>920</v>
      </c>
      <c r="D24">
        <f>COUNTIFS('4-Results'!K:K,'7-Topology'!C24,'4-Results'!D:D,"&lt;"&amp;'7-Topology'!$D$4)</f>
        <v>5</v>
      </c>
      <c r="E24">
        <f>COUNTIFS('4-Results'!K:K,'7-Topology'!C24,'4-Results'!D:D,"&gt;"&amp;'7-Topology'!$D$4)</f>
        <v>1</v>
      </c>
      <c r="F24" s="1">
        <f t="shared" si="0"/>
        <v>6</v>
      </c>
      <c r="H24" s="10">
        <f t="shared" si="1"/>
        <v>0.83333333333333337</v>
      </c>
    </row>
    <row r="25" spans="1:8" x14ac:dyDescent="0.25">
      <c r="C25" s="1" t="s">
        <v>923</v>
      </c>
      <c r="D25">
        <f>COUNTIFS('4-Results'!K:K,'7-Topology'!C25,'4-Results'!D:D,"&lt;"&amp;'7-Topology'!$D$4)</f>
        <v>7</v>
      </c>
      <c r="E25">
        <f>COUNTIFS('4-Results'!K:K,'7-Topology'!C25,'4-Results'!D:D,"&gt;"&amp;'7-Topology'!$D$4)</f>
        <v>12</v>
      </c>
      <c r="F25" s="1">
        <f t="shared" si="0"/>
        <v>19</v>
      </c>
      <c r="H25" s="10">
        <f t="shared" si="1"/>
        <v>0.36842105263157893</v>
      </c>
    </row>
    <row r="26" spans="1:8" x14ac:dyDescent="0.25">
      <c r="C26" s="1" t="s">
        <v>937</v>
      </c>
      <c r="D26">
        <f>COUNTIFS('4-Results'!K:K,'7-Topology'!C26,'4-Results'!D:D,"&lt;"&amp;'7-Topology'!$D$4)</f>
        <v>1</v>
      </c>
      <c r="E26">
        <f>COUNTIFS('4-Results'!K:K,'7-Topology'!C26,'4-Results'!D:D,"&gt;"&amp;'7-Topology'!$D$4)</f>
        <v>1</v>
      </c>
      <c r="F26" s="1">
        <f t="shared" si="0"/>
        <v>2</v>
      </c>
      <c r="H26" s="10">
        <f t="shared" si="1"/>
        <v>0.5</v>
      </c>
    </row>
    <row r="27" spans="1:8" x14ac:dyDescent="0.25">
      <c r="C27" s="1" t="s">
        <v>938</v>
      </c>
      <c r="D27">
        <f>COUNTIFS('4-Results'!K:K,'7-Topology'!C27,'4-Results'!D:D,"&lt;"&amp;'7-Topology'!$D$4)</f>
        <v>2</v>
      </c>
      <c r="E27">
        <f>COUNTIFS('4-Results'!K:K,'7-Topology'!C27,'4-Results'!D:D,"&gt;"&amp;'7-Topology'!$D$4)</f>
        <v>1</v>
      </c>
      <c r="F27" s="1">
        <f t="shared" si="0"/>
        <v>3</v>
      </c>
      <c r="H27" s="10">
        <f t="shared" si="1"/>
        <v>0.66666666666666663</v>
      </c>
    </row>
    <row r="28" spans="1:8" x14ac:dyDescent="0.25">
      <c r="C28" s="1" t="s">
        <v>939</v>
      </c>
      <c r="D28">
        <f>COUNTIFS('4-Results'!K:K,'7-Topology'!C28,'4-Results'!D:D,"&lt;"&amp;'7-Topology'!$D$4)</f>
        <v>2</v>
      </c>
      <c r="E28">
        <f>COUNTIFS('4-Results'!K:K,'7-Topology'!C28,'4-Results'!D:D,"&gt;"&amp;'7-Topology'!$D$4)</f>
        <v>3</v>
      </c>
      <c r="F28" s="1">
        <f t="shared" si="0"/>
        <v>5</v>
      </c>
      <c r="H28" s="10">
        <f t="shared" si="1"/>
        <v>0.4</v>
      </c>
    </row>
    <row r="29" spans="1:8" x14ac:dyDescent="0.25">
      <c r="C29" s="1" t="s">
        <v>940</v>
      </c>
      <c r="D29">
        <f>COUNTIFS('4-Results'!K:K,'7-Topology'!C29,'4-Results'!D:D,"&lt;"&amp;'7-Topology'!$D$4)</f>
        <v>7</v>
      </c>
      <c r="E29">
        <f>COUNTIFS('4-Results'!K:K,'7-Topology'!C29,'4-Results'!D:D,"&gt;"&amp;'7-Topology'!$D$4)</f>
        <v>5</v>
      </c>
      <c r="F29" s="1">
        <f t="shared" si="0"/>
        <v>12</v>
      </c>
      <c r="H29" s="10">
        <f t="shared" si="1"/>
        <v>0.58333333333333337</v>
      </c>
    </row>
    <row r="30" spans="1:8" x14ac:dyDescent="0.25">
      <c r="C30" s="1" t="s">
        <v>944</v>
      </c>
      <c r="D30">
        <f>COUNTIFS('4-Results'!K:K,'7-Topology'!C30,'4-Results'!D:D,"&lt;"&amp;'7-Topology'!$D$4)</f>
        <v>8</v>
      </c>
      <c r="E30">
        <f>COUNTIFS('4-Results'!K:K,'7-Topology'!C30,'4-Results'!D:D,"&gt;"&amp;'7-Topology'!$D$4)</f>
        <v>0</v>
      </c>
      <c r="F30" s="1">
        <f t="shared" si="0"/>
        <v>8</v>
      </c>
      <c r="H30" s="10">
        <f t="shared" si="1"/>
        <v>1</v>
      </c>
    </row>
    <row r="31" spans="1:8" x14ac:dyDescent="0.25">
      <c r="C31" s="1" t="s">
        <v>947</v>
      </c>
      <c r="D31">
        <f>COUNTIFS('4-Results'!K:K,'7-Topology'!C31,'4-Results'!D:D,"&lt;"&amp;'7-Topology'!$D$4)</f>
        <v>1</v>
      </c>
      <c r="E31">
        <f>COUNTIFS('4-Results'!K:K,'7-Topology'!C31,'4-Results'!D:D,"&gt;"&amp;'7-Topology'!$D$4)</f>
        <v>5</v>
      </c>
      <c r="F31" s="1">
        <f t="shared" si="0"/>
        <v>6</v>
      </c>
      <c r="H31" s="10">
        <f t="shared" si="1"/>
        <v>0.16666666666666666</v>
      </c>
    </row>
    <row r="32" spans="1:8" x14ac:dyDescent="0.25">
      <c r="C32" s="1" t="s">
        <v>949</v>
      </c>
      <c r="D32">
        <f>COUNTIFS('4-Results'!K:K,'7-Topology'!C32,'4-Results'!D:D,"&lt;"&amp;'7-Topology'!$D$4)</f>
        <v>4</v>
      </c>
      <c r="E32">
        <f>COUNTIFS('4-Results'!K:K,'7-Topology'!C32,'4-Results'!D:D,"&gt;"&amp;'7-Topology'!$D$4)</f>
        <v>6</v>
      </c>
      <c r="F32" s="1">
        <f t="shared" si="0"/>
        <v>10</v>
      </c>
      <c r="H32" s="10">
        <f t="shared" si="1"/>
        <v>0.4</v>
      </c>
    </row>
    <row r="33" spans="3:8" x14ac:dyDescent="0.25">
      <c r="C33" s="1" t="s">
        <v>952</v>
      </c>
      <c r="D33">
        <f>COUNTIFS('4-Results'!K:K,'7-Topology'!C33,'4-Results'!D:D,"&lt;"&amp;'7-Topology'!$D$4)</f>
        <v>3</v>
      </c>
      <c r="E33">
        <f>COUNTIFS('4-Results'!K:K,'7-Topology'!C33,'4-Results'!D:D,"&gt;"&amp;'7-Topology'!$D$4)</f>
        <v>2</v>
      </c>
      <c r="F33" s="1">
        <f t="shared" si="0"/>
        <v>5</v>
      </c>
      <c r="H33" s="10">
        <f t="shared" si="1"/>
        <v>0.6</v>
      </c>
    </row>
    <row r="34" spans="3:8" x14ac:dyDescent="0.25">
      <c r="C34" s="1" t="s">
        <v>953</v>
      </c>
      <c r="D34">
        <f>COUNTIFS('4-Results'!K:K,'7-Topology'!C34,'4-Results'!D:D,"&lt;"&amp;'7-Topology'!$D$4)</f>
        <v>1</v>
      </c>
      <c r="E34">
        <f>COUNTIFS('4-Results'!K:K,'7-Topology'!C34,'4-Results'!D:D,"&gt;"&amp;'7-Topology'!$D$4)</f>
        <v>0</v>
      </c>
      <c r="F34" s="1">
        <f t="shared" si="0"/>
        <v>1</v>
      </c>
      <c r="H34" s="10">
        <f t="shared" si="1"/>
        <v>1</v>
      </c>
    </row>
    <row r="35" spans="3:8" x14ac:dyDescent="0.25">
      <c r="C35" s="1" t="s">
        <v>955</v>
      </c>
      <c r="D35">
        <f>COUNTIFS('4-Results'!K:K,'7-Topology'!C35,'4-Results'!D:D,"&lt;"&amp;'7-Topology'!$D$4)</f>
        <v>5</v>
      </c>
      <c r="E35">
        <f>COUNTIFS('4-Results'!K:K,'7-Topology'!C35,'4-Results'!D:D,"&gt;"&amp;'7-Topology'!$D$4)</f>
        <v>4</v>
      </c>
      <c r="F35" s="1">
        <f t="shared" si="0"/>
        <v>9</v>
      </c>
      <c r="H35" s="10">
        <f t="shared" si="1"/>
        <v>0.55555555555555558</v>
      </c>
    </row>
    <row r="36" spans="3:8" x14ac:dyDescent="0.25">
      <c r="C36" s="1" t="s">
        <v>959</v>
      </c>
      <c r="D36">
        <f>COUNTIFS('4-Results'!K:K,'7-Topology'!C36,'4-Results'!D:D,"&lt;"&amp;'7-Topology'!$D$4)</f>
        <v>0</v>
      </c>
      <c r="E36">
        <f>COUNTIFS('4-Results'!K:K,'7-Topology'!C36,'4-Results'!D:D,"&gt;"&amp;'7-Topology'!$D$4)</f>
        <v>3</v>
      </c>
      <c r="F36" s="1">
        <f t="shared" si="0"/>
        <v>3</v>
      </c>
      <c r="H36" s="10">
        <f t="shared" si="1"/>
        <v>0</v>
      </c>
    </row>
    <row r="37" spans="3:8" x14ac:dyDescent="0.25">
      <c r="C37" s="1" t="s">
        <v>961</v>
      </c>
      <c r="D37">
        <f>COUNTIFS('4-Results'!K:K,'7-Topology'!C37,'4-Results'!D:D,"&lt;"&amp;'7-Topology'!$D$4)</f>
        <v>7</v>
      </c>
      <c r="E37">
        <f>COUNTIFS('4-Results'!K:K,'7-Topology'!C37,'4-Results'!D:D,"&gt;"&amp;'7-Topology'!$D$4)</f>
        <v>0</v>
      </c>
      <c r="F37" s="1">
        <f t="shared" si="0"/>
        <v>7</v>
      </c>
      <c r="H37" s="10">
        <f t="shared" si="1"/>
        <v>1</v>
      </c>
    </row>
    <row r="38" spans="3:8" x14ac:dyDescent="0.25">
      <c r="C38" s="1" t="s">
        <v>963</v>
      </c>
      <c r="D38">
        <f>COUNTIFS('4-Results'!K:K,'7-Topology'!C38,'4-Results'!D:D,"&lt;"&amp;'7-Topology'!$D$4)</f>
        <v>3</v>
      </c>
      <c r="E38">
        <f>COUNTIFS('4-Results'!K:K,'7-Topology'!C38,'4-Results'!D:D,"&gt;"&amp;'7-Topology'!$D$4)</f>
        <v>3</v>
      </c>
      <c r="F38" s="1">
        <f t="shared" si="0"/>
        <v>6</v>
      </c>
      <c r="H38" s="10">
        <f t="shared" si="1"/>
        <v>0.5</v>
      </c>
    </row>
    <row r="39" spans="3:8" x14ac:dyDescent="0.25">
      <c r="C39" s="1" t="s">
        <v>966</v>
      </c>
      <c r="D39">
        <f>COUNTIFS('4-Results'!K:K,'7-Topology'!C39,'4-Results'!D:D,"&lt;"&amp;'7-Topology'!$D$4)</f>
        <v>1</v>
      </c>
      <c r="E39">
        <f>COUNTIFS('4-Results'!K:K,'7-Topology'!C39,'4-Results'!D:D,"&gt;"&amp;'7-Topology'!$D$4)</f>
        <v>3</v>
      </c>
      <c r="F39" s="1">
        <f t="shared" si="0"/>
        <v>4</v>
      </c>
      <c r="H39" s="10">
        <f t="shared" si="1"/>
        <v>0.25</v>
      </c>
    </row>
    <row r="40" spans="3:8" x14ac:dyDescent="0.25">
      <c r="C40" s="1" t="s">
        <v>973</v>
      </c>
      <c r="D40">
        <f>COUNTIFS('4-Results'!K:K,'7-Topology'!C40,'4-Results'!D:D,"&lt;"&amp;'7-Topology'!$D$4)</f>
        <v>1</v>
      </c>
      <c r="E40">
        <f>COUNTIFS('4-Results'!K:K,'7-Topology'!C40,'4-Results'!D:D,"&gt;"&amp;'7-Topology'!$D$4)</f>
        <v>2</v>
      </c>
      <c r="F40" s="1">
        <f t="shared" si="0"/>
        <v>3</v>
      </c>
      <c r="H40" s="10">
        <f t="shared" si="1"/>
        <v>0.33333333333333331</v>
      </c>
    </row>
    <row r="41" spans="3:8" x14ac:dyDescent="0.25">
      <c r="C41" s="1" t="s">
        <v>976</v>
      </c>
      <c r="D41">
        <f>COUNTIFS('4-Results'!K:K,'7-Topology'!C41,'4-Results'!D:D,"&lt;"&amp;'7-Topology'!$D$4)</f>
        <v>1</v>
      </c>
      <c r="E41">
        <f>COUNTIFS('4-Results'!K:K,'7-Topology'!C41,'4-Results'!D:D,"&gt;"&amp;'7-Topology'!$D$4)</f>
        <v>4</v>
      </c>
      <c r="F41" s="1">
        <f t="shared" si="0"/>
        <v>5</v>
      </c>
      <c r="H41" s="10">
        <f t="shared" si="1"/>
        <v>0.2</v>
      </c>
    </row>
    <row r="42" spans="3:8" x14ac:dyDescent="0.25">
      <c r="C42" s="1" t="s">
        <v>979</v>
      </c>
      <c r="D42">
        <f>COUNTIFS('4-Results'!K:K,'7-Topology'!C42,'4-Results'!D:D,"&lt;"&amp;'7-Topology'!$D$4)</f>
        <v>3</v>
      </c>
      <c r="E42">
        <f>COUNTIFS('4-Results'!K:K,'7-Topology'!C42,'4-Results'!D:D,"&gt;"&amp;'7-Topology'!$D$4)</f>
        <v>1</v>
      </c>
      <c r="F42" s="1">
        <f t="shared" si="0"/>
        <v>4</v>
      </c>
      <c r="H42" s="10">
        <f t="shared" si="1"/>
        <v>0.75</v>
      </c>
    </row>
    <row r="43" spans="3:8" x14ac:dyDescent="0.25">
      <c r="C43" s="1" t="s">
        <v>980</v>
      </c>
      <c r="D43">
        <f>COUNTIFS('4-Results'!K:K,'7-Topology'!C43,'4-Results'!D:D,"&lt;"&amp;'7-Topology'!$D$4)</f>
        <v>0</v>
      </c>
      <c r="E43">
        <f>COUNTIFS('4-Results'!K:K,'7-Topology'!C43,'4-Results'!D:D,"&gt;"&amp;'7-Topology'!$D$4)</f>
        <v>12</v>
      </c>
      <c r="F43" s="1">
        <f t="shared" si="0"/>
        <v>12</v>
      </c>
      <c r="H43" s="10">
        <f t="shared" si="1"/>
        <v>0</v>
      </c>
    </row>
    <row r="44" spans="3:8" x14ac:dyDescent="0.25">
      <c r="C44" s="1" t="s">
        <v>1188</v>
      </c>
      <c r="D44">
        <f>COUNTIFS('4-Results'!K:K,'7-Topology'!C44,'4-Results'!D:D,"&lt;"&amp;'7-Topology'!$D$4)</f>
        <v>20</v>
      </c>
      <c r="E44">
        <f>COUNTIFS('4-Results'!K:K,'7-Topology'!C44,'4-Results'!D:D,"&gt;"&amp;'7-Topology'!$D$4)</f>
        <v>0</v>
      </c>
      <c r="F44" s="1">
        <f t="shared" si="0"/>
        <v>20</v>
      </c>
      <c r="H44" s="10">
        <f t="shared" si="1"/>
        <v>1</v>
      </c>
    </row>
    <row r="45" spans="3:8" x14ac:dyDescent="0.25">
      <c r="C45" s="1" t="s">
        <v>983</v>
      </c>
      <c r="D45" s="1">
        <f>SUM(D19:D44)</f>
        <v>102</v>
      </c>
      <c r="E45" s="1">
        <f>SUM(E19:E44)</f>
        <v>80</v>
      </c>
      <c r="F45" s="1">
        <f t="shared" si="0"/>
        <v>182</v>
      </c>
      <c r="H45" s="11">
        <f t="shared" si="1"/>
        <v>0.56043956043956045</v>
      </c>
    </row>
  </sheetData>
  <sortState xmlns:xlrd2="http://schemas.microsoft.com/office/spreadsheetml/2017/richdata2" ref="C29:C54">
    <sortCondition ref="C29:C54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</spe:Receivers>
</file>

<file path=customXml/item2.xml><?xml version="1.0" encoding="utf-8"?>
<?mso-contentType ?>
<SharedContentType xmlns="Microsoft.SharePoint.Taxonomy.ContentTypeSync" SourceId="75da950e-97e8-4a9a-8b6f-9eb77ffa6262" ContentTypeId="0x0101004B401752A84C444DBC463B1B9BDDD9050117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a10e434a1024f8392157283c9fb39de xmlns="91a9f7df-9291-4ca2-9dfc-05eff62bff97">
      <Terms xmlns="http://schemas.microsoft.com/office/infopath/2007/PartnerControls"/>
    </na10e434a1024f8392157283c9fb39de>
    <d8a2a566a0de416bb90ea277e2ed71d3 xmlns="91a9f7df-9291-4ca2-9dfc-05eff62bff97">
      <Terms xmlns="http://schemas.microsoft.com/office/infopath/2007/PartnerControls"/>
    </d8a2a566a0de416bb90ea277e2ed71d3>
    <CategoryDescription xmlns="http://schemas.microsoft.com/sharepoint.v3" xsi:nil="true"/>
    <RMStatus xmlns="91a9f7df-9291-4ca2-9dfc-05eff62bff97">ACTIVE</RMStatus>
    <RMStatusDate xmlns="91a9f7df-9291-4ca2-9dfc-05eff62bff97" xsi:nil="true"/>
    <EndofYear xmlns="91a9f7df-9291-4ca2-9dfc-05eff62bff97" xsi:nil="true"/>
    <TaxCatchAll xmlns="91a9f7df-9291-4ca2-9dfc-05eff62bff97"/>
    <RMExpirationDate xmlns="91a9f7df-9291-4ca2-9dfc-05eff62bff9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Research Document" ma:contentTypeID="0x0101004B401752A84C444DBC463B1B9BDDD9050117005BCB4AFDC26D6248950C48F3B681B3F6" ma:contentTypeVersion="3" ma:contentTypeDescription="" ma:contentTypeScope="" ma:versionID="12b53c32fea1cd9dd6f5a344f391b12d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.v3" xmlns:ns3="91a9f7df-9291-4ca2-9dfc-05eff62bff97" targetNamespace="http://schemas.microsoft.com/office/2006/metadata/properties" ma:root="true" ma:fieldsID="54f545a1e5b7a442ec30403501540ed2" ns1:_="" ns2:_="" ns3:_="">
    <xsd:import namespace="http://schemas.microsoft.com/sharepoint/v3"/>
    <xsd:import namespace="http://schemas.microsoft.com/sharepoint.v3"/>
    <xsd:import namespace="91a9f7df-9291-4ca2-9dfc-05eff62bff97"/>
    <xsd:element name="properties">
      <xsd:complexType>
        <xsd:sequence>
          <xsd:element name="documentManagement">
            <xsd:complexType>
              <xsd:all>
                <xsd:element ref="ns2:CategoryDescription" minOccurs="0"/>
                <xsd:element ref="ns3:RMStatus" minOccurs="0"/>
                <xsd:element ref="ns3:RMStatusDate" minOccurs="0"/>
                <xsd:element ref="ns3:RMExpirationDate" minOccurs="0"/>
                <xsd:element ref="ns3:TaxCatchAll" minOccurs="0"/>
                <xsd:element ref="ns3:TaxCatchAllLabel" minOccurs="0"/>
                <xsd:element ref="ns3:na10e434a1024f8392157283c9fb39de" minOccurs="0"/>
                <xsd:element ref="ns1:_dlc_Exempt" minOccurs="0"/>
                <xsd:element ref="ns1:_dlc_ExpireDateSaved" minOccurs="0"/>
                <xsd:element ref="ns1:_dlc_ExpireDate" minOccurs="0"/>
                <xsd:element ref="ns3:d8a2a566a0de416bb90ea277e2ed71d3" minOccurs="0"/>
                <xsd:element ref="ns3:End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7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9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" nillable="true" ma:displayName="Description" ma:internalName="Category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9f7df-9291-4ca2-9dfc-05eff62bff97" elementFormDefault="qualified">
    <xsd:import namespace="http://schemas.microsoft.com/office/2006/documentManagement/types"/>
    <xsd:import namespace="http://schemas.microsoft.com/office/infopath/2007/PartnerControls"/>
    <xsd:element name="RMStatus" ma:index="5" nillable="true" ma:displayName="RM Status" ma:default="ACTIVE" ma:format="Dropdown" ma:internalName="RMStatus" ma:readOnly="false">
      <xsd:simpleType>
        <xsd:restriction base="dms:Choice">
          <xsd:enumeration value="ACTIVE"/>
          <xsd:enumeration value="INACTIVE"/>
        </xsd:restriction>
      </xsd:simpleType>
    </xsd:element>
    <xsd:element name="RMStatusDate" ma:index="6" nillable="true" ma:displayName="RM Status Date" ma:format="DateOnly" ma:internalName="RMStatusDate">
      <xsd:simpleType>
        <xsd:restriction base="dms:DateTime"/>
      </xsd:simpleType>
    </xsd:element>
    <xsd:element name="RMExpirationDate" ma:index="7" nillable="true" ma:displayName="RM Expiration Date" ma:format="DateOnly" ma:internalName="RMExpirationDate">
      <xsd:simpleType>
        <xsd:restriction base="dms:DateTime"/>
      </xsd:simpleType>
    </xsd:element>
    <xsd:element name="TaxCatchAll" ma:index="8" nillable="true" ma:displayName="Taxonomy Catch All Column" ma:hidden="true" ma:list="{fd316e2a-70c5-4eee-a52e-83c123f5fac9}" ma:internalName="TaxCatchAll" ma:showField="CatchAllData" ma:web="f378d892-cd74-471a-bd60-1a07a238ad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fd316e2a-70c5-4eee-a52e-83c123f5fac9}" ma:internalName="TaxCatchAllLabel" ma:readOnly="true" ma:showField="CatchAllDataLabel" ma:web="f378d892-cd74-471a-bd60-1a07a238ad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a10e434a1024f8392157283c9fb39de" ma:index="15" nillable="true" ma:taxonomy="true" ma:internalName="na10e434a1024f8392157283c9fb39de" ma:taxonomyFieldName="RM_x0020_Classification" ma:displayName="RM Classification" ma:default="" ma:fieldId="{7a10e434-a102-4f83-9215-7283c9fb39de}" ma:sspId="75da950e-97e8-4a9a-8b6f-9eb77ffa6262" ma:termSetId="47860b5d-51d6-40b8-95c7-410bbabf622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8a2a566a0de416bb90ea277e2ed71d3" ma:index="20" nillable="true" ma:taxonomy="true" ma:internalName="d8a2a566a0de416bb90ea277e2ed71d3" ma:taxonomyFieldName="OwningOrganization" ma:displayName="Owning Organization" ma:default="" ma:fieldId="{d8a2a566-a0de-416b-b90e-a277e2ed71d3}" ma:sspId="75da950e-97e8-4a9a-8b6f-9eb77ffa6262" ma:termSetId="1a7313db-dee9-4d91-8797-52c22b2c23a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ndofYear" ma:index="21" nillable="true" ma:displayName="RM End of Year" ma:format="DateOnly" ma:internalName="EndofYear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?mso-contentType ?>
<p:Policy xmlns:p="office.server.policy" id="" local="true">
  <p:Name>Official Business Record</p:Name>
  <p:Description/>
  <p:Statement/>
  <p:PolicyItems>
    <p:PolicyItem featureId="Microsoft.Office.RecordsManagement.PolicyFeatures.Expiration" staticId="0x0101004B401752A84C444DBC463B1B9BDDD90501|1672589710" UniqueId="a6fa379c-65e6-47f6-97dd-f52488dfe5cd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0</number>
                  <property>RMExpirationDate</property>
                  <propertyId>1d3621cd-65c6-42c0-8bc2-75047de299c3</propertyId>
                  <period>years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Props1.xml><?xml version="1.0" encoding="utf-8"?>
<ds:datastoreItem xmlns:ds="http://schemas.openxmlformats.org/officeDocument/2006/customXml" ds:itemID="{C30DBC50-D2FC-4A6A-9BE1-3A30A0881D1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7416684-2B9F-415A-A09E-D3C9E917E7BE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79244DEF-33CA-4A56-9A2B-803E1C6762D4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1a9f7df-9291-4ca2-9dfc-05eff62bff97"/>
    <ds:schemaRef ds:uri="http://schemas.microsoft.com/sharepoint.v3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BA5D8BF-190A-4A1E-83A6-6DE330911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.v3"/>
    <ds:schemaRef ds:uri="91a9f7df-9291-4ca2-9dfc-05eff62bff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9756ED2-81B1-42B5-818F-A3A222167AF6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83A1B3AB-52C3-47E4-B8C2-C1CD1CBFFCD9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1-Sources</vt:lpstr>
      <vt:lpstr>2-Patients</vt:lpstr>
      <vt:lpstr>3-Variants</vt:lpstr>
      <vt:lpstr>4-Results</vt:lpstr>
      <vt:lpstr>5-Tabulation</vt:lpstr>
      <vt:lpstr>6-Reclassification</vt:lpstr>
      <vt:lpstr>7-Topology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 Wuster</dc:creator>
  <cp:keywords/>
  <dc:description/>
  <cp:lastModifiedBy>Art Wuster</cp:lastModifiedBy>
  <cp:revision/>
  <dcterms:created xsi:type="dcterms:W3CDTF">2020-02-13T18:22:23Z</dcterms:created>
  <dcterms:modified xsi:type="dcterms:W3CDTF">2022-02-19T05:01:46Z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0x0101004B401752A84C444DBC463B1B9BDDD9050117005BCB4AFDC26D6248950C48F3B681B3F6</vt:lpwstr>
  </property>
</Properties>
</file>