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PC\Documents\RESEARCH\Calculations\"/>
    </mc:Choice>
  </mc:AlternateContent>
  <xr:revisionPtr revIDLastSave="0" documentId="13_ncr:1_{C5863DD3-71EB-42ED-8FFA-C5FC111A2538}" xr6:coauthVersionLast="46" xr6:coauthVersionMax="46" xr10:uidLastSave="{00000000-0000-0000-0000-000000000000}"/>
  <bookViews>
    <workbookView xWindow="-120" yWindow="-120" windowWidth="20730" windowHeight="11310" activeTab="2" xr2:uid="{732D2BE5-63B4-410E-ABC3-1807CCEA246D}"/>
  </bookViews>
  <sheets>
    <sheet name="Groundnut p1" sheetId="5" r:id="rId1"/>
    <sheet name="Groundnut p2" sheetId="7" r:id="rId2"/>
    <sheet name="Groundnut overall" sheetId="1" r:id="rId3"/>
    <sheet name="Sesamum p1" sheetId="9" r:id="rId4"/>
    <sheet name="Sesamum p2" sheetId="8" r:id="rId5"/>
    <sheet name="Sesamum overall" sheetId="2" r:id="rId6"/>
    <sheet name="Soybean p1" sheetId="11" r:id="rId7"/>
    <sheet name="Soybean p 2" sheetId="10" r:id="rId8"/>
    <sheet name="Soybean overall" sheetId="3" r:id="rId9"/>
    <sheet name="R&amp;M p1" sheetId="12" r:id="rId10"/>
    <sheet name="R&amp;M p2" sheetId="6" r:id="rId11"/>
    <sheet name="R&amp;M overall" sheetId="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3" i="6" l="1"/>
  <c r="AG13" i="6"/>
  <c r="AH12" i="6"/>
  <c r="AG12" i="6"/>
  <c r="AH11" i="6"/>
  <c r="AG11" i="6"/>
  <c r="AH10" i="6"/>
  <c r="AG10" i="6"/>
  <c r="AH9" i="6"/>
  <c r="AG9" i="6"/>
  <c r="AH8" i="6"/>
  <c r="AG8" i="6"/>
  <c r="AH7" i="6"/>
  <c r="AG7" i="6"/>
  <c r="AH6" i="6"/>
  <c r="AG6" i="6"/>
  <c r="AH5" i="6"/>
  <c r="AG5" i="6"/>
  <c r="AH4" i="6"/>
  <c r="AG4" i="6"/>
  <c r="AH13" i="12"/>
  <c r="AG13" i="12"/>
  <c r="AH12" i="12"/>
  <c r="AG12" i="12"/>
  <c r="AH11" i="12"/>
  <c r="AG11" i="12"/>
  <c r="AH10" i="12"/>
  <c r="AG10" i="12"/>
  <c r="AH9" i="12"/>
  <c r="AG9" i="12"/>
  <c r="AH8" i="12"/>
  <c r="AG8" i="12"/>
  <c r="AH7" i="12"/>
  <c r="AG7" i="12"/>
  <c r="AH6" i="12"/>
  <c r="AG6" i="12"/>
  <c r="AH5" i="12"/>
  <c r="AG5" i="12"/>
  <c r="AH4" i="12"/>
  <c r="AG4" i="12"/>
  <c r="AG24" i="4"/>
  <c r="AF24" i="4"/>
  <c r="AG23" i="4"/>
  <c r="AF23" i="4"/>
  <c r="AG22" i="4"/>
  <c r="AF22" i="4"/>
  <c r="AG21" i="4"/>
  <c r="AF21" i="4"/>
  <c r="AG20" i="4"/>
  <c r="AF20" i="4"/>
  <c r="AG19" i="4"/>
  <c r="AF19" i="4"/>
  <c r="AG18" i="4"/>
  <c r="AF18" i="4"/>
  <c r="AG17" i="4"/>
  <c r="AF17" i="4"/>
  <c r="AG16" i="4"/>
  <c r="AF16" i="4"/>
  <c r="AG15" i="4"/>
  <c r="AF15" i="4"/>
  <c r="AG14" i="4"/>
  <c r="AG13" i="4"/>
  <c r="AF13" i="4"/>
  <c r="AG12" i="4"/>
  <c r="AF12" i="4"/>
  <c r="AG11" i="4"/>
  <c r="AF11" i="4"/>
  <c r="AG10" i="4"/>
  <c r="AF10" i="4"/>
  <c r="AG9" i="4"/>
  <c r="AF9" i="4"/>
  <c r="AG8" i="4"/>
  <c r="AF8" i="4"/>
  <c r="AG7" i="4"/>
  <c r="AF7" i="4"/>
  <c r="AG6" i="4"/>
  <c r="AF6" i="4"/>
  <c r="AG5" i="4"/>
  <c r="AF5" i="4"/>
  <c r="AG4" i="4"/>
  <c r="AF4" i="4"/>
  <c r="AH13" i="10"/>
  <c r="AG13" i="10"/>
  <c r="AH12" i="10"/>
  <c r="AG12" i="10"/>
  <c r="AH11" i="10"/>
  <c r="AG11" i="10"/>
  <c r="AH10" i="10"/>
  <c r="AG10" i="10"/>
  <c r="AH9" i="10"/>
  <c r="AG9" i="10"/>
  <c r="AH8" i="10"/>
  <c r="AG8" i="10"/>
  <c r="AH7" i="10"/>
  <c r="AG7" i="10"/>
  <c r="AH6" i="10"/>
  <c r="AG6" i="10"/>
  <c r="AH5" i="10"/>
  <c r="AG5" i="10"/>
  <c r="AH4" i="10"/>
  <c r="AG4" i="10"/>
  <c r="AH13" i="11"/>
  <c r="AG13" i="11"/>
  <c r="AH12" i="11"/>
  <c r="AG12" i="11"/>
  <c r="AH11" i="11"/>
  <c r="AG11" i="11"/>
  <c r="AH10" i="11"/>
  <c r="AG10" i="11"/>
  <c r="AH9" i="11"/>
  <c r="AG9" i="11"/>
  <c r="AH8" i="11"/>
  <c r="AG8" i="11"/>
  <c r="AH7" i="11"/>
  <c r="AG7" i="11"/>
  <c r="AH6" i="11"/>
  <c r="AG6" i="11"/>
  <c r="AH5" i="11"/>
  <c r="AG5" i="11"/>
  <c r="AH4" i="11"/>
  <c r="AG4" i="11"/>
  <c r="AH24" i="3"/>
  <c r="AG24" i="3"/>
  <c r="AH23" i="3"/>
  <c r="AG23" i="3"/>
  <c r="AH22" i="3"/>
  <c r="AG22" i="3"/>
  <c r="AH21" i="3"/>
  <c r="AG21" i="3"/>
  <c r="AH20" i="3"/>
  <c r="AG20" i="3"/>
  <c r="AH19" i="3"/>
  <c r="AG19" i="3"/>
  <c r="AH18" i="3"/>
  <c r="AG18" i="3"/>
  <c r="AH17" i="3"/>
  <c r="AG17" i="3"/>
  <c r="AH16" i="3"/>
  <c r="AG16" i="3"/>
  <c r="AH15" i="3"/>
  <c r="AG15" i="3"/>
  <c r="AH14" i="3"/>
  <c r="AH13" i="3"/>
  <c r="AG13" i="3"/>
  <c r="AH12" i="3"/>
  <c r="AG12" i="3"/>
  <c r="AH11" i="3"/>
  <c r="AG11" i="3"/>
  <c r="AH10" i="3"/>
  <c r="AG10" i="3"/>
  <c r="AH9" i="3"/>
  <c r="AG9" i="3"/>
  <c r="AH8" i="3"/>
  <c r="AG8" i="3"/>
  <c r="AH7" i="3"/>
  <c r="AG7" i="3"/>
  <c r="AH6" i="3"/>
  <c r="AG6" i="3"/>
  <c r="AH5" i="3"/>
  <c r="AG5" i="3"/>
  <c r="AH4" i="3"/>
  <c r="AG4" i="3"/>
  <c r="AH13" i="8"/>
  <c r="AG13" i="8"/>
  <c r="AH12" i="8"/>
  <c r="AG12" i="8"/>
  <c r="AH11" i="8"/>
  <c r="AG11" i="8"/>
  <c r="AH10" i="8"/>
  <c r="AG10" i="8"/>
  <c r="AH9" i="8"/>
  <c r="AG9" i="8"/>
  <c r="AH8" i="8"/>
  <c r="AG8" i="8"/>
  <c r="AH7" i="8"/>
  <c r="AG7" i="8"/>
  <c r="AH6" i="8"/>
  <c r="AG6" i="8"/>
  <c r="AH5" i="8"/>
  <c r="AG5" i="8"/>
  <c r="AH4" i="8"/>
  <c r="AG4" i="8"/>
  <c r="AH13" i="9"/>
  <c r="AG13" i="9"/>
  <c r="AH12" i="9"/>
  <c r="AG12" i="9"/>
  <c r="AH11" i="9"/>
  <c r="AG11" i="9"/>
  <c r="AH10" i="9"/>
  <c r="AG10" i="9"/>
  <c r="AH9" i="9"/>
  <c r="AG9" i="9"/>
  <c r="AH8" i="9"/>
  <c r="AG8" i="9"/>
  <c r="AH7" i="9"/>
  <c r="AG7" i="9"/>
  <c r="AH6" i="9"/>
  <c r="AG6" i="9"/>
  <c r="AH5" i="9"/>
  <c r="AG5" i="9"/>
  <c r="AH4" i="9"/>
  <c r="AG4" i="9"/>
  <c r="AG24" i="2"/>
  <c r="AF24" i="2"/>
  <c r="AG23" i="2"/>
  <c r="AF23" i="2"/>
  <c r="AG22" i="2"/>
  <c r="AF22" i="2"/>
  <c r="AG21" i="2"/>
  <c r="AF21" i="2"/>
  <c r="AG20" i="2"/>
  <c r="AF20" i="2"/>
  <c r="AG19" i="2"/>
  <c r="AF19" i="2"/>
  <c r="AG18" i="2"/>
  <c r="AF18" i="2"/>
  <c r="AG17" i="2"/>
  <c r="AF17" i="2"/>
  <c r="AG16" i="2"/>
  <c r="AF16" i="2"/>
  <c r="AG15" i="2"/>
  <c r="AF15" i="2"/>
  <c r="AG14" i="2"/>
  <c r="AG13" i="2"/>
  <c r="AF13" i="2"/>
  <c r="AG12" i="2"/>
  <c r="AF12" i="2"/>
  <c r="AG11" i="2"/>
  <c r="AF11" i="2"/>
  <c r="AG10" i="2"/>
  <c r="AF10" i="2"/>
  <c r="AG9" i="2"/>
  <c r="AF9" i="2"/>
  <c r="AG8" i="2"/>
  <c r="AF8" i="2"/>
  <c r="AG7" i="2"/>
  <c r="AF7" i="2"/>
  <c r="AG6" i="2"/>
  <c r="AF6" i="2"/>
  <c r="AG5" i="2"/>
  <c r="AF5" i="2"/>
  <c r="AG4" i="2"/>
  <c r="AF4" i="2"/>
  <c r="AG13" i="7"/>
  <c r="AF13" i="7"/>
  <c r="AG12" i="7"/>
  <c r="AF12" i="7"/>
  <c r="AG11" i="7"/>
  <c r="AF11" i="7"/>
  <c r="AG10" i="7"/>
  <c r="AF10" i="7"/>
  <c r="AG9" i="7"/>
  <c r="AF9" i="7"/>
  <c r="AG8" i="7"/>
  <c r="AF8" i="7"/>
  <c r="AG7" i="7"/>
  <c r="AF7" i="7"/>
  <c r="AG6" i="7"/>
  <c r="AF6" i="7"/>
  <c r="AG5" i="7"/>
  <c r="AF5" i="7"/>
  <c r="AG4" i="7"/>
  <c r="AF4" i="7"/>
  <c r="AG13" i="5"/>
  <c r="AF13" i="5"/>
  <c r="AG12" i="5"/>
  <c r="AF12" i="5"/>
  <c r="AG11" i="5"/>
  <c r="AF11" i="5"/>
  <c r="AG10" i="5"/>
  <c r="AF10" i="5"/>
  <c r="AG9" i="5"/>
  <c r="AF9" i="5"/>
  <c r="AG8" i="5"/>
  <c r="AF8" i="5"/>
  <c r="AG7" i="5"/>
  <c r="AF7" i="5"/>
  <c r="AG6" i="5"/>
  <c r="AF6" i="5"/>
  <c r="AG5" i="5"/>
  <c r="AF5" i="5"/>
  <c r="AG4" i="5"/>
  <c r="AF4" i="5"/>
  <c r="AH24" i="1"/>
  <c r="AG24" i="1"/>
  <c r="AH23" i="1"/>
  <c r="AG23" i="1"/>
  <c r="AH22" i="1"/>
  <c r="AG22" i="1"/>
  <c r="AH21" i="1"/>
  <c r="AG21" i="1"/>
  <c r="AH20" i="1"/>
  <c r="AG20" i="1"/>
  <c r="AH19" i="1"/>
  <c r="AG19" i="1"/>
  <c r="AH18" i="1"/>
  <c r="AG18" i="1"/>
  <c r="AH17" i="1"/>
  <c r="AG17" i="1"/>
  <c r="AH16" i="1"/>
  <c r="AG16" i="1"/>
  <c r="AH15" i="1"/>
  <c r="AG15" i="1"/>
  <c r="AH14" i="1"/>
  <c r="AH13" i="1"/>
  <c r="AG13" i="1"/>
  <c r="AH12" i="1"/>
  <c r="AG12" i="1"/>
  <c r="AH11" i="1"/>
  <c r="AG11" i="1"/>
  <c r="AH10" i="1"/>
  <c r="AG10" i="1"/>
  <c r="AH9" i="1"/>
  <c r="AG9" i="1"/>
  <c r="AH8" i="1"/>
  <c r="AG8" i="1"/>
  <c r="AH7" i="1"/>
  <c r="AG7" i="1"/>
  <c r="AH6" i="1"/>
  <c r="AG6" i="1"/>
  <c r="AH5" i="1"/>
  <c r="AG5" i="1"/>
  <c r="AH4" i="1"/>
  <c r="AG4" i="1"/>
  <c r="O59" i="6"/>
  <c r="N59" i="6"/>
  <c r="O58" i="6"/>
  <c r="N58" i="6"/>
  <c r="O57" i="6"/>
  <c r="N57" i="6"/>
  <c r="O56" i="6"/>
  <c r="N56" i="6"/>
  <c r="O55" i="6"/>
  <c r="N55" i="6"/>
  <c r="O54" i="6"/>
  <c r="N54" i="6"/>
  <c r="O53" i="6"/>
  <c r="N53" i="6"/>
  <c r="O52" i="6"/>
  <c r="N52" i="6"/>
  <c r="O51" i="6"/>
  <c r="N51" i="6"/>
  <c r="O50" i="6"/>
  <c r="N50" i="6"/>
  <c r="O13" i="6"/>
  <c r="N13" i="6"/>
  <c r="O12" i="6"/>
  <c r="N12" i="6"/>
  <c r="O11" i="6"/>
  <c r="N11" i="6"/>
  <c r="O10" i="6"/>
  <c r="N10" i="6"/>
  <c r="N26" i="6" s="1"/>
  <c r="N63" i="6" s="1"/>
  <c r="O9" i="6"/>
  <c r="N9" i="6"/>
  <c r="O8" i="6"/>
  <c r="N8" i="6"/>
  <c r="O7" i="6"/>
  <c r="N7" i="6"/>
  <c r="O6" i="6"/>
  <c r="N6" i="6"/>
  <c r="O5" i="6"/>
  <c r="N5" i="6"/>
  <c r="O4" i="6"/>
  <c r="N4" i="6"/>
  <c r="O59" i="12"/>
  <c r="N59" i="12"/>
  <c r="O58" i="12"/>
  <c r="N58" i="12"/>
  <c r="O57" i="12"/>
  <c r="N57" i="12"/>
  <c r="O56" i="12"/>
  <c r="N56" i="12"/>
  <c r="N67" i="12" s="1"/>
  <c r="O55" i="12"/>
  <c r="N55" i="12"/>
  <c r="O54" i="12"/>
  <c r="N54" i="12"/>
  <c r="O53" i="12"/>
  <c r="N53" i="12"/>
  <c r="O52" i="12"/>
  <c r="N52" i="12"/>
  <c r="O51" i="12"/>
  <c r="N51" i="12"/>
  <c r="O50" i="12"/>
  <c r="N50" i="12"/>
  <c r="N66" i="12" s="1"/>
  <c r="O13" i="12"/>
  <c r="N13" i="12"/>
  <c r="O12" i="12"/>
  <c r="N12" i="12"/>
  <c r="O11" i="12"/>
  <c r="N11" i="12"/>
  <c r="O10" i="12"/>
  <c r="N10" i="12"/>
  <c r="N26" i="12" s="1"/>
  <c r="N63" i="12" s="1"/>
  <c r="O9" i="12"/>
  <c r="N9" i="12"/>
  <c r="O8" i="12"/>
  <c r="N8" i="12"/>
  <c r="O7" i="12"/>
  <c r="N7" i="12"/>
  <c r="O6" i="12"/>
  <c r="N6" i="12"/>
  <c r="O5" i="12"/>
  <c r="N5" i="12"/>
  <c r="O4" i="12"/>
  <c r="N4" i="12"/>
  <c r="O70" i="6"/>
  <c r="M70" i="6"/>
  <c r="L70" i="6"/>
  <c r="K70" i="6"/>
  <c r="I70" i="6"/>
  <c r="G70" i="6"/>
  <c r="E70" i="6"/>
  <c r="L67" i="6"/>
  <c r="J67" i="6"/>
  <c r="H67" i="6"/>
  <c r="F67" i="6"/>
  <c r="F70" i="6" s="1"/>
  <c r="D67" i="6"/>
  <c r="L66" i="6"/>
  <c r="J66" i="6"/>
  <c r="H66" i="6"/>
  <c r="F66" i="6"/>
  <c r="D66" i="6"/>
  <c r="D70" i="6" s="1"/>
  <c r="M65" i="6"/>
  <c r="M69" i="6" s="1"/>
  <c r="L65" i="6"/>
  <c r="L69" i="6" s="1"/>
  <c r="K65" i="6"/>
  <c r="J65" i="6"/>
  <c r="I65" i="6"/>
  <c r="I69" i="6" s="1"/>
  <c r="H65" i="6"/>
  <c r="H69" i="6" s="1"/>
  <c r="G65" i="6"/>
  <c r="F65" i="6"/>
  <c r="E65" i="6"/>
  <c r="E69" i="6" s="1"/>
  <c r="D65" i="6"/>
  <c r="D69" i="6" s="1"/>
  <c r="M64" i="6"/>
  <c r="L64" i="6"/>
  <c r="K64" i="6"/>
  <c r="J64" i="6"/>
  <c r="I64" i="6"/>
  <c r="H64" i="6"/>
  <c r="G64" i="6"/>
  <c r="F64" i="6"/>
  <c r="E64" i="6"/>
  <c r="D64" i="6"/>
  <c r="O65" i="6"/>
  <c r="O64" i="6"/>
  <c r="M26" i="6"/>
  <c r="M63" i="6" s="1"/>
  <c r="L26" i="6"/>
  <c r="L63" i="6" s="1"/>
  <c r="K26" i="6"/>
  <c r="K63" i="6" s="1"/>
  <c r="J26" i="6"/>
  <c r="J63" i="6" s="1"/>
  <c r="I26" i="6"/>
  <c r="I63" i="6" s="1"/>
  <c r="H26" i="6"/>
  <c r="H63" i="6" s="1"/>
  <c r="G26" i="6"/>
  <c r="G63" i="6" s="1"/>
  <c r="F26" i="6"/>
  <c r="F63" i="6" s="1"/>
  <c r="E26" i="6"/>
  <c r="E63" i="6" s="1"/>
  <c r="D26" i="6"/>
  <c r="D63" i="6" s="1"/>
  <c r="M25" i="6"/>
  <c r="M62" i="6" s="1"/>
  <c r="L25" i="6"/>
  <c r="L62" i="6" s="1"/>
  <c r="K25" i="6"/>
  <c r="K62" i="6" s="1"/>
  <c r="J25" i="6"/>
  <c r="J62" i="6" s="1"/>
  <c r="I25" i="6"/>
  <c r="I62" i="6" s="1"/>
  <c r="H25" i="6"/>
  <c r="H62" i="6" s="1"/>
  <c r="G25" i="6"/>
  <c r="G62" i="6" s="1"/>
  <c r="F25" i="6"/>
  <c r="F62" i="6" s="1"/>
  <c r="E25" i="6"/>
  <c r="E62" i="6" s="1"/>
  <c r="D25" i="6"/>
  <c r="D62" i="6" s="1"/>
  <c r="M24" i="6"/>
  <c r="L24" i="6"/>
  <c r="K24" i="6"/>
  <c r="J24" i="6"/>
  <c r="I24" i="6"/>
  <c r="H24" i="6"/>
  <c r="G24" i="6"/>
  <c r="F24" i="6"/>
  <c r="E24" i="6"/>
  <c r="D24" i="6"/>
  <c r="O26" i="6"/>
  <c r="O63" i="6" s="1"/>
  <c r="O25" i="6"/>
  <c r="O62" i="6" s="1"/>
  <c r="O70" i="12"/>
  <c r="M70" i="12"/>
  <c r="K70" i="12"/>
  <c r="I70" i="12"/>
  <c r="G70" i="12"/>
  <c r="E70" i="12"/>
  <c r="L67" i="12"/>
  <c r="L70" i="12" s="1"/>
  <c r="J67" i="12"/>
  <c r="H67" i="12"/>
  <c r="F67" i="12"/>
  <c r="D67" i="12"/>
  <c r="D70" i="12" s="1"/>
  <c r="L66" i="12"/>
  <c r="J66" i="12"/>
  <c r="H66" i="12"/>
  <c r="F66" i="12"/>
  <c r="D66" i="12"/>
  <c r="M65" i="12"/>
  <c r="M69" i="12" s="1"/>
  <c r="L65" i="12"/>
  <c r="L69" i="12" s="1"/>
  <c r="K65" i="12"/>
  <c r="J65" i="12"/>
  <c r="I65" i="12"/>
  <c r="I69" i="12" s="1"/>
  <c r="H65" i="12"/>
  <c r="H69" i="12" s="1"/>
  <c r="G65" i="12"/>
  <c r="F65" i="12"/>
  <c r="E65" i="12"/>
  <c r="E69" i="12" s="1"/>
  <c r="D65" i="12"/>
  <c r="D69" i="12" s="1"/>
  <c r="M64" i="12"/>
  <c r="L64" i="12"/>
  <c r="K64" i="12"/>
  <c r="J64" i="12"/>
  <c r="I64" i="12"/>
  <c r="H64" i="12"/>
  <c r="G64" i="12"/>
  <c r="F64" i="12"/>
  <c r="E64" i="12"/>
  <c r="D64" i="12"/>
  <c r="M62" i="12"/>
  <c r="O65" i="12"/>
  <c r="O69" i="12" s="1"/>
  <c r="O64" i="12"/>
  <c r="M26" i="12"/>
  <c r="M63" i="12" s="1"/>
  <c r="L26" i="12"/>
  <c r="L63" i="12" s="1"/>
  <c r="K26" i="12"/>
  <c r="K63" i="12" s="1"/>
  <c r="J26" i="12"/>
  <c r="J63" i="12" s="1"/>
  <c r="J88" i="12" s="1"/>
  <c r="I26" i="12"/>
  <c r="I63" i="12" s="1"/>
  <c r="H26" i="12"/>
  <c r="H63" i="12" s="1"/>
  <c r="G26" i="12"/>
  <c r="G63" i="12" s="1"/>
  <c r="F26" i="12"/>
  <c r="F63" i="12" s="1"/>
  <c r="E26" i="12"/>
  <c r="E63" i="12" s="1"/>
  <c r="E68" i="12" s="1"/>
  <c r="D26" i="12"/>
  <c r="D63" i="12" s="1"/>
  <c r="M25" i="12"/>
  <c r="L25" i="12"/>
  <c r="L62" i="12" s="1"/>
  <c r="K25" i="12"/>
  <c r="K62" i="12" s="1"/>
  <c r="J25" i="12"/>
  <c r="J62" i="12" s="1"/>
  <c r="I25" i="12"/>
  <c r="I62" i="12" s="1"/>
  <c r="H25" i="12"/>
  <c r="H62" i="12" s="1"/>
  <c r="G25" i="12"/>
  <c r="G62" i="12" s="1"/>
  <c r="F25" i="12"/>
  <c r="F62" i="12" s="1"/>
  <c r="E25" i="12"/>
  <c r="E62" i="12" s="1"/>
  <c r="D25" i="12"/>
  <c r="D62" i="12" s="1"/>
  <c r="M24" i="12"/>
  <c r="L24" i="12"/>
  <c r="K24" i="12"/>
  <c r="J24" i="12"/>
  <c r="I24" i="12"/>
  <c r="H24" i="12"/>
  <c r="G24" i="12"/>
  <c r="F24" i="12"/>
  <c r="E24" i="12"/>
  <c r="D24" i="12"/>
  <c r="N25" i="12"/>
  <c r="N62" i="12" s="1"/>
  <c r="O59" i="10"/>
  <c r="N59" i="10"/>
  <c r="O58" i="10"/>
  <c r="N58" i="10"/>
  <c r="O57" i="10"/>
  <c r="N57" i="10"/>
  <c r="O56" i="10"/>
  <c r="O65" i="10" s="1"/>
  <c r="N56" i="10"/>
  <c r="N67" i="10" s="1"/>
  <c r="O55" i="10"/>
  <c r="N55" i="10"/>
  <c r="O54" i="10"/>
  <c r="N54" i="10"/>
  <c r="O53" i="10"/>
  <c r="N53" i="10"/>
  <c r="O52" i="10"/>
  <c r="N52" i="10"/>
  <c r="O51" i="10"/>
  <c r="N51" i="10"/>
  <c r="O50" i="10"/>
  <c r="N50" i="10"/>
  <c r="O13" i="10"/>
  <c r="N13" i="10"/>
  <c r="O12" i="10"/>
  <c r="N12" i="10"/>
  <c r="O11" i="10"/>
  <c r="N11" i="10"/>
  <c r="O10" i="10"/>
  <c r="N10" i="10"/>
  <c r="O9" i="10"/>
  <c r="N9" i="10"/>
  <c r="O8" i="10"/>
  <c r="N8" i="10"/>
  <c r="O7" i="10"/>
  <c r="N7" i="10"/>
  <c r="O6" i="10"/>
  <c r="N6" i="10"/>
  <c r="O5" i="10"/>
  <c r="N5" i="10"/>
  <c r="O4" i="10"/>
  <c r="N4" i="10"/>
  <c r="O59" i="11"/>
  <c r="N59" i="11"/>
  <c r="O58" i="11"/>
  <c r="N58" i="11"/>
  <c r="O57" i="11"/>
  <c r="N57" i="11"/>
  <c r="O56" i="11"/>
  <c r="N56" i="11"/>
  <c r="O55" i="11"/>
  <c r="N55" i="11"/>
  <c r="O54" i="11"/>
  <c r="N54" i="11"/>
  <c r="O53" i="11"/>
  <c r="N53" i="11"/>
  <c r="O52" i="11"/>
  <c r="N52" i="11"/>
  <c r="O51" i="11"/>
  <c r="N51" i="11"/>
  <c r="O50" i="11"/>
  <c r="N50" i="11"/>
  <c r="N66" i="11" s="1"/>
  <c r="O13" i="11"/>
  <c r="N13" i="11"/>
  <c r="O12" i="11"/>
  <c r="N12" i="11"/>
  <c r="O11" i="11"/>
  <c r="N11" i="11"/>
  <c r="O10" i="11"/>
  <c r="N10" i="11"/>
  <c r="N26" i="11" s="1"/>
  <c r="N63" i="11" s="1"/>
  <c r="O9" i="11"/>
  <c r="N9" i="11"/>
  <c r="O8" i="11"/>
  <c r="N8" i="11"/>
  <c r="O7" i="11"/>
  <c r="N7" i="11"/>
  <c r="O6" i="11"/>
  <c r="N6" i="11"/>
  <c r="O5" i="11"/>
  <c r="N5" i="11"/>
  <c r="O4" i="11"/>
  <c r="N4" i="11"/>
  <c r="N25" i="11" s="1"/>
  <c r="N62" i="11" s="1"/>
  <c r="O70" i="10"/>
  <c r="M70" i="10"/>
  <c r="K70" i="10"/>
  <c r="I70" i="10"/>
  <c r="G70" i="10"/>
  <c r="E70" i="10"/>
  <c r="L67" i="10"/>
  <c r="J67" i="10"/>
  <c r="H67" i="10"/>
  <c r="F67" i="10"/>
  <c r="D67" i="10"/>
  <c r="L66" i="10"/>
  <c r="L70" i="10" s="1"/>
  <c r="J66" i="10"/>
  <c r="H66" i="10"/>
  <c r="F66" i="10"/>
  <c r="D66" i="10"/>
  <c r="D70" i="10" s="1"/>
  <c r="M65" i="10"/>
  <c r="L65" i="10"/>
  <c r="L69" i="10" s="1"/>
  <c r="K65" i="10"/>
  <c r="K69" i="10" s="1"/>
  <c r="J65" i="10"/>
  <c r="J69" i="10" s="1"/>
  <c r="I65" i="10"/>
  <c r="H65" i="10"/>
  <c r="G65" i="10"/>
  <c r="G69" i="10" s="1"/>
  <c r="F65" i="10"/>
  <c r="F69" i="10" s="1"/>
  <c r="E65" i="10"/>
  <c r="D65" i="10"/>
  <c r="M64" i="10"/>
  <c r="L64" i="10"/>
  <c r="K64" i="10"/>
  <c r="J64" i="10"/>
  <c r="I64" i="10"/>
  <c r="H64" i="10"/>
  <c r="G64" i="10"/>
  <c r="F64" i="10"/>
  <c r="E64" i="10"/>
  <c r="D64" i="10"/>
  <c r="O64" i="10"/>
  <c r="M26" i="10"/>
  <c r="M63" i="10" s="1"/>
  <c r="L26" i="10"/>
  <c r="L63" i="10" s="1"/>
  <c r="K26" i="10"/>
  <c r="K63" i="10" s="1"/>
  <c r="J26" i="10"/>
  <c r="J63" i="10" s="1"/>
  <c r="I26" i="10"/>
  <c r="I63" i="10" s="1"/>
  <c r="H26" i="10"/>
  <c r="H63" i="10" s="1"/>
  <c r="G26" i="10"/>
  <c r="G63" i="10" s="1"/>
  <c r="F26" i="10"/>
  <c r="F63" i="10" s="1"/>
  <c r="E26" i="10"/>
  <c r="E63" i="10" s="1"/>
  <c r="D26" i="10"/>
  <c r="D63" i="10" s="1"/>
  <c r="M25" i="10"/>
  <c r="M62" i="10" s="1"/>
  <c r="L25" i="10"/>
  <c r="L62" i="10" s="1"/>
  <c r="K25" i="10"/>
  <c r="K62" i="10" s="1"/>
  <c r="J25" i="10"/>
  <c r="J62" i="10" s="1"/>
  <c r="I25" i="10"/>
  <c r="I62" i="10" s="1"/>
  <c r="H25" i="10"/>
  <c r="H62" i="10" s="1"/>
  <c r="G25" i="10"/>
  <c r="G62" i="10" s="1"/>
  <c r="F25" i="10"/>
  <c r="F62" i="10" s="1"/>
  <c r="E25" i="10"/>
  <c r="E62" i="10" s="1"/>
  <c r="D25" i="10"/>
  <c r="D62" i="10" s="1"/>
  <c r="M24" i="10"/>
  <c r="L24" i="10"/>
  <c r="K24" i="10"/>
  <c r="J24" i="10"/>
  <c r="I24" i="10"/>
  <c r="H24" i="10"/>
  <c r="G24" i="10"/>
  <c r="F24" i="10"/>
  <c r="E24" i="10"/>
  <c r="D24" i="10"/>
  <c r="O26" i="10"/>
  <c r="O63" i="10" s="1"/>
  <c r="O68" i="10" s="1"/>
  <c r="O25" i="10"/>
  <c r="O62" i="10" s="1"/>
  <c r="O70" i="11"/>
  <c r="M70" i="11"/>
  <c r="K70" i="11"/>
  <c r="I70" i="11"/>
  <c r="G70" i="11"/>
  <c r="E70" i="11"/>
  <c r="L67" i="11"/>
  <c r="L70" i="11" s="1"/>
  <c r="J67" i="11"/>
  <c r="J70" i="11" s="1"/>
  <c r="H67" i="11"/>
  <c r="F67" i="11"/>
  <c r="D67" i="11"/>
  <c r="D70" i="11" s="1"/>
  <c r="L66" i="11"/>
  <c r="J66" i="11"/>
  <c r="H66" i="11"/>
  <c r="F66" i="11"/>
  <c r="D66" i="11"/>
  <c r="M65" i="11"/>
  <c r="L65" i="11"/>
  <c r="L69" i="11" s="1"/>
  <c r="K65" i="11"/>
  <c r="K69" i="11" s="1"/>
  <c r="J65" i="11"/>
  <c r="I65" i="11"/>
  <c r="H65" i="11"/>
  <c r="H69" i="11" s="1"/>
  <c r="G65" i="11"/>
  <c r="G69" i="11" s="1"/>
  <c r="F65" i="11"/>
  <c r="E65" i="11"/>
  <c r="D65" i="11"/>
  <c r="D69" i="11" s="1"/>
  <c r="M64" i="11"/>
  <c r="L64" i="11"/>
  <c r="K64" i="11"/>
  <c r="J64" i="11"/>
  <c r="I64" i="11"/>
  <c r="H64" i="11"/>
  <c r="G64" i="11"/>
  <c r="F64" i="11"/>
  <c r="E64" i="11"/>
  <c r="D64" i="11"/>
  <c r="O65" i="11"/>
  <c r="O64" i="11"/>
  <c r="M26" i="11"/>
  <c r="M63" i="11" s="1"/>
  <c r="L26" i="11"/>
  <c r="L63" i="11" s="1"/>
  <c r="K26" i="11"/>
  <c r="K63" i="11" s="1"/>
  <c r="J26" i="11"/>
  <c r="J63" i="11" s="1"/>
  <c r="I26" i="11"/>
  <c r="I63" i="11" s="1"/>
  <c r="H26" i="11"/>
  <c r="H63" i="11" s="1"/>
  <c r="G26" i="11"/>
  <c r="G63" i="11" s="1"/>
  <c r="F26" i="11"/>
  <c r="F63" i="11" s="1"/>
  <c r="E26" i="11"/>
  <c r="E63" i="11" s="1"/>
  <c r="D26" i="11"/>
  <c r="D63" i="11" s="1"/>
  <c r="M25" i="11"/>
  <c r="M62" i="11" s="1"/>
  <c r="L25" i="11"/>
  <c r="L62" i="11" s="1"/>
  <c r="K25" i="11"/>
  <c r="K62" i="11" s="1"/>
  <c r="J25" i="11"/>
  <c r="J62" i="11" s="1"/>
  <c r="I25" i="11"/>
  <c r="I62" i="11" s="1"/>
  <c r="H25" i="11"/>
  <c r="H62" i="11" s="1"/>
  <c r="G25" i="11"/>
  <c r="G62" i="11" s="1"/>
  <c r="F25" i="11"/>
  <c r="F62" i="11" s="1"/>
  <c r="E25" i="11"/>
  <c r="E62" i="11" s="1"/>
  <c r="D25" i="11"/>
  <c r="D62" i="11" s="1"/>
  <c r="M24" i="11"/>
  <c r="L24" i="11"/>
  <c r="K24" i="11"/>
  <c r="J24" i="11"/>
  <c r="I24" i="11"/>
  <c r="H24" i="11"/>
  <c r="G24" i="11"/>
  <c r="F24" i="11"/>
  <c r="E24" i="11"/>
  <c r="D24" i="11"/>
  <c r="O59" i="8"/>
  <c r="N59" i="8"/>
  <c r="O58" i="8"/>
  <c r="N58" i="8"/>
  <c r="O57" i="8"/>
  <c r="N57" i="8"/>
  <c r="O56" i="8"/>
  <c r="N56" i="8"/>
  <c r="O55" i="8"/>
  <c r="N55" i="8"/>
  <c r="O54" i="8"/>
  <c r="N54" i="8"/>
  <c r="O53" i="8"/>
  <c r="N53" i="8"/>
  <c r="O52" i="8"/>
  <c r="N52" i="8"/>
  <c r="O51" i="8"/>
  <c r="N51" i="8"/>
  <c r="O50" i="8"/>
  <c r="N50" i="8"/>
  <c r="O13" i="8"/>
  <c r="N13" i="8"/>
  <c r="O12" i="8"/>
  <c r="N12" i="8"/>
  <c r="O11" i="8"/>
  <c r="N11" i="8"/>
  <c r="O10" i="8"/>
  <c r="N10" i="8"/>
  <c r="N26" i="8" s="1"/>
  <c r="N63" i="8" s="1"/>
  <c r="O9" i="8"/>
  <c r="N9" i="8"/>
  <c r="O8" i="8"/>
  <c r="N8" i="8"/>
  <c r="O7" i="8"/>
  <c r="N7" i="8"/>
  <c r="O6" i="8"/>
  <c r="N6" i="8"/>
  <c r="O5" i="8"/>
  <c r="N5" i="8"/>
  <c r="O4" i="8"/>
  <c r="N4" i="8"/>
  <c r="O59" i="9"/>
  <c r="N59" i="9"/>
  <c r="O58" i="9"/>
  <c r="N58" i="9"/>
  <c r="O57" i="9"/>
  <c r="N57" i="9"/>
  <c r="O56" i="9"/>
  <c r="O65" i="9" s="1"/>
  <c r="O69" i="9" s="1"/>
  <c r="N56" i="9"/>
  <c r="N67" i="9" s="1"/>
  <c r="O55" i="9"/>
  <c r="N55" i="9"/>
  <c r="O54" i="9"/>
  <c r="N54" i="9"/>
  <c r="O53" i="9"/>
  <c r="N53" i="9"/>
  <c r="O52" i="9"/>
  <c r="N52" i="9"/>
  <c r="O51" i="9"/>
  <c r="N51" i="9"/>
  <c r="O50" i="9"/>
  <c r="N50" i="9"/>
  <c r="O13" i="9"/>
  <c r="N13" i="9"/>
  <c r="O12" i="9"/>
  <c r="N12" i="9"/>
  <c r="O11" i="9"/>
  <c r="N11" i="9"/>
  <c r="O10" i="9"/>
  <c r="N10" i="9"/>
  <c r="O9" i="9"/>
  <c r="N9" i="9"/>
  <c r="O8" i="9"/>
  <c r="N8" i="9"/>
  <c r="O7" i="9"/>
  <c r="N7" i="9"/>
  <c r="O6" i="9"/>
  <c r="N6" i="9"/>
  <c r="O5" i="9"/>
  <c r="N5" i="9"/>
  <c r="O4" i="9"/>
  <c r="O25" i="9" s="1"/>
  <c r="O62" i="9" s="1"/>
  <c r="N4" i="9"/>
  <c r="N25" i="9" s="1"/>
  <c r="N62" i="9" s="1"/>
  <c r="O70" i="8"/>
  <c r="M70" i="8"/>
  <c r="K70" i="8"/>
  <c r="I70" i="8"/>
  <c r="G70" i="8"/>
  <c r="E70" i="8"/>
  <c r="L67" i="8"/>
  <c r="L70" i="8" s="1"/>
  <c r="J67" i="8"/>
  <c r="H67" i="8"/>
  <c r="F67" i="8"/>
  <c r="D67" i="8"/>
  <c r="L66" i="8"/>
  <c r="J66" i="8"/>
  <c r="H66" i="8"/>
  <c r="F66" i="8"/>
  <c r="D66" i="8"/>
  <c r="M65" i="8"/>
  <c r="L65" i="8"/>
  <c r="K65" i="8"/>
  <c r="K69" i="8" s="1"/>
  <c r="J65" i="8"/>
  <c r="I65" i="8"/>
  <c r="H65" i="8"/>
  <c r="G65" i="8"/>
  <c r="G69" i="8" s="1"/>
  <c r="F65" i="8"/>
  <c r="E65" i="8"/>
  <c r="D65" i="8"/>
  <c r="M64" i="8"/>
  <c r="L64" i="8"/>
  <c r="K64" i="8"/>
  <c r="J64" i="8"/>
  <c r="I64" i="8"/>
  <c r="H64" i="8"/>
  <c r="G64" i="8"/>
  <c r="F64" i="8"/>
  <c r="E64" i="8"/>
  <c r="D64" i="8"/>
  <c r="O65" i="8"/>
  <c r="O64" i="8"/>
  <c r="M26" i="8"/>
  <c r="M63" i="8" s="1"/>
  <c r="L26" i="8"/>
  <c r="L63" i="8" s="1"/>
  <c r="K26" i="8"/>
  <c r="K63" i="8" s="1"/>
  <c r="J26" i="8"/>
  <c r="J63" i="8" s="1"/>
  <c r="I26" i="8"/>
  <c r="I63" i="8" s="1"/>
  <c r="H26" i="8"/>
  <c r="H63" i="8" s="1"/>
  <c r="G26" i="8"/>
  <c r="G63" i="8" s="1"/>
  <c r="F26" i="8"/>
  <c r="F63" i="8" s="1"/>
  <c r="E26" i="8"/>
  <c r="E63" i="8" s="1"/>
  <c r="D26" i="8"/>
  <c r="D63" i="8" s="1"/>
  <c r="M25" i="8"/>
  <c r="M62" i="8" s="1"/>
  <c r="L25" i="8"/>
  <c r="L62" i="8" s="1"/>
  <c r="K25" i="8"/>
  <c r="K62" i="8" s="1"/>
  <c r="J25" i="8"/>
  <c r="J62" i="8" s="1"/>
  <c r="I25" i="8"/>
  <c r="I62" i="8" s="1"/>
  <c r="H25" i="8"/>
  <c r="H62" i="8" s="1"/>
  <c r="G25" i="8"/>
  <c r="G62" i="8" s="1"/>
  <c r="F25" i="8"/>
  <c r="F62" i="8" s="1"/>
  <c r="E25" i="8"/>
  <c r="E62" i="8" s="1"/>
  <c r="D25" i="8"/>
  <c r="D62" i="8" s="1"/>
  <c r="M24" i="8"/>
  <c r="L24" i="8"/>
  <c r="K24" i="8"/>
  <c r="J24" i="8"/>
  <c r="I24" i="8"/>
  <c r="H24" i="8"/>
  <c r="G24" i="8"/>
  <c r="F24" i="8"/>
  <c r="E24" i="8"/>
  <c r="D24" i="8"/>
  <c r="O26" i="8"/>
  <c r="O63" i="8" s="1"/>
  <c r="O25" i="8"/>
  <c r="O62" i="8" s="1"/>
  <c r="O70" i="9"/>
  <c r="M70" i="9"/>
  <c r="K70" i="9"/>
  <c r="I70" i="9"/>
  <c r="G70" i="9"/>
  <c r="E70" i="9"/>
  <c r="L67" i="9"/>
  <c r="J67" i="9"/>
  <c r="J70" i="9" s="1"/>
  <c r="H67" i="9"/>
  <c r="F67" i="9"/>
  <c r="D67" i="9"/>
  <c r="L66" i="9"/>
  <c r="J66" i="9"/>
  <c r="H66" i="9"/>
  <c r="F66" i="9"/>
  <c r="D66" i="9"/>
  <c r="M65" i="9"/>
  <c r="L65" i="9"/>
  <c r="K65" i="9"/>
  <c r="K69" i="9" s="1"/>
  <c r="J65" i="9"/>
  <c r="J69" i="9" s="1"/>
  <c r="I65" i="9"/>
  <c r="H65" i="9"/>
  <c r="G65" i="9"/>
  <c r="G69" i="9" s="1"/>
  <c r="F65" i="9"/>
  <c r="F69" i="9" s="1"/>
  <c r="E65" i="9"/>
  <c r="D65" i="9"/>
  <c r="M64" i="9"/>
  <c r="L64" i="9"/>
  <c r="K64" i="9"/>
  <c r="J64" i="9"/>
  <c r="I64" i="9"/>
  <c r="H64" i="9"/>
  <c r="G64" i="9"/>
  <c r="F64" i="9"/>
  <c r="E64" i="9"/>
  <c r="D64" i="9"/>
  <c r="O64" i="9"/>
  <c r="N64" i="9"/>
  <c r="M26" i="9"/>
  <c r="M63" i="9" s="1"/>
  <c r="L26" i="9"/>
  <c r="L63" i="9" s="1"/>
  <c r="K26" i="9"/>
  <c r="K63" i="9" s="1"/>
  <c r="J26" i="9"/>
  <c r="J63" i="9" s="1"/>
  <c r="I26" i="9"/>
  <c r="I63" i="9" s="1"/>
  <c r="H26" i="9"/>
  <c r="H63" i="9" s="1"/>
  <c r="G26" i="9"/>
  <c r="G63" i="9" s="1"/>
  <c r="F26" i="9"/>
  <c r="F63" i="9" s="1"/>
  <c r="E26" i="9"/>
  <c r="E63" i="9" s="1"/>
  <c r="D26" i="9"/>
  <c r="D63" i="9" s="1"/>
  <c r="M25" i="9"/>
  <c r="M62" i="9" s="1"/>
  <c r="L25" i="9"/>
  <c r="L62" i="9" s="1"/>
  <c r="K25" i="9"/>
  <c r="K62" i="9" s="1"/>
  <c r="J25" i="9"/>
  <c r="J62" i="9" s="1"/>
  <c r="I25" i="9"/>
  <c r="I62" i="9" s="1"/>
  <c r="H25" i="9"/>
  <c r="H62" i="9" s="1"/>
  <c r="G25" i="9"/>
  <c r="G62" i="9" s="1"/>
  <c r="F25" i="9"/>
  <c r="F62" i="9" s="1"/>
  <c r="E25" i="9"/>
  <c r="E62" i="9" s="1"/>
  <c r="D25" i="9"/>
  <c r="D62" i="9" s="1"/>
  <c r="M24" i="9"/>
  <c r="L24" i="9"/>
  <c r="K24" i="9"/>
  <c r="J24" i="9"/>
  <c r="I24" i="9"/>
  <c r="H24" i="9"/>
  <c r="G24" i="9"/>
  <c r="F24" i="9"/>
  <c r="E24" i="9"/>
  <c r="D24" i="9"/>
  <c r="O26" i="9"/>
  <c r="O63" i="9" s="1"/>
  <c r="N26" i="9"/>
  <c r="N63" i="9" s="1"/>
  <c r="O59" i="7"/>
  <c r="N59" i="7"/>
  <c r="O58" i="7"/>
  <c r="N58" i="7"/>
  <c r="O57" i="7"/>
  <c r="N57" i="7"/>
  <c r="O56" i="7"/>
  <c r="N56" i="7"/>
  <c r="N67" i="7" s="1"/>
  <c r="O55" i="7"/>
  <c r="N55" i="7"/>
  <c r="O54" i="7"/>
  <c r="N54" i="7"/>
  <c r="O53" i="7"/>
  <c r="N53" i="7"/>
  <c r="O52" i="7"/>
  <c r="N52" i="7"/>
  <c r="O51" i="7"/>
  <c r="N51" i="7"/>
  <c r="O50" i="7"/>
  <c r="N50" i="7"/>
  <c r="N66" i="7" s="1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N25" i="7" s="1"/>
  <c r="N62" i="7" s="1"/>
  <c r="O70" i="7"/>
  <c r="M70" i="7"/>
  <c r="K70" i="7"/>
  <c r="I70" i="7"/>
  <c r="G70" i="7"/>
  <c r="E70" i="7"/>
  <c r="L67" i="7"/>
  <c r="J67" i="7"/>
  <c r="J70" i="7" s="1"/>
  <c r="H67" i="7"/>
  <c r="F67" i="7"/>
  <c r="D67" i="7"/>
  <c r="L66" i="7"/>
  <c r="J66" i="7"/>
  <c r="H66" i="7"/>
  <c r="F66" i="7"/>
  <c r="D66" i="7"/>
  <c r="M65" i="7"/>
  <c r="L65" i="7"/>
  <c r="K65" i="7"/>
  <c r="K69" i="7" s="1"/>
  <c r="J65" i="7"/>
  <c r="J69" i="7" s="1"/>
  <c r="I65" i="7"/>
  <c r="H65" i="7"/>
  <c r="G65" i="7"/>
  <c r="G69" i="7" s="1"/>
  <c r="F65" i="7"/>
  <c r="F69" i="7" s="1"/>
  <c r="E65" i="7"/>
  <c r="D65" i="7"/>
  <c r="M64" i="7"/>
  <c r="L64" i="7"/>
  <c r="K64" i="7"/>
  <c r="J64" i="7"/>
  <c r="I64" i="7"/>
  <c r="H64" i="7"/>
  <c r="G64" i="7"/>
  <c r="F64" i="7"/>
  <c r="E64" i="7"/>
  <c r="D64" i="7"/>
  <c r="O65" i="7"/>
  <c r="O64" i="7"/>
  <c r="M26" i="7"/>
  <c r="M63" i="7" s="1"/>
  <c r="L26" i="7"/>
  <c r="L63" i="7" s="1"/>
  <c r="K26" i="7"/>
  <c r="K63" i="7" s="1"/>
  <c r="J26" i="7"/>
  <c r="J63" i="7" s="1"/>
  <c r="I26" i="7"/>
  <c r="I63" i="7" s="1"/>
  <c r="H26" i="7"/>
  <c r="H63" i="7" s="1"/>
  <c r="G26" i="7"/>
  <c r="G63" i="7" s="1"/>
  <c r="F26" i="7"/>
  <c r="F63" i="7" s="1"/>
  <c r="E26" i="7"/>
  <c r="E63" i="7" s="1"/>
  <c r="D26" i="7"/>
  <c r="D63" i="7" s="1"/>
  <c r="M25" i="7"/>
  <c r="M62" i="7" s="1"/>
  <c r="L25" i="7"/>
  <c r="L62" i="7" s="1"/>
  <c r="K25" i="7"/>
  <c r="K62" i="7" s="1"/>
  <c r="J25" i="7"/>
  <c r="J62" i="7" s="1"/>
  <c r="I25" i="7"/>
  <c r="I62" i="7" s="1"/>
  <c r="H25" i="7"/>
  <c r="H62" i="7" s="1"/>
  <c r="G25" i="7"/>
  <c r="G62" i="7" s="1"/>
  <c r="F25" i="7"/>
  <c r="F62" i="7" s="1"/>
  <c r="E25" i="7"/>
  <c r="E62" i="7" s="1"/>
  <c r="D25" i="7"/>
  <c r="D62" i="7" s="1"/>
  <c r="M24" i="7"/>
  <c r="L24" i="7"/>
  <c r="K24" i="7"/>
  <c r="J24" i="7"/>
  <c r="I24" i="7"/>
  <c r="H24" i="7"/>
  <c r="G24" i="7"/>
  <c r="F24" i="7"/>
  <c r="E24" i="7"/>
  <c r="D24" i="7"/>
  <c r="O26" i="7"/>
  <c r="O63" i="7" s="1"/>
  <c r="O68" i="7" s="1"/>
  <c r="N26" i="7"/>
  <c r="N63" i="7" s="1"/>
  <c r="O25" i="7"/>
  <c r="O62" i="7" s="1"/>
  <c r="E119" i="5"/>
  <c r="F119" i="5"/>
  <c r="H119" i="5"/>
  <c r="J119" i="5"/>
  <c r="L119" i="5"/>
  <c r="N119" i="5"/>
  <c r="E118" i="5"/>
  <c r="F118" i="5"/>
  <c r="H118" i="5"/>
  <c r="J118" i="5"/>
  <c r="L118" i="5"/>
  <c r="N118" i="5"/>
  <c r="E117" i="5"/>
  <c r="F117" i="5"/>
  <c r="H117" i="5"/>
  <c r="J117" i="5"/>
  <c r="L117" i="5"/>
  <c r="N117" i="5"/>
  <c r="E116" i="5"/>
  <c r="F116" i="5"/>
  <c r="H116" i="5"/>
  <c r="J116" i="5"/>
  <c r="L116" i="5"/>
  <c r="N116" i="5"/>
  <c r="D116" i="5"/>
  <c r="D117" i="5"/>
  <c r="D118" i="5"/>
  <c r="D119" i="5"/>
  <c r="E115" i="5"/>
  <c r="F115" i="5"/>
  <c r="H115" i="5"/>
  <c r="J115" i="5"/>
  <c r="L115" i="5"/>
  <c r="N115" i="5"/>
  <c r="D115" i="5"/>
  <c r="F110" i="5"/>
  <c r="H110" i="5"/>
  <c r="J110" i="5"/>
  <c r="L110" i="5"/>
  <c r="N110" i="5"/>
  <c r="F111" i="5"/>
  <c r="H111" i="5"/>
  <c r="J111" i="5"/>
  <c r="L111" i="5"/>
  <c r="N111" i="5"/>
  <c r="D111" i="5"/>
  <c r="D110" i="5"/>
  <c r="F109" i="5"/>
  <c r="H109" i="5"/>
  <c r="J109" i="5"/>
  <c r="L109" i="5"/>
  <c r="N109" i="5"/>
  <c r="D109" i="5"/>
  <c r="F108" i="5"/>
  <c r="H108" i="5"/>
  <c r="J108" i="5"/>
  <c r="L108" i="5"/>
  <c r="N108" i="5"/>
  <c r="D108" i="5"/>
  <c r="F107" i="5"/>
  <c r="H107" i="5"/>
  <c r="J107" i="5"/>
  <c r="L107" i="5"/>
  <c r="N107" i="5"/>
  <c r="D107" i="5"/>
  <c r="F103" i="5"/>
  <c r="H103" i="5"/>
  <c r="J103" i="5"/>
  <c r="L103" i="5"/>
  <c r="N103" i="5"/>
  <c r="D103" i="5"/>
  <c r="D102" i="5"/>
  <c r="D94" i="5"/>
  <c r="F94" i="5"/>
  <c r="H94" i="5"/>
  <c r="J94" i="5"/>
  <c r="L94" i="5"/>
  <c r="N94" i="5"/>
  <c r="D95" i="5"/>
  <c r="F95" i="5"/>
  <c r="H95" i="5"/>
  <c r="J95" i="5"/>
  <c r="L95" i="5"/>
  <c r="N95" i="5"/>
  <c r="D96" i="5"/>
  <c r="F96" i="5"/>
  <c r="H96" i="5"/>
  <c r="J96" i="5"/>
  <c r="L96" i="5"/>
  <c r="N96" i="5"/>
  <c r="D97" i="5"/>
  <c r="F97" i="5"/>
  <c r="H97" i="5"/>
  <c r="J97" i="5"/>
  <c r="L97" i="5"/>
  <c r="N97" i="5"/>
  <c r="D98" i="5"/>
  <c r="F98" i="5"/>
  <c r="H98" i="5"/>
  <c r="J98" i="5"/>
  <c r="L98" i="5"/>
  <c r="N98" i="5"/>
  <c r="D99" i="5"/>
  <c r="F99" i="5"/>
  <c r="H99" i="5"/>
  <c r="J99" i="5"/>
  <c r="L99" i="5"/>
  <c r="N99" i="5"/>
  <c r="D100" i="5"/>
  <c r="F100" i="5"/>
  <c r="H100" i="5"/>
  <c r="J100" i="5"/>
  <c r="L100" i="5"/>
  <c r="N100" i="5"/>
  <c r="D101" i="5"/>
  <c r="F101" i="5"/>
  <c r="H101" i="5"/>
  <c r="J101" i="5"/>
  <c r="L101" i="5"/>
  <c r="N101" i="5"/>
  <c r="F102" i="5"/>
  <c r="H102" i="5"/>
  <c r="J102" i="5"/>
  <c r="L102" i="5"/>
  <c r="N102" i="5"/>
  <c r="F93" i="5"/>
  <c r="H93" i="5"/>
  <c r="J93" i="5"/>
  <c r="L93" i="5"/>
  <c r="N93" i="5"/>
  <c r="D93" i="5"/>
  <c r="F90" i="5"/>
  <c r="H90" i="5"/>
  <c r="J90" i="5"/>
  <c r="L90" i="5"/>
  <c r="N90" i="5"/>
  <c r="D90" i="5"/>
  <c r="F88" i="5"/>
  <c r="H88" i="5"/>
  <c r="J88" i="5"/>
  <c r="J85" i="5" s="1"/>
  <c r="L88" i="5"/>
  <c r="N88" i="5"/>
  <c r="D88" i="5"/>
  <c r="F87" i="5"/>
  <c r="H87" i="5"/>
  <c r="J87" i="5"/>
  <c r="L87" i="5"/>
  <c r="N87" i="5"/>
  <c r="D87" i="5"/>
  <c r="F85" i="5"/>
  <c r="N85" i="5"/>
  <c r="D85" i="5"/>
  <c r="F84" i="5"/>
  <c r="H84" i="5"/>
  <c r="J84" i="5"/>
  <c r="L84" i="5"/>
  <c r="N84" i="5"/>
  <c r="D84" i="5"/>
  <c r="F83" i="5"/>
  <c r="H83" i="5"/>
  <c r="J83" i="5"/>
  <c r="L83" i="5"/>
  <c r="N83" i="5"/>
  <c r="D83" i="5"/>
  <c r="F82" i="5"/>
  <c r="H82" i="5"/>
  <c r="J82" i="5"/>
  <c r="L82" i="5"/>
  <c r="N82" i="5"/>
  <c r="D82" i="5"/>
  <c r="F81" i="5"/>
  <c r="H81" i="5"/>
  <c r="J81" i="5"/>
  <c r="L81" i="5"/>
  <c r="N81" i="5"/>
  <c r="D81" i="5"/>
  <c r="F80" i="5"/>
  <c r="H80" i="5"/>
  <c r="J80" i="5"/>
  <c r="L80" i="5"/>
  <c r="N80" i="5"/>
  <c r="D80" i="5"/>
  <c r="F79" i="5"/>
  <c r="H79" i="5"/>
  <c r="J79" i="5"/>
  <c r="L79" i="5"/>
  <c r="N79" i="5"/>
  <c r="D79" i="5"/>
  <c r="F78" i="5"/>
  <c r="H78" i="5"/>
  <c r="J78" i="5"/>
  <c r="L78" i="5"/>
  <c r="N78" i="5"/>
  <c r="D78" i="5"/>
  <c r="F77" i="5"/>
  <c r="H77" i="5"/>
  <c r="J77" i="5"/>
  <c r="L77" i="5"/>
  <c r="N77" i="5"/>
  <c r="D77" i="5"/>
  <c r="F76" i="5"/>
  <c r="H76" i="5"/>
  <c r="J76" i="5"/>
  <c r="L76" i="5"/>
  <c r="N76" i="5"/>
  <c r="D76" i="5"/>
  <c r="E70" i="5"/>
  <c r="F70" i="5"/>
  <c r="G70" i="5"/>
  <c r="H70" i="5"/>
  <c r="I70" i="5"/>
  <c r="J70" i="5"/>
  <c r="K70" i="5"/>
  <c r="L70" i="5"/>
  <c r="M70" i="5"/>
  <c r="N70" i="5"/>
  <c r="O70" i="5"/>
  <c r="D70" i="5"/>
  <c r="E69" i="5"/>
  <c r="F69" i="5"/>
  <c r="G69" i="5"/>
  <c r="H69" i="5"/>
  <c r="I69" i="5"/>
  <c r="J69" i="5"/>
  <c r="K69" i="5"/>
  <c r="L69" i="5"/>
  <c r="M69" i="5"/>
  <c r="N69" i="5"/>
  <c r="O69" i="5"/>
  <c r="D69" i="5"/>
  <c r="E68" i="5"/>
  <c r="F68" i="5"/>
  <c r="G68" i="5"/>
  <c r="H68" i="5"/>
  <c r="I68" i="5"/>
  <c r="J68" i="5"/>
  <c r="K68" i="5"/>
  <c r="L68" i="5"/>
  <c r="M68" i="5"/>
  <c r="N68" i="5"/>
  <c r="O68" i="5"/>
  <c r="D68" i="5"/>
  <c r="F67" i="5"/>
  <c r="H67" i="5"/>
  <c r="J67" i="5"/>
  <c r="L67" i="5"/>
  <c r="N67" i="5"/>
  <c r="D67" i="5"/>
  <c r="F66" i="5"/>
  <c r="H66" i="5"/>
  <c r="J66" i="5"/>
  <c r="L66" i="5"/>
  <c r="N66" i="5"/>
  <c r="D66" i="5"/>
  <c r="E65" i="5"/>
  <c r="F65" i="5"/>
  <c r="G65" i="5"/>
  <c r="H65" i="5"/>
  <c r="I65" i="5"/>
  <c r="J65" i="5"/>
  <c r="K65" i="5"/>
  <c r="L65" i="5"/>
  <c r="M65" i="5"/>
  <c r="N65" i="5"/>
  <c r="O65" i="5"/>
  <c r="D65" i="5"/>
  <c r="E64" i="5"/>
  <c r="F64" i="5"/>
  <c r="G64" i="5"/>
  <c r="H64" i="5"/>
  <c r="I64" i="5"/>
  <c r="J64" i="5"/>
  <c r="K64" i="5"/>
  <c r="L64" i="5"/>
  <c r="M64" i="5"/>
  <c r="N64" i="5"/>
  <c r="O64" i="5"/>
  <c r="D64" i="5"/>
  <c r="E63" i="5"/>
  <c r="F63" i="5"/>
  <c r="G63" i="5"/>
  <c r="H63" i="5"/>
  <c r="I63" i="5"/>
  <c r="J63" i="5"/>
  <c r="K63" i="5"/>
  <c r="L63" i="5"/>
  <c r="M63" i="5"/>
  <c r="N63" i="5"/>
  <c r="O63" i="5"/>
  <c r="D63" i="5"/>
  <c r="E62" i="5"/>
  <c r="F62" i="5"/>
  <c r="G62" i="5"/>
  <c r="H62" i="5"/>
  <c r="I62" i="5"/>
  <c r="J62" i="5"/>
  <c r="K62" i="5"/>
  <c r="L62" i="5"/>
  <c r="M62" i="5"/>
  <c r="N62" i="5"/>
  <c r="O62" i="5"/>
  <c r="D62" i="5"/>
  <c r="O59" i="5"/>
  <c r="N59" i="5"/>
  <c r="O58" i="5"/>
  <c r="N58" i="5"/>
  <c r="O57" i="5"/>
  <c r="N57" i="5"/>
  <c r="O56" i="5"/>
  <c r="N56" i="5"/>
  <c r="O55" i="5"/>
  <c r="N55" i="5"/>
  <c r="O54" i="5"/>
  <c r="N54" i="5"/>
  <c r="O53" i="5"/>
  <c r="N53" i="5"/>
  <c r="O52" i="5"/>
  <c r="N52" i="5"/>
  <c r="O51" i="5"/>
  <c r="N51" i="5"/>
  <c r="O50" i="5"/>
  <c r="N50" i="5"/>
  <c r="E26" i="5"/>
  <c r="F26" i="5"/>
  <c r="G26" i="5"/>
  <c r="H26" i="5"/>
  <c r="I26" i="5"/>
  <c r="J26" i="5"/>
  <c r="K26" i="5"/>
  <c r="L26" i="5"/>
  <c r="M26" i="5"/>
  <c r="N26" i="5"/>
  <c r="O26" i="5"/>
  <c r="E25" i="5"/>
  <c r="F25" i="5"/>
  <c r="G25" i="5"/>
  <c r="H25" i="5"/>
  <c r="I25" i="5"/>
  <c r="J25" i="5"/>
  <c r="K25" i="5"/>
  <c r="L25" i="5"/>
  <c r="M25" i="5"/>
  <c r="N25" i="5"/>
  <c r="O25" i="5"/>
  <c r="E24" i="5"/>
  <c r="F24" i="5"/>
  <c r="G24" i="5"/>
  <c r="H24" i="5"/>
  <c r="I24" i="5"/>
  <c r="J24" i="5"/>
  <c r="K24" i="5"/>
  <c r="L24" i="5"/>
  <c r="M24" i="5"/>
  <c r="N24" i="5"/>
  <c r="O24" i="5"/>
  <c r="D26" i="5"/>
  <c r="D25" i="5"/>
  <c r="D24" i="5"/>
  <c r="O13" i="5"/>
  <c r="N13" i="5"/>
  <c r="O12" i="5"/>
  <c r="N12" i="5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94" i="4"/>
  <c r="M94" i="4"/>
  <c r="L94" i="4"/>
  <c r="K94" i="4"/>
  <c r="I94" i="4"/>
  <c r="G94" i="4"/>
  <c r="E94" i="4"/>
  <c r="L91" i="4"/>
  <c r="J91" i="4"/>
  <c r="H91" i="4"/>
  <c r="F91" i="4"/>
  <c r="F94" i="4" s="1"/>
  <c r="D91" i="4"/>
  <c r="L90" i="4"/>
  <c r="J90" i="4"/>
  <c r="H90" i="4"/>
  <c r="F90" i="4"/>
  <c r="D90" i="4"/>
  <c r="D94" i="4" s="1"/>
  <c r="M89" i="4"/>
  <c r="M93" i="4" s="1"/>
  <c r="L89" i="4"/>
  <c r="L93" i="4" s="1"/>
  <c r="K89" i="4"/>
  <c r="J89" i="4"/>
  <c r="I89" i="4"/>
  <c r="I93" i="4" s="1"/>
  <c r="H89" i="4"/>
  <c r="H93" i="4" s="1"/>
  <c r="G89" i="4"/>
  <c r="F89" i="4"/>
  <c r="E89" i="4"/>
  <c r="E93" i="4" s="1"/>
  <c r="D89" i="4"/>
  <c r="D93" i="4" s="1"/>
  <c r="M88" i="4"/>
  <c r="L88" i="4"/>
  <c r="K88" i="4"/>
  <c r="J88" i="4"/>
  <c r="I88" i="4"/>
  <c r="H88" i="4"/>
  <c r="G88" i="4"/>
  <c r="F88" i="4"/>
  <c r="E88" i="4"/>
  <c r="D88" i="4"/>
  <c r="E96" i="4" s="1"/>
  <c r="H87" i="4"/>
  <c r="H86" i="4"/>
  <c r="D86" i="4"/>
  <c r="O81" i="4"/>
  <c r="N81" i="4"/>
  <c r="O80" i="4"/>
  <c r="N80" i="4"/>
  <c r="O79" i="4"/>
  <c r="N79" i="4"/>
  <c r="O78" i="4"/>
  <c r="N78" i="4"/>
  <c r="O77" i="4"/>
  <c r="N77" i="4"/>
  <c r="O76" i="4"/>
  <c r="N76" i="4"/>
  <c r="O75" i="4"/>
  <c r="N75" i="4"/>
  <c r="O74" i="4"/>
  <c r="N74" i="4"/>
  <c r="O73" i="4"/>
  <c r="N73" i="4"/>
  <c r="O72" i="4"/>
  <c r="O89" i="4" s="1"/>
  <c r="N72" i="4"/>
  <c r="O71" i="4"/>
  <c r="O70" i="4"/>
  <c r="N70" i="4"/>
  <c r="O69" i="4"/>
  <c r="N69" i="4"/>
  <c r="O68" i="4"/>
  <c r="N68" i="4"/>
  <c r="O67" i="4"/>
  <c r="N67" i="4"/>
  <c r="O66" i="4"/>
  <c r="N66" i="4"/>
  <c r="O65" i="4"/>
  <c r="N65" i="4"/>
  <c r="O64" i="4"/>
  <c r="N64" i="4"/>
  <c r="O63" i="4"/>
  <c r="N63" i="4"/>
  <c r="O62" i="4"/>
  <c r="N62" i="4"/>
  <c r="O61" i="4"/>
  <c r="N61" i="4"/>
  <c r="M28" i="4"/>
  <c r="M87" i="4" s="1"/>
  <c r="L28" i="4"/>
  <c r="L87" i="4" s="1"/>
  <c r="K28" i="4"/>
  <c r="K87" i="4" s="1"/>
  <c r="K92" i="4" s="1"/>
  <c r="J28" i="4"/>
  <c r="J87" i="4" s="1"/>
  <c r="I28" i="4"/>
  <c r="I87" i="4" s="1"/>
  <c r="H28" i="4"/>
  <c r="G28" i="4"/>
  <c r="G87" i="4" s="1"/>
  <c r="G92" i="4" s="1"/>
  <c r="F28" i="4"/>
  <c r="F87" i="4" s="1"/>
  <c r="E28" i="4"/>
  <c r="E87" i="4" s="1"/>
  <c r="D28" i="4"/>
  <c r="D87" i="4" s="1"/>
  <c r="D92" i="4" s="1"/>
  <c r="M27" i="4"/>
  <c r="M86" i="4" s="1"/>
  <c r="L27" i="4"/>
  <c r="L86" i="4" s="1"/>
  <c r="K27" i="4"/>
  <c r="K86" i="4" s="1"/>
  <c r="J27" i="4"/>
  <c r="J86" i="4" s="1"/>
  <c r="I27" i="4"/>
  <c r="I86" i="4" s="1"/>
  <c r="H27" i="4"/>
  <c r="G27" i="4"/>
  <c r="G86" i="4" s="1"/>
  <c r="F27" i="4"/>
  <c r="F86" i="4" s="1"/>
  <c r="E27" i="4"/>
  <c r="E86" i="4" s="1"/>
  <c r="D27" i="4"/>
  <c r="M26" i="4"/>
  <c r="L26" i="4"/>
  <c r="K26" i="4"/>
  <c r="J26" i="4"/>
  <c r="I26" i="4"/>
  <c r="H26" i="4"/>
  <c r="G26" i="4"/>
  <c r="F26" i="4"/>
  <c r="E26" i="4"/>
  <c r="D26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O16" i="4"/>
  <c r="N16" i="4"/>
  <c r="O15" i="4"/>
  <c r="N15" i="4"/>
  <c r="N28" i="4" s="1"/>
  <c r="N87" i="4" s="1"/>
  <c r="O14" i="4"/>
  <c r="O13" i="4"/>
  <c r="N13" i="4"/>
  <c r="O12" i="4"/>
  <c r="N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O27" i="4" s="1"/>
  <c r="O86" i="4" s="1"/>
  <c r="N4" i="4"/>
  <c r="N27" i="4" s="1"/>
  <c r="N86" i="4" s="1"/>
  <c r="O94" i="3"/>
  <c r="M94" i="3"/>
  <c r="K94" i="3"/>
  <c r="I94" i="3"/>
  <c r="G94" i="3"/>
  <c r="E94" i="3"/>
  <c r="L91" i="3"/>
  <c r="J91" i="3"/>
  <c r="J94" i="3" s="1"/>
  <c r="H91" i="3"/>
  <c r="F91" i="3"/>
  <c r="D91" i="3"/>
  <c r="L90" i="3"/>
  <c r="L94" i="3" s="1"/>
  <c r="J90" i="3"/>
  <c r="H90" i="3"/>
  <c r="F90" i="3"/>
  <c r="D90" i="3"/>
  <c r="D94" i="3" s="1"/>
  <c r="M89" i="3"/>
  <c r="L89" i="3"/>
  <c r="K89" i="3"/>
  <c r="K93" i="3" s="1"/>
  <c r="J89" i="3"/>
  <c r="J93" i="3" s="1"/>
  <c r="I89" i="3"/>
  <c r="H89" i="3"/>
  <c r="G89" i="3"/>
  <c r="G93" i="3" s="1"/>
  <c r="F89" i="3"/>
  <c r="F93" i="3" s="1"/>
  <c r="E89" i="3"/>
  <c r="D89" i="3"/>
  <c r="M88" i="3"/>
  <c r="L88" i="3"/>
  <c r="K88" i="3"/>
  <c r="J88" i="3"/>
  <c r="I88" i="3"/>
  <c r="H88" i="3"/>
  <c r="G88" i="3"/>
  <c r="F88" i="3"/>
  <c r="E88" i="3"/>
  <c r="D88" i="3"/>
  <c r="E96" i="3" s="1"/>
  <c r="H87" i="3"/>
  <c r="D86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N88" i="3" s="1"/>
  <c r="M28" i="3"/>
  <c r="M87" i="3" s="1"/>
  <c r="L28" i="3"/>
  <c r="L87" i="3" s="1"/>
  <c r="K28" i="3"/>
  <c r="K87" i="3" s="1"/>
  <c r="J28" i="3"/>
  <c r="J87" i="3" s="1"/>
  <c r="I28" i="3"/>
  <c r="I87" i="3" s="1"/>
  <c r="H28" i="3"/>
  <c r="G28" i="3"/>
  <c r="G87" i="3" s="1"/>
  <c r="F28" i="3"/>
  <c r="F87" i="3" s="1"/>
  <c r="E28" i="3"/>
  <c r="E87" i="3" s="1"/>
  <c r="D28" i="3"/>
  <c r="D87" i="3" s="1"/>
  <c r="M27" i="3"/>
  <c r="M86" i="3" s="1"/>
  <c r="L27" i="3"/>
  <c r="L86" i="3" s="1"/>
  <c r="K27" i="3"/>
  <c r="K86" i="3" s="1"/>
  <c r="J27" i="3"/>
  <c r="J86" i="3" s="1"/>
  <c r="I27" i="3"/>
  <c r="I86" i="3" s="1"/>
  <c r="H27" i="3"/>
  <c r="H86" i="3" s="1"/>
  <c r="G27" i="3"/>
  <c r="G86" i="3" s="1"/>
  <c r="F27" i="3"/>
  <c r="F86" i="3" s="1"/>
  <c r="E27" i="3"/>
  <c r="E86" i="3" s="1"/>
  <c r="D27" i="3"/>
  <c r="M26" i="3"/>
  <c r="L26" i="3"/>
  <c r="K26" i="3"/>
  <c r="J26" i="3"/>
  <c r="I26" i="3"/>
  <c r="H26" i="3"/>
  <c r="G26" i="3"/>
  <c r="F26" i="3"/>
  <c r="E26" i="3"/>
  <c r="D26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N28" i="3" s="1"/>
  <c r="N87" i="3" s="1"/>
  <c r="O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O27" i="3" s="1"/>
  <c r="O86" i="3" s="1"/>
  <c r="N4" i="3"/>
  <c r="O94" i="2"/>
  <c r="M94" i="2"/>
  <c r="K94" i="2"/>
  <c r="I94" i="2"/>
  <c r="G94" i="2"/>
  <c r="E94" i="2"/>
  <c r="L91" i="2"/>
  <c r="J91" i="2"/>
  <c r="H91" i="2"/>
  <c r="F91" i="2"/>
  <c r="D91" i="2"/>
  <c r="L90" i="2"/>
  <c r="J90" i="2"/>
  <c r="H90" i="2"/>
  <c r="F90" i="2"/>
  <c r="D90" i="2"/>
  <c r="M89" i="2"/>
  <c r="L89" i="2"/>
  <c r="L93" i="2" s="1"/>
  <c r="K89" i="2"/>
  <c r="K93" i="2" s="1"/>
  <c r="J89" i="2"/>
  <c r="I89" i="2"/>
  <c r="H89" i="2"/>
  <c r="H93" i="2" s="1"/>
  <c r="G89" i="2"/>
  <c r="G93" i="2" s="1"/>
  <c r="F89" i="2"/>
  <c r="E89" i="2"/>
  <c r="D89" i="2"/>
  <c r="M88" i="2"/>
  <c r="L88" i="2"/>
  <c r="K88" i="2"/>
  <c r="J88" i="2"/>
  <c r="I88" i="2"/>
  <c r="H88" i="2"/>
  <c r="G88" i="2"/>
  <c r="F88" i="2"/>
  <c r="E88" i="2"/>
  <c r="D88" i="2"/>
  <c r="E96" i="2" s="1"/>
  <c r="H87" i="2"/>
  <c r="D86" i="2"/>
  <c r="D96" i="2" s="1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O88" i="2" s="1"/>
  <c r="N61" i="2"/>
  <c r="N88" i="2" s="1"/>
  <c r="M28" i="2"/>
  <c r="M87" i="2" s="1"/>
  <c r="L28" i="2"/>
  <c r="L87" i="2" s="1"/>
  <c r="K28" i="2"/>
  <c r="K87" i="2" s="1"/>
  <c r="J28" i="2"/>
  <c r="J87" i="2" s="1"/>
  <c r="I28" i="2"/>
  <c r="I87" i="2" s="1"/>
  <c r="H28" i="2"/>
  <c r="G28" i="2"/>
  <c r="G87" i="2" s="1"/>
  <c r="F28" i="2"/>
  <c r="F87" i="2" s="1"/>
  <c r="E28" i="2"/>
  <c r="E87" i="2" s="1"/>
  <c r="D28" i="2"/>
  <c r="D87" i="2" s="1"/>
  <c r="M27" i="2"/>
  <c r="M86" i="2" s="1"/>
  <c r="L27" i="2"/>
  <c r="L86" i="2" s="1"/>
  <c r="K27" i="2"/>
  <c r="K86" i="2" s="1"/>
  <c r="J27" i="2"/>
  <c r="J86" i="2" s="1"/>
  <c r="I27" i="2"/>
  <c r="I86" i="2" s="1"/>
  <c r="H27" i="2"/>
  <c r="H86" i="2" s="1"/>
  <c r="G27" i="2"/>
  <c r="G86" i="2" s="1"/>
  <c r="F27" i="2"/>
  <c r="F86" i="2" s="1"/>
  <c r="E27" i="2"/>
  <c r="E86" i="2" s="1"/>
  <c r="D27" i="2"/>
  <c r="M26" i="2"/>
  <c r="L26" i="2"/>
  <c r="K26" i="2"/>
  <c r="J26" i="2"/>
  <c r="I26" i="2"/>
  <c r="H26" i="2"/>
  <c r="G26" i="2"/>
  <c r="F26" i="2"/>
  <c r="E26" i="2"/>
  <c r="D26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N28" i="2" s="1"/>
  <c r="N87" i="2" s="1"/>
  <c r="O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O27" i="2" s="1"/>
  <c r="O86" i="2" s="1"/>
  <c r="N4" i="2"/>
  <c r="O94" i="1"/>
  <c r="M94" i="1"/>
  <c r="K94" i="1"/>
  <c r="I94" i="1"/>
  <c r="G94" i="1"/>
  <c r="E94" i="1"/>
  <c r="L91" i="1"/>
  <c r="J91" i="1"/>
  <c r="H91" i="1"/>
  <c r="F91" i="1"/>
  <c r="D91" i="1"/>
  <c r="L90" i="1"/>
  <c r="J90" i="1"/>
  <c r="H90" i="1"/>
  <c r="F90" i="1"/>
  <c r="D90" i="1"/>
  <c r="M89" i="1"/>
  <c r="L89" i="1"/>
  <c r="L93" i="1" s="1"/>
  <c r="K89" i="1"/>
  <c r="J89" i="1"/>
  <c r="I89" i="1"/>
  <c r="H89" i="1"/>
  <c r="H93" i="1" s="1"/>
  <c r="H103" i="1" s="1"/>
  <c r="G89" i="1"/>
  <c r="G93" i="1" s="1"/>
  <c r="F89" i="1"/>
  <c r="E89" i="1"/>
  <c r="D89" i="1"/>
  <c r="D93" i="1" s="1"/>
  <c r="M88" i="1"/>
  <c r="L88" i="1"/>
  <c r="K88" i="1"/>
  <c r="J88" i="1"/>
  <c r="I88" i="1"/>
  <c r="H88" i="1"/>
  <c r="G88" i="1"/>
  <c r="F88" i="1"/>
  <c r="E88" i="1"/>
  <c r="D88" i="1"/>
  <c r="E96" i="1" s="1"/>
  <c r="J86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O89" i="1" s="1"/>
  <c r="N72" i="1"/>
  <c r="N91" i="1" s="1"/>
  <c r="O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O88" i="1" s="1"/>
  <c r="N61" i="1"/>
  <c r="N88" i="1" s="1"/>
  <c r="M28" i="1"/>
  <c r="M87" i="1" s="1"/>
  <c r="L28" i="1"/>
  <c r="L87" i="1" s="1"/>
  <c r="K28" i="1"/>
  <c r="K87" i="1" s="1"/>
  <c r="J28" i="1"/>
  <c r="J87" i="1" s="1"/>
  <c r="I28" i="1"/>
  <c r="I87" i="1" s="1"/>
  <c r="H28" i="1"/>
  <c r="H87" i="1" s="1"/>
  <c r="G28" i="1"/>
  <c r="G87" i="1" s="1"/>
  <c r="F28" i="1"/>
  <c r="F87" i="1" s="1"/>
  <c r="E28" i="1"/>
  <c r="E87" i="1" s="1"/>
  <c r="D28" i="1"/>
  <c r="D87" i="1" s="1"/>
  <c r="M27" i="1"/>
  <c r="M86" i="1" s="1"/>
  <c r="L27" i="1"/>
  <c r="L86" i="1" s="1"/>
  <c r="K27" i="1"/>
  <c r="K86" i="1" s="1"/>
  <c r="J27" i="1"/>
  <c r="I27" i="1"/>
  <c r="I86" i="1" s="1"/>
  <c r="H27" i="1"/>
  <c r="H86" i="1" s="1"/>
  <c r="G27" i="1"/>
  <c r="G86" i="1" s="1"/>
  <c r="F27" i="1"/>
  <c r="F86" i="1" s="1"/>
  <c r="E27" i="1"/>
  <c r="E86" i="1" s="1"/>
  <c r="D27" i="1"/>
  <c r="D86" i="1" s="1"/>
  <c r="M26" i="1"/>
  <c r="L26" i="1"/>
  <c r="K26" i="1"/>
  <c r="J26" i="1"/>
  <c r="I26" i="1"/>
  <c r="H26" i="1"/>
  <c r="G26" i="1"/>
  <c r="F26" i="1"/>
  <c r="E26" i="1"/>
  <c r="D26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O26" i="1" s="1"/>
  <c r="N5" i="1"/>
  <c r="O4" i="1"/>
  <c r="O27" i="1" s="1"/>
  <c r="O86" i="1" s="1"/>
  <c r="N4" i="1"/>
  <c r="H70" i="6" l="1"/>
  <c r="H88" i="6"/>
  <c r="L88" i="6"/>
  <c r="F69" i="6"/>
  <c r="F83" i="6" s="1"/>
  <c r="J69" i="6"/>
  <c r="J70" i="6"/>
  <c r="G69" i="6"/>
  <c r="K69" i="6"/>
  <c r="J78" i="6" s="1"/>
  <c r="O68" i="6"/>
  <c r="G68" i="6"/>
  <c r="K68" i="6"/>
  <c r="N70" i="12"/>
  <c r="N64" i="12"/>
  <c r="F69" i="12"/>
  <c r="J69" i="12"/>
  <c r="J79" i="12" s="1"/>
  <c r="H70" i="12"/>
  <c r="G69" i="12"/>
  <c r="K69" i="12"/>
  <c r="J70" i="12"/>
  <c r="F87" i="12"/>
  <c r="M68" i="12"/>
  <c r="D81" i="6"/>
  <c r="D87" i="6"/>
  <c r="D78" i="6"/>
  <c r="L81" i="6"/>
  <c r="L76" i="6"/>
  <c r="L87" i="6"/>
  <c r="L90" i="6" s="1"/>
  <c r="L78" i="6"/>
  <c r="D79" i="6"/>
  <c r="D77" i="6"/>
  <c r="L79" i="6"/>
  <c r="F109" i="6"/>
  <c r="H87" i="6"/>
  <c r="H90" i="6" s="1"/>
  <c r="H78" i="6"/>
  <c r="H68" i="6"/>
  <c r="H84" i="6" s="1"/>
  <c r="N25" i="6"/>
  <c r="N62" i="6" s="1"/>
  <c r="N68" i="6" s="1"/>
  <c r="N109" i="6" s="1"/>
  <c r="N24" i="6"/>
  <c r="F81" i="6"/>
  <c r="F107" i="6"/>
  <c r="F87" i="6"/>
  <c r="F82" i="6"/>
  <c r="F78" i="6"/>
  <c r="F76" i="6"/>
  <c r="J107" i="6"/>
  <c r="J87" i="6"/>
  <c r="J76" i="6"/>
  <c r="J81" i="6"/>
  <c r="N67" i="6"/>
  <c r="L68" i="6"/>
  <c r="L82" i="6" s="1"/>
  <c r="F77" i="6"/>
  <c r="J83" i="6"/>
  <c r="J79" i="6"/>
  <c r="E68" i="6"/>
  <c r="D76" i="6" s="1"/>
  <c r="I68" i="6"/>
  <c r="M68" i="6"/>
  <c r="L111" i="6" s="1"/>
  <c r="O69" i="6"/>
  <c r="D88" i="6"/>
  <c r="H81" i="6"/>
  <c r="F88" i="6"/>
  <c r="F68" i="6"/>
  <c r="F108" i="6" s="1"/>
  <c r="J68" i="6"/>
  <c r="J109" i="6" s="1"/>
  <c r="J88" i="6"/>
  <c r="N64" i="6"/>
  <c r="N66" i="6"/>
  <c r="D68" i="6"/>
  <c r="D82" i="6" s="1"/>
  <c r="H79" i="6"/>
  <c r="L84" i="6"/>
  <c r="N65" i="6"/>
  <c r="N88" i="6" s="1"/>
  <c r="O24" i="6"/>
  <c r="D83" i="12"/>
  <c r="D79" i="12"/>
  <c r="H79" i="12"/>
  <c r="N82" i="12"/>
  <c r="I68" i="12"/>
  <c r="O25" i="12"/>
  <c r="O62" i="12" s="1"/>
  <c r="N81" i="12" s="1"/>
  <c r="O24" i="12"/>
  <c r="F79" i="12"/>
  <c r="J87" i="12"/>
  <c r="J90" i="12" s="1"/>
  <c r="J78" i="12"/>
  <c r="H88" i="12"/>
  <c r="H68" i="12"/>
  <c r="H77" i="12" s="1"/>
  <c r="N68" i="12"/>
  <c r="D107" i="12"/>
  <c r="D87" i="12"/>
  <c r="D78" i="12"/>
  <c r="D76" i="12"/>
  <c r="D81" i="12"/>
  <c r="H81" i="12"/>
  <c r="H111" i="12"/>
  <c r="H107" i="12"/>
  <c r="H87" i="12"/>
  <c r="H78" i="12"/>
  <c r="H76" i="12"/>
  <c r="L111" i="12"/>
  <c r="L107" i="12"/>
  <c r="L87" i="12"/>
  <c r="L82" i="12"/>
  <c r="L78" i="12"/>
  <c r="L76" i="12"/>
  <c r="L81" i="12"/>
  <c r="F88" i="12"/>
  <c r="F68" i="12"/>
  <c r="F108" i="12" s="1"/>
  <c r="J68" i="12"/>
  <c r="F78" i="12"/>
  <c r="F81" i="12"/>
  <c r="D68" i="12"/>
  <c r="D84" i="12" s="1"/>
  <c r="D88" i="12"/>
  <c r="L68" i="12"/>
  <c r="L80" i="12" s="1"/>
  <c r="L88" i="12"/>
  <c r="L84" i="12"/>
  <c r="L108" i="12"/>
  <c r="L83" i="12"/>
  <c r="L79" i="12"/>
  <c r="L77" i="12"/>
  <c r="N76" i="12"/>
  <c r="O26" i="12"/>
  <c r="O63" i="12" s="1"/>
  <c r="O68" i="12" s="1"/>
  <c r="G68" i="12"/>
  <c r="F76" i="12" s="1"/>
  <c r="K68" i="12"/>
  <c r="F70" i="12"/>
  <c r="N78" i="12"/>
  <c r="J81" i="12"/>
  <c r="N87" i="12"/>
  <c r="N24" i="12"/>
  <c r="N65" i="12"/>
  <c r="N69" i="12" s="1"/>
  <c r="D69" i="10"/>
  <c r="H69" i="10"/>
  <c r="F70" i="10"/>
  <c r="F81" i="10" s="1"/>
  <c r="L88" i="10"/>
  <c r="E69" i="10"/>
  <c r="I69" i="10"/>
  <c r="H78" i="10" s="1"/>
  <c r="M69" i="10"/>
  <c r="J70" i="10"/>
  <c r="J81" i="10" s="1"/>
  <c r="H70" i="10"/>
  <c r="G68" i="10"/>
  <c r="K68" i="10"/>
  <c r="O69" i="11"/>
  <c r="E69" i="11"/>
  <c r="D82" i="11" s="1"/>
  <c r="I69" i="11"/>
  <c r="M69" i="11"/>
  <c r="L78" i="11" s="1"/>
  <c r="J79" i="11"/>
  <c r="F69" i="11"/>
  <c r="J69" i="11"/>
  <c r="H70" i="11"/>
  <c r="H81" i="11" s="1"/>
  <c r="N64" i="11"/>
  <c r="N78" i="11"/>
  <c r="F78" i="11"/>
  <c r="D81" i="10"/>
  <c r="D87" i="10"/>
  <c r="D78" i="10"/>
  <c r="L81" i="10"/>
  <c r="L87" i="10"/>
  <c r="L78" i="10"/>
  <c r="D88" i="10"/>
  <c r="D68" i="10"/>
  <c r="D82" i="10" s="1"/>
  <c r="H88" i="10"/>
  <c r="H68" i="10"/>
  <c r="H82" i="10" s="1"/>
  <c r="D108" i="10"/>
  <c r="D79" i="10"/>
  <c r="D77" i="10"/>
  <c r="H108" i="10"/>
  <c r="L108" i="10"/>
  <c r="L79" i="10"/>
  <c r="L77" i="10"/>
  <c r="H87" i="10"/>
  <c r="H77" i="10"/>
  <c r="N25" i="10"/>
  <c r="N62" i="10" s="1"/>
  <c r="N24" i="10"/>
  <c r="F107" i="10"/>
  <c r="F87" i="10"/>
  <c r="F78" i="10"/>
  <c r="F76" i="10"/>
  <c r="J107" i="10"/>
  <c r="J87" i="10"/>
  <c r="J78" i="10"/>
  <c r="J76" i="10"/>
  <c r="L68" i="10"/>
  <c r="L82" i="10" s="1"/>
  <c r="F83" i="10"/>
  <c r="F79" i="10"/>
  <c r="J108" i="10"/>
  <c r="J83" i="10"/>
  <c r="J79" i="10"/>
  <c r="E68" i="10"/>
  <c r="D111" i="10" s="1"/>
  <c r="I68" i="10"/>
  <c r="H111" i="10" s="1"/>
  <c r="M68" i="10"/>
  <c r="L76" i="10" s="1"/>
  <c r="O69" i="10"/>
  <c r="H81" i="10"/>
  <c r="N83" i="10"/>
  <c r="N79" i="10"/>
  <c r="N26" i="10"/>
  <c r="N63" i="10" s="1"/>
  <c r="F88" i="10"/>
  <c r="F68" i="10"/>
  <c r="F80" i="10" s="1"/>
  <c r="J68" i="10"/>
  <c r="J80" i="10" s="1"/>
  <c r="J88" i="10"/>
  <c r="N64" i="10"/>
  <c r="N66" i="10"/>
  <c r="N70" i="10" s="1"/>
  <c r="H79" i="10"/>
  <c r="L84" i="10"/>
  <c r="N65" i="10"/>
  <c r="N69" i="10" s="1"/>
  <c r="O24" i="10"/>
  <c r="D79" i="11"/>
  <c r="H79" i="11"/>
  <c r="L79" i="11"/>
  <c r="E68" i="11"/>
  <c r="D83" i="11" s="1"/>
  <c r="I68" i="11"/>
  <c r="M68" i="11"/>
  <c r="O26" i="11"/>
  <c r="O63" i="11" s="1"/>
  <c r="G68" i="11"/>
  <c r="K68" i="11"/>
  <c r="F70" i="11"/>
  <c r="F81" i="11" s="1"/>
  <c r="J81" i="11"/>
  <c r="F107" i="11"/>
  <c r="F87" i="11"/>
  <c r="J107" i="11"/>
  <c r="J87" i="11"/>
  <c r="J78" i="11"/>
  <c r="J76" i="11"/>
  <c r="D68" i="11"/>
  <c r="D88" i="11"/>
  <c r="H88" i="11"/>
  <c r="H68" i="11"/>
  <c r="H77" i="11" s="1"/>
  <c r="L68" i="11"/>
  <c r="L84" i="11" s="1"/>
  <c r="L88" i="11"/>
  <c r="N67" i="11"/>
  <c r="N70" i="11" s="1"/>
  <c r="F79" i="11"/>
  <c r="O25" i="11"/>
  <c r="O62" i="11" s="1"/>
  <c r="N81" i="11" s="1"/>
  <c r="O24" i="11"/>
  <c r="N68" i="11"/>
  <c r="N82" i="11" s="1"/>
  <c r="D111" i="11"/>
  <c r="D87" i="11"/>
  <c r="D78" i="11"/>
  <c r="D81" i="11"/>
  <c r="H107" i="11"/>
  <c r="H87" i="11"/>
  <c r="H78" i="11"/>
  <c r="H76" i="11"/>
  <c r="L111" i="11"/>
  <c r="L87" i="11"/>
  <c r="L82" i="11"/>
  <c r="L81" i="11"/>
  <c r="F88" i="11"/>
  <c r="F68" i="11"/>
  <c r="J88" i="11"/>
  <c r="J68" i="11"/>
  <c r="J77" i="11" s="1"/>
  <c r="N24" i="11"/>
  <c r="N65" i="11"/>
  <c r="N69" i="11" s="1"/>
  <c r="D69" i="8"/>
  <c r="H69" i="8"/>
  <c r="L69" i="8"/>
  <c r="L79" i="8" s="1"/>
  <c r="F70" i="8"/>
  <c r="F81" i="8" s="1"/>
  <c r="E69" i="8"/>
  <c r="I69" i="8"/>
  <c r="M69" i="8"/>
  <c r="H70" i="8"/>
  <c r="F69" i="8"/>
  <c r="J69" i="8"/>
  <c r="D70" i="8"/>
  <c r="D81" i="8" s="1"/>
  <c r="J70" i="8"/>
  <c r="J81" i="8" s="1"/>
  <c r="H79" i="8"/>
  <c r="O68" i="8"/>
  <c r="G68" i="8"/>
  <c r="K68" i="8"/>
  <c r="J80" i="8" s="1"/>
  <c r="D69" i="9"/>
  <c r="D79" i="9" s="1"/>
  <c r="H69" i="9"/>
  <c r="L69" i="9"/>
  <c r="F70" i="9"/>
  <c r="D70" i="9"/>
  <c r="D81" i="9" s="1"/>
  <c r="L70" i="9"/>
  <c r="E69" i="9"/>
  <c r="I69" i="9"/>
  <c r="H78" i="9" s="1"/>
  <c r="M69" i="9"/>
  <c r="H70" i="9"/>
  <c r="O68" i="9"/>
  <c r="D88" i="8"/>
  <c r="D68" i="8"/>
  <c r="D87" i="8"/>
  <c r="D78" i="8"/>
  <c r="D82" i="8"/>
  <c r="H87" i="8"/>
  <c r="H78" i="8"/>
  <c r="H81" i="8"/>
  <c r="L81" i="8"/>
  <c r="L87" i="8"/>
  <c r="L78" i="8"/>
  <c r="H68" i="8"/>
  <c r="H82" i="8" s="1"/>
  <c r="L88" i="8"/>
  <c r="L68" i="8"/>
  <c r="L108" i="8" s="1"/>
  <c r="F88" i="8"/>
  <c r="F68" i="8"/>
  <c r="J68" i="8"/>
  <c r="J88" i="8"/>
  <c r="N64" i="8"/>
  <c r="N66" i="8"/>
  <c r="H88" i="8"/>
  <c r="D108" i="8"/>
  <c r="D79" i="8"/>
  <c r="D77" i="8"/>
  <c r="H108" i="8"/>
  <c r="F109" i="8"/>
  <c r="F80" i="8"/>
  <c r="J109" i="8"/>
  <c r="H77" i="8"/>
  <c r="N25" i="8"/>
  <c r="N62" i="8" s="1"/>
  <c r="N68" i="8" s="1"/>
  <c r="N24" i="8"/>
  <c r="F107" i="8"/>
  <c r="F87" i="8"/>
  <c r="F82" i="8"/>
  <c r="F78" i="8"/>
  <c r="F76" i="8"/>
  <c r="J87" i="8"/>
  <c r="J82" i="8"/>
  <c r="J78" i="8"/>
  <c r="N67" i="8"/>
  <c r="N70" i="8" s="1"/>
  <c r="F108" i="8"/>
  <c r="F83" i="8"/>
  <c r="F79" i="8"/>
  <c r="F77" i="8"/>
  <c r="J79" i="8"/>
  <c r="E68" i="8"/>
  <c r="D107" i="8" s="1"/>
  <c r="I68" i="8"/>
  <c r="H111" i="8" s="1"/>
  <c r="M68" i="8"/>
  <c r="L111" i="8" s="1"/>
  <c r="O69" i="8"/>
  <c r="D84" i="8"/>
  <c r="N65" i="8"/>
  <c r="N69" i="8" s="1"/>
  <c r="N83" i="8" s="1"/>
  <c r="O24" i="8"/>
  <c r="N68" i="9"/>
  <c r="D87" i="9"/>
  <c r="D78" i="9"/>
  <c r="H81" i="9"/>
  <c r="H87" i="9"/>
  <c r="L87" i="9"/>
  <c r="L78" i="9"/>
  <c r="L81" i="9"/>
  <c r="F88" i="9"/>
  <c r="F68" i="9"/>
  <c r="J68" i="9"/>
  <c r="J88" i="9"/>
  <c r="N109" i="9"/>
  <c r="H83" i="9"/>
  <c r="H79" i="9"/>
  <c r="L79" i="9"/>
  <c r="G68" i="9"/>
  <c r="K68" i="9"/>
  <c r="J83" i="9" s="1"/>
  <c r="N107" i="9"/>
  <c r="N82" i="9"/>
  <c r="N78" i="9"/>
  <c r="F81" i="9"/>
  <c r="F111" i="9"/>
  <c r="F107" i="9"/>
  <c r="F87" i="9"/>
  <c r="F82" i="9"/>
  <c r="F78" i="9"/>
  <c r="F76" i="9"/>
  <c r="J107" i="9"/>
  <c r="J87" i="9"/>
  <c r="J82" i="9"/>
  <c r="J78" i="9"/>
  <c r="J76" i="9"/>
  <c r="J81" i="9"/>
  <c r="D68" i="9"/>
  <c r="D82" i="9" s="1"/>
  <c r="D88" i="9"/>
  <c r="H88" i="9"/>
  <c r="H68" i="9"/>
  <c r="H82" i="9" s="1"/>
  <c r="L68" i="9"/>
  <c r="L108" i="9" s="1"/>
  <c r="L88" i="9"/>
  <c r="N108" i="9"/>
  <c r="N83" i="9"/>
  <c r="F108" i="9"/>
  <c r="F83" i="9"/>
  <c r="F79" i="9"/>
  <c r="F77" i="9"/>
  <c r="F84" i="9"/>
  <c r="J108" i="9"/>
  <c r="J79" i="9"/>
  <c r="J77" i="9"/>
  <c r="E68" i="9"/>
  <c r="D111" i="9" s="1"/>
  <c r="I68" i="9"/>
  <c r="H76" i="9" s="1"/>
  <c r="M68" i="9"/>
  <c r="N66" i="9"/>
  <c r="N80" i="9" s="1"/>
  <c r="N24" i="9"/>
  <c r="N65" i="9"/>
  <c r="N69" i="9" s="1"/>
  <c r="N79" i="9" s="1"/>
  <c r="O24" i="9"/>
  <c r="N70" i="7"/>
  <c r="N64" i="7"/>
  <c r="D70" i="7"/>
  <c r="L70" i="7"/>
  <c r="L81" i="7" s="1"/>
  <c r="D69" i="7"/>
  <c r="H69" i="7"/>
  <c r="L69" i="7"/>
  <c r="F70" i="7"/>
  <c r="F81" i="7" s="1"/>
  <c r="E69" i="7"/>
  <c r="I69" i="7"/>
  <c r="M69" i="7"/>
  <c r="H70" i="7"/>
  <c r="H81" i="7" s="1"/>
  <c r="G68" i="7"/>
  <c r="K68" i="7"/>
  <c r="J107" i="7"/>
  <c r="J87" i="7"/>
  <c r="J78" i="7"/>
  <c r="J76" i="7"/>
  <c r="J81" i="7"/>
  <c r="N81" i="7"/>
  <c r="N107" i="7"/>
  <c r="N87" i="7"/>
  <c r="N76" i="7"/>
  <c r="N88" i="7"/>
  <c r="N68" i="7"/>
  <c r="N111" i="7" s="1"/>
  <c r="D87" i="7"/>
  <c r="D78" i="7"/>
  <c r="D81" i="7"/>
  <c r="H87" i="7"/>
  <c r="H78" i="7"/>
  <c r="L87" i="7"/>
  <c r="L78" i="7"/>
  <c r="F88" i="7"/>
  <c r="F68" i="7"/>
  <c r="F108" i="7" s="1"/>
  <c r="J68" i="7"/>
  <c r="J111" i="7" s="1"/>
  <c r="J88" i="7"/>
  <c r="N109" i="7"/>
  <c r="N80" i="7"/>
  <c r="D79" i="7"/>
  <c r="H79" i="7"/>
  <c r="L108" i="7"/>
  <c r="L79" i="7"/>
  <c r="F107" i="7"/>
  <c r="F87" i="7"/>
  <c r="F82" i="7"/>
  <c r="F78" i="7"/>
  <c r="F76" i="7"/>
  <c r="D68" i="7"/>
  <c r="D108" i="7" s="1"/>
  <c r="D88" i="7"/>
  <c r="H88" i="7"/>
  <c r="H68" i="7"/>
  <c r="H108" i="7" s="1"/>
  <c r="H116" i="7" s="1"/>
  <c r="L68" i="7"/>
  <c r="L88" i="7"/>
  <c r="N108" i="7"/>
  <c r="N77" i="7"/>
  <c r="N84" i="7"/>
  <c r="F83" i="7"/>
  <c r="F79" i="7"/>
  <c r="J83" i="7"/>
  <c r="J79" i="7"/>
  <c r="E68" i="7"/>
  <c r="I68" i="7"/>
  <c r="H76" i="7" s="1"/>
  <c r="M68" i="7"/>
  <c r="L107" i="7" s="1"/>
  <c r="L115" i="7" s="1"/>
  <c r="O69" i="7"/>
  <c r="N78" i="7" s="1"/>
  <c r="N24" i="7"/>
  <c r="N65" i="7"/>
  <c r="N69" i="7" s="1"/>
  <c r="N83" i="7" s="1"/>
  <c r="O24" i="7"/>
  <c r="L85" i="5"/>
  <c r="H85" i="5"/>
  <c r="L102" i="4"/>
  <c r="N88" i="4"/>
  <c r="F93" i="4"/>
  <c r="F103" i="4" s="1"/>
  <c r="J93" i="4"/>
  <c r="J107" i="4" s="1"/>
  <c r="J94" i="4"/>
  <c r="H101" i="4"/>
  <c r="H94" i="4"/>
  <c r="O88" i="4"/>
  <c r="O93" i="4" s="1"/>
  <c r="D102" i="4"/>
  <c r="G93" i="4"/>
  <c r="K93" i="4"/>
  <c r="J102" i="4" s="1"/>
  <c r="O28" i="4"/>
  <c r="O87" i="4" s="1"/>
  <c r="O92" i="4" s="1"/>
  <c r="D106" i="4"/>
  <c r="D96" i="4"/>
  <c r="D112" i="4"/>
  <c r="O88" i="3"/>
  <c r="H93" i="3"/>
  <c r="L93" i="3"/>
  <c r="L101" i="3" s="1"/>
  <c r="F94" i="3"/>
  <c r="O89" i="3"/>
  <c r="E93" i="3"/>
  <c r="D102" i="3" s="1"/>
  <c r="I93" i="3"/>
  <c r="H102" i="3" s="1"/>
  <c r="M93" i="3"/>
  <c r="H94" i="3"/>
  <c r="O28" i="3"/>
  <c r="O87" i="3" s="1"/>
  <c r="O92" i="3" s="1"/>
  <c r="E92" i="3"/>
  <c r="I92" i="3"/>
  <c r="H104" i="3" s="1"/>
  <c r="M92" i="3"/>
  <c r="L108" i="3" s="1"/>
  <c r="D96" i="3"/>
  <c r="F94" i="2"/>
  <c r="O89" i="2"/>
  <c r="O93" i="2" s="1"/>
  <c r="E93" i="2"/>
  <c r="I93" i="2"/>
  <c r="H106" i="2" s="1"/>
  <c r="M93" i="2"/>
  <c r="F93" i="2"/>
  <c r="J93" i="2"/>
  <c r="D94" i="2"/>
  <c r="D105" i="2" s="1"/>
  <c r="L94" i="2"/>
  <c r="J94" i="2"/>
  <c r="D102" i="2"/>
  <c r="H113" i="2"/>
  <c r="H115" i="2" s="1"/>
  <c r="O28" i="2"/>
  <c r="O87" i="2" s="1"/>
  <c r="E92" i="2"/>
  <c r="D131" i="2" s="1"/>
  <c r="I92" i="2"/>
  <c r="M92" i="2"/>
  <c r="L104" i="2" s="1"/>
  <c r="L103" i="1"/>
  <c r="E93" i="1"/>
  <c r="I93" i="1"/>
  <c r="H101" i="1" s="1"/>
  <c r="M93" i="1"/>
  <c r="L106" i="1" s="1"/>
  <c r="D94" i="1"/>
  <c r="H96" i="1" s="1"/>
  <c r="L94" i="1"/>
  <c r="F93" i="1"/>
  <c r="F101" i="1" s="1"/>
  <c r="J93" i="1"/>
  <c r="J101" i="1" s="1"/>
  <c r="N89" i="1"/>
  <c r="N93" i="1" s="1"/>
  <c r="F94" i="1"/>
  <c r="K93" i="1"/>
  <c r="J94" i="1"/>
  <c r="J105" i="1" s="1"/>
  <c r="E92" i="1"/>
  <c r="I92" i="1"/>
  <c r="M92" i="1"/>
  <c r="N28" i="1"/>
  <c r="N87" i="1" s="1"/>
  <c r="N113" i="1" s="1"/>
  <c r="H96" i="4"/>
  <c r="G96" i="4"/>
  <c r="H105" i="4"/>
  <c r="L112" i="4"/>
  <c r="N92" i="4"/>
  <c r="N132" i="4" s="1"/>
  <c r="F105" i="4"/>
  <c r="F131" i="4"/>
  <c r="F112" i="4"/>
  <c r="F102" i="4"/>
  <c r="J131" i="4"/>
  <c r="J112" i="4"/>
  <c r="J105" i="4"/>
  <c r="H112" i="4"/>
  <c r="H102" i="4"/>
  <c r="L113" i="4"/>
  <c r="L101" i="4"/>
  <c r="H92" i="4"/>
  <c r="H106" i="4" s="1"/>
  <c r="H103" i="4"/>
  <c r="H113" i="4"/>
  <c r="F113" i="4"/>
  <c r="F101" i="4"/>
  <c r="F92" i="4"/>
  <c r="F100" i="4" s="1"/>
  <c r="J92" i="4"/>
  <c r="J113" i="4"/>
  <c r="J101" i="4"/>
  <c r="D113" i="4"/>
  <c r="D101" i="4"/>
  <c r="N131" i="4"/>
  <c r="D132" i="4"/>
  <c r="D103" i="4"/>
  <c r="L132" i="4"/>
  <c r="L103" i="4"/>
  <c r="N91" i="4"/>
  <c r="N89" i="4"/>
  <c r="N93" i="4" s="1"/>
  <c r="N107" i="4" s="1"/>
  <c r="D105" i="4"/>
  <c r="N133" i="4"/>
  <c r="F132" i="4"/>
  <c r="F107" i="4"/>
  <c r="J108" i="4"/>
  <c r="J103" i="4"/>
  <c r="E92" i="4"/>
  <c r="D107" i="4" s="1"/>
  <c r="I92" i="4"/>
  <c r="M92" i="4"/>
  <c r="L105" i="4"/>
  <c r="L135" i="4"/>
  <c r="L131" i="4"/>
  <c r="L92" i="4"/>
  <c r="L108" i="4" s="1"/>
  <c r="L106" i="4"/>
  <c r="N26" i="4"/>
  <c r="N90" i="4"/>
  <c r="O26" i="4"/>
  <c r="H96" i="3"/>
  <c r="G96" i="3"/>
  <c r="N133" i="3"/>
  <c r="F103" i="3"/>
  <c r="J103" i="3"/>
  <c r="H133" i="3"/>
  <c r="L105" i="3"/>
  <c r="L112" i="3"/>
  <c r="L92" i="3"/>
  <c r="L106" i="3" s="1"/>
  <c r="F113" i="3"/>
  <c r="F101" i="3"/>
  <c r="F92" i="3"/>
  <c r="J92" i="3"/>
  <c r="J106" i="3" s="1"/>
  <c r="J113" i="3"/>
  <c r="J101" i="3"/>
  <c r="D113" i="3"/>
  <c r="D93" i="3"/>
  <c r="D101" i="3" s="1"/>
  <c r="L104" i="3"/>
  <c r="N27" i="3"/>
  <c r="N86" i="3" s="1"/>
  <c r="D103" i="3"/>
  <c r="L132" i="3"/>
  <c r="G92" i="3"/>
  <c r="F135" i="3" s="1"/>
  <c r="K92" i="3"/>
  <c r="J107" i="3" s="1"/>
  <c r="N91" i="3"/>
  <c r="N89" i="3"/>
  <c r="N93" i="3" s="1"/>
  <c r="D131" i="3"/>
  <c r="D112" i="3"/>
  <c r="D105" i="3"/>
  <c r="H113" i="3"/>
  <c r="D92" i="3"/>
  <c r="D135" i="3" s="1"/>
  <c r="L102" i="3"/>
  <c r="H105" i="3"/>
  <c r="D108" i="3"/>
  <c r="N107" i="3"/>
  <c r="N103" i="3"/>
  <c r="N113" i="3"/>
  <c r="N92" i="3"/>
  <c r="F105" i="3"/>
  <c r="F112" i="3"/>
  <c r="F106" i="3"/>
  <c r="F102" i="3"/>
  <c r="J131" i="3"/>
  <c r="J112" i="3"/>
  <c r="J102" i="3"/>
  <c r="J105" i="3"/>
  <c r="O93" i="3"/>
  <c r="H131" i="3"/>
  <c r="H112" i="3"/>
  <c r="H100" i="3"/>
  <c r="L113" i="3"/>
  <c r="H92" i="3"/>
  <c r="H132" i="3" s="1"/>
  <c r="H103" i="3"/>
  <c r="N26" i="3"/>
  <c r="N90" i="3"/>
  <c r="O26" i="3"/>
  <c r="H101" i="2"/>
  <c r="H103" i="2"/>
  <c r="G96" i="2"/>
  <c r="F105" i="2"/>
  <c r="F112" i="2"/>
  <c r="F102" i="2"/>
  <c r="J112" i="2"/>
  <c r="J102" i="2"/>
  <c r="J105" i="2"/>
  <c r="H131" i="2"/>
  <c r="H112" i="2"/>
  <c r="H100" i="2"/>
  <c r="L113" i="2"/>
  <c r="L101" i="2"/>
  <c r="H92" i="2"/>
  <c r="H94" i="2"/>
  <c r="H105" i="2" s="1"/>
  <c r="O92" i="2"/>
  <c r="F103" i="2"/>
  <c r="J103" i="2"/>
  <c r="H133" i="2"/>
  <c r="H104" i="2"/>
  <c r="L105" i="2"/>
  <c r="L131" i="2"/>
  <c r="L92" i="2"/>
  <c r="L132" i="2" s="1"/>
  <c r="D104" i="2"/>
  <c r="F113" i="2"/>
  <c r="F101" i="2"/>
  <c r="F92" i="2"/>
  <c r="J92" i="2"/>
  <c r="J106" i="2" s="1"/>
  <c r="J113" i="2"/>
  <c r="J101" i="2"/>
  <c r="D113" i="2"/>
  <c r="D93" i="2"/>
  <c r="H107" i="2"/>
  <c r="D112" i="2"/>
  <c r="N27" i="2"/>
  <c r="N86" i="2" s="1"/>
  <c r="H132" i="2"/>
  <c r="L107" i="2"/>
  <c r="L103" i="2"/>
  <c r="G92" i="2"/>
  <c r="K92" i="2"/>
  <c r="N91" i="2"/>
  <c r="N89" i="2"/>
  <c r="N93" i="2" s="1"/>
  <c r="N101" i="2" s="1"/>
  <c r="D92" i="2"/>
  <c r="L102" i="2"/>
  <c r="L112" i="2"/>
  <c r="N26" i="2"/>
  <c r="N90" i="2"/>
  <c r="O26" i="2"/>
  <c r="J103" i="1"/>
  <c r="D113" i="1"/>
  <c r="D101" i="1"/>
  <c r="D92" i="1"/>
  <c r="D100" i="1" s="1"/>
  <c r="H113" i="1"/>
  <c r="H92" i="1"/>
  <c r="D135" i="1"/>
  <c r="D131" i="1"/>
  <c r="D112" i="1"/>
  <c r="D102" i="1"/>
  <c r="D96" i="1"/>
  <c r="D106" i="1"/>
  <c r="D105" i="1"/>
  <c r="L92" i="1"/>
  <c r="L113" i="1"/>
  <c r="L101" i="1"/>
  <c r="F112" i="1"/>
  <c r="F102" i="1"/>
  <c r="F105" i="1"/>
  <c r="N27" i="1"/>
  <c r="N86" i="1" s="1"/>
  <c r="N26" i="1"/>
  <c r="H100" i="1"/>
  <c r="H106" i="1"/>
  <c r="L135" i="1"/>
  <c r="L131" i="1"/>
  <c r="L105" i="1"/>
  <c r="L112" i="1"/>
  <c r="L102" i="1"/>
  <c r="D107" i="1"/>
  <c r="H133" i="1"/>
  <c r="H104" i="1"/>
  <c r="L133" i="1"/>
  <c r="L104" i="1"/>
  <c r="J112" i="1"/>
  <c r="J102" i="1"/>
  <c r="F92" i="1"/>
  <c r="F100" i="1" s="1"/>
  <c r="H131" i="1"/>
  <c r="D103" i="1"/>
  <c r="G96" i="1"/>
  <c r="F103" i="1"/>
  <c r="H112" i="1"/>
  <c r="O28" i="1"/>
  <c r="O87" i="1" s="1"/>
  <c r="O92" i="1" s="1"/>
  <c r="G92" i="1"/>
  <c r="K92" i="1"/>
  <c r="N103" i="1"/>
  <c r="N107" i="1"/>
  <c r="J92" i="1"/>
  <c r="J132" i="1" s="1"/>
  <c r="J139" i="1" s="1"/>
  <c r="O93" i="1"/>
  <c r="H94" i="1"/>
  <c r="H105" i="1" s="1"/>
  <c r="L107" i="1"/>
  <c r="F113" i="1"/>
  <c r="H132" i="1"/>
  <c r="J113" i="1"/>
  <c r="N90" i="1"/>
  <c r="N94" i="1" s="1"/>
  <c r="H107" i="1"/>
  <c r="H108" i="1"/>
  <c r="F79" i="6" l="1"/>
  <c r="L83" i="6"/>
  <c r="J108" i="6"/>
  <c r="F111" i="6"/>
  <c r="H77" i="6"/>
  <c r="F80" i="6"/>
  <c r="L108" i="6"/>
  <c r="J84" i="12"/>
  <c r="L109" i="12"/>
  <c r="J77" i="6"/>
  <c r="J84" i="6"/>
  <c r="J111" i="6"/>
  <c r="H82" i="6"/>
  <c r="J80" i="6"/>
  <c r="L77" i="6"/>
  <c r="H108" i="6"/>
  <c r="D83" i="6"/>
  <c r="D111" i="6"/>
  <c r="N69" i="6"/>
  <c r="D84" i="6"/>
  <c r="D85" i="6" s="1"/>
  <c r="L109" i="6"/>
  <c r="L80" i="6"/>
  <c r="F84" i="6"/>
  <c r="N70" i="6"/>
  <c r="N84" i="6" s="1"/>
  <c r="J82" i="6"/>
  <c r="N107" i="6"/>
  <c r="N87" i="6"/>
  <c r="N90" i="6" s="1"/>
  <c r="N82" i="6"/>
  <c r="N78" i="6"/>
  <c r="N76" i="6"/>
  <c r="D108" i="6"/>
  <c r="L107" i="6"/>
  <c r="F85" i="6"/>
  <c r="F90" i="6"/>
  <c r="H109" i="6"/>
  <c r="H80" i="6"/>
  <c r="N108" i="6"/>
  <c r="F110" i="6"/>
  <c r="H76" i="6"/>
  <c r="H107" i="6"/>
  <c r="N80" i="6"/>
  <c r="L110" i="6"/>
  <c r="J90" i="6"/>
  <c r="D90" i="6"/>
  <c r="D109" i="6"/>
  <c r="D80" i="6"/>
  <c r="N77" i="6"/>
  <c r="H83" i="6"/>
  <c r="H111" i="6"/>
  <c r="D107" i="6"/>
  <c r="J109" i="12"/>
  <c r="J80" i="12"/>
  <c r="D90" i="12"/>
  <c r="J111" i="12"/>
  <c r="F77" i="12"/>
  <c r="F109" i="12"/>
  <c r="F80" i="12"/>
  <c r="J83" i="12"/>
  <c r="F90" i="12"/>
  <c r="J82" i="12"/>
  <c r="J77" i="12"/>
  <c r="N108" i="12"/>
  <c r="N83" i="12"/>
  <c r="N79" i="12"/>
  <c r="N77" i="12"/>
  <c r="N84" i="12"/>
  <c r="H109" i="12"/>
  <c r="H80" i="12"/>
  <c r="H83" i="12"/>
  <c r="N88" i="12"/>
  <c r="N109" i="12"/>
  <c r="N80" i="12"/>
  <c r="L90" i="12"/>
  <c r="L85" i="12"/>
  <c r="F107" i="12"/>
  <c r="F115" i="12" s="1"/>
  <c r="D111" i="12"/>
  <c r="H90" i="12"/>
  <c r="N107" i="12"/>
  <c r="J108" i="12"/>
  <c r="F83" i="12"/>
  <c r="D80" i="12"/>
  <c r="H84" i="12"/>
  <c r="H108" i="12"/>
  <c r="D108" i="12"/>
  <c r="L110" i="12"/>
  <c r="F84" i="12"/>
  <c r="F82" i="12"/>
  <c r="F111" i="12"/>
  <c r="H82" i="12"/>
  <c r="D82" i="12"/>
  <c r="J76" i="12"/>
  <c r="J107" i="12"/>
  <c r="N111" i="12"/>
  <c r="L116" i="12" s="1"/>
  <c r="D109" i="12"/>
  <c r="D117" i="12" s="1"/>
  <c r="D77" i="12"/>
  <c r="L90" i="10"/>
  <c r="F109" i="10"/>
  <c r="H83" i="10"/>
  <c r="F111" i="10"/>
  <c r="H107" i="10"/>
  <c r="F82" i="10"/>
  <c r="H76" i="10"/>
  <c r="J109" i="10"/>
  <c r="N88" i="11"/>
  <c r="F83" i="11"/>
  <c r="J108" i="11"/>
  <c r="F111" i="11"/>
  <c r="D84" i="11"/>
  <c r="L108" i="11"/>
  <c r="D76" i="11"/>
  <c r="D107" i="11"/>
  <c r="J111" i="11"/>
  <c r="D90" i="10"/>
  <c r="J77" i="10"/>
  <c r="J84" i="10"/>
  <c r="D83" i="10"/>
  <c r="D107" i="10"/>
  <c r="J90" i="10"/>
  <c r="L109" i="10"/>
  <c r="L80" i="10"/>
  <c r="F84" i="10"/>
  <c r="F108" i="10"/>
  <c r="J111" i="10"/>
  <c r="H84" i="10"/>
  <c r="H90" i="10"/>
  <c r="L107" i="10"/>
  <c r="N88" i="10"/>
  <c r="N68" i="10"/>
  <c r="N111" i="10" s="1"/>
  <c r="D109" i="10"/>
  <c r="D80" i="10"/>
  <c r="F90" i="10"/>
  <c r="D84" i="10"/>
  <c r="H109" i="10"/>
  <c r="H80" i="10"/>
  <c r="F77" i="10"/>
  <c r="F85" i="10" s="1"/>
  <c r="J82" i="10"/>
  <c r="N81" i="10"/>
  <c r="N107" i="10"/>
  <c r="N87" i="10"/>
  <c r="N78" i="10"/>
  <c r="N76" i="10"/>
  <c r="L83" i="10"/>
  <c r="L111" i="10"/>
  <c r="D76" i="10"/>
  <c r="L109" i="11"/>
  <c r="L80" i="11"/>
  <c r="J83" i="11"/>
  <c r="F90" i="11"/>
  <c r="J84" i="11"/>
  <c r="H90" i="11"/>
  <c r="F109" i="11"/>
  <c r="F80" i="11"/>
  <c r="F76" i="11"/>
  <c r="H109" i="11"/>
  <c r="H80" i="11"/>
  <c r="L77" i="11"/>
  <c r="H83" i="11"/>
  <c r="J109" i="11"/>
  <c r="J80" i="11"/>
  <c r="H111" i="11"/>
  <c r="N84" i="11"/>
  <c r="N108" i="11"/>
  <c r="N79" i="11"/>
  <c r="N77" i="11"/>
  <c r="F84" i="11"/>
  <c r="F108" i="11"/>
  <c r="L90" i="11"/>
  <c r="D90" i="11"/>
  <c r="J82" i="11"/>
  <c r="O68" i="11"/>
  <c r="N83" i="11" s="1"/>
  <c r="D109" i="11"/>
  <c r="D80" i="11"/>
  <c r="H84" i="11"/>
  <c r="H108" i="11"/>
  <c r="D108" i="11"/>
  <c r="J90" i="11"/>
  <c r="L76" i="11"/>
  <c r="L107" i="11"/>
  <c r="L110" i="11" s="1"/>
  <c r="H82" i="11"/>
  <c r="F77" i="11"/>
  <c r="F82" i="11"/>
  <c r="N87" i="11"/>
  <c r="L83" i="11"/>
  <c r="L85" i="11" s="1"/>
  <c r="D77" i="11"/>
  <c r="F111" i="8"/>
  <c r="F84" i="8"/>
  <c r="F85" i="8" s="1"/>
  <c r="J84" i="8"/>
  <c r="N109" i="8"/>
  <c r="N108" i="8"/>
  <c r="N80" i="8"/>
  <c r="N77" i="8"/>
  <c r="N84" i="8"/>
  <c r="J83" i="8"/>
  <c r="L107" i="8"/>
  <c r="L83" i="8"/>
  <c r="J108" i="8"/>
  <c r="J76" i="8"/>
  <c r="J107" i="8"/>
  <c r="L76" i="8"/>
  <c r="J77" i="8"/>
  <c r="J85" i="8" s="1"/>
  <c r="J111" i="8"/>
  <c r="J110" i="8" s="1"/>
  <c r="L84" i="8"/>
  <c r="J84" i="9"/>
  <c r="J111" i="9"/>
  <c r="D76" i="9"/>
  <c r="D83" i="9"/>
  <c r="H107" i="9"/>
  <c r="D107" i="9"/>
  <c r="H76" i="8"/>
  <c r="H107" i="8"/>
  <c r="D109" i="8"/>
  <c r="D80" i="8"/>
  <c r="H83" i="8"/>
  <c r="J90" i="8"/>
  <c r="N79" i="8"/>
  <c r="N81" i="8"/>
  <c r="N111" i="8"/>
  <c r="H119" i="8" s="1"/>
  <c r="N107" i="8"/>
  <c r="N87" i="8"/>
  <c r="N82" i="8"/>
  <c r="N78" i="8"/>
  <c r="N76" i="8"/>
  <c r="L77" i="8"/>
  <c r="H84" i="8"/>
  <c r="D83" i="8"/>
  <c r="H90" i="8"/>
  <c r="L90" i="8"/>
  <c r="D111" i="8"/>
  <c r="H109" i="8"/>
  <c r="H80" i="8"/>
  <c r="H85" i="8" s="1"/>
  <c r="N88" i="8"/>
  <c r="F90" i="8"/>
  <c r="F117" i="8"/>
  <c r="L82" i="8"/>
  <c r="D76" i="8"/>
  <c r="L109" i="8"/>
  <c r="L80" i="8"/>
  <c r="F119" i="8"/>
  <c r="F110" i="8"/>
  <c r="D116" i="8"/>
  <c r="D90" i="8"/>
  <c r="L109" i="9"/>
  <c r="L80" i="9"/>
  <c r="F90" i="9"/>
  <c r="L82" i="9"/>
  <c r="H109" i="9"/>
  <c r="H80" i="9"/>
  <c r="H84" i="9"/>
  <c r="H108" i="9"/>
  <c r="D108" i="9"/>
  <c r="J90" i="9"/>
  <c r="H111" i="9"/>
  <c r="L77" i="9"/>
  <c r="L84" i="9"/>
  <c r="D109" i="9"/>
  <c r="D80" i="9"/>
  <c r="N77" i="9"/>
  <c r="N70" i="9"/>
  <c r="H85" i="9"/>
  <c r="H90" i="9"/>
  <c r="N87" i="9"/>
  <c r="J109" i="9"/>
  <c r="J80" i="9"/>
  <c r="L83" i="9"/>
  <c r="H77" i="9"/>
  <c r="D77" i="9"/>
  <c r="D85" i="9" s="1"/>
  <c r="D84" i="9"/>
  <c r="L76" i="9"/>
  <c r="L107" i="9"/>
  <c r="L90" i="9"/>
  <c r="D90" i="9"/>
  <c r="N76" i="9"/>
  <c r="F109" i="9"/>
  <c r="F80" i="9"/>
  <c r="L111" i="9"/>
  <c r="N88" i="9"/>
  <c r="N79" i="7"/>
  <c r="J77" i="7"/>
  <c r="J84" i="7"/>
  <c r="L84" i="7"/>
  <c r="J109" i="7"/>
  <c r="J117" i="7" s="1"/>
  <c r="L111" i="7"/>
  <c r="H107" i="7"/>
  <c r="J108" i="7"/>
  <c r="J110" i="7" s="1"/>
  <c r="J118" i="7" s="1"/>
  <c r="J80" i="7"/>
  <c r="J97" i="7" s="1"/>
  <c r="F109" i="7"/>
  <c r="H83" i="7"/>
  <c r="L101" i="7"/>
  <c r="D116" i="7"/>
  <c r="N119" i="7"/>
  <c r="N110" i="7"/>
  <c r="N118" i="7" s="1"/>
  <c r="J119" i="7"/>
  <c r="F116" i="7"/>
  <c r="J116" i="7"/>
  <c r="L90" i="7"/>
  <c r="F117" i="7"/>
  <c r="L95" i="7"/>
  <c r="N90" i="7"/>
  <c r="N103" i="7" s="1"/>
  <c r="J98" i="7"/>
  <c r="H100" i="7"/>
  <c r="F90" i="7"/>
  <c r="F103" i="7" s="1"/>
  <c r="L82" i="7"/>
  <c r="N115" i="7"/>
  <c r="J115" i="7"/>
  <c r="H109" i="7"/>
  <c r="H117" i="7" s="1"/>
  <c r="H80" i="7"/>
  <c r="J100" i="7"/>
  <c r="F77" i="7"/>
  <c r="F94" i="7" s="1"/>
  <c r="N116" i="7"/>
  <c r="H90" i="7"/>
  <c r="H103" i="7" s="1"/>
  <c r="F95" i="7"/>
  <c r="F111" i="7"/>
  <c r="F80" i="7"/>
  <c r="L83" i="7"/>
  <c r="L100" i="7" s="1"/>
  <c r="H77" i="7"/>
  <c r="H94" i="7" s="1"/>
  <c r="D77" i="7"/>
  <c r="D84" i="7"/>
  <c r="L76" i="7"/>
  <c r="L93" i="7" s="1"/>
  <c r="H82" i="7"/>
  <c r="H99" i="7" s="1"/>
  <c r="D82" i="7"/>
  <c r="N82" i="7"/>
  <c r="N99" i="7" s="1"/>
  <c r="N98" i="7"/>
  <c r="J82" i="7"/>
  <c r="L116" i="7"/>
  <c r="L119" i="7"/>
  <c r="D90" i="7"/>
  <c r="D109" i="7"/>
  <c r="D117" i="7" s="1"/>
  <c r="D80" i="7"/>
  <c r="D97" i="7" s="1"/>
  <c r="H96" i="7"/>
  <c r="N97" i="7"/>
  <c r="L77" i="7"/>
  <c r="L94" i="7" s="1"/>
  <c r="D83" i="7"/>
  <c r="N117" i="7"/>
  <c r="H93" i="7"/>
  <c r="H115" i="7"/>
  <c r="D76" i="7"/>
  <c r="D85" i="7" s="1"/>
  <c r="D102" i="7" s="1"/>
  <c r="D107" i="7"/>
  <c r="D115" i="7" s="1"/>
  <c r="J93" i="7"/>
  <c r="L109" i="7"/>
  <c r="L117" i="7" s="1"/>
  <c r="L80" i="7"/>
  <c r="F84" i="7"/>
  <c r="F101" i="7" s="1"/>
  <c r="F93" i="7"/>
  <c r="F115" i="7"/>
  <c r="L96" i="7"/>
  <c r="H84" i="7"/>
  <c r="H101" i="7" s="1"/>
  <c r="J90" i="7"/>
  <c r="L98" i="7"/>
  <c r="H95" i="7"/>
  <c r="H111" i="7"/>
  <c r="D111" i="7"/>
  <c r="J95" i="7"/>
  <c r="N102" i="4"/>
  <c r="N106" i="4"/>
  <c r="N112" i="4"/>
  <c r="H135" i="4"/>
  <c r="H142" i="4" s="1"/>
  <c r="N104" i="4"/>
  <c r="N94" i="4"/>
  <c r="N108" i="4" s="1"/>
  <c r="J106" i="4"/>
  <c r="H100" i="4"/>
  <c r="F135" i="4"/>
  <c r="F134" i="4" s="1"/>
  <c r="F141" i="4" s="1"/>
  <c r="F108" i="4"/>
  <c r="F104" i="4"/>
  <c r="H108" i="4"/>
  <c r="F133" i="4"/>
  <c r="H131" i="4"/>
  <c r="H132" i="4"/>
  <c r="H139" i="4" s="1"/>
  <c r="D107" i="3"/>
  <c r="H101" i="3"/>
  <c r="N104" i="3"/>
  <c r="L103" i="3"/>
  <c r="F107" i="3"/>
  <c r="L107" i="3"/>
  <c r="L100" i="3"/>
  <c r="L131" i="3"/>
  <c r="N132" i="3"/>
  <c r="D100" i="3"/>
  <c r="H107" i="3"/>
  <c r="F108" i="3"/>
  <c r="L133" i="3"/>
  <c r="H135" i="2"/>
  <c r="H102" i="2"/>
  <c r="H96" i="2"/>
  <c r="D106" i="2"/>
  <c r="H108" i="2"/>
  <c r="D101" i="2"/>
  <c r="N113" i="2"/>
  <c r="D100" i="2"/>
  <c r="F100" i="2"/>
  <c r="H109" i="2"/>
  <c r="D107" i="2"/>
  <c r="D133" i="2"/>
  <c r="D108" i="2"/>
  <c r="D132" i="2"/>
  <c r="H102" i="1"/>
  <c r="J100" i="1"/>
  <c r="H138" i="1"/>
  <c r="F132" i="1"/>
  <c r="F139" i="1" s="1"/>
  <c r="F106" i="1"/>
  <c r="H139" i="1"/>
  <c r="H140" i="1"/>
  <c r="L142" i="4"/>
  <c r="L139" i="4"/>
  <c r="L115" i="4"/>
  <c r="N113" i="4"/>
  <c r="N139" i="4"/>
  <c r="D131" i="4"/>
  <c r="D138" i="4" s="1"/>
  <c r="F140" i="4"/>
  <c r="N135" i="4"/>
  <c r="J100" i="4"/>
  <c r="L133" i="4"/>
  <c r="L140" i="4" s="1"/>
  <c r="L104" i="4"/>
  <c r="N140" i="4"/>
  <c r="D135" i="4"/>
  <c r="J104" i="4"/>
  <c r="N105" i="4"/>
  <c r="J135" i="4"/>
  <c r="N103" i="4"/>
  <c r="L100" i="4"/>
  <c r="D133" i="4"/>
  <c r="D140" i="4" s="1"/>
  <c r="D104" i="4"/>
  <c r="F139" i="4"/>
  <c r="N100" i="4"/>
  <c r="N138" i="4"/>
  <c r="H115" i="4"/>
  <c r="F142" i="4"/>
  <c r="D115" i="4"/>
  <c r="H138" i="4"/>
  <c r="J138" i="4"/>
  <c r="F106" i="4"/>
  <c r="L138" i="4"/>
  <c r="H133" i="4"/>
  <c r="H140" i="4" s="1"/>
  <c r="H104" i="4"/>
  <c r="H107" i="4"/>
  <c r="J132" i="4"/>
  <c r="J139" i="4" s="1"/>
  <c r="D108" i="4"/>
  <c r="J133" i="4"/>
  <c r="J140" i="4" s="1"/>
  <c r="L107" i="4"/>
  <c r="D139" i="4"/>
  <c r="J115" i="4"/>
  <c r="F115" i="4"/>
  <c r="F138" i="4"/>
  <c r="N101" i="4"/>
  <c r="D100" i="4"/>
  <c r="L115" i="3"/>
  <c r="N94" i="3"/>
  <c r="N108" i="3" s="1"/>
  <c r="J100" i="3"/>
  <c r="J133" i="3"/>
  <c r="J104" i="3"/>
  <c r="D115" i="3"/>
  <c r="D104" i="3"/>
  <c r="D109" i="3" s="1"/>
  <c r="J132" i="3"/>
  <c r="H135" i="3"/>
  <c r="J135" i="3"/>
  <c r="H115" i="3"/>
  <c r="F133" i="3"/>
  <c r="F104" i="3"/>
  <c r="H108" i="3"/>
  <c r="D132" i="3"/>
  <c r="L135" i="3"/>
  <c r="D138" i="3" s="1"/>
  <c r="D133" i="3"/>
  <c r="J108" i="3"/>
  <c r="F132" i="3"/>
  <c r="D106" i="3"/>
  <c r="H106" i="3"/>
  <c r="F100" i="3"/>
  <c r="F131" i="3"/>
  <c r="F138" i="3" s="1"/>
  <c r="N101" i="3"/>
  <c r="N131" i="3"/>
  <c r="N112" i="3"/>
  <c r="N106" i="3"/>
  <c r="N102" i="3"/>
  <c r="N100" i="3"/>
  <c r="J115" i="3"/>
  <c r="F115" i="3"/>
  <c r="H134" i="2"/>
  <c r="J133" i="2"/>
  <c r="J104" i="2"/>
  <c r="D115" i="2"/>
  <c r="J108" i="2"/>
  <c r="F132" i="2"/>
  <c r="F135" i="2"/>
  <c r="F133" i="2"/>
  <c r="F104" i="2"/>
  <c r="L108" i="2"/>
  <c r="L100" i="2"/>
  <c r="L133" i="2"/>
  <c r="F108" i="2"/>
  <c r="L115" i="2"/>
  <c r="J100" i="2"/>
  <c r="J131" i="2"/>
  <c r="F106" i="2"/>
  <c r="N131" i="2"/>
  <c r="N112" i="2"/>
  <c r="N115" i="2" s="1"/>
  <c r="N102" i="2"/>
  <c r="J115" i="2"/>
  <c r="F115" i="2"/>
  <c r="J107" i="2"/>
  <c r="J135" i="2"/>
  <c r="N92" i="2"/>
  <c r="N103" i="2"/>
  <c r="D135" i="2"/>
  <c r="N94" i="2"/>
  <c r="N105" i="2" s="1"/>
  <c r="D103" i="2"/>
  <c r="L106" i="2"/>
  <c r="L135" i="2"/>
  <c r="J132" i="2"/>
  <c r="F107" i="2"/>
  <c r="F131" i="2"/>
  <c r="N107" i="2"/>
  <c r="J133" i="1"/>
  <c r="J140" i="1" s="1"/>
  <c r="J104" i="1"/>
  <c r="L142" i="1"/>
  <c r="D138" i="1"/>
  <c r="H115" i="1"/>
  <c r="H109" i="1"/>
  <c r="J108" i="1"/>
  <c r="J115" i="1"/>
  <c r="F115" i="1"/>
  <c r="F133" i="1"/>
  <c r="F140" i="1" s="1"/>
  <c r="F104" i="1"/>
  <c r="J131" i="1"/>
  <c r="J138" i="1" s="1"/>
  <c r="N131" i="1"/>
  <c r="N138" i="1" s="1"/>
  <c r="N112" i="1"/>
  <c r="N102" i="1"/>
  <c r="N105" i="1"/>
  <c r="L115" i="1"/>
  <c r="F108" i="1"/>
  <c r="D142" i="1"/>
  <c r="D132" i="1"/>
  <c r="D139" i="1" s="1"/>
  <c r="J135" i="1"/>
  <c r="L140" i="1"/>
  <c r="D133" i="1"/>
  <c r="D140" i="1" s="1"/>
  <c r="N92" i="1"/>
  <c r="N106" i="1" s="1"/>
  <c r="F131" i="1"/>
  <c r="F138" i="1" s="1"/>
  <c r="L108" i="1"/>
  <c r="L132" i="1"/>
  <c r="L139" i="1" s="1"/>
  <c r="J107" i="1"/>
  <c r="D108" i="1"/>
  <c r="D104" i="1"/>
  <c r="J106" i="1"/>
  <c r="L100" i="1"/>
  <c r="L138" i="1"/>
  <c r="N101" i="1"/>
  <c r="F135" i="1"/>
  <c r="F107" i="1"/>
  <c r="H135" i="1"/>
  <c r="D115" i="1"/>
  <c r="N111" i="6" l="1"/>
  <c r="L118" i="6" s="1"/>
  <c r="N81" i="6"/>
  <c r="N98" i="6" s="1"/>
  <c r="N103" i="6"/>
  <c r="D93" i="6"/>
  <c r="L98" i="6"/>
  <c r="H94" i="6"/>
  <c r="H96" i="6"/>
  <c r="J95" i="6"/>
  <c r="L95" i="6"/>
  <c r="J98" i="6"/>
  <c r="J100" i="6"/>
  <c r="F97" i="6"/>
  <c r="J93" i="6"/>
  <c r="L93" i="6"/>
  <c r="L100" i="6"/>
  <c r="F96" i="6"/>
  <c r="F99" i="6"/>
  <c r="D95" i="6"/>
  <c r="D102" i="6"/>
  <c r="F102" i="6"/>
  <c r="N101" i="6"/>
  <c r="J94" i="6"/>
  <c r="H97" i="6"/>
  <c r="N95" i="6"/>
  <c r="N99" i="6"/>
  <c r="L97" i="6"/>
  <c r="L94" i="6"/>
  <c r="D103" i="6"/>
  <c r="F103" i="6"/>
  <c r="J99" i="6"/>
  <c r="J97" i="6"/>
  <c r="J115" i="12"/>
  <c r="L115" i="12"/>
  <c r="L118" i="12"/>
  <c r="N115" i="12"/>
  <c r="D85" i="12"/>
  <c r="F117" i="12"/>
  <c r="L119" i="12"/>
  <c r="D116" i="12"/>
  <c r="N116" i="12"/>
  <c r="H116" i="12"/>
  <c r="J116" i="12"/>
  <c r="H110" i="12"/>
  <c r="H118" i="12" s="1"/>
  <c r="H110" i="6"/>
  <c r="H118" i="6" s="1"/>
  <c r="H119" i="6"/>
  <c r="J116" i="6"/>
  <c r="L119" i="6"/>
  <c r="N116" i="6"/>
  <c r="D116" i="6"/>
  <c r="L117" i="6"/>
  <c r="L101" i="6"/>
  <c r="L103" i="6"/>
  <c r="L99" i="6"/>
  <c r="H103" i="6"/>
  <c r="D96" i="6"/>
  <c r="H95" i="6"/>
  <c r="H100" i="6"/>
  <c r="D97" i="6"/>
  <c r="J85" i="6"/>
  <c r="J102" i="6" s="1"/>
  <c r="N97" i="6"/>
  <c r="H115" i="6"/>
  <c r="F119" i="6"/>
  <c r="H117" i="6"/>
  <c r="D98" i="6"/>
  <c r="L96" i="6"/>
  <c r="F115" i="6"/>
  <c r="F101" i="6"/>
  <c r="D101" i="6"/>
  <c r="D100" i="6"/>
  <c r="H99" i="6"/>
  <c r="F100" i="6"/>
  <c r="J117" i="6"/>
  <c r="F116" i="6"/>
  <c r="D115" i="6"/>
  <c r="L116" i="6"/>
  <c r="F98" i="6"/>
  <c r="N94" i="6"/>
  <c r="D117" i="6"/>
  <c r="J103" i="6"/>
  <c r="D94" i="6"/>
  <c r="H93" i="6"/>
  <c r="H85" i="6"/>
  <c r="H102" i="6" s="1"/>
  <c r="F95" i="6"/>
  <c r="F94" i="6"/>
  <c r="H98" i="6"/>
  <c r="L115" i="6"/>
  <c r="N93" i="6"/>
  <c r="N115" i="6"/>
  <c r="F93" i="6"/>
  <c r="J96" i="6"/>
  <c r="N83" i="6"/>
  <c r="N100" i="6" s="1"/>
  <c r="N79" i="6"/>
  <c r="N96" i="6" s="1"/>
  <c r="H116" i="6"/>
  <c r="L85" i="6"/>
  <c r="L102" i="6" s="1"/>
  <c r="J101" i="6"/>
  <c r="D99" i="6"/>
  <c r="H101" i="6"/>
  <c r="N119" i="6"/>
  <c r="N110" i="6"/>
  <c r="N118" i="6" s="1"/>
  <c r="D119" i="6"/>
  <c r="D110" i="6"/>
  <c r="D118" i="6" s="1"/>
  <c r="J119" i="6"/>
  <c r="J110" i="6"/>
  <c r="J118" i="6" s="1"/>
  <c r="N117" i="6"/>
  <c r="F118" i="6"/>
  <c r="N119" i="12"/>
  <c r="E118" i="12"/>
  <c r="E117" i="12"/>
  <c r="E119" i="12"/>
  <c r="E115" i="12"/>
  <c r="N110" i="12"/>
  <c r="N118" i="12" s="1"/>
  <c r="E116" i="12"/>
  <c r="F119" i="12"/>
  <c r="F110" i="12"/>
  <c r="F118" i="12" s="1"/>
  <c r="H119" i="12"/>
  <c r="N85" i="12"/>
  <c r="N90" i="12"/>
  <c r="H101" i="12" s="1"/>
  <c r="D115" i="12"/>
  <c r="L117" i="12"/>
  <c r="J117" i="12"/>
  <c r="F116" i="12"/>
  <c r="F100" i="12"/>
  <c r="H85" i="12"/>
  <c r="N97" i="12"/>
  <c r="N96" i="12"/>
  <c r="F103" i="12"/>
  <c r="F101" i="12"/>
  <c r="J93" i="12"/>
  <c r="J85" i="12"/>
  <c r="J102" i="12" s="1"/>
  <c r="F99" i="12"/>
  <c r="D119" i="12"/>
  <c r="D110" i="12"/>
  <c r="D118" i="12" s="1"/>
  <c r="L102" i="12"/>
  <c r="N117" i="12"/>
  <c r="H117" i="12"/>
  <c r="N100" i="12"/>
  <c r="H115" i="12"/>
  <c r="F85" i="12"/>
  <c r="F102" i="12" s="1"/>
  <c r="J110" i="12"/>
  <c r="J118" i="12" s="1"/>
  <c r="J119" i="12"/>
  <c r="D103" i="12"/>
  <c r="J85" i="10"/>
  <c r="F110" i="10"/>
  <c r="N82" i="10"/>
  <c r="J85" i="11"/>
  <c r="H85" i="11"/>
  <c r="N119" i="10"/>
  <c r="D119" i="10"/>
  <c r="H119" i="10"/>
  <c r="J115" i="10"/>
  <c r="F119" i="10"/>
  <c r="D116" i="10"/>
  <c r="J117" i="10"/>
  <c r="H116" i="10"/>
  <c r="J116" i="10"/>
  <c r="L116" i="10"/>
  <c r="H115" i="10"/>
  <c r="F117" i="10"/>
  <c r="F115" i="10"/>
  <c r="J119" i="10"/>
  <c r="J110" i="10"/>
  <c r="J118" i="10" s="1"/>
  <c r="N115" i="10"/>
  <c r="L115" i="10"/>
  <c r="L85" i="10"/>
  <c r="D85" i="10"/>
  <c r="H117" i="10"/>
  <c r="D117" i="10"/>
  <c r="H85" i="10"/>
  <c r="F116" i="10"/>
  <c r="L117" i="10"/>
  <c r="D115" i="10"/>
  <c r="D110" i="10"/>
  <c r="D118" i="10" s="1"/>
  <c r="N90" i="10"/>
  <c r="D93" i="10" s="1"/>
  <c r="L119" i="10"/>
  <c r="L110" i="10"/>
  <c r="L118" i="10" s="1"/>
  <c r="N80" i="10"/>
  <c r="N77" i="10"/>
  <c r="N108" i="10"/>
  <c r="N116" i="10" s="1"/>
  <c r="N84" i="10"/>
  <c r="N109" i="10"/>
  <c r="N117" i="10" s="1"/>
  <c r="F118" i="10"/>
  <c r="H110" i="10"/>
  <c r="H118" i="10" s="1"/>
  <c r="D110" i="11"/>
  <c r="J110" i="11"/>
  <c r="D85" i="11"/>
  <c r="N90" i="11"/>
  <c r="F110" i="11"/>
  <c r="H110" i="11"/>
  <c r="N109" i="11"/>
  <c r="N117" i="11" s="1"/>
  <c r="N80" i="11"/>
  <c r="N111" i="11"/>
  <c r="F116" i="11" s="1"/>
  <c r="N76" i="11"/>
  <c r="N107" i="11"/>
  <c r="N115" i="11" s="1"/>
  <c r="F117" i="11"/>
  <c r="F85" i="11"/>
  <c r="L117" i="11"/>
  <c r="D85" i="8"/>
  <c r="H116" i="8"/>
  <c r="F116" i="8"/>
  <c r="J116" i="8"/>
  <c r="H115" i="8"/>
  <c r="J117" i="8"/>
  <c r="N117" i="8"/>
  <c r="L115" i="8"/>
  <c r="F118" i="8"/>
  <c r="L117" i="8"/>
  <c r="L116" i="8"/>
  <c r="H117" i="8"/>
  <c r="N85" i="8"/>
  <c r="N90" i="8"/>
  <c r="D93" i="8" s="1"/>
  <c r="F115" i="8"/>
  <c r="J118" i="8"/>
  <c r="H93" i="8"/>
  <c r="H102" i="8"/>
  <c r="N115" i="8"/>
  <c r="J103" i="8"/>
  <c r="J119" i="8"/>
  <c r="D117" i="8"/>
  <c r="J115" i="8"/>
  <c r="L110" i="8"/>
  <c r="L118" i="8" s="1"/>
  <c r="L99" i="8"/>
  <c r="D119" i="8"/>
  <c r="D110" i="8"/>
  <c r="D118" i="8" s="1"/>
  <c r="L85" i="8"/>
  <c r="H101" i="8"/>
  <c r="N119" i="8"/>
  <c r="N110" i="8"/>
  <c r="N118" i="8" s="1"/>
  <c r="D115" i="8"/>
  <c r="N116" i="8"/>
  <c r="L119" i="8"/>
  <c r="H110" i="8"/>
  <c r="H118" i="8" s="1"/>
  <c r="N84" i="9"/>
  <c r="N111" i="9"/>
  <c r="J117" i="9" s="1"/>
  <c r="N81" i="9"/>
  <c r="L110" i="9"/>
  <c r="J110" i="9"/>
  <c r="D103" i="9"/>
  <c r="D110" i="9"/>
  <c r="N90" i="9"/>
  <c r="L100" i="9" s="1"/>
  <c r="D94" i="9"/>
  <c r="H110" i="9"/>
  <c r="L85" i="9"/>
  <c r="L102" i="9" s="1"/>
  <c r="D101" i="9"/>
  <c r="J97" i="9"/>
  <c r="H102" i="9"/>
  <c r="L101" i="9"/>
  <c r="J85" i="9"/>
  <c r="J102" i="9" s="1"/>
  <c r="H101" i="9"/>
  <c r="F110" i="9"/>
  <c r="F85" i="9"/>
  <c r="F102" i="9" s="1"/>
  <c r="L97" i="9"/>
  <c r="D95" i="7"/>
  <c r="J85" i="7"/>
  <c r="J102" i="7" s="1"/>
  <c r="J96" i="7"/>
  <c r="F100" i="7"/>
  <c r="F98" i="7"/>
  <c r="F96" i="7"/>
  <c r="D99" i="7"/>
  <c r="D101" i="7"/>
  <c r="F97" i="7"/>
  <c r="H97" i="7"/>
  <c r="N93" i="7"/>
  <c r="N96" i="7"/>
  <c r="N85" i="7"/>
  <c r="N102" i="7" s="1"/>
  <c r="F99" i="7"/>
  <c r="N95" i="7"/>
  <c r="J103" i="7"/>
  <c r="L97" i="7"/>
  <c r="D93" i="7"/>
  <c r="D100" i="7"/>
  <c r="J94" i="7"/>
  <c r="N94" i="7"/>
  <c r="D103" i="7"/>
  <c r="J99" i="7"/>
  <c r="H98" i="7"/>
  <c r="D94" i="7"/>
  <c r="N101" i="7"/>
  <c r="L99" i="7"/>
  <c r="J101" i="7"/>
  <c r="D98" i="7"/>
  <c r="L110" i="7"/>
  <c r="L118" i="7" s="1"/>
  <c r="F119" i="7"/>
  <c r="F110" i="7"/>
  <c r="F118" i="7" s="1"/>
  <c r="D96" i="7"/>
  <c r="L103" i="7"/>
  <c r="D119" i="7"/>
  <c r="D110" i="7"/>
  <c r="D118" i="7" s="1"/>
  <c r="H110" i="7"/>
  <c r="H118" i="7" s="1"/>
  <c r="H119" i="7"/>
  <c r="H85" i="7"/>
  <c r="H102" i="7" s="1"/>
  <c r="F85" i="7"/>
  <c r="F102" i="7" s="1"/>
  <c r="L85" i="7"/>
  <c r="L102" i="7" s="1"/>
  <c r="N100" i="7"/>
  <c r="J109" i="4"/>
  <c r="L109" i="3"/>
  <c r="N105" i="3"/>
  <c r="N109" i="3" s="1"/>
  <c r="N127" i="3" s="1"/>
  <c r="H140" i="3"/>
  <c r="N115" i="3"/>
  <c r="H119" i="3" s="1"/>
  <c r="D139" i="3"/>
  <c r="J109" i="3"/>
  <c r="D140" i="3"/>
  <c r="N126" i="3"/>
  <c r="D109" i="2"/>
  <c r="F109" i="1"/>
  <c r="N133" i="1"/>
  <c r="N140" i="1" s="1"/>
  <c r="N104" i="1"/>
  <c r="D142" i="4"/>
  <c r="D134" i="4"/>
  <c r="D141" i="4" s="1"/>
  <c r="F109" i="4"/>
  <c r="D109" i="4"/>
  <c r="N142" i="4"/>
  <c r="N134" i="4"/>
  <c r="N141" i="4" s="1"/>
  <c r="L134" i="4"/>
  <c r="L141" i="4" s="1"/>
  <c r="H134" i="4"/>
  <c r="H141" i="4" s="1"/>
  <c r="L109" i="4"/>
  <c r="H109" i="4"/>
  <c r="J142" i="4"/>
  <c r="J134" i="4"/>
  <c r="J141" i="4" s="1"/>
  <c r="N109" i="4"/>
  <c r="N115" i="4"/>
  <c r="H122" i="4" s="1"/>
  <c r="F120" i="3"/>
  <c r="J124" i="3"/>
  <c r="D124" i="3"/>
  <c r="L142" i="3"/>
  <c r="L134" i="3"/>
  <c r="L141" i="3" s="1"/>
  <c r="H109" i="3"/>
  <c r="J142" i="3"/>
  <c r="J134" i="3"/>
  <c r="J141" i="3" s="1"/>
  <c r="J140" i="3"/>
  <c r="J138" i="3"/>
  <c r="H125" i="3"/>
  <c r="D123" i="3"/>
  <c r="L140" i="3"/>
  <c r="H139" i="3"/>
  <c r="F128" i="3"/>
  <c r="N138" i="3"/>
  <c r="L120" i="3"/>
  <c r="F118" i="3"/>
  <c r="F139" i="3"/>
  <c r="F122" i="3"/>
  <c r="H128" i="3"/>
  <c r="D122" i="3"/>
  <c r="D125" i="3"/>
  <c r="N140" i="3"/>
  <c r="L138" i="3"/>
  <c r="F134" i="3"/>
  <c r="F141" i="3" s="1"/>
  <c r="L128" i="3"/>
  <c r="D134" i="3"/>
  <c r="D141" i="3" s="1"/>
  <c r="F109" i="3"/>
  <c r="F127" i="3" s="1"/>
  <c r="N120" i="3"/>
  <c r="N135" i="3"/>
  <c r="H124" i="3"/>
  <c r="J126" i="3"/>
  <c r="F140" i="3"/>
  <c r="H123" i="3"/>
  <c r="H134" i="3"/>
  <c r="H141" i="3" s="1"/>
  <c r="H142" i="3"/>
  <c r="J139" i="3"/>
  <c r="D128" i="3"/>
  <c r="L139" i="3"/>
  <c r="H138" i="3"/>
  <c r="F121" i="3"/>
  <c r="L124" i="3"/>
  <c r="N139" i="3"/>
  <c r="F142" i="3"/>
  <c r="L127" i="3"/>
  <c r="D142" i="3"/>
  <c r="N128" i="2"/>
  <c r="D120" i="2"/>
  <c r="N119" i="2"/>
  <c r="L120" i="2"/>
  <c r="J123" i="2"/>
  <c r="L122" i="2"/>
  <c r="D126" i="2"/>
  <c r="H122" i="2"/>
  <c r="L125" i="2"/>
  <c r="F118" i="2"/>
  <c r="D125" i="2"/>
  <c r="D122" i="2"/>
  <c r="F120" i="2"/>
  <c r="H128" i="2"/>
  <c r="J119" i="2"/>
  <c r="D124" i="2"/>
  <c r="J120" i="2"/>
  <c r="H121" i="2"/>
  <c r="D119" i="2"/>
  <c r="H127" i="2"/>
  <c r="H125" i="2"/>
  <c r="L123" i="2"/>
  <c r="L119" i="2"/>
  <c r="D118" i="2"/>
  <c r="F119" i="2"/>
  <c r="J121" i="2"/>
  <c r="L121" i="2"/>
  <c r="F121" i="2"/>
  <c r="H119" i="2"/>
  <c r="J124" i="2"/>
  <c r="H123" i="2"/>
  <c r="H124" i="2"/>
  <c r="D123" i="2"/>
  <c r="F123" i="2"/>
  <c r="H126" i="2"/>
  <c r="H118" i="2"/>
  <c r="H120" i="2"/>
  <c r="N123" i="2"/>
  <c r="L142" i="2"/>
  <c r="L134" i="2"/>
  <c r="L141" i="2" s="1"/>
  <c r="N108" i="2"/>
  <c r="N126" i="2" s="1"/>
  <c r="N132" i="2"/>
  <c r="N139" i="2" s="1"/>
  <c r="L138" i="2"/>
  <c r="J128" i="2"/>
  <c r="L128" i="2"/>
  <c r="F126" i="2"/>
  <c r="L126" i="2"/>
  <c r="D139" i="2"/>
  <c r="D140" i="2"/>
  <c r="D127" i="2"/>
  <c r="J122" i="2"/>
  <c r="F125" i="2"/>
  <c r="L124" i="2"/>
  <c r="D142" i="2"/>
  <c r="D134" i="2"/>
  <c r="D141" i="2" s="1"/>
  <c r="J142" i="2"/>
  <c r="J134" i="2"/>
  <c r="J141" i="2" s="1"/>
  <c r="F128" i="2"/>
  <c r="N100" i="2"/>
  <c r="N118" i="2" s="1"/>
  <c r="N138" i="2"/>
  <c r="F124" i="2"/>
  <c r="L109" i="2"/>
  <c r="L127" i="2" s="1"/>
  <c r="H139" i="2"/>
  <c r="F142" i="2"/>
  <c r="F134" i="2"/>
  <c r="F141" i="2" s="1"/>
  <c r="J140" i="2"/>
  <c r="N125" i="2"/>
  <c r="J139" i="2"/>
  <c r="D121" i="2"/>
  <c r="J125" i="2"/>
  <c r="F109" i="2"/>
  <c r="F127" i="2" s="1"/>
  <c r="N120" i="2"/>
  <c r="N135" i="2"/>
  <c r="J138" i="2"/>
  <c r="N104" i="2"/>
  <c r="N122" i="2" s="1"/>
  <c r="L140" i="2"/>
  <c r="F122" i="2"/>
  <c r="F139" i="2"/>
  <c r="D138" i="2"/>
  <c r="H142" i="2"/>
  <c r="F138" i="2"/>
  <c r="H140" i="2"/>
  <c r="N121" i="2"/>
  <c r="H138" i="2"/>
  <c r="J109" i="2"/>
  <c r="J127" i="2" s="1"/>
  <c r="N106" i="2"/>
  <c r="N124" i="2" s="1"/>
  <c r="J118" i="2"/>
  <c r="N133" i="2"/>
  <c r="N140" i="2" s="1"/>
  <c r="L118" i="2"/>
  <c r="F140" i="2"/>
  <c r="J126" i="2"/>
  <c r="D128" i="2"/>
  <c r="L139" i="2"/>
  <c r="H141" i="2"/>
  <c r="H142" i="1"/>
  <c r="H134" i="1"/>
  <c r="H141" i="1" s="1"/>
  <c r="F126" i="1"/>
  <c r="F142" i="1"/>
  <c r="F134" i="1"/>
  <c r="F141" i="1" s="1"/>
  <c r="N108" i="1"/>
  <c r="N132" i="1"/>
  <c r="N139" i="1" s="1"/>
  <c r="L109" i="1"/>
  <c r="H127" i="1"/>
  <c r="N115" i="1"/>
  <c r="F125" i="1" s="1"/>
  <c r="N122" i="1"/>
  <c r="N124" i="1"/>
  <c r="N123" i="1"/>
  <c r="J126" i="1"/>
  <c r="N100" i="1"/>
  <c r="N118" i="1" s="1"/>
  <c r="F122" i="1"/>
  <c r="D109" i="1"/>
  <c r="J142" i="1"/>
  <c r="J134" i="1"/>
  <c r="J141" i="1" s="1"/>
  <c r="D134" i="1"/>
  <c r="D141" i="1" s="1"/>
  <c r="N120" i="1"/>
  <c r="N135" i="1"/>
  <c r="J109" i="1"/>
  <c r="L134" i="1"/>
  <c r="L141" i="1" s="1"/>
  <c r="J115" i="6" l="1"/>
  <c r="F117" i="6"/>
  <c r="N94" i="12"/>
  <c r="J97" i="12"/>
  <c r="L103" i="12"/>
  <c r="N85" i="6"/>
  <c r="N102" i="6" s="1"/>
  <c r="F97" i="12"/>
  <c r="D94" i="12"/>
  <c r="J94" i="12"/>
  <c r="H102" i="12"/>
  <c r="H100" i="12"/>
  <c r="H103" i="12"/>
  <c r="J100" i="12"/>
  <c r="N103" i="12"/>
  <c r="J96" i="12"/>
  <c r="J101" i="12"/>
  <c r="H94" i="12"/>
  <c r="H96" i="12"/>
  <c r="N98" i="12"/>
  <c r="N93" i="12"/>
  <c r="H95" i="12"/>
  <c r="F93" i="12"/>
  <c r="F98" i="12"/>
  <c r="D101" i="12"/>
  <c r="L97" i="12"/>
  <c r="D96" i="12"/>
  <c r="L94" i="12"/>
  <c r="D93" i="12"/>
  <c r="L100" i="12"/>
  <c r="L95" i="12"/>
  <c r="N95" i="12"/>
  <c r="L101" i="12"/>
  <c r="L99" i="12"/>
  <c r="F96" i="12"/>
  <c r="L96" i="12"/>
  <c r="F95" i="12"/>
  <c r="J98" i="12"/>
  <c r="D98" i="12"/>
  <c r="H98" i="12"/>
  <c r="J103" i="12"/>
  <c r="J95" i="12"/>
  <c r="N99" i="12"/>
  <c r="H93" i="12"/>
  <c r="D100" i="12"/>
  <c r="L98" i="12"/>
  <c r="D95" i="12"/>
  <c r="L93" i="12"/>
  <c r="D97" i="12"/>
  <c r="J99" i="12"/>
  <c r="D99" i="12"/>
  <c r="F94" i="12"/>
  <c r="H97" i="12"/>
  <c r="H99" i="12"/>
  <c r="N102" i="12"/>
  <c r="N101" i="12"/>
  <c r="D102" i="12"/>
  <c r="N99" i="10"/>
  <c r="J102" i="10"/>
  <c r="N85" i="10"/>
  <c r="N102" i="10" s="1"/>
  <c r="J103" i="10"/>
  <c r="N95" i="10"/>
  <c r="N97" i="10"/>
  <c r="J101" i="10"/>
  <c r="H102" i="10"/>
  <c r="H97" i="10"/>
  <c r="J94" i="10"/>
  <c r="L97" i="10"/>
  <c r="N101" i="10"/>
  <c r="D101" i="10"/>
  <c r="L100" i="10"/>
  <c r="H119" i="11"/>
  <c r="J118" i="11"/>
  <c r="L118" i="11"/>
  <c r="H116" i="11"/>
  <c r="J117" i="11"/>
  <c r="N103" i="10"/>
  <c r="H99" i="10"/>
  <c r="H94" i="10"/>
  <c r="D99" i="10"/>
  <c r="F99" i="10"/>
  <c r="L94" i="10"/>
  <c r="D95" i="10"/>
  <c r="N96" i="10"/>
  <c r="H100" i="10"/>
  <c r="H95" i="10"/>
  <c r="F95" i="10"/>
  <c r="D94" i="10"/>
  <c r="D98" i="10"/>
  <c r="N100" i="10"/>
  <c r="L93" i="10"/>
  <c r="L98" i="10"/>
  <c r="J96" i="10"/>
  <c r="L103" i="10"/>
  <c r="L101" i="10"/>
  <c r="H96" i="10"/>
  <c r="F98" i="10"/>
  <c r="L96" i="10"/>
  <c r="F100" i="10"/>
  <c r="L95" i="10"/>
  <c r="J97" i="10"/>
  <c r="F97" i="10"/>
  <c r="H98" i="10"/>
  <c r="J93" i="10"/>
  <c r="H93" i="10"/>
  <c r="J98" i="10"/>
  <c r="D96" i="10"/>
  <c r="J95" i="10"/>
  <c r="F93" i="10"/>
  <c r="L99" i="10"/>
  <c r="F96" i="10"/>
  <c r="J100" i="10"/>
  <c r="H101" i="10"/>
  <c r="F101" i="10"/>
  <c r="F94" i="10"/>
  <c r="F102" i="10"/>
  <c r="L102" i="10"/>
  <c r="N93" i="10"/>
  <c r="N110" i="10"/>
  <c r="N118" i="10" s="1"/>
  <c r="D102" i="10"/>
  <c r="H103" i="10"/>
  <c r="N94" i="10"/>
  <c r="N98" i="10"/>
  <c r="J99" i="10"/>
  <c r="D100" i="10"/>
  <c r="D97" i="10"/>
  <c r="D103" i="10"/>
  <c r="F103" i="10"/>
  <c r="N103" i="11"/>
  <c r="J96" i="11"/>
  <c r="N95" i="11"/>
  <c r="F95" i="11"/>
  <c r="F98" i="11"/>
  <c r="J94" i="11"/>
  <c r="F100" i="11"/>
  <c r="H96" i="11"/>
  <c r="D95" i="11"/>
  <c r="H98" i="11"/>
  <c r="H94" i="11"/>
  <c r="N98" i="11"/>
  <c r="D93" i="11"/>
  <c r="J93" i="11"/>
  <c r="L98" i="11"/>
  <c r="D99" i="11"/>
  <c r="L101" i="11"/>
  <c r="D100" i="11"/>
  <c r="F96" i="11"/>
  <c r="D96" i="11"/>
  <c r="L99" i="11"/>
  <c r="H95" i="11"/>
  <c r="N99" i="11"/>
  <c r="D101" i="11"/>
  <c r="L95" i="11"/>
  <c r="H93" i="11"/>
  <c r="J95" i="11"/>
  <c r="J98" i="11"/>
  <c r="L96" i="11"/>
  <c r="D98" i="11"/>
  <c r="L94" i="11"/>
  <c r="J99" i="11"/>
  <c r="L100" i="11"/>
  <c r="J97" i="11"/>
  <c r="D94" i="11"/>
  <c r="F102" i="11"/>
  <c r="N116" i="11"/>
  <c r="N93" i="11"/>
  <c r="H101" i="11"/>
  <c r="H118" i="11"/>
  <c r="L97" i="11"/>
  <c r="L93" i="11"/>
  <c r="H103" i="11"/>
  <c r="D118" i="11"/>
  <c r="D97" i="11"/>
  <c r="J100" i="11"/>
  <c r="N94" i="11"/>
  <c r="N85" i="11"/>
  <c r="N102" i="11" s="1"/>
  <c r="F101" i="11"/>
  <c r="N119" i="11"/>
  <c r="E118" i="11"/>
  <c r="E119" i="11"/>
  <c r="E115" i="11"/>
  <c r="N110" i="11"/>
  <c r="N118" i="11" s="1"/>
  <c r="E116" i="11"/>
  <c r="E117" i="11"/>
  <c r="F119" i="11"/>
  <c r="H115" i="11"/>
  <c r="J116" i="11"/>
  <c r="D119" i="11"/>
  <c r="J115" i="11"/>
  <c r="D115" i="11"/>
  <c r="L116" i="11"/>
  <c r="J119" i="11"/>
  <c r="F115" i="11"/>
  <c r="L119" i="11"/>
  <c r="J103" i="11"/>
  <c r="J102" i="11"/>
  <c r="F103" i="11"/>
  <c r="D102" i="11"/>
  <c r="N101" i="11"/>
  <c r="F93" i="11"/>
  <c r="N96" i="11"/>
  <c r="D116" i="11"/>
  <c r="J101" i="11"/>
  <c r="L102" i="11"/>
  <c r="N100" i="11"/>
  <c r="H97" i="11"/>
  <c r="D103" i="11"/>
  <c r="N97" i="11"/>
  <c r="F99" i="11"/>
  <c r="F118" i="11"/>
  <c r="F97" i="11"/>
  <c r="D117" i="11"/>
  <c r="F94" i="11"/>
  <c r="H100" i="11"/>
  <c r="L103" i="11"/>
  <c r="L115" i="11"/>
  <c r="H117" i="11"/>
  <c r="H99" i="11"/>
  <c r="H102" i="11"/>
  <c r="H100" i="8"/>
  <c r="L102" i="8"/>
  <c r="L97" i="8"/>
  <c r="D100" i="8"/>
  <c r="N102" i="8"/>
  <c r="D103" i="8"/>
  <c r="F102" i="8"/>
  <c r="J102" i="8"/>
  <c r="F103" i="8"/>
  <c r="L94" i="8"/>
  <c r="L103" i="8"/>
  <c r="D97" i="8"/>
  <c r="H103" i="8"/>
  <c r="H119" i="9"/>
  <c r="D118" i="9"/>
  <c r="F103" i="9"/>
  <c r="H118" i="9"/>
  <c r="J118" i="9"/>
  <c r="L99" i="9"/>
  <c r="N94" i="9"/>
  <c r="N101" i="9"/>
  <c r="L119" i="9"/>
  <c r="D117" i="9"/>
  <c r="H117" i="9"/>
  <c r="H116" i="9"/>
  <c r="F97" i="9"/>
  <c r="L115" i="9"/>
  <c r="F118" i="9"/>
  <c r="F117" i="9"/>
  <c r="L118" i="9"/>
  <c r="D116" i="9"/>
  <c r="L117" i="9"/>
  <c r="N95" i="8"/>
  <c r="N96" i="8"/>
  <c r="N93" i="8"/>
  <c r="N99" i="8"/>
  <c r="H97" i="8"/>
  <c r="N103" i="8"/>
  <c r="H96" i="8"/>
  <c r="L100" i="8"/>
  <c r="D96" i="8"/>
  <c r="J94" i="8"/>
  <c r="J99" i="8"/>
  <c r="J93" i="8"/>
  <c r="N97" i="8"/>
  <c r="D101" i="8"/>
  <c r="J98" i="8"/>
  <c r="H98" i="8"/>
  <c r="N101" i="8"/>
  <c r="H94" i="8"/>
  <c r="D94" i="8"/>
  <c r="L101" i="8"/>
  <c r="L93" i="8"/>
  <c r="J101" i="8"/>
  <c r="F93" i="8"/>
  <c r="F98" i="8"/>
  <c r="H95" i="8"/>
  <c r="J96" i="8"/>
  <c r="F95" i="8"/>
  <c r="L96" i="8"/>
  <c r="D95" i="8"/>
  <c r="F97" i="8"/>
  <c r="N94" i="8"/>
  <c r="L98" i="8"/>
  <c r="H99" i="8"/>
  <c r="J100" i="8"/>
  <c r="F99" i="8"/>
  <c r="F100" i="8"/>
  <c r="J97" i="8"/>
  <c r="L95" i="8"/>
  <c r="F96" i="8"/>
  <c r="F101" i="8"/>
  <c r="D98" i="8"/>
  <c r="N100" i="8"/>
  <c r="D99" i="8"/>
  <c r="F94" i="8"/>
  <c r="J95" i="8"/>
  <c r="N98" i="8"/>
  <c r="D102" i="8"/>
  <c r="N103" i="9"/>
  <c r="D95" i="9"/>
  <c r="F99" i="9"/>
  <c r="J96" i="9"/>
  <c r="H100" i="9"/>
  <c r="J94" i="9"/>
  <c r="L95" i="9"/>
  <c r="J95" i="9"/>
  <c r="D99" i="9"/>
  <c r="J98" i="9"/>
  <c r="N99" i="9"/>
  <c r="L98" i="9"/>
  <c r="F101" i="9"/>
  <c r="D93" i="9"/>
  <c r="F96" i="9"/>
  <c r="F98" i="9"/>
  <c r="N100" i="9"/>
  <c r="J101" i="9"/>
  <c r="N96" i="9"/>
  <c r="N97" i="9"/>
  <c r="F93" i="9"/>
  <c r="J100" i="9"/>
  <c r="F95" i="9"/>
  <c r="H95" i="9"/>
  <c r="J93" i="9"/>
  <c r="J99" i="9"/>
  <c r="H93" i="9"/>
  <c r="F100" i="9"/>
  <c r="H96" i="9"/>
  <c r="D98" i="9"/>
  <c r="H99" i="9"/>
  <c r="D100" i="9"/>
  <c r="F94" i="9"/>
  <c r="L96" i="9"/>
  <c r="H98" i="9"/>
  <c r="N95" i="9"/>
  <c r="D96" i="9"/>
  <c r="H97" i="9"/>
  <c r="L93" i="9"/>
  <c r="N98" i="9"/>
  <c r="H94" i="9"/>
  <c r="J103" i="9"/>
  <c r="N85" i="9"/>
  <c r="N102" i="9" s="1"/>
  <c r="D97" i="9"/>
  <c r="L103" i="9"/>
  <c r="H103" i="9"/>
  <c r="L94" i="9"/>
  <c r="N93" i="9"/>
  <c r="N119" i="9"/>
  <c r="N110" i="9"/>
  <c r="N118" i="9" s="1"/>
  <c r="L116" i="9"/>
  <c r="D119" i="9"/>
  <c r="N116" i="9"/>
  <c r="J116" i="9"/>
  <c r="J119" i="9"/>
  <c r="J115" i="9"/>
  <c r="F116" i="9"/>
  <c r="N117" i="9"/>
  <c r="H115" i="9"/>
  <c r="N115" i="9"/>
  <c r="F115" i="9"/>
  <c r="D115" i="9"/>
  <c r="F119" i="9"/>
  <c r="D102" i="9"/>
  <c r="D122" i="4"/>
  <c r="D127" i="4"/>
  <c r="J122" i="4"/>
  <c r="H125" i="4"/>
  <c r="L118" i="4"/>
  <c r="L122" i="4"/>
  <c r="N125" i="3"/>
  <c r="D118" i="3"/>
  <c r="J118" i="3"/>
  <c r="F125" i="3"/>
  <c r="F119" i="3"/>
  <c r="H122" i="3"/>
  <c r="L122" i="3"/>
  <c r="H127" i="3"/>
  <c r="J128" i="3"/>
  <c r="D120" i="3"/>
  <c r="N119" i="3"/>
  <c r="N122" i="3"/>
  <c r="L125" i="3"/>
  <c r="F123" i="3"/>
  <c r="J119" i="3"/>
  <c r="F126" i="3"/>
  <c r="D121" i="3"/>
  <c r="D126" i="3"/>
  <c r="J120" i="3"/>
  <c r="N118" i="3"/>
  <c r="J123" i="3"/>
  <c r="L118" i="3"/>
  <c r="L123" i="3"/>
  <c r="J121" i="3"/>
  <c r="J127" i="3"/>
  <c r="N123" i="3"/>
  <c r="N121" i="3"/>
  <c r="L119" i="3"/>
  <c r="J125" i="3"/>
  <c r="D119" i="3"/>
  <c r="F124" i="3"/>
  <c r="H120" i="3"/>
  <c r="H118" i="3"/>
  <c r="L126" i="3"/>
  <c r="H126" i="3"/>
  <c r="L121" i="3"/>
  <c r="H121" i="3"/>
  <c r="N128" i="3"/>
  <c r="N124" i="3"/>
  <c r="J122" i="3"/>
  <c r="D127" i="3"/>
  <c r="N126" i="1"/>
  <c r="L126" i="1"/>
  <c r="N128" i="4"/>
  <c r="H119" i="4"/>
  <c r="D120" i="4"/>
  <c r="L120" i="4"/>
  <c r="D124" i="4"/>
  <c r="J124" i="4"/>
  <c r="F118" i="4"/>
  <c r="H124" i="4"/>
  <c r="D119" i="4"/>
  <c r="J121" i="4"/>
  <c r="J125" i="4"/>
  <c r="J119" i="4"/>
  <c r="F122" i="4"/>
  <c r="H126" i="4"/>
  <c r="H121" i="4"/>
  <c r="D123" i="4"/>
  <c r="L119" i="4"/>
  <c r="L126" i="4"/>
  <c r="F126" i="4"/>
  <c r="N120" i="4"/>
  <c r="F123" i="4"/>
  <c r="F121" i="4"/>
  <c r="L121" i="4"/>
  <c r="F119" i="4"/>
  <c r="J123" i="4"/>
  <c r="D121" i="4"/>
  <c r="D125" i="4"/>
  <c r="L124" i="4"/>
  <c r="N122" i="4"/>
  <c r="N124" i="4"/>
  <c r="H120" i="4"/>
  <c r="H123" i="4"/>
  <c r="J126" i="4"/>
  <c r="F125" i="4"/>
  <c r="N125" i="4"/>
  <c r="N126" i="4"/>
  <c r="F120" i="4"/>
  <c r="L123" i="4"/>
  <c r="H118" i="4"/>
  <c r="J120" i="4"/>
  <c r="J128" i="4"/>
  <c r="N118" i="4"/>
  <c r="L128" i="4"/>
  <c r="L125" i="4"/>
  <c r="H128" i="4"/>
  <c r="D126" i="4"/>
  <c r="N127" i="4"/>
  <c r="L127" i="4"/>
  <c r="J127" i="4"/>
  <c r="F127" i="4"/>
  <c r="D128" i="4"/>
  <c r="F128" i="4"/>
  <c r="J118" i="4"/>
  <c r="H127" i="4"/>
  <c r="N121" i="4"/>
  <c r="N119" i="4"/>
  <c r="N123" i="4"/>
  <c r="F124" i="4"/>
  <c r="D118" i="4"/>
  <c r="N142" i="3"/>
  <c r="N134" i="3"/>
  <c r="N141" i="3" s="1"/>
  <c r="N142" i="2"/>
  <c r="N134" i="2"/>
  <c r="N141" i="2" s="1"/>
  <c r="N109" i="2"/>
  <c r="N127" i="2" s="1"/>
  <c r="H128" i="1"/>
  <c r="L128" i="1"/>
  <c r="L118" i="1"/>
  <c r="J125" i="1"/>
  <c r="D126" i="1"/>
  <c r="D122" i="1"/>
  <c r="J128" i="1"/>
  <c r="J124" i="1"/>
  <c r="J127" i="1"/>
  <c r="D127" i="1"/>
  <c r="D128" i="1"/>
  <c r="J122" i="1"/>
  <c r="N119" i="1"/>
  <c r="L127" i="1"/>
  <c r="N142" i="1"/>
  <c r="N134" i="1"/>
  <c r="N141" i="1" s="1"/>
  <c r="N128" i="1"/>
  <c r="H121" i="1"/>
  <c r="L121" i="1"/>
  <c r="D118" i="1"/>
  <c r="J118" i="1"/>
  <c r="L124" i="1"/>
  <c r="L119" i="1"/>
  <c r="H120" i="1"/>
  <c r="L125" i="1"/>
  <c r="H124" i="1"/>
  <c r="D119" i="1"/>
  <c r="D121" i="1"/>
  <c r="F120" i="1"/>
  <c r="J121" i="1"/>
  <c r="N121" i="1"/>
  <c r="D123" i="1"/>
  <c r="F118" i="1"/>
  <c r="D124" i="1"/>
  <c r="H125" i="1"/>
  <c r="F119" i="1"/>
  <c r="D125" i="1"/>
  <c r="H119" i="1"/>
  <c r="H123" i="1"/>
  <c r="N125" i="1"/>
  <c r="J123" i="1"/>
  <c r="J120" i="1"/>
  <c r="L120" i="1"/>
  <c r="F121" i="1"/>
  <c r="L122" i="1"/>
  <c r="D120" i="1"/>
  <c r="H118" i="1"/>
  <c r="J119" i="1"/>
  <c r="F124" i="1"/>
  <c r="H126" i="1"/>
  <c r="F123" i="1"/>
  <c r="L123" i="1"/>
  <c r="H122" i="1"/>
  <c r="F128" i="1"/>
  <c r="F127" i="1"/>
  <c r="N109" i="1"/>
  <c r="N127" i="1" s="1"/>
</calcChain>
</file>

<file path=xl/sharedStrings.xml><?xml version="1.0" encoding="utf-8"?>
<sst xmlns="http://schemas.openxmlformats.org/spreadsheetml/2006/main" count="1500" uniqueCount="93">
  <si>
    <t>Groundnut</t>
  </si>
  <si>
    <t>BIKANER</t>
  </si>
  <si>
    <t>JODHPUR</t>
  </si>
  <si>
    <t>CHURU</t>
  </si>
  <si>
    <t>JAIPUR</t>
  </si>
  <si>
    <t>JAISALMER</t>
  </si>
  <si>
    <t>total oilseed</t>
  </si>
  <si>
    <t>YEAR</t>
  </si>
  <si>
    <t>AREA</t>
  </si>
  <si>
    <t>YIELD</t>
  </si>
  <si>
    <t xml:space="preserve">AREA </t>
  </si>
  <si>
    <t>Area</t>
  </si>
  <si>
    <t>yield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</si>
  <si>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</si>
  <si>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</si>
  <si>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</si>
  <si>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</si>
  <si>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</si>
  <si>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</si>
  <si>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</si>
  <si>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</si>
  <si>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</si>
  <si>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</si>
  <si>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</si>
  <si>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</si>
  <si>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</si>
  <si>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</si>
  <si>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</si>
  <si>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</si>
  <si>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</si>
  <si>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</si>
  <si>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</si>
  <si>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</si>
  <si>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MEAN</t>
  </si>
  <si>
    <t>MEAN N1</t>
  </si>
  <si>
    <t>MEAN N2</t>
  </si>
  <si>
    <t>trend adjustment</t>
  </si>
  <si>
    <t>'Put X and Resid., 'If Significant-&gt;</t>
  </si>
  <si>
    <t>working series</t>
  </si>
  <si>
    <t>If sig. apply formula -&gt;</t>
  </si>
  <si>
    <t>Data for calculations</t>
  </si>
  <si>
    <t>A1BAR</t>
  </si>
  <si>
    <t>A2BAR</t>
  </si>
  <si>
    <t>VAR1</t>
  </si>
  <si>
    <t>VAR2</t>
  </si>
  <si>
    <t>COV1</t>
  </si>
  <si>
    <t>COV2</t>
  </si>
  <si>
    <t>DA</t>
  </si>
  <si>
    <t>DV</t>
  </si>
  <si>
    <t>DCOV</t>
  </si>
  <si>
    <t>Data for calculating change in variance:</t>
  </si>
  <si>
    <t xml:space="preserve">Factors contributing to the change in variance: (Final Table - 2) with TWO decimals </t>
  </si>
  <si>
    <t>total</t>
  </si>
  <si>
    <t>Factors contributing to the change in yield:</t>
  </si>
  <si>
    <t>area</t>
  </si>
  <si>
    <t>interaction</t>
  </si>
  <si>
    <t>covar</t>
  </si>
  <si>
    <t>Percent contribution to change in output (Final Table - 1) with TWO decimals</t>
  </si>
  <si>
    <t>PALI</t>
  </si>
  <si>
    <t>S MADHOPUR</t>
  </si>
  <si>
    <t>KARAULI</t>
  </si>
  <si>
    <t>TONK</t>
  </si>
  <si>
    <t>JHALAWARA</t>
  </si>
  <si>
    <t>BARAN</t>
  </si>
  <si>
    <t>KOTA</t>
  </si>
  <si>
    <t>BANSWARA</t>
  </si>
  <si>
    <t>CHITTORGARH</t>
  </si>
  <si>
    <t xml:space="preserve"> RAPESEED AND MUSTARD</t>
  </si>
  <si>
    <t>ALWARA</t>
  </si>
  <si>
    <t>BHARATPUR</t>
  </si>
  <si>
    <t>GANGANAGAR</t>
  </si>
  <si>
    <t>Mean</t>
  </si>
  <si>
    <t>Data for calculation</t>
  </si>
  <si>
    <t>DCV</t>
  </si>
  <si>
    <t>mean 2</t>
  </si>
  <si>
    <t>mean 1</t>
  </si>
  <si>
    <t>Data for calculating change in variance</t>
  </si>
  <si>
    <t xml:space="preserve">Factors contributing to the change in variance: (Final Table - 2) </t>
  </si>
  <si>
    <t>TOTAL</t>
  </si>
  <si>
    <t>Detrended values of Groundnut</t>
  </si>
  <si>
    <t>Detrended values of Sesamum</t>
  </si>
  <si>
    <t>Detrended values of soybean</t>
  </si>
  <si>
    <t>Detrended values of Soybean</t>
  </si>
  <si>
    <t>Detrended values ofsoybean</t>
  </si>
  <si>
    <t>Detrended values of R&amp;M</t>
  </si>
  <si>
    <t>Detrended values ofSESAMUM</t>
  </si>
  <si>
    <t>Original data of Groundnut</t>
  </si>
  <si>
    <t>Original data of SESAMUM</t>
  </si>
  <si>
    <t>original data of Sesamum</t>
  </si>
  <si>
    <t>Original data of R&amp;M</t>
  </si>
  <si>
    <t xml:space="preserve"> Original data of RAPESEED AND MUSTARD</t>
  </si>
  <si>
    <t>Original data of soybean</t>
  </si>
  <si>
    <t>Original data of Soybean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</si>
</sst>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9" formatCode="#.00"/>
    <numFmt numFmtId="170" formatCode="#."/>
    <numFmt numFmtId="171" formatCode="m\o\n\th\ d\,\ yyyy"/>
    <numFmt numFmtId="182" formatCode="[$-10409]0.00;\(0.00\)"/>
  </numFmts>
  <fonts count="25" x14ac:knownFonts="1">
    <font>
      <sz val="11"/>
      <color theme="1"/>
      <name val="Calibri"/>
      <family val="2"/>
      <scheme val="minor"/>
    </font>
    <font>
      <sz val="10"/>
      <name val="Arial"/>
    </font>
    <font>
      <sz val="12"/>
      <name val="Times New Roman"/>
      <family val="1"/>
    </font>
    <font>
      <sz val="12"/>
      <name val="Times New Roman"/>
    </font>
    <font>
      <sz val="8"/>
      <name val="arial"/>
      <family val="2"/>
    </font>
    <font>
      <b/>
      <sz val="8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</borders>
  <cellStyleXfs count="49">
    <xf numFmtId="0" fontId="0" fillId="0" borderId="0"/>
    <xf numFmtId="0" fontId="1" fillId="0" borderId="0"/>
    <xf numFmtId="0" fontId="2" fillId="0" borderId="0"/>
    <xf numFmtId="0" fontId="3" fillId="0" borderId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4" fillId="3" borderId="0" applyNumberFormat="0" applyBorder="0" applyAlignment="0" applyProtection="0"/>
    <xf numFmtId="0" fontId="15" fillId="6" borderId="1" applyNumberFormat="0" applyAlignment="0" applyProtection="0"/>
    <xf numFmtId="0" fontId="9" fillId="7" borderId="4" applyNumberFormat="0" applyAlignment="0" applyProtection="0"/>
    <xf numFmtId="171" fontId="6" fillId="0" borderId="0">
      <protection locked="0"/>
    </xf>
    <xf numFmtId="0" fontId="11" fillId="0" borderId="0" applyNumberFormat="0" applyFill="0" applyBorder="0" applyAlignment="0" applyProtection="0"/>
    <xf numFmtId="169" fontId="6" fillId="0" borderId="0">
      <protection locked="0"/>
    </xf>
    <xf numFmtId="0" fontId="16" fillId="2" borderId="0" applyNumberFormat="0" applyBorder="0" applyAlignment="0" applyProtection="0"/>
    <xf numFmtId="0" fontId="17" fillId="0" borderId="10" applyNumberFormat="0" applyFill="0" applyAlignment="0" applyProtection="0"/>
    <xf numFmtId="0" fontId="18" fillId="0" borderId="11" applyNumberFormat="0" applyFill="0" applyAlignment="0" applyProtection="0"/>
    <xf numFmtId="0" fontId="19" fillId="0" borderId="12" applyNumberFormat="0" applyFill="0" applyAlignment="0" applyProtection="0"/>
    <xf numFmtId="0" fontId="19" fillId="0" borderId="0" applyNumberFormat="0" applyFill="0" applyBorder="0" applyAlignment="0" applyProtection="0"/>
    <xf numFmtId="170" fontId="7" fillId="0" borderId="0">
      <protection locked="0"/>
    </xf>
    <xf numFmtId="170" fontId="7" fillId="0" borderId="0">
      <protection locked="0"/>
    </xf>
    <xf numFmtId="0" fontId="20" fillId="5" borderId="1" applyNumberFormat="0" applyAlignment="0" applyProtection="0"/>
    <xf numFmtId="0" fontId="21" fillId="0" borderId="3" applyNumberFormat="0" applyFill="0" applyAlignment="0" applyProtection="0"/>
    <xf numFmtId="0" fontId="22" fillId="4" borderId="0" applyNumberFormat="0" applyBorder="0" applyAlignment="0" applyProtection="0"/>
    <xf numFmtId="0" fontId="2" fillId="8" borderId="5" applyNumberFormat="0" applyFont="0" applyAlignment="0" applyProtection="0"/>
    <xf numFmtId="0" fontId="23" fillId="6" borderId="2" applyNumberFormat="0" applyAlignment="0" applyProtection="0"/>
    <xf numFmtId="0" fontId="24" fillId="0" borderId="0" applyNumberFormat="0" applyFill="0" applyBorder="0" applyAlignment="0" applyProtection="0"/>
    <xf numFmtId="170" fontId="6" fillId="0" borderId="6">
      <protection locked="0"/>
    </xf>
    <xf numFmtId="0" fontId="10" fillId="0" borderId="0" applyNumberForma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182" fontId="8" fillId="0" borderId="13" xfId="1" applyNumberFormat="1" applyFont="1" applyBorder="1" applyAlignment="1" applyProtection="1">
      <alignment horizontal="right" vertical="top" wrapText="1" readingOrder="1"/>
      <protection locked="0"/>
    </xf>
    <xf numFmtId="0" fontId="8" fillId="0" borderId="13" xfId="1" applyFont="1" applyBorder="1" applyAlignment="1" applyProtection="1">
      <alignment vertical="top" wrapText="1" readingOrder="1"/>
      <protection locked="0"/>
    </xf>
    <xf numFmtId="182" fontId="8" fillId="0" borderId="14" xfId="1" applyNumberFormat="1" applyFont="1" applyBorder="1" applyAlignment="1" applyProtection="1">
      <alignment horizontal="right" vertical="top" wrapText="1" readingOrder="1"/>
      <protection locked="0"/>
    </xf>
    <xf numFmtId="0" fontId="8" fillId="0" borderId="14" xfId="1" applyFont="1" applyBorder="1" applyAlignment="1" applyProtection="1">
      <alignment vertical="top" wrapText="1" readingOrder="1"/>
      <protection locked="0"/>
    </xf>
    <xf numFmtId="182" fontId="8" fillId="0" borderId="0" xfId="1" applyNumberFormat="1" applyFont="1" applyAlignment="1" applyProtection="1">
      <alignment horizontal="right" vertical="top" wrapText="1" readingOrder="1"/>
      <protection locked="0"/>
    </xf>
    <xf numFmtId="182" fontId="8" fillId="0" borderId="15" xfId="1" applyNumberFormat="1" applyFont="1" applyBorder="1" applyAlignment="1" applyProtection="1">
      <alignment horizontal="right" vertical="top" wrapText="1" readingOrder="1"/>
      <protection locked="0"/>
    </xf>
    <xf numFmtId="0" fontId="4" fillId="0" borderId="0" xfId="3" applyFont="1"/>
    <xf numFmtId="0" fontId="4" fillId="0" borderId="7" xfId="3" applyFont="1" applyBorder="1"/>
    <xf numFmtId="0" fontId="4" fillId="0" borderId="8" xfId="3" applyFont="1" applyBorder="1"/>
    <xf numFmtId="0" fontId="4" fillId="0" borderId="9" xfId="3" applyFont="1" applyBorder="1"/>
    <xf numFmtId="0" fontId="5" fillId="0" borderId="0" xfId="3" applyFont="1"/>
    <xf numFmtId="0" fontId="4" fillId="0" borderId="0" xfId="3" applyFont="1"/>
    <xf numFmtId="0" fontId="4" fillId="0" borderId="7" xfId="3" applyFont="1" applyBorder="1"/>
    <xf numFmtId="0" fontId="4" fillId="0" borderId="8" xfId="3" applyFont="1" applyBorder="1"/>
    <xf numFmtId="0" fontId="4" fillId="0" borderId="9" xfId="3" applyFont="1" applyBorder="1"/>
    <xf numFmtId="0" fontId="5" fillId="0" borderId="0" xfId="3" applyFont="1"/>
  </cellXfs>
  <cellStyles count="49">
    <cellStyle name="20% - Accent1 2" xfId="4" xr:uid="{8645D98D-8C9D-4BE9-A773-AC83CEDECCE1}"/>
    <cellStyle name="20% - Accent2 2" xfId="5" xr:uid="{8C98FAA3-038B-4D12-92D8-FCA6836A2EAA}"/>
    <cellStyle name="20% - Accent3 2" xfId="6" xr:uid="{ECC3AF07-5977-417F-8076-AABA871D7ED0}"/>
    <cellStyle name="20% - Accent4 2" xfId="7" xr:uid="{77330DEB-A0F8-4E53-B944-E58D67875E18}"/>
    <cellStyle name="20% - Accent5 2" xfId="8" xr:uid="{045DEC08-9BE5-4CB9-B10B-95928807D7BF}"/>
    <cellStyle name="20% - Accent6 2" xfId="9" xr:uid="{99F29DF7-CBCB-40A1-B0B8-D9A1E3EEE4B1}"/>
    <cellStyle name="40% - Accent1 2" xfId="10" xr:uid="{EDCCFF9C-19F5-455B-B93E-0A461EEF754F}"/>
    <cellStyle name="40% - Accent2 2" xfId="11" xr:uid="{961ABF85-098A-4511-AB05-81413DD18303}"/>
    <cellStyle name="40% - Accent3 2" xfId="12" xr:uid="{C4E45046-F7A7-4DD1-BBAE-DD0261348C95}"/>
    <cellStyle name="40% - Accent4 2" xfId="13" xr:uid="{A5D2C012-7FF6-42CE-B698-52CF9142D33F}"/>
    <cellStyle name="40% - Accent5 2" xfId="14" xr:uid="{F5694A5F-AA42-40AB-9137-6F387B05945F}"/>
    <cellStyle name="40% - Accent6 2" xfId="15" xr:uid="{60999E25-FB1A-4FE9-8826-BEDAA6B1503D}"/>
    <cellStyle name="60% - Accent1 2" xfId="16" xr:uid="{1B602FD9-95BF-4AA4-880B-C3B1DC9950A9}"/>
    <cellStyle name="60% - Accent2 2" xfId="17" xr:uid="{56C91E52-4328-4AA3-A3D0-1C43563D0041}"/>
    <cellStyle name="60% - Accent3 2" xfId="18" xr:uid="{0A0D7AD9-1DFF-4D85-A68D-B6E5D4AF0A51}"/>
    <cellStyle name="60% - Accent4 2" xfId="19" xr:uid="{AE1491B0-D829-4881-88F2-DE7D63548A8D}"/>
    <cellStyle name="60% - Accent5 2" xfId="20" xr:uid="{829CF337-3040-4E84-9315-18C55FFF080B}"/>
    <cellStyle name="60% - Accent6 2" xfId="21" xr:uid="{684293AE-D105-4000-BD12-0CD6D29B3908}"/>
    <cellStyle name="Accent1 2" xfId="22" xr:uid="{EB314547-7299-4B75-9282-DA47A03F51E2}"/>
    <cellStyle name="Accent2 2" xfId="23" xr:uid="{88EB8F51-E60B-4B6E-A8C3-898C7655D1CF}"/>
    <cellStyle name="Accent3 2" xfId="24" xr:uid="{33ADF90D-7E7A-4A64-9941-153D4745182C}"/>
    <cellStyle name="Accent4 2" xfId="25" xr:uid="{8976CE80-8564-4371-94FD-EC44F0B8B513}"/>
    <cellStyle name="Accent5 2" xfId="26" xr:uid="{016863CB-2CF4-4177-B021-AC64BC0DB978}"/>
    <cellStyle name="Accent6 2" xfId="27" xr:uid="{9089843F-52B6-4EAF-9682-03FD9B3B2F35}"/>
    <cellStyle name="Bad 2" xfId="28" xr:uid="{9C87BC7D-F165-40F4-A67F-E72FA68A585C}"/>
    <cellStyle name="Calculation 2" xfId="29" xr:uid="{69B7264D-B03F-4634-B902-3D217B58242D}"/>
    <cellStyle name="Check Cell 2" xfId="30" xr:uid="{D37233E3-8410-4832-9AF3-717041071AA0}"/>
    <cellStyle name="Date" xfId="31" xr:uid="{D1044C2C-5F09-4869-BCA4-51079330F70A}"/>
    <cellStyle name="Explanatory Text 2" xfId="32" xr:uid="{1BB30A4A-2392-4AD2-9E9A-11DD40A37683}"/>
    <cellStyle name="Fixed" xfId="33" xr:uid="{DA5E1880-67F3-47E5-BDD2-973139B33048}"/>
    <cellStyle name="Good 2" xfId="34" xr:uid="{C1D7582F-C475-4CBA-881A-D05F7B22E289}"/>
    <cellStyle name="Heading 1 2" xfId="35" xr:uid="{4F785172-9AAD-4375-BD7C-D4A06B9BCE60}"/>
    <cellStyle name="Heading 2 2" xfId="36" xr:uid="{CC6400C6-E971-4EDA-A6D2-014728A1CFD1}"/>
    <cellStyle name="Heading 3 2" xfId="37" xr:uid="{BC85CEB3-A29B-42D2-8335-E6907635C8D9}"/>
    <cellStyle name="Heading 4 2" xfId="38" xr:uid="{0127184B-A36B-49E3-9DCD-CF1B4DDF550B}"/>
    <cellStyle name="Heading1" xfId="39" xr:uid="{5CD0E30F-5F0D-44D7-BB00-401AAB9822CA}"/>
    <cellStyle name="Heading2" xfId="40" xr:uid="{5003CBCE-AE57-4449-B250-4B4DE0588351}"/>
    <cellStyle name="Input 2" xfId="41" xr:uid="{C0D48C49-8C54-45A0-A76E-5483839006B2}"/>
    <cellStyle name="Linked Cell 2" xfId="42" xr:uid="{A326279A-8C3F-4C7B-A487-DB2D0D000AE5}"/>
    <cellStyle name="Neutral 2" xfId="43" xr:uid="{3798389E-F422-4E68-BA5C-1F8A0B4CC2E4}"/>
    <cellStyle name="Normal" xfId="0" builtinId="0"/>
    <cellStyle name="Normal 2" xfId="1" xr:uid="{E976DBC0-8202-4F84-BFAA-836DB60CD9B9}"/>
    <cellStyle name="Normal 3" xfId="2" xr:uid="{FF49A85F-B5CA-465F-9849-BE78D54C33AD}"/>
    <cellStyle name="Normal 4" xfId="3" xr:uid="{7187BA2D-77C8-4F4F-A58E-5FE192D9102B}"/>
    <cellStyle name="Note 2" xfId="44" xr:uid="{5D182E8F-DB07-4555-931C-9FD85D7FE336}"/>
    <cellStyle name="Output 2" xfId="45" xr:uid="{B9B87A55-6C3D-480A-B900-4AF7451613E7}"/>
    <cellStyle name="Title 2" xfId="46" xr:uid="{B1F3F59C-1D1A-41FA-AA2A-78EDDE51C001}"/>
    <cellStyle name="Total 2" xfId="47" xr:uid="{3B2AE1BD-EE66-451E-B5CC-1C53656693A5}"/>
    <cellStyle name="Warning Text 2" xfId="48" xr:uid="{19FBF53C-F1E2-40DF-ACAC-2FAA468EB6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6A9F-8F5D-45A0-963B-08CCBD9FA50E}">
  <dimension ref="A1:AG119"/>
  <sheetViews>
    <sheetView topLeftCell="A103" zoomScale="85" zoomScaleNormal="85" workbookViewId="0">
      <selection activeCell="H29" sqref="H29"/>
    </sheetView>
  </sheetViews>
  <sheetFormatPr defaultRowHeight="15" x14ac:dyDescent="0.25"/>
  <cols>
    <col min="4" max="4" width="12" bestFit="1" customWidth="1"/>
  </cols>
  <sheetData>
    <row r="1" spans="1:33" x14ac:dyDescent="0.25">
      <c r="H1" t="s">
        <v>79</v>
      </c>
      <c r="Z1" t="s">
        <v>86</v>
      </c>
    </row>
    <row r="2" spans="1:33" x14ac:dyDescent="0.25">
      <c r="D2" t="s">
        <v>1</v>
      </c>
      <c r="F2" t="s">
        <v>2</v>
      </c>
      <c r="H2" t="s">
        <v>3</v>
      </c>
      <c r="J2" t="s">
        <v>4</v>
      </c>
      <c r="L2" t="s">
        <v>5</v>
      </c>
      <c r="N2" t="s">
        <v>6</v>
      </c>
      <c r="V2" t="s">
        <v>1</v>
      </c>
      <c r="X2" t="s">
        <v>2</v>
      </c>
      <c r="Z2" t="s">
        <v>3</v>
      </c>
      <c r="AB2" t="s">
        <v>4</v>
      </c>
      <c r="AD2" t="s">
        <v>5</v>
      </c>
      <c r="AF2" t="s">
        <v>6</v>
      </c>
    </row>
    <row r="3" spans="1:33" x14ac:dyDescent="0.25">
      <c r="A3" t="s">
        <v>7</v>
      </c>
      <c r="D3" t="s">
        <v>8</v>
      </c>
      <c r="E3" t="s">
        <v>9</v>
      </c>
      <c r="F3" t="s">
        <v>8</v>
      </c>
      <c r="G3" t="s">
        <v>9</v>
      </c>
      <c r="H3" t="s">
        <v>10</v>
      </c>
      <c r="I3" t="s">
        <v>9</v>
      </c>
      <c r="J3" t="s">
        <v>8</v>
      </c>
      <c r="K3" t="s">
        <v>9</v>
      </c>
      <c r="L3" t="s">
        <v>8</v>
      </c>
      <c r="M3" t="s">
        <v>9</v>
      </c>
      <c r="N3" t="s">
        <v>11</v>
      </c>
      <c r="O3" t="s">
        <v>12</v>
      </c>
      <c r="S3" t="s">
        <v>7</v>
      </c>
      <c r="V3" t="s">
        <v>8</v>
      </c>
      <c r="W3" t="s">
        <v>9</v>
      </c>
      <c r="X3" t="s">
        <v>8</v>
      </c>
      <c r="Y3" t="s">
        <v>9</v>
      </c>
      <c r="Z3" t="s">
        <v>10</v>
      </c>
      <c r="AA3" t="s">
        <v>9</v>
      </c>
      <c r="AB3" t="s">
        <v>8</v>
      </c>
      <c r="AC3" t="s">
        <v>9</v>
      </c>
      <c r="AD3" t="s">
        <v>8</v>
      </c>
      <c r="AE3" t="s">
        <v>9</v>
      </c>
      <c r="AF3" t="s">
        <v>11</v>
      </c>
      <c r="AG3" t="s">
        <v>12</v>
      </c>
    </row>
    <row r="4" spans="1:33" x14ac:dyDescent="0.25">
      <c r="A4" t="s">
        <v>13</v>
      </c>
      <c r="B4">
        <v>1</v>
      </c>
      <c r="D4">
        <v>1.1427</v>
      </c>
      <c r="E4">
        <v>0.97140000000000004</v>
      </c>
      <c r="F4">
        <v>-0.92620000000000002</v>
      </c>
      <c r="G4">
        <v>0.71179999999999999</v>
      </c>
      <c r="H4">
        <v>1.4503999999999999</v>
      </c>
      <c r="I4">
        <v>0.88619999999999999</v>
      </c>
      <c r="J4">
        <v>0.87680000000000002</v>
      </c>
      <c r="K4">
        <v>0.8528</v>
      </c>
      <c r="L4">
        <v>0.9385</v>
      </c>
      <c r="M4">
        <v>0.79420000000000002</v>
      </c>
      <c r="N4">
        <f>L4+J4+H4+F4+D4</f>
        <v>3.4821999999999997</v>
      </c>
      <c r="O4">
        <f>(M4+K4+I4+G4+E4)/5</f>
        <v>0.84328000000000003</v>
      </c>
      <c r="S4" t="s">
        <v>13</v>
      </c>
      <c r="T4">
        <v>1</v>
      </c>
      <c r="V4">
        <v>21871</v>
      </c>
      <c r="W4" s="2">
        <v>1.2877326139637</v>
      </c>
      <c r="X4" s="3">
        <v>2854</v>
      </c>
      <c r="Y4" s="2">
        <v>0.92361597757533287</v>
      </c>
      <c r="Z4" s="3">
        <v>5485</v>
      </c>
      <c r="AA4" s="2">
        <v>1.2896991795806745</v>
      </c>
      <c r="AB4" s="3">
        <v>42187</v>
      </c>
      <c r="AC4" s="2">
        <v>1.0744068077843885</v>
      </c>
      <c r="AD4" s="3">
        <v>309</v>
      </c>
      <c r="AE4" s="2">
        <v>0.92233009708737901</v>
      </c>
      <c r="AF4">
        <f>AD4+AB4+Z4+X4+V4</f>
        <v>72706</v>
      </c>
      <c r="AG4" s="1">
        <f>(AE4+AC4+AA4+Y4+W4)/5</f>
        <v>1.099556935198295</v>
      </c>
    </row>
    <row r="5" spans="1:33" x14ac:dyDescent="0.25">
      <c r="A5" t="s">
        <v>14</v>
      </c>
      <c r="B5">
        <v>2</v>
      </c>
      <c r="D5">
        <v>0.96319999999999995</v>
      </c>
      <c r="E5">
        <v>0.96319999999999995</v>
      </c>
      <c r="F5">
        <v>2.2330999999999999</v>
      </c>
      <c r="G5">
        <v>0.9163</v>
      </c>
      <c r="H5">
        <v>1.0798000000000001</v>
      </c>
      <c r="I5">
        <v>1.0513999999999999</v>
      </c>
      <c r="J5">
        <v>1.0863</v>
      </c>
      <c r="K5">
        <v>0.97719999999999996</v>
      </c>
      <c r="L5">
        <v>1.139</v>
      </c>
      <c r="M5">
        <v>1.0435000000000001</v>
      </c>
      <c r="N5">
        <f t="shared" ref="N5:N13" si="0">L5+J5+H5+F5+D5</f>
        <v>6.5013999999999994</v>
      </c>
      <c r="O5">
        <f t="shared" ref="O5:O13" si="1">(M5+K5+I5+G5+E5)/5</f>
        <v>0.99031999999999998</v>
      </c>
      <c r="S5" t="s">
        <v>14</v>
      </c>
      <c r="T5">
        <v>2</v>
      </c>
      <c r="V5">
        <v>23866</v>
      </c>
      <c r="W5" s="2">
        <v>1.3118662532472973</v>
      </c>
      <c r="X5" s="3">
        <v>3741</v>
      </c>
      <c r="Y5" s="2">
        <v>1.2266773589949211</v>
      </c>
      <c r="Z5" s="3">
        <v>6178</v>
      </c>
      <c r="AA5" s="2">
        <v>1.6107154418905796</v>
      </c>
      <c r="AB5" s="3">
        <v>52191</v>
      </c>
      <c r="AC5" s="2">
        <v>1.2890536682569791</v>
      </c>
      <c r="AD5" s="3">
        <v>1546</v>
      </c>
      <c r="AE5" s="2">
        <v>1.2270375161707632</v>
      </c>
      <c r="AF5">
        <f t="shared" ref="AF5:AF13" si="2">AD5+AB5+Z5+X5+V5</f>
        <v>87522</v>
      </c>
      <c r="AG5" s="1">
        <f t="shared" ref="AG5:AG13" si="3">(AE5+AC5+AA5+Y5+W5)/5</f>
        <v>1.333070047712108</v>
      </c>
    </row>
    <row r="6" spans="1:33" x14ac:dyDescent="0.25">
      <c r="A6" t="s">
        <v>15</v>
      </c>
      <c r="B6">
        <v>3</v>
      </c>
      <c r="D6">
        <v>1.0145999999999999</v>
      </c>
      <c r="E6">
        <v>0.45979999999999999</v>
      </c>
      <c r="F6">
        <v>0.75290000000000001</v>
      </c>
      <c r="G6">
        <v>0.94089999999999996</v>
      </c>
      <c r="H6">
        <v>0.8962</v>
      </c>
      <c r="I6">
        <v>0.56010000000000004</v>
      </c>
      <c r="J6">
        <v>0.97640000000000005</v>
      </c>
      <c r="K6">
        <v>0.66400000000000003</v>
      </c>
      <c r="L6">
        <v>0.86229999999999996</v>
      </c>
      <c r="M6">
        <v>0.57540000000000002</v>
      </c>
      <c r="N6">
        <f t="shared" si="0"/>
        <v>4.5023999999999997</v>
      </c>
      <c r="O6">
        <f t="shared" si="1"/>
        <v>0.64004000000000005</v>
      </c>
      <c r="S6" t="s">
        <v>15</v>
      </c>
      <c r="T6">
        <v>3</v>
      </c>
      <c r="V6">
        <v>30861</v>
      </c>
      <c r="W6" s="2">
        <v>0.63594828424224747</v>
      </c>
      <c r="X6" s="3">
        <v>4843</v>
      </c>
      <c r="Y6" s="2">
        <v>1.3130291141854222</v>
      </c>
      <c r="Z6" s="3">
        <v>6866</v>
      </c>
      <c r="AA6" s="2">
        <v>0.89906787066705507</v>
      </c>
      <c r="AB6" s="3">
        <v>46839</v>
      </c>
      <c r="AC6" s="2">
        <v>0.91566856679263009</v>
      </c>
      <c r="AD6" s="3">
        <v>2057</v>
      </c>
      <c r="AE6" s="2">
        <v>0.68643655809431214</v>
      </c>
      <c r="AF6">
        <f t="shared" si="2"/>
        <v>91466</v>
      </c>
      <c r="AG6" s="1">
        <f t="shared" si="3"/>
        <v>0.89003007879633356</v>
      </c>
    </row>
    <row r="7" spans="1:33" x14ac:dyDescent="0.25">
      <c r="A7" t="s">
        <v>16</v>
      </c>
      <c r="B7">
        <v>4</v>
      </c>
      <c r="D7">
        <v>0.97330000000000005</v>
      </c>
      <c r="E7">
        <v>1.3202</v>
      </c>
      <c r="F7">
        <v>0.5494</v>
      </c>
      <c r="G7">
        <v>1.1372</v>
      </c>
      <c r="H7">
        <v>0.80510000000000004</v>
      </c>
      <c r="I7">
        <v>1.4323999999999999</v>
      </c>
      <c r="J7">
        <v>0.93400000000000005</v>
      </c>
      <c r="K7">
        <v>1.1786000000000001</v>
      </c>
      <c r="L7">
        <v>0.97</v>
      </c>
      <c r="M7">
        <v>1.2875000000000001</v>
      </c>
      <c r="N7">
        <f t="shared" si="0"/>
        <v>4.2317999999999998</v>
      </c>
      <c r="O7">
        <f t="shared" si="1"/>
        <v>1.27118</v>
      </c>
      <c r="S7" t="s">
        <v>16</v>
      </c>
      <c r="T7">
        <v>4</v>
      </c>
      <c r="V7">
        <v>35095</v>
      </c>
      <c r="W7" s="2">
        <v>1.8817210428836018</v>
      </c>
      <c r="X7" s="3">
        <v>6147</v>
      </c>
      <c r="Y7" s="2">
        <v>1.6411257523995444</v>
      </c>
      <c r="Z7" s="3">
        <v>7730</v>
      </c>
      <c r="AA7" s="2">
        <v>2.4133247089262615</v>
      </c>
      <c r="AB7" s="3">
        <v>44740</v>
      </c>
      <c r="AC7" s="2">
        <v>1.7137460885113991</v>
      </c>
      <c r="AD7" s="3">
        <v>3311</v>
      </c>
      <c r="AE7" s="2">
        <v>1.5650860767139836</v>
      </c>
      <c r="AF7">
        <f t="shared" si="2"/>
        <v>97023</v>
      </c>
      <c r="AG7" s="1">
        <f t="shared" si="3"/>
        <v>1.8430007338869578</v>
      </c>
    </row>
    <row r="8" spans="1:33" x14ac:dyDescent="0.25">
      <c r="A8" t="s">
        <v>17</v>
      </c>
      <c r="B8">
        <v>5</v>
      </c>
      <c r="D8">
        <v>1.0127999999999999</v>
      </c>
      <c r="E8">
        <v>1.2568999999999999</v>
      </c>
      <c r="F8">
        <v>0.77249999999999996</v>
      </c>
      <c r="G8">
        <v>1.2666999999999999</v>
      </c>
      <c r="H8">
        <v>0.82330000000000003</v>
      </c>
      <c r="I8">
        <v>1.0124</v>
      </c>
      <c r="J8">
        <v>1.149</v>
      </c>
      <c r="K8">
        <v>1.2662</v>
      </c>
      <c r="L8">
        <v>1.0645</v>
      </c>
      <c r="M8">
        <v>1.2502</v>
      </c>
      <c r="N8">
        <f t="shared" si="0"/>
        <v>4.8220999999999998</v>
      </c>
      <c r="O8">
        <f t="shared" si="1"/>
        <v>1.21048</v>
      </c>
      <c r="S8" t="s">
        <v>17</v>
      </c>
      <c r="T8">
        <v>5</v>
      </c>
      <c r="V8">
        <v>42229</v>
      </c>
      <c r="W8" s="2">
        <v>1.8281986312723484</v>
      </c>
      <c r="X8" s="3">
        <v>12318</v>
      </c>
      <c r="Y8" s="2">
        <v>1.8867510959571359</v>
      </c>
      <c r="Z8" s="3">
        <v>9501</v>
      </c>
      <c r="AA8" s="2">
        <v>1.775602568150721</v>
      </c>
      <c r="AB8" s="3">
        <v>54951</v>
      </c>
      <c r="AC8" s="2">
        <v>1.9248603301122817</v>
      </c>
      <c r="AD8" s="3">
        <v>4728</v>
      </c>
      <c r="AE8" s="2">
        <v>1.5499153976311337</v>
      </c>
      <c r="AF8">
        <f t="shared" si="2"/>
        <v>123727</v>
      </c>
      <c r="AG8" s="1">
        <f t="shared" si="3"/>
        <v>1.793065604624724</v>
      </c>
    </row>
    <row r="9" spans="1:33" x14ac:dyDescent="0.25">
      <c r="A9" t="s">
        <v>18</v>
      </c>
      <c r="B9">
        <v>6</v>
      </c>
      <c r="D9">
        <v>1.0983000000000001</v>
      </c>
      <c r="E9">
        <v>0.9677</v>
      </c>
      <c r="F9">
        <v>0.9647</v>
      </c>
      <c r="G9">
        <v>1.1998</v>
      </c>
      <c r="H9">
        <v>1.2189000000000001</v>
      </c>
      <c r="I9">
        <v>1.0251999999999999</v>
      </c>
      <c r="J9">
        <v>1.1065</v>
      </c>
      <c r="K9">
        <v>1.1633</v>
      </c>
      <c r="L9">
        <v>1.0543</v>
      </c>
      <c r="M9">
        <v>1.23</v>
      </c>
      <c r="N9">
        <f t="shared" si="0"/>
        <v>5.4427000000000003</v>
      </c>
      <c r="O9">
        <f t="shared" si="1"/>
        <v>1.1172</v>
      </c>
      <c r="S9" t="s">
        <v>18</v>
      </c>
      <c r="T9">
        <v>6</v>
      </c>
      <c r="V9">
        <v>51987</v>
      </c>
      <c r="W9" s="2">
        <v>1.436609152288072</v>
      </c>
      <c r="X9" s="3">
        <v>19971</v>
      </c>
      <c r="Y9" s="2">
        <v>1.8473286265084372</v>
      </c>
      <c r="Z9" s="3">
        <v>16431</v>
      </c>
      <c r="AA9" s="2">
        <v>1.8781571419877061</v>
      </c>
      <c r="AB9" s="3">
        <v>52842</v>
      </c>
      <c r="AC9" s="2">
        <v>1.8420196056167442</v>
      </c>
      <c r="AD9" s="3">
        <v>5767</v>
      </c>
      <c r="AE9" s="2">
        <v>1.5465580024276053</v>
      </c>
      <c r="AF9">
        <f t="shared" si="2"/>
        <v>146998</v>
      </c>
      <c r="AG9" s="1">
        <f t="shared" si="3"/>
        <v>1.7101345057657131</v>
      </c>
    </row>
    <row r="10" spans="1:33" x14ac:dyDescent="0.25">
      <c r="A10" t="s">
        <v>19</v>
      </c>
      <c r="B10">
        <v>7</v>
      </c>
      <c r="D10">
        <v>0.87309999999999999</v>
      </c>
      <c r="E10">
        <v>1.0591999999999999</v>
      </c>
      <c r="F10">
        <v>0.90210000000000001</v>
      </c>
      <c r="G10">
        <v>1.0742</v>
      </c>
      <c r="H10">
        <v>0.98560000000000003</v>
      </c>
      <c r="I10">
        <v>1.0630999999999999</v>
      </c>
      <c r="J10">
        <v>1.0243</v>
      </c>
      <c r="K10">
        <v>0.97750000000000004</v>
      </c>
      <c r="L10">
        <v>0.9365</v>
      </c>
      <c r="M10">
        <v>0.98399999999999999</v>
      </c>
      <c r="N10">
        <f t="shared" si="0"/>
        <v>4.7215999999999996</v>
      </c>
      <c r="O10">
        <f t="shared" si="1"/>
        <v>1.0315999999999999</v>
      </c>
      <c r="S10" t="s">
        <v>19</v>
      </c>
      <c r="T10">
        <v>7</v>
      </c>
      <c r="V10">
        <v>46251</v>
      </c>
      <c r="W10" s="2">
        <v>1.6091111543534193</v>
      </c>
      <c r="X10" s="3">
        <v>22966</v>
      </c>
      <c r="Y10" s="2">
        <v>1.7064791430810764</v>
      </c>
      <c r="Z10" s="3">
        <v>15199</v>
      </c>
      <c r="AA10" s="2">
        <v>2.03263372590302</v>
      </c>
      <c r="AB10" s="3">
        <v>48843</v>
      </c>
      <c r="AC10" s="2">
        <v>1.6059210122228365</v>
      </c>
      <c r="AD10" s="3">
        <v>6085</v>
      </c>
      <c r="AE10" s="2">
        <v>1.2635990139687756</v>
      </c>
      <c r="AF10">
        <f t="shared" si="2"/>
        <v>139344</v>
      </c>
      <c r="AG10" s="1">
        <f t="shared" si="3"/>
        <v>1.6435488099058255</v>
      </c>
    </row>
    <row r="11" spans="1:33" x14ac:dyDescent="0.25">
      <c r="A11" t="s">
        <v>20</v>
      </c>
      <c r="B11">
        <v>8</v>
      </c>
      <c r="D11">
        <v>0.87509999999999999</v>
      </c>
      <c r="E11">
        <v>1.3724000000000001</v>
      </c>
      <c r="F11">
        <v>0.95540000000000003</v>
      </c>
      <c r="G11">
        <v>0.999</v>
      </c>
      <c r="H11">
        <v>0.91239999999999999</v>
      </c>
      <c r="I11">
        <v>1.0327</v>
      </c>
      <c r="J11">
        <v>0.88360000000000005</v>
      </c>
      <c r="K11">
        <v>1.1620999999999999</v>
      </c>
      <c r="L11">
        <v>0.96970000000000001</v>
      </c>
      <c r="M11">
        <v>1.2837000000000001</v>
      </c>
      <c r="N11">
        <f t="shared" si="0"/>
        <v>4.5961999999999996</v>
      </c>
      <c r="O11">
        <f t="shared" si="1"/>
        <v>1.16998</v>
      </c>
      <c r="S11" t="s">
        <v>20</v>
      </c>
      <c r="T11">
        <v>8</v>
      </c>
      <c r="V11">
        <v>51292</v>
      </c>
      <c r="W11" s="2">
        <v>2.1333541292989162</v>
      </c>
      <c r="X11" s="3">
        <v>28869</v>
      </c>
      <c r="Y11" s="2">
        <v>1.6406872423707091</v>
      </c>
      <c r="Z11" s="3">
        <v>15839</v>
      </c>
      <c r="AA11" s="2">
        <v>2.05025569796073</v>
      </c>
      <c r="AB11" s="3">
        <v>42069</v>
      </c>
      <c r="AC11" s="2">
        <v>1.9885901732867433</v>
      </c>
      <c r="AD11" s="3">
        <v>7298</v>
      </c>
      <c r="AE11" s="2">
        <v>1.673746231844341</v>
      </c>
      <c r="AF11">
        <f t="shared" si="2"/>
        <v>145367</v>
      </c>
      <c r="AG11" s="1">
        <f t="shared" si="3"/>
        <v>1.897326694952288</v>
      </c>
    </row>
    <row r="12" spans="1:33" x14ac:dyDescent="0.25">
      <c r="A12" t="s">
        <v>21</v>
      </c>
      <c r="B12">
        <v>9</v>
      </c>
      <c r="D12">
        <v>0.98280000000000001</v>
      </c>
      <c r="E12">
        <v>1.1048</v>
      </c>
      <c r="F12">
        <v>1.0762</v>
      </c>
      <c r="G12">
        <v>1.0405</v>
      </c>
      <c r="H12">
        <v>0.99550000000000005</v>
      </c>
      <c r="I12">
        <v>1.3199000000000001</v>
      </c>
      <c r="J12">
        <v>0.97250000000000003</v>
      </c>
      <c r="K12">
        <v>1.0630999999999999</v>
      </c>
      <c r="L12">
        <v>1.0772999999999999</v>
      </c>
      <c r="M12">
        <v>0.85519999999999996</v>
      </c>
      <c r="N12">
        <f t="shared" si="0"/>
        <v>5.1043000000000003</v>
      </c>
      <c r="O12">
        <f t="shared" si="1"/>
        <v>1.0767</v>
      </c>
      <c r="S12" t="s">
        <v>21</v>
      </c>
      <c r="T12">
        <v>9</v>
      </c>
      <c r="V12">
        <v>63143</v>
      </c>
      <c r="W12" s="2">
        <v>1.7474145986095053</v>
      </c>
      <c r="X12" s="3">
        <v>37639</v>
      </c>
      <c r="Y12" s="2">
        <v>1.7628523605834374</v>
      </c>
      <c r="Z12" s="3">
        <v>19214</v>
      </c>
      <c r="AA12" s="2">
        <v>2.723482877068804</v>
      </c>
      <c r="AB12" s="3">
        <v>46231</v>
      </c>
      <c r="AC12" s="2">
        <v>1.885942333066557</v>
      </c>
      <c r="AD12" s="3">
        <v>9215</v>
      </c>
      <c r="AE12" s="2">
        <v>1.1263157894736842</v>
      </c>
      <c r="AF12">
        <f t="shared" si="2"/>
        <v>175442</v>
      </c>
      <c r="AG12" s="1">
        <f t="shared" si="3"/>
        <v>1.8492015917603974</v>
      </c>
    </row>
    <row r="13" spans="1:33" x14ac:dyDescent="0.25">
      <c r="A13" t="s">
        <v>22</v>
      </c>
      <c r="B13">
        <v>10</v>
      </c>
      <c r="D13">
        <v>1.1238999999999999</v>
      </c>
      <c r="E13">
        <v>0.51980000000000004</v>
      </c>
      <c r="F13">
        <v>1.1048</v>
      </c>
      <c r="G13">
        <v>0.7006</v>
      </c>
      <c r="H13">
        <v>1.0670999999999999</v>
      </c>
      <c r="I13">
        <v>0.6038</v>
      </c>
      <c r="J13">
        <v>0.99050000000000005</v>
      </c>
      <c r="K13">
        <v>0.67810000000000004</v>
      </c>
      <c r="L13">
        <v>0.96440000000000003</v>
      </c>
      <c r="M13">
        <v>0.69320000000000004</v>
      </c>
      <c r="N13">
        <f t="shared" si="0"/>
        <v>5.2507000000000001</v>
      </c>
      <c r="O13">
        <f t="shared" si="1"/>
        <v>0.63910000000000011</v>
      </c>
      <c r="S13" t="s">
        <v>22</v>
      </c>
      <c r="T13">
        <v>10</v>
      </c>
      <c r="V13">
        <v>78547</v>
      </c>
      <c r="W13" s="2">
        <v>0.83720574942391179</v>
      </c>
      <c r="X13" s="3">
        <v>43892</v>
      </c>
      <c r="Y13" s="2">
        <v>1.2213159573498586</v>
      </c>
      <c r="Z13" s="3">
        <v>22664</v>
      </c>
      <c r="AA13" s="2">
        <v>1.2889604659371692</v>
      </c>
      <c r="AB13" s="3">
        <v>47016</v>
      </c>
      <c r="AC13" s="2">
        <v>1.2464480176961035</v>
      </c>
      <c r="AD13" s="3">
        <v>9241</v>
      </c>
      <c r="AE13" s="2">
        <v>0.92663131695703926</v>
      </c>
      <c r="AF13">
        <f t="shared" si="2"/>
        <v>201360</v>
      </c>
      <c r="AG13" s="1">
        <f t="shared" si="3"/>
        <v>1.1041123014728165</v>
      </c>
    </row>
    <row r="24" spans="3:15" x14ac:dyDescent="0.25">
      <c r="C24" t="s">
        <v>71</v>
      </c>
      <c r="D24">
        <f>AVERAGE(D4:D13)</f>
        <v>1.0059799999999999</v>
      </c>
      <c r="E24">
        <f t="shared" ref="E24:O24" si="4">AVERAGE(E4:E13)</f>
        <v>0.99953999999999998</v>
      </c>
      <c r="F24">
        <f t="shared" si="4"/>
        <v>0.83848999999999985</v>
      </c>
      <c r="G24">
        <f t="shared" si="4"/>
        <v>0.99870000000000003</v>
      </c>
      <c r="H24">
        <f t="shared" si="4"/>
        <v>1.0234299999999998</v>
      </c>
      <c r="I24">
        <f t="shared" si="4"/>
        <v>0.99871999999999994</v>
      </c>
      <c r="J24">
        <f t="shared" si="4"/>
        <v>0.99999000000000016</v>
      </c>
      <c r="K24">
        <f t="shared" si="4"/>
        <v>0.99829000000000012</v>
      </c>
      <c r="L24">
        <f t="shared" si="4"/>
        <v>0.99764999999999981</v>
      </c>
      <c r="M24">
        <f t="shared" si="4"/>
        <v>0.99968999999999997</v>
      </c>
      <c r="N24">
        <f t="shared" si="4"/>
        <v>4.8655400000000002</v>
      </c>
      <c r="O24">
        <f t="shared" si="4"/>
        <v>0.9989880000000001</v>
      </c>
    </row>
    <row r="25" spans="3:15" x14ac:dyDescent="0.25">
      <c r="C25" t="s">
        <v>75</v>
      </c>
      <c r="D25">
        <f>AVERAGE(D4:D8)</f>
        <v>1.02132</v>
      </c>
      <c r="E25">
        <f t="shared" ref="E25:O25" si="5">AVERAGE(E4:E8)</f>
        <v>0.99429999999999996</v>
      </c>
      <c r="F25">
        <f t="shared" si="5"/>
        <v>0.67633999999999994</v>
      </c>
      <c r="G25">
        <f t="shared" si="5"/>
        <v>0.99458000000000002</v>
      </c>
      <c r="H25">
        <f t="shared" si="5"/>
        <v>1.0109599999999999</v>
      </c>
      <c r="I25">
        <f t="shared" si="5"/>
        <v>0.98849999999999993</v>
      </c>
      <c r="J25">
        <f t="shared" si="5"/>
        <v>1.0045000000000002</v>
      </c>
      <c r="K25">
        <f t="shared" si="5"/>
        <v>0.98776000000000008</v>
      </c>
      <c r="L25">
        <f t="shared" si="5"/>
        <v>0.99485999999999986</v>
      </c>
      <c r="M25">
        <f t="shared" si="5"/>
        <v>0.99016000000000004</v>
      </c>
      <c r="N25">
        <f t="shared" si="5"/>
        <v>4.7079799999999992</v>
      </c>
      <c r="O25">
        <f t="shared" si="5"/>
        <v>0.99105999999999983</v>
      </c>
    </row>
    <row r="26" spans="3:15" x14ac:dyDescent="0.25">
      <c r="C26" t="s">
        <v>74</v>
      </c>
      <c r="D26">
        <f>AVERAGE(D9:D13)</f>
        <v>0.99063999999999997</v>
      </c>
      <c r="E26">
        <f t="shared" ref="E26:O26" si="6">AVERAGE(E9:E13)</f>
        <v>1.00478</v>
      </c>
      <c r="F26">
        <f t="shared" si="6"/>
        <v>1.00064</v>
      </c>
      <c r="G26">
        <f t="shared" si="6"/>
        <v>1.00282</v>
      </c>
      <c r="H26">
        <f t="shared" si="6"/>
        <v>1.0359</v>
      </c>
      <c r="I26">
        <f t="shared" si="6"/>
        <v>1.0089399999999997</v>
      </c>
      <c r="J26">
        <f t="shared" si="6"/>
        <v>0.99548000000000003</v>
      </c>
      <c r="K26">
        <f t="shared" si="6"/>
        <v>1.0088199999999998</v>
      </c>
      <c r="L26">
        <f t="shared" si="6"/>
        <v>1.00044</v>
      </c>
      <c r="M26">
        <f t="shared" si="6"/>
        <v>1.00922</v>
      </c>
      <c r="N26">
        <f t="shared" si="6"/>
        <v>5.0231000000000012</v>
      </c>
      <c r="O26">
        <f t="shared" si="6"/>
        <v>1.0069159999999999</v>
      </c>
    </row>
    <row r="34" spans="1:2" x14ac:dyDescent="0.25">
      <c r="A34" t="s">
        <v>36</v>
      </c>
    </row>
    <row r="35" spans="1:2" x14ac:dyDescent="0.25">
      <c r="A35" t="s">
        <v>37</v>
      </c>
    </row>
    <row r="36" spans="1:2" x14ac:dyDescent="0.25">
      <c r="A36" t="s">
        <v>13</v>
      </c>
      <c r="B36">
        <v>1</v>
      </c>
    </row>
    <row r="37" spans="1:2" x14ac:dyDescent="0.25">
      <c r="A37" t="s">
        <v>14</v>
      </c>
      <c r="B37">
        <v>2</v>
      </c>
    </row>
    <row r="38" spans="1:2" x14ac:dyDescent="0.25">
      <c r="A38" t="s">
        <v>15</v>
      </c>
      <c r="B38">
        <v>3</v>
      </c>
    </row>
    <row r="39" spans="1:2" x14ac:dyDescent="0.25">
      <c r="A39" t="s">
        <v>16</v>
      </c>
      <c r="B39">
        <v>4</v>
      </c>
    </row>
    <row r="40" spans="1:2" x14ac:dyDescent="0.25">
      <c r="A40" t="s">
        <v>17</v>
      </c>
      <c r="B40">
        <v>5</v>
      </c>
    </row>
    <row r="41" spans="1:2" x14ac:dyDescent="0.25">
      <c r="A41" t="s">
        <v>18</v>
      </c>
      <c r="B41">
        <v>6</v>
      </c>
    </row>
    <row r="42" spans="1:2" x14ac:dyDescent="0.25">
      <c r="A42" t="s">
        <v>19</v>
      </c>
      <c r="B42">
        <v>7</v>
      </c>
    </row>
    <row r="43" spans="1:2" x14ac:dyDescent="0.25">
      <c r="A43" t="s">
        <v>20</v>
      </c>
      <c r="B43">
        <v>8</v>
      </c>
    </row>
    <row r="44" spans="1:2" x14ac:dyDescent="0.25">
      <c r="A44" t="s">
        <v>21</v>
      </c>
      <c r="B44">
        <v>9</v>
      </c>
    </row>
    <row r="45" spans="1:2" x14ac:dyDescent="0.25">
      <c r="A45" t="s">
        <v>22</v>
      </c>
      <c r="B45">
        <v>10</v>
      </c>
    </row>
    <row r="48" spans="1:2" x14ac:dyDescent="0.25">
      <c r="A48" t="s">
        <v>38</v>
      </c>
    </row>
    <row r="49" spans="1:15" x14ac:dyDescent="0.25">
      <c r="A49" t="s">
        <v>39</v>
      </c>
    </row>
    <row r="50" spans="1:15" x14ac:dyDescent="0.25">
      <c r="A50" t="s">
        <v>13</v>
      </c>
      <c r="B50">
        <v>1</v>
      </c>
      <c r="D50">
        <v>1.1427</v>
      </c>
      <c r="E50">
        <v>0.97140000000000004</v>
      </c>
      <c r="F50">
        <v>-0.92620000000000002</v>
      </c>
      <c r="G50">
        <v>0.71179999999999999</v>
      </c>
      <c r="H50">
        <v>1.4503999999999999</v>
      </c>
      <c r="I50">
        <v>0.88619999999999999</v>
      </c>
      <c r="J50">
        <v>0.87680000000000002</v>
      </c>
      <c r="K50">
        <v>0.8528</v>
      </c>
      <c r="L50">
        <v>0.9385</v>
      </c>
      <c r="M50">
        <v>0.79420000000000002</v>
      </c>
      <c r="N50">
        <f>L50+J50+H50+F50+D50</f>
        <v>3.4821999999999997</v>
      </c>
      <c r="O50">
        <f>(M50+K50+I50+G50+E50)/5</f>
        <v>0.84328000000000003</v>
      </c>
    </row>
    <row r="51" spans="1:15" x14ac:dyDescent="0.25">
      <c r="A51" t="s">
        <v>14</v>
      </c>
      <c r="B51">
        <v>2</v>
      </c>
      <c r="D51">
        <v>0.96319999999999995</v>
      </c>
      <c r="E51">
        <v>0.96319999999999995</v>
      </c>
      <c r="F51">
        <v>2.2330999999999999</v>
      </c>
      <c r="G51">
        <v>0.9163</v>
      </c>
      <c r="H51">
        <v>1.0798000000000001</v>
      </c>
      <c r="I51">
        <v>1.0513999999999999</v>
      </c>
      <c r="J51">
        <v>1.0863</v>
      </c>
      <c r="K51">
        <v>0.97719999999999996</v>
      </c>
      <c r="L51">
        <v>1.139</v>
      </c>
      <c r="M51">
        <v>1.0435000000000001</v>
      </c>
      <c r="N51">
        <f t="shared" ref="N51:N59" si="7">L51+J51+H51+F51+D51</f>
        <v>6.5013999999999994</v>
      </c>
      <c r="O51">
        <f t="shared" ref="O51:O59" si="8">(M51+K51+I51+G51+E51)/5</f>
        <v>0.99031999999999998</v>
      </c>
    </row>
    <row r="52" spans="1:15" x14ac:dyDescent="0.25">
      <c r="A52" t="s">
        <v>15</v>
      </c>
      <c r="B52">
        <v>3</v>
      </c>
      <c r="D52">
        <v>1.0145999999999999</v>
      </c>
      <c r="E52">
        <v>0.45979999999999999</v>
      </c>
      <c r="F52">
        <v>0.75290000000000001</v>
      </c>
      <c r="G52">
        <v>0.94089999999999996</v>
      </c>
      <c r="H52">
        <v>0.8962</v>
      </c>
      <c r="I52">
        <v>0.56010000000000004</v>
      </c>
      <c r="J52">
        <v>0.97640000000000005</v>
      </c>
      <c r="K52">
        <v>0.66400000000000003</v>
      </c>
      <c r="L52">
        <v>0.86229999999999996</v>
      </c>
      <c r="M52">
        <v>0.57540000000000002</v>
      </c>
      <c r="N52">
        <f t="shared" si="7"/>
        <v>4.5023999999999997</v>
      </c>
      <c r="O52">
        <f t="shared" si="8"/>
        <v>0.64004000000000005</v>
      </c>
    </row>
    <row r="53" spans="1:15" x14ac:dyDescent="0.25">
      <c r="A53" t="s">
        <v>16</v>
      </c>
      <c r="B53">
        <v>4</v>
      </c>
      <c r="D53">
        <v>0.97330000000000005</v>
      </c>
      <c r="E53">
        <v>1.3202</v>
      </c>
      <c r="F53">
        <v>0.5494</v>
      </c>
      <c r="G53">
        <v>1.1372</v>
      </c>
      <c r="H53">
        <v>0.80510000000000004</v>
      </c>
      <c r="I53">
        <v>1.4323999999999999</v>
      </c>
      <c r="J53">
        <v>0.93400000000000005</v>
      </c>
      <c r="K53">
        <v>1.1786000000000001</v>
      </c>
      <c r="L53">
        <v>0.97</v>
      </c>
      <c r="M53">
        <v>1.2875000000000001</v>
      </c>
      <c r="N53">
        <f t="shared" si="7"/>
        <v>4.2317999999999998</v>
      </c>
      <c r="O53">
        <f t="shared" si="8"/>
        <v>1.27118</v>
      </c>
    </row>
    <row r="54" spans="1:15" x14ac:dyDescent="0.25">
      <c r="A54" t="s">
        <v>17</v>
      </c>
      <c r="B54">
        <v>5</v>
      </c>
      <c r="D54">
        <v>1.0127999999999999</v>
      </c>
      <c r="E54">
        <v>1.2568999999999999</v>
      </c>
      <c r="F54">
        <v>0.77249999999999996</v>
      </c>
      <c r="G54">
        <v>1.2666999999999999</v>
      </c>
      <c r="H54">
        <v>0.82330000000000003</v>
      </c>
      <c r="I54">
        <v>1.0124</v>
      </c>
      <c r="J54">
        <v>1.149</v>
      </c>
      <c r="K54">
        <v>1.2662</v>
      </c>
      <c r="L54">
        <v>1.0645</v>
      </c>
      <c r="M54">
        <v>1.2502</v>
      </c>
      <c r="N54">
        <f t="shared" si="7"/>
        <v>4.8220999999999998</v>
      </c>
      <c r="O54">
        <f t="shared" si="8"/>
        <v>1.21048</v>
      </c>
    </row>
    <row r="55" spans="1:15" x14ac:dyDescent="0.25">
      <c r="A55" t="s">
        <v>18</v>
      </c>
      <c r="B55">
        <v>6</v>
      </c>
      <c r="D55">
        <v>1.0983000000000001</v>
      </c>
      <c r="E55">
        <v>0.9677</v>
      </c>
      <c r="F55">
        <v>0.9647</v>
      </c>
      <c r="G55">
        <v>1.1998</v>
      </c>
      <c r="H55">
        <v>1.2189000000000001</v>
      </c>
      <c r="I55">
        <v>1.0251999999999999</v>
      </c>
      <c r="J55">
        <v>1.1065</v>
      </c>
      <c r="K55">
        <v>1.1633</v>
      </c>
      <c r="L55">
        <v>1.0543</v>
      </c>
      <c r="M55">
        <v>1.23</v>
      </c>
      <c r="N55">
        <f t="shared" si="7"/>
        <v>5.4427000000000003</v>
      </c>
      <c r="O55">
        <f t="shared" si="8"/>
        <v>1.1172</v>
      </c>
    </row>
    <row r="56" spans="1:15" x14ac:dyDescent="0.25">
      <c r="A56" t="s">
        <v>19</v>
      </c>
      <c r="B56">
        <v>7</v>
      </c>
      <c r="D56">
        <v>0.87309999999999999</v>
      </c>
      <c r="E56">
        <v>1.0591999999999999</v>
      </c>
      <c r="F56">
        <v>0.90210000000000001</v>
      </c>
      <c r="G56">
        <v>1.0742</v>
      </c>
      <c r="H56">
        <v>0.98560000000000003</v>
      </c>
      <c r="I56">
        <v>1.0630999999999999</v>
      </c>
      <c r="J56">
        <v>1.0243</v>
      </c>
      <c r="K56">
        <v>0.97750000000000004</v>
      </c>
      <c r="L56">
        <v>0.9365</v>
      </c>
      <c r="M56">
        <v>0.98399999999999999</v>
      </c>
      <c r="N56">
        <f t="shared" si="7"/>
        <v>4.7215999999999996</v>
      </c>
      <c r="O56">
        <f t="shared" si="8"/>
        <v>1.0315999999999999</v>
      </c>
    </row>
    <row r="57" spans="1:15" x14ac:dyDescent="0.25">
      <c r="A57" t="s">
        <v>20</v>
      </c>
      <c r="B57">
        <v>8</v>
      </c>
      <c r="D57">
        <v>0.87509999999999999</v>
      </c>
      <c r="E57">
        <v>1.3724000000000001</v>
      </c>
      <c r="F57">
        <v>0.95540000000000003</v>
      </c>
      <c r="G57">
        <v>0.999</v>
      </c>
      <c r="H57">
        <v>0.91239999999999999</v>
      </c>
      <c r="I57">
        <v>1.0327</v>
      </c>
      <c r="J57">
        <v>0.88360000000000005</v>
      </c>
      <c r="K57">
        <v>1.1620999999999999</v>
      </c>
      <c r="L57">
        <v>0.96970000000000001</v>
      </c>
      <c r="M57">
        <v>1.2837000000000001</v>
      </c>
      <c r="N57">
        <f t="shared" si="7"/>
        <v>4.5961999999999996</v>
      </c>
      <c r="O57">
        <f t="shared" si="8"/>
        <v>1.16998</v>
      </c>
    </row>
    <row r="58" spans="1:15" x14ac:dyDescent="0.25">
      <c r="A58" t="s">
        <v>21</v>
      </c>
      <c r="B58">
        <v>9</v>
      </c>
      <c r="D58">
        <v>0.98280000000000001</v>
      </c>
      <c r="E58">
        <v>1.1048</v>
      </c>
      <c r="F58">
        <v>1.0762</v>
      </c>
      <c r="G58">
        <v>1.0405</v>
      </c>
      <c r="H58">
        <v>0.99550000000000005</v>
      </c>
      <c r="I58">
        <v>1.3199000000000001</v>
      </c>
      <c r="J58">
        <v>0.97250000000000003</v>
      </c>
      <c r="K58">
        <v>1.0630999999999999</v>
      </c>
      <c r="L58">
        <v>1.0772999999999999</v>
      </c>
      <c r="M58">
        <v>0.85519999999999996</v>
      </c>
      <c r="N58">
        <f t="shared" si="7"/>
        <v>5.1043000000000003</v>
      </c>
      <c r="O58">
        <f t="shared" si="8"/>
        <v>1.0767</v>
      </c>
    </row>
    <row r="59" spans="1:15" x14ac:dyDescent="0.25">
      <c r="A59" t="s">
        <v>22</v>
      </c>
      <c r="B59">
        <v>10</v>
      </c>
      <c r="D59">
        <v>1.1238999999999999</v>
      </c>
      <c r="E59">
        <v>0.51980000000000004</v>
      </c>
      <c r="F59">
        <v>1.1048</v>
      </c>
      <c r="G59">
        <v>0.7006</v>
      </c>
      <c r="H59">
        <v>1.0670999999999999</v>
      </c>
      <c r="I59">
        <v>0.6038</v>
      </c>
      <c r="J59">
        <v>0.99050000000000005</v>
      </c>
      <c r="K59">
        <v>0.67810000000000004</v>
      </c>
      <c r="L59">
        <v>0.96440000000000003</v>
      </c>
      <c r="M59">
        <v>0.69320000000000004</v>
      </c>
      <c r="N59">
        <f t="shared" si="7"/>
        <v>5.2507000000000001</v>
      </c>
      <c r="O59">
        <f t="shared" si="8"/>
        <v>0.63910000000000011</v>
      </c>
    </row>
    <row r="61" spans="1:15" x14ac:dyDescent="0.25">
      <c r="A61" s="12" t="s">
        <v>72</v>
      </c>
    </row>
    <row r="62" spans="1:15" x14ac:dyDescent="0.25">
      <c r="C62" s="9" t="s">
        <v>41</v>
      </c>
      <c r="D62">
        <f>+D25</f>
        <v>1.02132</v>
      </c>
      <c r="E62">
        <f t="shared" ref="E62:O62" si="9">+E25</f>
        <v>0.99429999999999996</v>
      </c>
      <c r="F62">
        <f t="shared" si="9"/>
        <v>0.67633999999999994</v>
      </c>
      <c r="G62">
        <f t="shared" si="9"/>
        <v>0.99458000000000002</v>
      </c>
      <c r="H62">
        <f t="shared" si="9"/>
        <v>1.0109599999999999</v>
      </c>
      <c r="I62">
        <f t="shared" si="9"/>
        <v>0.98849999999999993</v>
      </c>
      <c r="J62">
        <f t="shared" si="9"/>
        <v>1.0045000000000002</v>
      </c>
      <c r="K62">
        <f t="shared" si="9"/>
        <v>0.98776000000000008</v>
      </c>
      <c r="L62">
        <f t="shared" si="9"/>
        <v>0.99485999999999986</v>
      </c>
      <c r="M62">
        <f t="shared" si="9"/>
        <v>0.99016000000000004</v>
      </c>
      <c r="N62">
        <f t="shared" si="9"/>
        <v>4.7079799999999992</v>
      </c>
      <c r="O62">
        <f t="shared" si="9"/>
        <v>0.99105999999999983</v>
      </c>
    </row>
    <row r="63" spans="1:15" x14ac:dyDescent="0.25">
      <c r="C63" s="10" t="s">
        <v>42</v>
      </c>
      <c r="D63">
        <f>+D26</f>
        <v>0.99063999999999997</v>
      </c>
      <c r="E63">
        <f t="shared" ref="E63:O63" si="10">+E26</f>
        <v>1.00478</v>
      </c>
      <c r="F63">
        <f t="shared" si="10"/>
        <v>1.00064</v>
      </c>
      <c r="G63">
        <f t="shared" si="10"/>
        <v>1.00282</v>
      </c>
      <c r="H63">
        <f t="shared" si="10"/>
        <v>1.0359</v>
      </c>
      <c r="I63">
        <f t="shared" si="10"/>
        <v>1.0089399999999997</v>
      </c>
      <c r="J63">
        <f t="shared" si="10"/>
        <v>0.99548000000000003</v>
      </c>
      <c r="K63">
        <f t="shared" si="10"/>
        <v>1.0088199999999998</v>
      </c>
      <c r="L63">
        <f t="shared" si="10"/>
        <v>1.00044</v>
      </c>
      <c r="M63">
        <f t="shared" si="10"/>
        <v>1.00922</v>
      </c>
      <c r="N63">
        <f t="shared" si="10"/>
        <v>5.0231000000000012</v>
      </c>
      <c r="O63">
        <f t="shared" si="10"/>
        <v>1.0069159999999999</v>
      </c>
    </row>
    <row r="64" spans="1:15" x14ac:dyDescent="0.25">
      <c r="C64" s="10" t="s">
        <v>43</v>
      </c>
      <c r="D64">
        <f>VAR(D50:D54)</f>
        <v>5.133677000000004E-3</v>
      </c>
      <c r="E64">
        <f t="shared" ref="E64:O64" si="11">VAR(E50:E54)</f>
        <v>0.11558785999999999</v>
      </c>
      <c r="F64">
        <f t="shared" si="11"/>
        <v>1.2557145230000002</v>
      </c>
      <c r="G64">
        <f t="shared" si="11"/>
        <v>4.5840896999999714E-2</v>
      </c>
      <c r="H64">
        <f t="shared" si="11"/>
        <v>7.2152733000000246E-2</v>
      </c>
      <c r="I64">
        <f t="shared" si="11"/>
        <v>9.8891669999999765E-2</v>
      </c>
      <c r="J64">
        <f t="shared" si="11"/>
        <v>1.2409659999999999E-2</v>
      </c>
      <c r="K64">
        <f t="shared" si="11"/>
        <v>5.9273747999999848E-2</v>
      </c>
      <c r="L64">
        <f t="shared" si="11"/>
        <v>1.1748173000000004E-2</v>
      </c>
      <c r="M64">
        <f t="shared" si="11"/>
        <v>9.232580300000004E-2</v>
      </c>
      <c r="N64">
        <f t="shared" si="11"/>
        <v>1.2502314520000084</v>
      </c>
      <c r="O64">
        <f t="shared" si="11"/>
        <v>6.7916716800000332E-2</v>
      </c>
    </row>
    <row r="65" spans="1:15" x14ac:dyDescent="0.25">
      <c r="C65" s="10" t="s">
        <v>44</v>
      </c>
      <c r="D65">
        <f>VAR(D55:D59)</f>
        <v>1.4143878000000054E-2</v>
      </c>
      <c r="E65">
        <f t="shared" ref="E65:O65" si="12">VAR(E55:E59)</f>
        <v>9.6172632000000258E-2</v>
      </c>
      <c r="F65">
        <f t="shared" si="12"/>
        <v>7.4017730000000004E-3</v>
      </c>
      <c r="G65">
        <f t="shared" si="12"/>
        <v>3.4166882000000065E-2</v>
      </c>
      <c r="H65">
        <f t="shared" si="12"/>
        <v>1.3469235000000006E-2</v>
      </c>
      <c r="I65">
        <f t="shared" si="12"/>
        <v>6.6149193000000439E-2</v>
      </c>
      <c r="J65">
        <f t="shared" si="12"/>
        <v>6.5565119999999987E-3</v>
      </c>
      <c r="K65">
        <f t="shared" si="12"/>
        <v>4.0165452000000323E-2</v>
      </c>
      <c r="L65">
        <f t="shared" si="12"/>
        <v>3.785127999999997E-3</v>
      </c>
      <c r="M65">
        <f t="shared" si="12"/>
        <v>6.2077482000000073E-2</v>
      </c>
      <c r="N65">
        <f t="shared" si="12"/>
        <v>0.12690130500000024</v>
      </c>
      <c r="O65">
        <f t="shared" si="12"/>
        <v>4.4880036280000368E-2</v>
      </c>
    </row>
    <row r="66" spans="1:15" x14ac:dyDescent="0.25">
      <c r="C66" s="10" t="s">
        <v>45</v>
      </c>
      <c r="D66">
        <f>COVAR(D50:D54,E50:E54)</f>
        <v>-3.053459999999994E-3</v>
      </c>
      <c r="F66">
        <f t="shared" ref="E66:O66" si="13">COVAR(F50:F54,G50:G54)</f>
        <v>6.7051244800000007E-2</v>
      </c>
      <c r="H66">
        <f t="shared" si="13"/>
        <v>-1.7465563999999992E-2</v>
      </c>
      <c r="J66">
        <f t="shared" si="13"/>
        <v>1.0449719999999997E-2</v>
      </c>
      <c r="L66">
        <f t="shared" si="13"/>
        <v>1.6886126400000003E-2</v>
      </c>
      <c r="N66">
        <f t="shared" si="13"/>
        <v>2.8726799599999985E-2</v>
      </c>
    </row>
    <row r="67" spans="1:15" x14ac:dyDescent="0.25">
      <c r="C67" s="11" t="s">
        <v>46</v>
      </c>
      <c r="D67">
        <f>COVAR(D55:D59,E55:E59)</f>
        <v>-2.365519319999999E-2</v>
      </c>
      <c r="F67">
        <f t="shared" ref="E67:O67" si="14">COVAR(F55:F59,G55:G59)</f>
        <v>-8.5145128000000004E-3</v>
      </c>
      <c r="H67">
        <f t="shared" si="14"/>
        <v>-5.5772359999999941E-3</v>
      </c>
      <c r="J67">
        <f t="shared" si="14"/>
        <v>-1.0032159999999778E-4</v>
      </c>
      <c r="L67">
        <f t="shared" si="14"/>
        <v>9.2352919999999993E-4</v>
      </c>
      <c r="N67">
        <f t="shared" si="14"/>
        <v>-2.1765508400000005E-2</v>
      </c>
    </row>
    <row r="68" spans="1:15" x14ac:dyDescent="0.25">
      <c r="C68" s="8" t="s">
        <v>47</v>
      </c>
      <c r="D68">
        <f>+D63-D62</f>
        <v>-3.0680000000000041E-2</v>
      </c>
      <c r="E68">
        <f t="shared" ref="E68:O68" si="15">+E63-E62</f>
        <v>1.0480000000000045E-2</v>
      </c>
      <c r="F68">
        <f t="shared" si="15"/>
        <v>0.32430000000000003</v>
      </c>
      <c r="G68">
        <f t="shared" si="15"/>
        <v>8.2400000000000251E-3</v>
      </c>
      <c r="H68">
        <f t="shared" si="15"/>
        <v>2.4940000000000184E-2</v>
      </c>
      <c r="I68">
        <f t="shared" si="15"/>
        <v>2.0439999999999792E-2</v>
      </c>
      <c r="J68">
        <f t="shared" si="15"/>
        <v>-9.020000000000139E-3</v>
      </c>
      <c r="K68">
        <f t="shared" si="15"/>
        <v>2.1059999999999746E-2</v>
      </c>
      <c r="L68">
        <f t="shared" si="15"/>
        <v>5.5800000000001404E-3</v>
      </c>
      <c r="M68">
        <f t="shared" si="15"/>
        <v>1.9059999999999966E-2</v>
      </c>
      <c r="N68">
        <f t="shared" si="15"/>
        <v>0.31512000000000207</v>
      </c>
      <c r="O68">
        <f t="shared" si="15"/>
        <v>1.5856000000000092E-2</v>
      </c>
    </row>
    <row r="69" spans="1:15" x14ac:dyDescent="0.25">
      <c r="C69" s="8" t="s">
        <v>48</v>
      </c>
      <c r="D69">
        <f>+D65-D64</f>
        <v>9.010201000000051E-3</v>
      </c>
      <c r="E69">
        <f t="shared" ref="E69:O69" si="16">+E65-E64</f>
        <v>-1.9415227999999729E-2</v>
      </c>
      <c r="F69">
        <f t="shared" si="16"/>
        <v>-1.2483127500000002</v>
      </c>
      <c r="G69">
        <f t="shared" si="16"/>
        <v>-1.1674014999999649E-2</v>
      </c>
      <c r="H69">
        <f t="shared" si="16"/>
        <v>-5.8683498000000237E-2</v>
      </c>
      <c r="I69">
        <f t="shared" si="16"/>
        <v>-3.2742476999999326E-2</v>
      </c>
      <c r="J69">
        <f t="shared" si="16"/>
        <v>-5.8531480000000007E-3</v>
      </c>
      <c r="K69">
        <f t="shared" si="16"/>
        <v>-1.9108295999999525E-2</v>
      </c>
      <c r="L69">
        <f t="shared" si="16"/>
        <v>-7.9630450000000071E-3</v>
      </c>
      <c r="M69">
        <f t="shared" si="16"/>
        <v>-3.0248320999999967E-2</v>
      </c>
      <c r="N69">
        <f t="shared" si="16"/>
        <v>-1.1233301470000081</v>
      </c>
      <c r="O69">
        <f t="shared" si="16"/>
        <v>-2.3036680519999964E-2</v>
      </c>
    </row>
    <row r="70" spans="1:15" x14ac:dyDescent="0.25">
      <c r="C70" s="8" t="s">
        <v>73</v>
      </c>
      <c r="D70">
        <f>+D67-D66</f>
        <v>-2.0601733199999996E-2</v>
      </c>
      <c r="E70">
        <f t="shared" ref="E70:O70" si="17">+E67-E66</f>
        <v>0</v>
      </c>
      <c r="F70">
        <f t="shared" si="17"/>
        <v>-7.5565757600000005E-2</v>
      </c>
      <c r="G70">
        <f t="shared" si="17"/>
        <v>0</v>
      </c>
      <c r="H70">
        <f t="shared" si="17"/>
        <v>1.1888327999999998E-2</v>
      </c>
      <c r="I70">
        <f t="shared" si="17"/>
        <v>0</v>
      </c>
      <c r="J70">
        <f t="shared" si="17"/>
        <v>-1.0550041599999995E-2</v>
      </c>
      <c r="K70">
        <f t="shared" si="17"/>
        <v>0</v>
      </c>
      <c r="L70">
        <f t="shared" si="17"/>
        <v>-1.5962597200000005E-2</v>
      </c>
      <c r="M70">
        <f t="shared" si="17"/>
        <v>0</v>
      </c>
      <c r="N70">
        <f t="shared" si="17"/>
        <v>-5.0492307999999986E-2</v>
      </c>
      <c r="O70">
        <f t="shared" si="17"/>
        <v>0</v>
      </c>
    </row>
    <row r="74" spans="1:15" x14ac:dyDescent="0.25">
      <c r="A74" t="s">
        <v>76</v>
      </c>
    </row>
    <row r="76" spans="1:15" x14ac:dyDescent="0.25">
      <c r="B76">
        <v>1</v>
      </c>
      <c r="D76">
        <f>(2*D62*E68*D66)+(2*E62*E68+(E68^2))*D64</f>
        <v>4.2187360339325186E-5</v>
      </c>
      <c r="F76">
        <f t="shared" ref="E76:O76" si="18">(2*F62*G68*F66)+(2*G62*G68+(G68^2))*F64</f>
        <v>2.1414631664303685E-2</v>
      </c>
      <c r="H76">
        <f t="shared" si="18"/>
        <v>2.2240106208226691E-3</v>
      </c>
      <c r="J76">
        <f t="shared" si="18"/>
        <v>9.6392391728535628E-4</v>
      </c>
      <c r="L76">
        <f t="shared" si="18"/>
        <v>1.0880920490468112E-3</v>
      </c>
      <c r="N76">
        <f t="shared" si="18"/>
        <v>4.3896112416308405E-2</v>
      </c>
    </row>
    <row r="77" spans="1:15" x14ac:dyDescent="0.25">
      <c r="B77">
        <v>2</v>
      </c>
      <c r="D77">
        <f>2*E62*D68*D66+(2*D62*D68+(D68^2))*E64</f>
        <v>-6.948591714857736E-3</v>
      </c>
      <c r="F77">
        <f t="shared" ref="E77:O77" si="19">2*G62*F68*F66+(2*F62*F68+(F68^2))*G64</f>
        <v>6.8184049561073767E-2</v>
      </c>
      <c r="H77">
        <f t="shared" si="19"/>
        <v>4.1871263116873272E-3</v>
      </c>
      <c r="J77">
        <f t="shared" si="19"/>
        <v>-1.2554932712425656E-3</v>
      </c>
      <c r="L77">
        <f t="shared" si="19"/>
        <v>1.2145294557556127E-3</v>
      </c>
      <c r="N77">
        <f t="shared" si="19"/>
        <v>0.22620667624673571</v>
      </c>
    </row>
    <row r="78" spans="1:15" x14ac:dyDescent="0.25">
      <c r="B78">
        <v>3</v>
      </c>
      <c r="D78">
        <f>D62^2*E69</f>
        <v>-2.0251918366251384E-2</v>
      </c>
      <c r="F78">
        <f t="shared" ref="E78:O78" si="20">F62^2*G69</f>
        <v>-5.3401123393711728E-3</v>
      </c>
      <c r="H78">
        <f t="shared" si="20"/>
        <v>-3.3464125174564506E-2</v>
      </c>
      <c r="J78">
        <f t="shared" si="20"/>
        <v>-1.9280657606993525E-2</v>
      </c>
      <c r="L78">
        <f t="shared" si="20"/>
        <v>-2.993816740866145E-2</v>
      </c>
      <c r="N78">
        <f t="shared" si="20"/>
        <v>-0.51060976715099538</v>
      </c>
    </row>
    <row r="79" spans="1:15" x14ac:dyDescent="0.25">
      <c r="B79">
        <v>4</v>
      </c>
      <c r="D79">
        <f>+E62^2*D69</f>
        <v>8.907777450030541E-3</v>
      </c>
      <c r="F79">
        <f t="shared" ref="E79:O79" si="21">+G62^2*F69</f>
        <v>-1.2348177107246694</v>
      </c>
      <c r="H79">
        <f t="shared" si="21"/>
        <v>-5.7341538438610729E-2</v>
      </c>
      <c r="J79">
        <f t="shared" si="21"/>
        <v>-5.7107398415458064E-3</v>
      </c>
      <c r="L79">
        <f t="shared" si="21"/>
        <v>-7.8071033010099601E-3</v>
      </c>
      <c r="N79">
        <f t="shared" si="21"/>
        <v>-1.1033347845609842</v>
      </c>
    </row>
    <row r="80" spans="1:15" x14ac:dyDescent="0.25">
      <c r="B80">
        <v>5</v>
      </c>
      <c r="D80">
        <f>2*E68*D68*D66</f>
        <v>1.963536002688007E-6</v>
      </c>
      <c r="F80">
        <f t="shared" ref="E80:O80" si="22">2*G68*F68*F66</f>
        <v>3.5835296398878836E-4</v>
      </c>
      <c r="H80">
        <f t="shared" si="22"/>
        <v>-1.7806966872620743E-5</v>
      </c>
      <c r="J80">
        <f t="shared" si="22"/>
        <v>-3.9700827017280123E-6</v>
      </c>
      <c r="L80">
        <f t="shared" si="22"/>
        <v>3.5918411920935247E-6</v>
      </c>
      <c r="N80">
        <f t="shared" si="22"/>
        <v>2.8706936282056123E-4</v>
      </c>
    </row>
    <row r="81" spans="1:14" x14ac:dyDescent="0.25">
      <c r="B81">
        <v>6</v>
      </c>
      <c r="D81">
        <f>(((2*D62*E62)-(2*D66))*D70)-(D70^2)</f>
        <v>-4.239230188247492E-2</v>
      </c>
      <c r="F81">
        <f t="shared" ref="E81:O81" si="23">(((2*F62*G62)-(2*F66))*F70)-(F70^2)</f>
        <v>-9.7238904203032037E-2</v>
      </c>
      <c r="H81">
        <f t="shared" si="23"/>
        <v>2.4034760160476152E-2</v>
      </c>
      <c r="J81">
        <f t="shared" si="23"/>
        <v>-2.082641977979437E-2</v>
      </c>
      <c r="L81">
        <f t="shared" si="23"/>
        <v>-3.1164281328986767E-2</v>
      </c>
      <c r="N81">
        <f t="shared" si="23"/>
        <v>-0.47083168481755666</v>
      </c>
    </row>
    <row r="82" spans="1:14" x14ac:dyDescent="0.25">
      <c r="B82">
        <v>7</v>
      </c>
      <c r="D82">
        <f>(2*D62*D68+(D68^2))*E69</f>
        <v>1.1984424740526631E-3</v>
      </c>
      <c r="F82">
        <f t="shared" ref="E82:O82" si="24">(2*F62*F68+(F68^2))*G69</f>
        <v>-6.3488501815050198E-3</v>
      </c>
      <c r="H82">
        <f t="shared" si="24"/>
        <v>-1.6714605058171447E-3</v>
      </c>
      <c r="J82">
        <f t="shared" si="24"/>
        <v>3.4471021270339838E-4</v>
      </c>
      <c r="L82">
        <f t="shared" si="24"/>
        <v>-3.3677796989346206E-4</v>
      </c>
      <c r="N82">
        <f t="shared" si="24"/>
        <v>-7.0641011652216201E-2</v>
      </c>
    </row>
    <row r="83" spans="1:14" x14ac:dyDescent="0.25">
      <c r="B83">
        <v>8</v>
      </c>
      <c r="D83">
        <f>(2*E62*E68+(E68^2))*D69</f>
        <v>1.8876694020604026E-4</v>
      </c>
      <c r="F83">
        <f t="shared" ref="E83:O83" si="25">(2*G62*G68+(G68^2))*F69</f>
        <v>-2.0545450267644066E-2</v>
      </c>
      <c r="H83">
        <f t="shared" si="25"/>
        <v>-2.3959107020502376E-3</v>
      </c>
      <c r="J83">
        <f t="shared" si="25"/>
        <v>-2.4611301960466745E-4</v>
      </c>
      <c r="L83">
        <f t="shared" si="25"/>
        <v>-3.0345717450462573E-4</v>
      </c>
      <c r="N83">
        <f t="shared" si="25"/>
        <v>-3.5586995099495339E-2</v>
      </c>
    </row>
    <row r="84" spans="1:14" x14ac:dyDescent="0.25">
      <c r="B84">
        <v>9</v>
      </c>
      <c r="D84">
        <f>(2*E62*D68+2*D62*E68+2*D68*E68)*D70</f>
        <v>8.2914628727871525E-4</v>
      </c>
      <c r="F84">
        <f t="shared" ref="E84:N84" si="26">(2*G62*F68+2*F62*G68+2*F68*G68)*F70</f>
        <v>-4.9992426300710442E-2</v>
      </c>
      <c r="H84">
        <f t="shared" si="26"/>
        <v>1.089612481638815E-3</v>
      </c>
      <c r="J84">
        <f t="shared" si="26"/>
        <v>-2.5436600995376319E-4</v>
      </c>
      <c r="L84">
        <f t="shared" si="26"/>
        <v>-7.8515160443236006E-4</v>
      </c>
      <c r="N84">
        <f t="shared" si="26"/>
        <v>-3.9580829435833534E-2</v>
      </c>
    </row>
    <row r="85" spans="1:14" x14ac:dyDescent="0.25">
      <c r="B85">
        <v>10</v>
      </c>
      <c r="D85">
        <f>+D88-D87-SUM(D76:D84)</f>
        <v>3.4086229481947936E-3</v>
      </c>
      <c r="F85">
        <f t="shared" ref="E85:O85" si="27">+F88-F87-SUM(F76:F84)</f>
        <v>-1.0056645886001858E-2</v>
      </c>
      <c r="H85">
        <f t="shared" si="27"/>
        <v>-1.3642780413032907E-3</v>
      </c>
      <c r="J85">
        <f t="shared" si="27"/>
        <v>4.4865940618646349E-4</v>
      </c>
      <c r="L85">
        <f t="shared" si="27"/>
        <v>-4.9944152691559773E-4</v>
      </c>
      <c r="N85">
        <f t="shared" si="27"/>
        <v>0.27867338989745605</v>
      </c>
    </row>
    <row r="87" spans="1:14" x14ac:dyDescent="0.25">
      <c r="D87">
        <f>D62*E64+E62^2*D64+2*D62*E62*D66-D66^2</f>
        <v>0.11691662147954023</v>
      </c>
      <c r="F87">
        <f t="shared" ref="E87:O87" si="28">F62*G64+G62^2*F64+2*F62*G62*F66-F66^2</f>
        <v>1.3588549186888448</v>
      </c>
      <c r="H87">
        <f t="shared" si="28"/>
        <v>0.13526537664579427</v>
      </c>
      <c r="J87">
        <f t="shared" si="28"/>
        <v>9.2275541119844276E-2</v>
      </c>
      <c r="L87">
        <f t="shared" si="28"/>
        <v>0.13635226615959212</v>
      </c>
      <c r="N87">
        <f t="shared" si="28"/>
        <v>1.8149747638032505</v>
      </c>
    </row>
    <row r="88" spans="1:14" x14ac:dyDescent="0.25">
      <c r="D88">
        <f>D63*E65+E63^2*D65+2*D63*E63*D67-D67^2</f>
        <v>6.1900716512060951E-2</v>
      </c>
      <c r="F88">
        <f t="shared" ref="E88:N88" si="29">F63*G65+G63^2*F65+2*F63*G63*F67-F67^2</f>
        <v>2.4471852975276907E-2</v>
      </c>
      <c r="H88">
        <f t="shared" si="29"/>
        <v>7.0545766391200707E-2</v>
      </c>
      <c r="J88">
        <f t="shared" si="29"/>
        <v>4.6455075044183072E-2</v>
      </c>
      <c r="L88">
        <f t="shared" si="29"/>
        <v>6.7824099191182402E-2</v>
      </c>
      <c r="N88">
        <f t="shared" si="29"/>
        <v>0.13345293900948993</v>
      </c>
    </row>
    <row r="90" spans="1:14" x14ac:dyDescent="0.25">
      <c r="D90">
        <f>+D88-D87</f>
        <v>-5.5015904967479275E-2</v>
      </c>
      <c r="F90">
        <f t="shared" ref="E90:O90" si="30">+F88-F87</f>
        <v>-1.3343830657135678</v>
      </c>
      <c r="H90">
        <f t="shared" si="30"/>
        <v>-6.4719610254593565E-2</v>
      </c>
      <c r="J90">
        <f t="shared" si="30"/>
        <v>-4.5820466075661204E-2</v>
      </c>
      <c r="L90">
        <f t="shared" si="30"/>
        <v>-6.8528166968409715E-2</v>
      </c>
      <c r="N90">
        <f t="shared" si="30"/>
        <v>-1.6815218247937607</v>
      </c>
    </row>
    <row r="92" spans="1:14" x14ac:dyDescent="0.25">
      <c r="A92" t="s">
        <v>77</v>
      </c>
    </row>
    <row r="93" spans="1:14" x14ac:dyDescent="0.25">
      <c r="B93">
        <v>1</v>
      </c>
      <c r="D93">
        <f>+D76/$N$90*100</f>
        <v>-2.5088797372284765E-3</v>
      </c>
      <c r="F93">
        <f t="shared" ref="E93:N93" si="31">+F76/$N$90*100</f>
        <v>-1.2735268343561463</v>
      </c>
      <c r="H93">
        <f t="shared" si="31"/>
        <v>-0.1322617754958634</v>
      </c>
      <c r="J93">
        <f t="shared" si="31"/>
        <v>-5.732449636231049E-2</v>
      </c>
      <c r="L93">
        <f t="shared" si="31"/>
        <v>-6.4708767558236485E-2</v>
      </c>
      <c r="N93">
        <f t="shared" si="31"/>
        <v>-2.6104991186595083</v>
      </c>
    </row>
    <row r="94" spans="1:14" x14ac:dyDescent="0.25">
      <c r="B94">
        <v>2</v>
      </c>
      <c r="D94">
        <f t="shared" ref="D94:N94" si="32">+D77/$N$90*100</f>
        <v>0.41323232398187781</v>
      </c>
      <c r="F94">
        <f t="shared" si="32"/>
        <v>-4.0549012540730223</v>
      </c>
      <c r="H94">
        <f t="shared" si="32"/>
        <v>-0.24900814547565447</v>
      </c>
      <c r="J94">
        <f t="shared" si="32"/>
        <v>7.466410799613335E-2</v>
      </c>
      <c r="L94">
        <f t="shared" si="32"/>
        <v>-7.2227992396386248E-2</v>
      </c>
      <c r="N94">
        <f t="shared" si="32"/>
        <v>-13.452497191018026</v>
      </c>
    </row>
    <row r="95" spans="1:14" x14ac:dyDescent="0.25">
      <c r="B95">
        <v>3</v>
      </c>
      <c r="D95">
        <f t="shared" ref="D95:N95" si="33">+D78/$N$90*100</f>
        <v>1.2043803456868774</v>
      </c>
      <c r="F95">
        <f t="shared" si="33"/>
        <v>0.31757615397148592</v>
      </c>
      <c r="H95">
        <f t="shared" si="33"/>
        <v>1.9901094759010276</v>
      </c>
      <c r="J95">
        <f t="shared" si="33"/>
        <v>1.1466195277815263</v>
      </c>
      <c r="L95">
        <f t="shared" si="33"/>
        <v>1.7804209833751865</v>
      </c>
      <c r="N95">
        <f t="shared" si="33"/>
        <v>30.365931599705632</v>
      </c>
    </row>
    <row r="96" spans="1:14" x14ac:dyDescent="0.25">
      <c r="B96">
        <v>4</v>
      </c>
      <c r="D96">
        <f t="shared" ref="D96:N96" si="34">+D79/$N$90*100</f>
        <v>-0.52974497973721413</v>
      </c>
      <c r="F96">
        <f t="shared" si="34"/>
        <v>73.434533677617907</v>
      </c>
      <c r="H96">
        <f t="shared" si="34"/>
        <v>3.4100977812550068</v>
      </c>
      <c r="J96">
        <f t="shared" si="34"/>
        <v>0.33961734884090672</v>
      </c>
      <c r="L96">
        <f t="shared" si="34"/>
        <v>0.46428795546364704</v>
      </c>
      <c r="N96">
        <f t="shared" si="34"/>
        <v>65.615252106306059</v>
      </c>
    </row>
    <row r="97" spans="1:14" x14ac:dyDescent="0.25">
      <c r="B97">
        <v>5</v>
      </c>
      <c r="D97">
        <f t="shared" ref="D97:N97" si="35">+D80/$N$90*100</f>
        <v>-1.1677136589819972E-4</v>
      </c>
      <c r="F97">
        <f t="shared" si="35"/>
        <v>-2.1311228834793181E-2</v>
      </c>
      <c r="H97">
        <f t="shared" si="35"/>
        <v>1.0589792300081966E-3</v>
      </c>
      <c r="J97">
        <f t="shared" si="35"/>
        <v>2.3610057527590785E-4</v>
      </c>
      <c r="L97">
        <f t="shared" si="35"/>
        <v>-2.1360657584887819E-4</v>
      </c>
      <c r="N97">
        <f t="shared" si="35"/>
        <v>-1.7071997436356224E-2</v>
      </c>
    </row>
    <row r="98" spans="1:14" x14ac:dyDescent="0.25">
      <c r="B98">
        <v>6</v>
      </c>
      <c r="D98">
        <f t="shared" ref="D98:N98" si="36">+D81/$N$90*100</f>
        <v>2.5210675982557857</v>
      </c>
      <c r="F98">
        <f t="shared" si="36"/>
        <v>5.7827916812770734</v>
      </c>
      <c r="H98">
        <f t="shared" si="36"/>
        <v>-1.4293457156539746</v>
      </c>
      <c r="J98">
        <f t="shared" si="36"/>
        <v>1.2385459095869147</v>
      </c>
      <c r="L98">
        <f t="shared" si="36"/>
        <v>1.8533379031704853</v>
      </c>
      <c r="N98">
        <f t="shared" si="36"/>
        <v>28.000331478023149</v>
      </c>
    </row>
    <row r="99" spans="1:14" x14ac:dyDescent="0.25">
      <c r="B99">
        <v>7</v>
      </c>
      <c r="D99">
        <f t="shared" ref="D99:N99" si="37">+D82/$N$90*100</f>
        <v>-7.1271300579143687E-2</v>
      </c>
      <c r="F99">
        <f t="shared" si="37"/>
        <v>0.3775657317016215</v>
      </c>
      <c r="H99">
        <f t="shared" si="37"/>
        <v>9.9401653976281271E-2</v>
      </c>
      <c r="J99">
        <f t="shared" si="37"/>
        <v>-2.0499895250879495E-2</v>
      </c>
      <c r="L99">
        <f t="shared" si="37"/>
        <v>2.002816525647938E-2</v>
      </c>
      <c r="N99">
        <f t="shared" si="37"/>
        <v>4.2010166392505992</v>
      </c>
    </row>
    <row r="100" spans="1:14" x14ac:dyDescent="0.25">
      <c r="B100">
        <v>8</v>
      </c>
      <c r="D100">
        <f t="shared" ref="D100:N100" si="38">+D83/$N$90*100</f>
        <v>-1.122595838024241E-2</v>
      </c>
      <c r="F100">
        <f t="shared" si="38"/>
        <v>1.2218366698965668</v>
      </c>
      <c r="H100">
        <f t="shared" si="38"/>
        <v>0.1424846628050217</v>
      </c>
      <c r="J100">
        <f t="shared" si="38"/>
        <v>1.4636326212111658E-2</v>
      </c>
      <c r="L100">
        <f t="shared" si="38"/>
        <v>1.8046579594162858E-2</v>
      </c>
      <c r="N100">
        <f t="shared" si="38"/>
        <v>2.1163564204026968</v>
      </c>
    </row>
    <row r="101" spans="1:14" x14ac:dyDescent="0.25">
      <c r="B101">
        <v>9</v>
      </c>
      <c r="D101">
        <f t="shared" ref="D101:N101" si="39">+D84/$N$90*100</f>
        <v>-4.9309278955116172E-2</v>
      </c>
      <c r="F101">
        <f t="shared" si="39"/>
        <v>2.9730465322293411</v>
      </c>
      <c r="H101">
        <f t="shared" si="39"/>
        <v>-6.4799187591422211E-2</v>
      </c>
      <c r="J101">
        <f t="shared" si="39"/>
        <v>1.5127131043033667E-2</v>
      </c>
      <c r="L101">
        <f t="shared" si="39"/>
        <v>4.6692917859014957E-2</v>
      </c>
      <c r="N101">
        <f t="shared" si="39"/>
        <v>2.3538695039351119</v>
      </c>
    </row>
    <row r="102" spans="1:14" x14ac:dyDescent="0.25">
      <c r="B102">
        <v>10</v>
      </c>
      <c r="D102">
        <f>+D85/$N$90*100</f>
        <v>-0.20271059809841377</v>
      </c>
      <c r="F102">
        <f t="shared" ref="D102:N102" si="40">+F85/$N$90*100</f>
        <v>0.59806811530592596</v>
      </c>
      <c r="H102">
        <f t="shared" si="40"/>
        <v>8.1133531613282503E-2</v>
      </c>
      <c r="J102">
        <f t="shared" si="40"/>
        <v>-2.6681747424925146E-2</v>
      </c>
      <c r="L102">
        <f t="shared" si="40"/>
        <v>2.9701757036478215E-2</v>
      </c>
      <c r="N102">
        <f t="shared" si="40"/>
        <v>-16.572689440509368</v>
      </c>
    </row>
    <row r="103" spans="1:14" x14ac:dyDescent="0.25">
      <c r="C103" t="s">
        <v>78</v>
      </c>
      <c r="D103">
        <f>+D90/$N$90*100</f>
        <v>3.2717925010712841</v>
      </c>
      <c r="F103">
        <f t="shared" ref="E103:N103" si="41">+F90/$N$90*100</f>
        <v>79.355679244735967</v>
      </c>
      <c r="H103">
        <f t="shared" si="41"/>
        <v>3.8488712605637132</v>
      </c>
      <c r="J103">
        <f t="shared" si="41"/>
        <v>2.7249403129977869</v>
      </c>
      <c r="L103">
        <f t="shared" si="41"/>
        <v>4.0753658952249836</v>
      </c>
      <c r="N103">
        <f t="shared" si="41"/>
        <v>100</v>
      </c>
    </row>
    <row r="106" spans="1:14" x14ac:dyDescent="0.25">
      <c r="A106" t="s">
        <v>53</v>
      </c>
    </row>
    <row r="107" spans="1:14" x14ac:dyDescent="0.25">
      <c r="C107" t="s">
        <v>12</v>
      </c>
      <c r="D107">
        <f>+D62*E68</f>
        <v>1.0703433600000046E-2</v>
      </c>
      <c r="F107">
        <f t="shared" ref="E107:N107" si="42">+F62*G68</f>
        <v>5.5730416000000166E-3</v>
      </c>
      <c r="H107">
        <f t="shared" si="42"/>
        <v>2.0664022399999787E-2</v>
      </c>
      <c r="J107">
        <f t="shared" si="42"/>
        <v>2.1154769999999747E-2</v>
      </c>
      <c r="L107">
        <f t="shared" si="42"/>
        <v>1.8962031599999964E-2</v>
      </c>
      <c r="N107">
        <f t="shared" si="42"/>
        <v>7.4649730880000417E-2</v>
      </c>
    </row>
    <row r="108" spans="1:14" x14ac:dyDescent="0.25">
      <c r="C108" t="s">
        <v>54</v>
      </c>
      <c r="D108">
        <f>+E62*D68</f>
        <v>-3.050512400000004E-2</v>
      </c>
      <c r="F108">
        <f t="shared" ref="E108:N108" si="43">+G62*F68</f>
        <v>0.32254229400000006</v>
      </c>
      <c r="H108">
        <f t="shared" si="43"/>
        <v>2.4653190000000179E-2</v>
      </c>
      <c r="J108">
        <f t="shared" si="43"/>
        <v>-8.9095952000001373E-3</v>
      </c>
      <c r="L108">
        <f t="shared" si="43"/>
        <v>5.5250928000001396E-3</v>
      </c>
      <c r="N108">
        <f t="shared" si="43"/>
        <v>0.31230282720000202</v>
      </c>
    </row>
    <row r="109" spans="1:14" x14ac:dyDescent="0.25">
      <c r="C109" t="s">
        <v>55</v>
      </c>
      <c r="D109">
        <f>+E68*D68</f>
        <v>-3.215264000000018E-4</v>
      </c>
      <c r="F109">
        <f t="shared" ref="E109:N109" si="44">+G68*F68</f>
        <v>2.6722320000000083E-3</v>
      </c>
      <c r="H109">
        <f t="shared" si="44"/>
        <v>5.0977359999999862E-4</v>
      </c>
      <c r="J109">
        <f t="shared" si="44"/>
        <v>-1.8996120000000063E-4</v>
      </c>
      <c r="L109">
        <f t="shared" si="44"/>
        <v>1.0635480000000249E-4</v>
      </c>
      <c r="N109">
        <f t="shared" si="44"/>
        <v>4.9965427200000618E-3</v>
      </c>
    </row>
    <row r="110" spans="1:14" x14ac:dyDescent="0.25">
      <c r="C110" t="s">
        <v>56</v>
      </c>
      <c r="D110">
        <f>+D111-SUM(D107:D109)</f>
        <v>-2.06017332E-2</v>
      </c>
      <c r="F110">
        <f t="shared" ref="E110:N110" si="45">+F111-SUM(F107:F109)</f>
        <v>-7.5565757600000005E-2</v>
      </c>
      <c r="H110">
        <f t="shared" si="45"/>
        <v>1.1888327999999997E-2</v>
      </c>
      <c r="J110">
        <f t="shared" si="45"/>
        <v>-1.0550041599999995E-2</v>
      </c>
      <c r="L110">
        <f t="shared" si="45"/>
        <v>-1.5962597200000005E-2</v>
      </c>
      <c r="N110">
        <f t="shared" si="45"/>
        <v>-5.0492307999999986E-2</v>
      </c>
    </row>
    <row r="111" spans="1:14" x14ac:dyDescent="0.25">
      <c r="C111" t="s">
        <v>52</v>
      </c>
      <c r="D111">
        <f>+D62*E68+E62*D68+D68*E68+D70</f>
        <v>-4.0724949999999996E-2</v>
      </c>
      <c r="F111">
        <f t="shared" ref="E111:N111" si="46">+F62*G68+G62*F68+F68*G68+F70</f>
        <v>0.25522181000000005</v>
      </c>
      <c r="H111">
        <f t="shared" si="46"/>
        <v>5.7715313999999962E-2</v>
      </c>
      <c r="J111">
        <f t="shared" si="46"/>
        <v>1.505171999999614E-3</v>
      </c>
      <c r="L111">
        <f t="shared" si="46"/>
        <v>8.6308820000001001E-3</v>
      </c>
      <c r="N111">
        <f t="shared" si="46"/>
        <v>0.34145679280000252</v>
      </c>
    </row>
    <row r="114" spans="1:14" x14ac:dyDescent="0.25">
      <c r="A114" t="s">
        <v>57</v>
      </c>
    </row>
    <row r="115" spans="1:14" x14ac:dyDescent="0.25">
      <c r="C115" t="s">
        <v>12</v>
      </c>
      <c r="D115">
        <f>D107/$N$111*100</f>
        <v>3.1346377713648947</v>
      </c>
      <c r="E115">
        <f t="shared" ref="E115:N115" si="47">E107/$N$111*100</f>
        <v>0</v>
      </c>
      <c r="F115">
        <f t="shared" si="47"/>
        <v>1.632136691234094</v>
      </c>
      <c r="H115">
        <f t="shared" si="47"/>
        <v>6.0517239181424287</v>
      </c>
      <c r="J115">
        <f t="shared" si="47"/>
        <v>6.1954456452680624</v>
      </c>
      <c r="L115">
        <f t="shared" si="47"/>
        <v>5.5532740890899106</v>
      </c>
      <c r="N115">
        <f t="shared" si="47"/>
        <v>21.86213086225645</v>
      </c>
    </row>
    <row r="116" spans="1:14" x14ac:dyDescent="0.25">
      <c r="C116" t="s">
        <v>54</v>
      </c>
      <c r="D116">
        <f t="shared" ref="D116:N119" si="48">D108/$N$111*100</f>
        <v>-8.9338167063109051</v>
      </c>
      <c r="E116">
        <f t="shared" si="48"/>
        <v>0</v>
      </c>
      <c r="F116">
        <f t="shared" si="48"/>
        <v>94.460646500864598</v>
      </c>
      <c r="H116">
        <f t="shared" si="48"/>
        <v>7.2200027997217209</v>
      </c>
      <c r="J116">
        <f t="shared" si="48"/>
        <v>-2.6092891949637242</v>
      </c>
      <c r="L116">
        <f t="shared" si="48"/>
        <v>1.6180942703448535</v>
      </c>
      <c r="N116">
        <f t="shared" si="48"/>
        <v>91.46188735595706</v>
      </c>
    </row>
    <row r="117" spans="1:14" x14ac:dyDescent="0.25">
      <c r="C117" t="s">
        <v>55</v>
      </c>
      <c r="D117">
        <f t="shared" si="48"/>
        <v>-9.4163128916965405E-2</v>
      </c>
      <c r="E117">
        <f t="shared" si="48"/>
        <v>0</v>
      </c>
      <c r="F117">
        <f t="shared" si="48"/>
        <v>0.78259740510278364</v>
      </c>
      <c r="H117">
        <f t="shared" si="48"/>
        <v>0.14929373518089076</v>
      </c>
      <c r="J117">
        <f t="shared" si="48"/>
        <v>-5.5632573141183451E-2</v>
      </c>
      <c r="L117">
        <f t="shared" si="48"/>
        <v>3.1147366882900596E-2</v>
      </c>
      <c r="N117">
        <f t="shared" si="48"/>
        <v>1.4633016022400902</v>
      </c>
    </row>
    <row r="118" spans="1:14" x14ac:dyDescent="0.25">
      <c r="C118" t="s">
        <v>56</v>
      </c>
      <c r="D118">
        <f t="shared" si="48"/>
        <v>-6.0334817272376862</v>
      </c>
      <c r="E118">
        <f t="shared" si="48"/>
        <v>0</v>
      </c>
      <c r="F118">
        <f t="shared" si="48"/>
        <v>-22.130401032689441</v>
      </c>
      <c r="H118">
        <f t="shared" si="48"/>
        <v>3.4816492893621263</v>
      </c>
      <c r="J118">
        <f t="shared" si="48"/>
        <v>-3.0897149573414251</v>
      </c>
      <c r="L118">
        <f t="shared" si="48"/>
        <v>-4.6748512656913483</v>
      </c>
      <c r="N118">
        <f t="shared" si="48"/>
        <v>-14.787319820453609</v>
      </c>
    </row>
    <row r="119" spans="1:14" x14ac:dyDescent="0.25">
      <c r="C119" t="s">
        <v>52</v>
      </c>
      <c r="D119">
        <f t="shared" si="48"/>
        <v>-11.926823791100663</v>
      </c>
      <c r="E119">
        <f t="shared" si="48"/>
        <v>0</v>
      </c>
      <c r="F119">
        <f t="shared" si="48"/>
        <v>74.744979564512022</v>
      </c>
      <c r="H119">
        <f t="shared" si="48"/>
        <v>16.902669742407166</v>
      </c>
      <c r="J119">
        <f t="shared" si="48"/>
        <v>0.44080891982173009</v>
      </c>
      <c r="L119">
        <f t="shared" si="48"/>
        <v>2.5276644606263159</v>
      </c>
      <c r="N119">
        <f t="shared" si="48"/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E626-F025-42DE-A9DA-DBBD41A1E790}">
  <dimension ref="A1:AH119"/>
  <sheetViews>
    <sheetView workbookViewId="0">
      <selection activeCell="AA1" sqref="AA1"/>
    </sheetView>
  </sheetViews>
  <sheetFormatPr defaultRowHeight="15" x14ac:dyDescent="0.25"/>
  <cols>
    <col min="4" max="4" width="12" bestFit="1" customWidth="1"/>
  </cols>
  <sheetData>
    <row r="1" spans="1:34" x14ac:dyDescent="0.25">
      <c r="H1" t="s">
        <v>84</v>
      </c>
      <c r="AA1" t="s">
        <v>90</v>
      </c>
    </row>
    <row r="2" spans="1:34" x14ac:dyDescent="0.25">
      <c r="D2" t="s">
        <v>68</v>
      </c>
      <c r="F2" t="s">
        <v>61</v>
      </c>
      <c r="H2" t="s">
        <v>69</v>
      </c>
      <c r="J2" t="s">
        <v>70</v>
      </c>
      <c r="L2" t="s">
        <v>2</v>
      </c>
      <c r="N2" t="s">
        <v>6</v>
      </c>
      <c r="W2" t="s">
        <v>68</v>
      </c>
      <c r="Y2" t="s">
        <v>61</v>
      </c>
      <c r="AA2" t="s">
        <v>69</v>
      </c>
      <c r="AC2" t="s">
        <v>70</v>
      </c>
      <c r="AE2" t="s">
        <v>2</v>
      </c>
      <c r="AG2" t="s">
        <v>6</v>
      </c>
    </row>
    <row r="3" spans="1:34" x14ac:dyDescent="0.25">
      <c r="A3" t="s">
        <v>7</v>
      </c>
      <c r="D3" t="s">
        <v>8</v>
      </c>
      <c r="E3" t="s">
        <v>9</v>
      </c>
      <c r="F3" t="s">
        <v>8</v>
      </c>
      <c r="G3" t="s">
        <v>9</v>
      </c>
      <c r="H3" t="s">
        <v>8</v>
      </c>
      <c r="I3" t="s">
        <v>9</v>
      </c>
      <c r="J3" t="s">
        <v>8</v>
      </c>
      <c r="K3" t="s">
        <v>9</v>
      </c>
      <c r="L3" t="s">
        <v>8</v>
      </c>
      <c r="M3" t="s">
        <v>9</v>
      </c>
      <c r="N3" t="s">
        <v>11</v>
      </c>
      <c r="O3" t="s">
        <v>12</v>
      </c>
      <c r="T3" t="s">
        <v>7</v>
      </c>
      <c r="W3" t="s">
        <v>8</v>
      </c>
      <c r="X3" t="s">
        <v>9</v>
      </c>
      <c r="Y3" t="s">
        <v>8</v>
      </c>
      <c r="Z3" t="s">
        <v>9</v>
      </c>
      <c r="AA3" t="s">
        <v>8</v>
      </c>
      <c r="AB3" t="s">
        <v>9</v>
      </c>
      <c r="AC3" t="s">
        <v>8</v>
      </c>
      <c r="AD3" t="s">
        <v>9</v>
      </c>
      <c r="AE3" t="s">
        <v>8</v>
      </c>
      <c r="AF3" t="s">
        <v>9</v>
      </c>
      <c r="AG3" t="s">
        <v>11</v>
      </c>
      <c r="AH3" t="s">
        <v>12</v>
      </c>
    </row>
    <row r="4" spans="1:34" x14ac:dyDescent="0.25">
      <c r="A4" t="s">
        <v>13</v>
      </c>
      <c r="B4">
        <v>1</v>
      </c>
      <c r="D4">
        <v>0.8952</v>
      </c>
      <c r="E4">
        <v>1.0992999999999999</v>
      </c>
      <c r="F4">
        <v>1.1216999999999999</v>
      </c>
      <c r="G4">
        <v>0.91379999999999995</v>
      </c>
      <c r="H4">
        <v>0.7147</v>
      </c>
      <c r="I4">
        <v>1.1120000000000001</v>
      </c>
      <c r="J4">
        <v>0.61839999999999995</v>
      </c>
      <c r="K4">
        <v>0.86939999999999995</v>
      </c>
      <c r="L4">
        <v>1.0353000000000001</v>
      </c>
      <c r="M4">
        <v>0.86080000000000001</v>
      </c>
      <c r="N4">
        <f>L4+J4+H4+F4+D4</f>
        <v>4.3853</v>
      </c>
      <c r="O4">
        <f>(M4+K4+I4+G4+E4)/5</f>
        <v>0.97105999999999992</v>
      </c>
      <c r="T4" t="s">
        <v>13</v>
      </c>
      <c r="U4">
        <v>1</v>
      </c>
      <c r="W4" s="3">
        <v>184547</v>
      </c>
      <c r="X4" s="2">
        <v>1.1754837521065093</v>
      </c>
      <c r="Y4" s="3">
        <v>102307</v>
      </c>
      <c r="Z4" s="2">
        <v>0.74417195304329131</v>
      </c>
      <c r="AA4" s="3">
        <v>124648</v>
      </c>
      <c r="AB4" s="2">
        <v>1.1710175855208267</v>
      </c>
      <c r="AC4" s="3">
        <v>145463</v>
      </c>
      <c r="AD4" s="2">
        <v>0.97615201116435102</v>
      </c>
      <c r="AE4" s="3">
        <v>36730</v>
      </c>
      <c r="AF4" s="2">
        <v>0.92839640620745989</v>
      </c>
      <c r="AG4">
        <f>AE4+AC4+AA4+Y4+W4</f>
        <v>593695</v>
      </c>
      <c r="AH4" s="1">
        <f>(AF4+AD4+AB4+Z4+X4)/5</f>
        <v>0.99904434160848754</v>
      </c>
    </row>
    <row r="5" spans="1:34" x14ac:dyDescent="0.25">
      <c r="A5" t="s">
        <v>14</v>
      </c>
      <c r="B5">
        <v>2</v>
      </c>
      <c r="D5">
        <v>1.0175000000000001</v>
      </c>
      <c r="E5">
        <v>1.133</v>
      </c>
      <c r="F5">
        <v>0.94630000000000003</v>
      </c>
      <c r="G5">
        <v>0.75700000000000001</v>
      </c>
      <c r="H5">
        <v>1.0541</v>
      </c>
      <c r="I5">
        <v>0.94389999999999996</v>
      </c>
      <c r="J5">
        <v>0.95930000000000004</v>
      </c>
      <c r="K5">
        <v>1.1125</v>
      </c>
      <c r="L5">
        <v>0.99609999999999999</v>
      </c>
      <c r="M5">
        <v>0.95169999999999999</v>
      </c>
      <c r="N5">
        <f t="shared" ref="N5:N13" si="0">L5+J5+H5+F5+D5</f>
        <v>4.9733000000000001</v>
      </c>
      <c r="O5">
        <f t="shared" ref="O5:O13" si="1">(M5+K5+I5+G5+E5)/5</f>
        <v>0.97961999999999994</v>
      </c>
      <c r="T5" t="s">
        <v>14</v>
      </c>
      <c r="U5">
        <v>2</v>
      </c>
      <c r="W5" s="3">
        <v>217687</v>
      </c>
      <c r="X5" s="2">
        <v>1.2708246243459647</v>
      </c>
      <c r="Y5" s="3">
        <v>101544</v>
      </c>
      <c r="Z5" s="2">
        <v>0.61899275191050185</v>
      </c>
      <c r="AA5" s="3">
        <v>189985</v>
      </c>
      <c r="AB5" s="2">
        <v>1.0507619022554413</v>
      </c>
      <c r="AC5" s="3">
        <v>230184</v>
      </c>
      <c r="AD5" s="2">
        <v>1.2821872936433463</v>
      </c>
      <c r="AE5" s="3">
        <v>41948</v>
      </c>
      <c r="AF5" s="2">
        <v>1.0417183179174216</v>
      </c>
      <c r="AG5">
        <f t="shared" ref="AG5:AG13" si="2">AE5+AC5+AA5+Y5+W5</f>
        <v>781348</v>
      </c>
      <c r="AH5" s="1">
        <f t="shared" ref="AH5:AH13" si="3">(AF5+AD5+AB5+Z5+X5)/5</f>
        <v>1.0528969780145352</v>
      </c>
    </row>
    <row r="6" spans="1:34" x14ac:dyDescent="0.25">
      <c r="A6" t="s">
        <v>15</v>
      </c>
      <c r="B6">
        <v>3</v>
      </c>
      <c r="D6">
        <v>0.86780000000000002</v>
      </c>
      <c r="E6">
        <v>0.65049999999999997</v>
      </c>
      <c r="F6">
        <v>0.1021</v>
      </c>
      <c r="G6">
        <v>1.0989</v>
      </c>
      <c r="H6">
        <v>1.0414000000000001</v>
      </c>
      <c r="I6">
        <v>0.88700000000000001</v>
      </c>
      <c r="J6">
        <v>0.96109999999999995</v>
      </c>
      <c r="K6">
        <v>0.92859999999999998</v>
      </c>
      <c r="L6">
        <v>0.63019999999999998</v>
      </c>
      <c r="M6">
        <v>1.0044</v>
      </c>
      <c r="N6">
        <f t="shared" si="0"/>
        <v>3.6025999999999998</v>
      </c>
      <c r="O6">
        <f t="shared" si="1"/>
        <v>0.91388000000000003</v>
      </c>
      <c r="T6" t="s">
        <v>15</v>
      </c>
      <c r="U6">
        <v>3</v>
      </c>
      <c r="W6" s="3">
        <v>192422</v>
      </c>
      <c r="X6" s="2">
        <v>0.75766284520481031</v>
      </c>
      <c r="Y6" s="3">
        <v>12598</v>
      </c>
      <c r="Z6" s="2">
        <v>0.90561993967296395</v>
      </c>
      <c r="AA6" s="3">
        <v>193748</v>
      </c>
      <c r="AB6" s="2">
        <v>1.0399694448458823</v>
      </c>
      <c r="AC6" s="3">
        <v>235133</v>
      </c>
      <c r="AD6" s="2">
        <v>1.0894004669697575</v>
      </c>
      <c r="AE6" s="3">
        <v>30723</v>
      </c>
      <c r="AF6" s="2">
        <v>1.106825505321746</v>
      </c>
      <c r="AG6">
        <f t="shared" si="2"/>
        <v>664624</v>
      </c>
      <c r="AH6" s="1">
        <f t="shared" si="3"/>
        <v>0.9798956404030319</v>
      </c>
    </row>
    <row r="7" spans="1:34" x14ac:dyDescent="0.25">
      <c r="A7" t="s">
        <v>16</v>
      </c>
      <c r="B7">
        <v>4</v>
      </c>
      <c r="D7">
        <v>0.9597</v>
      </c>
      <c r="E7">
        <v>1.2584</v>
      </c>
      <c r="F7">
        <v>0.65469999999999995</v>
      </c>
      <c r="G7">
        <v>1.1466000000000001</v>
      </c>
      <c r="H7">
        <v>1.0064</v>
      </c>
      <c r="I7">
        <v>1.1843999999999999</v>
      </c>
      <c r="J7">
        <v>1.0414000000000001</v>
      </c>
      <c r="K7">
        <v>1.3031999999999999</v>
      </c>
      <c r="L7">
        <v>0.88400000000000001</v>
      </c>
      <c r="M7">
        <v>1.0739000000000001</v>
      </c>
      <c r="N7">
        <f t="shared" si="0"/>
        <v>4.5461999999999998</v>
      </c>
      <c r="O7">
        <f t="shared" si="1"/>
        <v>1.1933</v>
      </c>
      <c r="T7" t="s">
        <v>16</v>
      </c>
      <c r="U7">
        <v>4</v>
      </c>
      <c r="W7" s="3">
        <v>220253</v>
      </c>
      <c r="X7" s="2">
        <v>1.5296499934166619</v>
      </c>
      <c r="Y7" s="3">
        <v>91331</v>
      </c>
      <c r="Z7" s="2">
        <v>0.96185304004116889</v>
      </c>
      <c r="AA7" s="3">
        <v>193092</v>
      </c>
      <c r="AB7" s="2">
        <v>1.4602987177096929</v>
      </c>
      <c r="AC7" s="3">
        <v>259695</v>
      </c>
      <c r="AD7" s="2">
        <v>1.5556826276978764</v>
      </c>
      <c r="AE7" s="3">
        <v>48964</v>
      </c>
      <c r="AF7" s="2">
        <v>1.1950208316314026</v>
      </c>
      <c r="AG7">
        <f t="shared" si="2"/>
        <v>813335</v>
      </c>
      <c r="AH7" s="1">
        <f t="shared" si="3"/>
        <v>1.3405010420993606</v>
      </c>
    </row>
    <row r="8" spans="1:34" x14ac:dyDescent="0.25">
      <c r="A8" t="s">
        <v>17</v>
      </c>
      <c r="B8">
        <v>5</v>
      </c>
      <c r="D8">
        <v>1.2379</v>
      </c>
      <c r="E8">
        <v>0.98950000000000005</v>
      </c>
      <c r="F8">
        <v>1.7623</v>
      </c>
      <c r="G8">
        <v>1.1342000000000001</v>
      </c>
      <c r="H8">
        <v>1.1979</v>
      </c>
      <c r="I8">
        <v>0.97450000000000003</v>
      </c>
      <c r="J8">
        <v>1.5371999999999999</v>
      </c>
      <c r="K8">
        <v>0.80300000000000005</v>
      </c>
      <c r="L8">
        <v>1.0708</v>
      </c>
      <c r="M8">
        <v>1.2745</v>
      </c>
      <c r="N8">
        <f t="shared" si="0"/>
        <v>6.8060999999999989</v>
      </c>
      <c r="O8">
        <f t="shared" si="1"/>
        <v>1.0351400000000002</v>
      </c>
      <c r="T8" t="s">
        <v>17</v>
      </c>
      <c r="U8">
        <v>5</v>
      </c>
      <c r="W8" s="3">
        <v>293746</v>
      </c>
      <c r="X8" s="2">
        <v>1.2455386626541298</v>
      </c>
      <c r="Y8" s="3">
        <v>274225</v>
      </c>
      <c r="Z8" s="2">
        <v>0.96006199288905092</v>
      </c>
      <c r="AA8" s="3">
        <v>236816</v>
      </c>
      <c r="AB8" s="2">
        <v>1.2562411323559219</v>
      </c>
      <c r="AC8" s="3">
        <v>390577</v>
      </c>
      <c r="AD8" s="2">
        <v>0.98056721209902276</v>
      </c>
      <c r="AE8" s="3">
        <v>66415</v>
      </c>
      <c r="AF8" s="2">
        <v>1.4357750508168337</v>
      </c>
      <c r="AG8">
        <f t="shared" si="2"/>
        <v>1261779</v>
      </c>
      <c r="AH8" s="1">
        <f t="shared" si="3"/>
        <v>1.1756368101629917</v>
      </c>
    </row>
    <row r="9" spans="1:34" x14ac:dyDescent="0.25">
      <c r="A9" t="s">
        <v>18</v>
      </c>
      <c r="B9">
        <v>6</v>
      </c>
      <c r="D9">
        <v>1.1842999999999999</v>
      </c>
      <c r="E9">
        <v>0.80110000000000003</v>
      </c>
      <c r="F9">
        <v>1.7290000000000001</v>
      </c>
      <c r="G9">
        <v>1.1688000000000001</v>
      </c>
      <c r="H9">
        <v>1.1890000000000001</v>
      </c>
      <c r="I9">
        <v>0.94599999999999995</v>
      </c>
      <c r="J9">
        <v>1.1480999999999999</v>
      </c>
      <c r="K9">
        <v>1.1578999999999999</v>
      </c>
      <c r="L9">
        <v>1.3284</v>
      </c>
      <c r="M9">
        <v>1.0681</v>
      </c>
      <c r="N9">
        <f t="shared" si="0"/>
        <v>6.5787999999999993</v>
      </c>
      <c r="O9">
        <f t="shared" si="1"/>
        <v>1.0283799999999998</v>
      </c>
      <c r="T9" t="s">
        <v>18</v>
      </c>
      <c r="U9">
        <v>6</v>
      </c>
      <c r="W9" s="3">
        <v>290252</v>
      </c>
      <c r="X9" s="2">
        <v>1.0521615699461158</v>
      </c>
      <c r="Y9" s="3">
        <v>296889</v>
      </c>
      <c r="Z9" s="2">
        <v>1.0046414653287929</v>
      </c>
      <c r="AA9" s="3">
        <v>241978</v>
      </c>
      <c r="AB9" s="2">
        <v>1.2829058840059839</v>
      </c>
      <c r="AC9" s="3">
        <v>297139</v>
      </c>
      <c r="AD9" s="2">
        <v>1.4377345282847422</v>
      </c>
      <c r="AE9" s="3">
        <v>91212</v>
      </c>
      <c r="AF9" s="2">
        <v>1.2235999649168969</v>
      </c>
      <c r="AG9">
        <f t="shared" si="2"/>
        <v>1217470</v>
      </c>
      <c r="AH9" s="1">
        <f t="shared" si="3"/>
        <v>1.2002086824965064</v>
      </c>
    </row>
    <row r="10" spans="1:34" x14ac:dyDescent="0.25">
      <c r="A10" t="s">
        <v>19</v>
      </c>
      <c r="B10">
        <v>7</v>
      </c>
      <c r="D10">
        <v>1.0170999999999999</v>
      </c>
      <c r="E10">
        <v>1.0234000000000001</v>
      </c>
      <c r="F10">
        <v>0.96240000000000003</v>
      </c>
      <c r="G10">
        <v>0.93669999999999998</v>
      </c>
      <c r="H10">
        <v>1.0046999999999999</v>
      </c>
      <c r="I10">
        <v>0.94820000000000004</v>
      </c>
      <c r="J10">
        <v>1.1334</v>
      </c>
      <c r="K10">
        <v>1.0734999999999999</v>
      </c>
      <c r="L10">
        <v>1.1459999999999999</v>
      </c>
      <c r="M10">
        <v>0.98740000000000006</v>
      </c>
      <c r="N10">
        <f t="shared" si="0"/>
        <v>5.2635999999999994</v>
      </c>
      <c r="O10">
        <f t="shared" si="1"/>
        <v>0.99384000000000017</v>
      </c>
      <c r="T10" t="s">
        <v>19</v>
      </c>
      <c r="U10">
        <v>7</v>
      </c>
      <c r="W10" s="3">
        <v>257183</v>
      </c>
      <c r="X10" s="2">
        <v>1.3870240256937667</v>
      </c>
      <c r="Y10" s="3">
        <v>180757</v>
      </c>
      <c r="Z10" s="2">
        <v>0.81145958386120598</v>
      </c>
      <c r="AA10" s="3">
        <v>210319</v>
      </c>
      <c r="AB10" s="2">
        <v>1.3374635672478472</v>
      </c>
      <c r="AC10" s="3">
        <v>298668</v>
      </c>
      <c r="AD10" s="2">
        <v>1.3642506060240802</v>
      </c>
      <c r="AE10" s="3">
        <v>86295</v>
      </c>
      <c r="AF10" s="2">
        <v>1.1429746798771656</v>
      </c>
      <c r="AG10">
        <f t="shared" si="2"/>
        <v>1033222</v>
      </c>
      <c r="AH10" s="1">
        <f t="shared" si="3"/>
        <v>1.208634492540813</v>
      </c>
    </row>
    <row r="11" spans="1:34" x14ac:dyDescent="0.25">
      <c r="A11" t="s">
        <v>20</v>
      </c>
      <c r="B11">
        <v>8</v>
      </c>
      <c r="D11">
        <v>0.89980000000000004</v>
      </c>
      <c r="E11">
        <v>0.8679</v>
      </c>
      <c r="F11">
        <v>0.79849999999999999</v>
      </c>
      <c r="G11">
        <v>0.93830000000000002</v>
      </c>
      <c r="H11">
        <v>0.89290000000000003</v>
      </c>
      <c r="I11">
        <v>0.85509999999999997</v>
      </c>
      <c r="J11">
        <v>0.98360000000000003</v>
      </c>
      <c r="K11">
        <v>0.44180000000000003</v>
      </c>
      <c r="L11">
        <v>1.0394000000000001</v>
      </c>
      <c r="M11">
        <v>0.79700000000000004</v>
      </c>
      <c r="N11">
        <f t="shared" si="0"/>
        <v>4.6142000000000003</v>
      </c>
      <c r="O11">
        <f t="shared" si="1"/>
        <v>0.78002000000000005</v>
      </c>
      <c r="T11" t="s">
        <v>20</v>
      </c>
      <c r="U11">
        <v>8</v>
      </c>
      <c r="W11" s="3">
        <v>234517</v>
      </c>
      <c r="X11" s="2">
        <v>1.2188540702806192</v>
      </c>
      <c r="Y11" s="3">
        <v>162829</v>
      </c>
      <c r="Z11" s="2">
        <v>0.81526018092600216</v>
      </c>
      <c r="AA11" s="3">
        <v>192125</v>
      </c>
      <c r="AB11" s="2">
        <v>1.2620117111255693</v>
      </c>
      <c r="AC11" s="3">
        <v>263838</v>
      </c>
      <c r="AD11" s="2">
        <v>0.5693645342975614</v>
      </c>
      <c r="AE11" s="3">
        <v>85165</v>
      </c>
      <c r="AF11" s="2">
        <v>0.9299947161392591</v>
      </c>
      <c r="AG11">
        <f t="shared" si="2"/>
        <v>938474</v>
      </c>
      <c r="AH11" s="1">
        <f t="shared" si="3"/>
        <v>0.95909704255380235</v>
      </c>
    </row>
    <row r="12" spans="1:34" x14ac:dyDescent="0.25">
      <c r="A12" t="s">
        <v>21</v>
      </c>
      <c r="B12">
        <v>9</v>
      </c>
      <c r="D12">
        <v>1.0053000000000001</v>
      </c>
      <c r="E12">
        <v>1.1424000000000001</v>
      </c>
      <c r="F12">
        <v>1.0927</v>
      </c>
      <c r="G12">
        <v>1.0419</v>
      </c>
      <c r="H12">
        <v>1.0101</v>
      </c>
      <c r="I12">
        <v>1.0693999999999999</v>
      </c>
      <c r="J12">
        <v>0.84660000000000002</v>
      </c>
      <c r="K12">
        <v>1.2104999999999999</v>
      </c>
      <c r="L12">
        <v>1.0364</v>
      </c>
      <c r="M12">
        <v>0.91579999999999995</v>
      </c>
      <c r="N12">
        <f t="shared" si="0"/>
        <v>4.9911000000000003</v>
      </c>
      <c r="O12">
        <f t="shared" si="1"/>
        <v>1.0760000000000001</v>
      </c>
      <c r="T12" t="s">
        <v>21</v>
      </c>
      <c r="U12">
        <v>9</v>
      </c>
      <c r="W12" s="3">
        <v>269865</v>
      </c>
      <c r="X12" s="2">
        <v>1.6605413818020121</v>
      </c>
      <c r="Y12" s="3">
        <v>240420</v>
      </c>
      <c r="Z12" s="2">
        <v>0.9205931286914566</v>
      </c>
      <c r="AA12" s="3">
        <v>223223</v>
      </c>
      <c r="AB12" s="2">
        <v>1.6412780045067041</v>
      </c>
      <c r="AC12" s="3">
        <v>231071</v>
      </c>
      <c r="AD12" s="2">
        <v>1.593934331872022</v>
      </c>
      <c r="AE12" s="3">
        <v>91805</v>
      </c>
      <c r="AF12" s="2">
        <v>1.0806818800718916</v>
      </c>
      <c r="AG12">
        <f t="shared" si="2"/>
        <v>1056384</v>
      </c>
      <c r="AH12" s="1">
        <f t="shared" si="3"/>
        <v>1.3794057453888171</v>
      </c>
    </row>
    <row r="13" spans="1:34" x14ac:dyDescent="0.25">
      <c r="A13" t="s">
        <v>22</v>
      </c>
      <c r="B13">
        <v>10</v>
      </c>
      <c r="D13">
        <v>0.91010000000000002</v>
      </c>
      <c r="E13">
        <v>1.0396000000000001</v>
      </c>
      <c r="F13">
        <v>0.73560000000000003</v>
      </c>
      <c r="G13">
        <v>0.86309999999999998</v>
      </c>
      <c r="H13">
        <v>0.88239999999999996</v>
      </c>
      <c r="I13">
        <v>1.0853999999999999</v>
      </c>
      <c r="J13">
        <v>0.76590000000000003</v>
      </c>
      <c r="K13">
        <v>1.0996999999999999</v>
      </c>
      <c r="L13">
        <v>0.77929999999999999</v>
      </c>
      <c r="M13">
        <v>1.0658000000000001</v>
      </c>
      <c r="N13">
        <f t="shared" si="0"/>
        <v>4.0732999999999997</v>
      </c>
      <c r="O13">
        <f t="shared" si="1"/>
        <v>1.0307200000000001</v>
      </c>
      <c r="T13" t="s">
        <v>22</v>
      </c>
      <c r="U13">
        <v>10</v>
      </c>
      <c r="W13" s="3">
        <v>251375</v>
      </c>
      <c r="X13" s="2">
        <v>1.5632143212332172</v>
      </c>
      <c r="Y13" s="3">
        <v>173695</v>
      </c>
      <c r="Z13" s="2">
        <v>0.76886496444917818</v>
      </c>
      <c r="AA13" s="3">
        <v>200126</v>
      </c>
      <c r="AB13" s="2">
        <v>1.7297002888180446</v>
      </c>
      <c r="AC13" s="3">
        <v>212656</v>
      </c>
      <c r="AD13" s="2">
        <v>1.4738215709878866</v>
      </c>
      <c r="AE13" s="3">
        <v>74197</v>
      </c>
      <c r="AF13" s="2">
        <v>1.2717495316522232</v>
      </c>
      <c r="AG13">
        <f t="shared" si="2"/>
        <v>912049</v>
      </c>
      <c r="AH13" s="1">
        <f t="shared" si="3"/>
        <v>1.3614701354281098</v>
      </c>
    </row>
    <row r="24" spans="3:15" x14ac:dyDescent="0.25">
      <c r="C24" t="s">
        <v>71</v>
      </c>
      <c r="D24">
        <f>AVERAGE(D4:D13)</f>
        <v>0.99946999999999997</v>
      </c>
      <c r="E24">
        <f t="shared" ref="E24:O24" si="4">AVERAGE(E4:E13)</f>
        <v>1.0005099999999998</v>
      </c>
      <c r="F24">
        <f t="shared" si="4"/>
        <v>0.99053000000000002</v>
      </c>
      <c r="G24">
        <f t="shared" si="4"/>
        <v>0.99992999999999999</v>
      </c>
      <c r="H24">
        <f t="shared" si="4"/>
        <v>0.99935999999999992</v>
      </c>
      <c r="I24">
        <f t="shared" si="4"/>
        <v>1.0005900000000001</v>
      </c>
      <c r="J24">
        <f t="shared" si="4"/>
        <v>0.99950000000000006</v>
      </c>
      <c r="K24">
        <f t="shared" si="4"/>
        <v>1.0000100000000001</v>
      </c>
      <c r="L24">
        <f t="shared" si="4"/>
        <v>0.99458999999999997</v>
      </c>
      <c r="M24">
        <f t="shared" si="4"/>
        <v>0.99994000000000016</v>
      </c>
      <c r="N24">
        <f t="shared" si="4"/>
        <v>4.9834500000000004</v>
      </c>
      <c r="O24">
        <f t="shared" si="4"/>
        <v>1.0001960000000003</v>
      </c>
    </row>
    <row r="25" spans="3:15" x14ac:dyDescent="0.25">
      <c r="C25" t="s">
        <v>75</v>
      </c>
      <c r="D25">
        <f>AVERAGE(D4:D8)</f>
        <v>0.99561999999999995</v>
      </c>
      <c r="E25">
        <f t="shared" ref="E25:O25" si="5">AVERAGE(E4:E8)</f>
        <v>1.0261399999999998</v>
      </c>
      <c r="F25">
        <f t="shared" si="5"/>
        <v>0.91742000000000012</v>
      </c>
      <c r="G25">
        <f t="shared" si="5"/>
        <v>1.0101</v>
      </c>
      <c r="H25">
        <f t="shared" si="5"/>
        <v>1.0028999999999999</v>
      </c>
      <c r="I25">
        <f t="shared" si="5"/>
        <v>1.0203599999999999</v>
      </c>
      <c r="J25">
        <f t="shared" si="5"/>
        <v>1.0234799999999999</v>
      </c>
      <c r="K25">
        <f t="shared" si="5"/>
        <v>1.0033399999999999</v>
      </c>
      <c r="L25">
        <f t="shared" si="5"/>
        <v>0.92327999999999988</v>
      </c>
      <c r="M25">
        <f t="shared" si="5"/>
        <v>1.0330600000000001</v>
      </c>
      <c r="N25">
        <f t="shared" si="5"/>
        <v>4.8626999999999994</v>
      </c>
      <c r="O25">
        <f t="shared" si="5"/>
        <v>1.0185999999999999</v>
      </c>
    </row>
    <row r="26" spans="3:15" x14ac:dyDescent="0.25">
      <c r="C26" t="s">
        <v>74</v>
      </c>
      <c r="D26">
        <f>AVERAGE(D9:D13)</f>
        <v>1.00332</v>
      </c>
      <c r="E26">
        <f t="shared" ref="E26:O26" si="6">AVERAGE(E9:E13)</f>
        <v>0.97488000000000008</v>
      </c>
      <c r="F26">
        <f t="shared" si="6"/>
        <v>1.0636399999999999</v>
      </c>
      <c r="G26">
        <f t="shared" si="6"/>
        <v>0.98976000000000008</v>
      </c>
      <c r="H26">
        <f t="shared" si="6"/>
        <v>0.99581999999999993</v>
      </c>
      <c r="I26">
        <f t="shared" si="6"/>
        <v>0.98081999999999991</v>
      </c>
      <c r="J26">
        <f t="shared" si="6"/>
        <v>0.97552000000000005</v>
      </c>
      <c r="K26">
        <f t="shared" si="6"/>
        <v>0.9966799999999999</v>
      </c>
      <c r="L26">
        <f t="shared" si="6"/>
        <v>1.0659000000000001</v>
      </c>
      <c r="M26">
        <f t="shared" si="6"/>
        <v>0.96682000000000001</v>
      </c>
      <c r="N26">
        <f t="shared" si="6"/>
        <v>5.1041999999999996</v>
      </c>
      <c r="O26">
        <f t="shared" si="6"/>
        <v>0.98179200000000011</v>
      </c>
    </row>
    <row r="34" spans="1:2" x14ac:dyDescent="0.25">
      <c r="A34" t="s">
        <v>36</v>
      </c>
    </row>
    <row r="35" spans="1:2" x14ac:dyDescent="0.25">
      <c r="A35" t="s">
        <v>37</v>
      </c>
    </row>
    <row r="36" spans="1:2" x14ac:dyDescent="0.25">
      <c r="A36" t="s">
        <v>13</v>
      </c>
      <c r="B36">
        <v>1</v>
      </c>
    </row>
    <row r="37" spans="1:2" x14ac:dyDescent="0.25">
      <c r="A37" t="s">
        <v>14</v>
      </c>
      <c r="B37">
        <v>2</v>
      </c>
    </row>
    <row r="38" spans="1:2" x14ac:dyDescent="0.25">
      <c r="A38" t="s">
        <v>15</v>
      </c>
      <c r="B38">
        <v>3</v>
      </c>
    </row>
    <row r="39" spans="1:2" x14ac:dyDescent="0.25">
      <c r="A39" t="s">
        <v>16</v>
      </c>
      <c r="B39">
        <v>4</v>
      </c>
    </row>
    <row r="40" spans="1:2" x14ac:dyDescent="0.25">
      <c r="A40" t="s">
        <v>17</v>
      </c>
      <c r="B40">
        <v>5</v>
      </c>
    </row>
    <row r="41" spans="1:2" x14ac:dyDescent="0.25">
      <c r="A41" t="s">
        <v>18</v>
      </c>
      <c r="B41">
        <v>6</v>
      </c>
    </row>
    <row r="42" spans="1:2" x14ac:dyDescent="0.25">
      <c r="A42" t="s">
        <v>19</v>
      </c>
      <c r="B42">
        <v>7</v>
      </c>
    </row>
    <row r="43" spans="1:2" x14ac:dyDescent="0.25">
      <c r="A43" t="s">
        <v>20</v>
      </c>
      <c r="B43">
        <v>8</v>
      </c>
    </row>
    <row r="44" spans="1:2" x14ac:dyDescent="0.25">
      <c r="A44" t="s">
        <v>21</v>
      </c>
      <c r="B44">
        <v>9</v>
      </c>
    </row>
    <row r="45" spans="1:2" x14ac:dyDescent="0.25">
      <c r="A45" t="s">
        <v>22</v>
      </c>
      <c r="B45">
        <v>10</v>
      </c>
    </row>
    <row r="48" spans="1:2" x14ac:dyDescent="0.25">
      <c r="A48" t="s">
        <v>38</v>
      </c>
    </row>
    <row r="49" spans="1:15" x14ac:dyDescent="0.25">
      <c r="A49" t="s">
        <v>39</v>
      </c>
    </row>
    <row r="50" spans="1:15" x14ac:dyDescent="0.25">
      <c r="A50" t="s">
        <v>13</v>
      </c>
      <c r="B50">
        <v>1</v>
      </c>
      <c r="D50">
        <v>0.8952</v>
      </c>
      <c r="E50">
        <v>1.0992999999999999</v>
      </c>
      <c r="F50">
        <v>1.1216999999999999</v>
      </c>
      <c r="G50">
        <v>0.91379999999999995</v>
      </c>
      <c r="H50">
        <v>0.7147</v>
      </c>
      <c r="I50">
        <v>1.1120000000000001</v>
      </c>
      <c r="J50">
        <v>0.61839999999999995</v>
      </c>
      <c r="K50">
        <v>0.86939999999999995</v>
      </c>
      <c r="L50">
        <v>1.0353000000000001</v>
      </c>
      <c r="M50">
        <v>0.86080000000000001</v>
      </c>
      <c r="N50">
        <f>L50+J50+H50+F50+D50</f>
        <v>4.3853</v>
      </c>
      <c r="O50">
        <f>(M50+K50+I50+G50+E50)/5</f>
        <v>0.97105999999999992</v>
      </c>
    </row>
    <row r="51" spans="1:15" x14ac:dyDescent="0.25">
      <c r="A51" t="s">
        <v>14</v>
      </c>
      <c r="B51">
        <v>2</v>
      </c>
      <c r="D51">
        <v>1.0175000000000001</v>
      </c>
      <c r="E51">
        <v>1.133</v>
      </c>
      <c r="F51">
        <v>0.94630000000000003</v>
      </c>
      <c r="G51">
        <v>0.75700000000000001</v>
      </c>
      <c r="H51">
        <v>1.0541</v>
      </c>
      <c r="I51">
        <v>0.94389999999999996</v>
      </c>
      <c r="J51">
        <v>0.95930000000000004</v>
      </c>
      <c r="K51">
        <v>1.1125</v>
      </c>
      <c r="L51">
        <v>0.99609999999999999</v>
      </c>
      <c r="M51">
        <v>0.95169999999999999</v>
      </c>
      <c r="N51">
        <f t="shared" ref="N51:N59" si="7">L51+J51+H51+F51+D51</f>
        <v>4.9733000000000001</v>
      </c>
      <c r="O51">
        <f t="shared" ref="O51:O59" si="8">(M51+K51+I51+G51+E51)/5</f>
        <v>0.97961999999999994</v>
      </c>
    </row>
    <row r="52" spans="1:15" x14ac:dyDescent="0.25">
      <c r="A52" t="s">
        <v>15</v>
      </c>
      <c r="B52">
        <v>3</v>
      </c>
      <c r="D52">
        <v>0.86780000000000002</v>
      </c>
      <c r="E52">
        <v>0.65049999999999997</v>
      </c>
      <c r="F52">
        <v>0.1021</v>
      </c>
      <c r="G52">
        <v>1.0989</v>
      </c>
      <c r="H52">
        <v>1.0414000000000001</v>
      </c>
      <c r="I52">
        <v>0.88700000000000001</v>
      </c>
      <c r="J52">
        <v>0.96109999999999995</v>
      </c>
      <c r="K52">
        <v>0.92859999999999998</v>
      </c>
      <c r="L52">
        <v>0.63019999999999998</v>
      </c>
      <c r="M52">
        <v>1.0044</v>
      </c>
      <c r="N52">
        <f t="shared" si="7"/>
        <v>3.6025999999999998</v>
      </c>
      <c r="O52">
        <f t="shared" si="8"/>
        <v>0.91388000000000003</v>
      </c>
    </row>
    <row r="53" spans="1:15" x14ac:dyDescent="0.25">
      <c r="A53" t="s">
        <v>16</v>
      </c>
      <c r="B53">
        <v>4</v>
      </c>
      <c r="D53">
        <v>0.9597</v>
      </c>
      <c r="E53">
        <v>1.2584</v>
      </c>
      <c r="F53">
        <v>0.65469999999999995</v>
      </c>
      <c r="G53">
        <v>1.1466000000000001</v>
      </c>
      <c r="H53">
        <v>1.0064</v>
      </c>
      <c r="I53">
        <v>1.1843999999999999</v>
      </c>
      <c r="J53">
        <v>1.0414000000000001</v>
      </c>
      <c r="K53">
        <v>1.3031999999999999</v>
      </c>
      <c r="L53">
        <v>0.88400000000000001</v>
      </c>
      <c r="M53">
        <v>1.0739000000000001</v>
      </c>
      <c r="N53">
        <f t="shared" si="7"/>
        <v>4.5461999999999998</v>
      </c>
      <c r="O53">
        <f t="shared" si="8"/>
        <v>1.1933</v>
      </c>
    </row>
    <row r="54" spans="1:15" x14ac:dyDescent="0.25">
      <c r="A54" t="s">
        <v>17</v>
      </c>
      <c r="B54">
        <v>5</v>
      </c>
      <c r="D54">
        <v>1.2379</v>
      </c>
      <c r="E54">
        <v>0.98950000000000005</v>
      </c>
      <c r="F54">
        <v>1.7623</v>
      </c>
      <c r="G54">
        <v>1.1342000000000001</v>
      </c>
      <c r="H54">
        <v>1.1979</v>
      </c>
      <c r="I54">
        <v>0.97450000000000003</v>
      </c>
      <c r="J54">
        <v>1.5371999999999999</v>
      </c>
      <c r="K54">
        <v>0.80300000000000005</v>
      </c>
      <c r="L54">
        <v>1.0708</v>
      </c>
      <c r="M54">
        <v>1.2745</v>
      </c>
      <c r="N54">
        <f t="shared" si="7"/>
        <v>6.8060999999999989</v>
      </c>
      <c r="O54">
        <f t="shared" si="8"/>
        <v>1.0351400000000002</v>
      </c>
    </row>
    <row r="55" spans="1:15" x14ac:dyDescent="0.25">
      <c r="A55" t="s">
        <v>18</v>
      </c>
      <c r="B55">
        <v>6</v>
      </c>
      <c r="D55">
        <v>1.1842999999999999</v>
      </c>
      <c r="E55">
        <v>0.80110000000000003</v>
      </c>
      <c r="F55">
        <v>1.7290000000000001</v>
      </c>
      <c r="G55">
        <v>1.1688000000000001</v>
      </c>
      <c r="H55">
        <v>1.1890000000000001</v>
      </c>
      <c r="I55">
        <v>0.94599999999999995</v>
      </c>
      <c r="J55">
        <v>1.1480999999999999</v>
      </c>
      <c r="K55">
        <v>1.1578999999999999</v>
      </c>
      <c r="L55">
        <v>1.3284</v>
      </c>
      <c r="M55">
        <v>1.0681</v>
      </c>
      <c r="N55">
        <f t="shared" si="7"/>
        <v>6.5787999999999993</v>
      </c>
      <c r="O55">
        <f t="shared" si="8"/>
        <v>1.0283799999999998</v>
      </c>
    </row>
    <row r="56" spans="1:15" x14ac:dyDescent="0.25">
      <c r="A56" t="s">
        <v>19</v>
      </c>
      <c r="B56">
        <v>7</v>
      </c>
      <c r="D56">
        <v>1.0170999999999999</v>
      </c>
      <c r="E56">
        <v>1.0234000000000001</v>
      </c>
      <c r="F56">
        <v>0.96240000000000003</v>
      </c>
      <c r="G56">
        <v>0.93669999999999998</v>
      </c>
      <c r="H56">
        <v>1.0046999999999999</v>
      </c>
      <c r="I56">
        <v>0.94820000000000004</v>
      </c>
      <c r="J56">
        <v>1.1334</v>
      </c>
      <c r="K56">
        <v>1.0734999999999999</v>
      </c>
      <c r="L56">
        <v>1.1459999999999999</v>
      </c>
      <c r="M56">
        <v>0.98740000000000006</v>
      </c>
      <c r="N56">
        <f t="shared" si="7"/>
        <v>5.2635999999999994</v>
      </c>
      <c r="O56">
        <f t="shared" si="8"/>
        <v>0.99384000000000017</v>
      </c>
    </row>
    <row r="57" spans="1:15" x14ac:dyDescent="0.25">
      <c r="A57" t="s">
        <v>20</v>
      </c>
      <c r="B57">
        <v>8</v>
      </c>
      <c r="D57">
        <v>0.89980000000000004</v>
      </c>
      <c r="E57">
        <v>0.8679</v>
      </c>
      <c r="F57">
        <v>0.79849999999999999</v>
      </c>
      <c r="G57">
        <v>0.93830000000000002</v>
      </c>
      <c r="H57">
        <v>0.89290000000000003</v>
      </c>
      <c r="I57">
        <v>0.85509999999999997</v>
      </c>
      <c r="J57">
        <v>0.98360000000000003</v>
      </c>
      <c r="K57">
        <v>0.44180000000000003</v>
      </c>
      <c r="L57">
        <v>1.0394000000000001</v>
      </c>
      <c r="M57">
        <v>0.79700000000000004</v>
      </c>
      <c r="N57">
        <f t="shared" si="7"/>
        <v>4.6142000000000003</v>
      </c>
      <c r="O57">
        <f t="shared" si="8"/>
        <v>0.78002000000000005</v>
      </c>
    </row>
    <row r="58" spans="1:15" x14ac:dyDescent="0.25">
      <c r="A58" t="s">
        <v>21</v>
      </c>
      <c r="B58">
        <v>9</v>
      </c>
      <c r="D58">
        <v>1.0053000000000001</v>
      </c>
      <c r="E58">
        <v>1.1424000000000001</v>
      </c>
      <c r="F58">
        <v>1.0927</v>
      </c>
      <c r="G58">
        <v>1.0419</v>
      </c>
      <c r="H58">
        <v>1.0101</v>
      </c>
      <c r="I58">
        <v>1.0693999999999999</v>
      </c>
      <c r="J58">
        <v>0.84660000000000002</v>
      </c>
      <c r="K58">
        <v>1.2104999999999999</v>
      </c>
      <c r="L58">
        <v>1.0364</v>
      </c>
      <c r="M58">
        <v>0.91579999999999995</v>
      </c>
      <c r="N58">
        <f t="shared" si="7"/>
        <v>4.9911000000000003</v>
      </c>
      <c r="O58">
        <f t="shared" si="8"/>
        <v>1.0760000000000001</v>
      </c>
    </row>
    <row r="59" spans="1:15" x14ac:dyDescent="0.25">
      <c r="A59" t="s">
        <v>22</v>
      </c>
      <c r="B59">
        <v>10</v>
      </c>
      <c r="D59">
        <v>0.91010000000000002</v>
      </c>
      <c r="E59">
        <v>1.0396000000000001</v>
      </c>
      <c r="F59">
        <v>0.73560000000000003</v>
      </c>
      <c r="G59">
        <v>0.86309999999999998</v>
      </c>
      <c r="H59">
        <v>0.88239999999999996</v>
      </c>
      <c r="I59">
        <v>1.0853999999999999</v>
      </c>
      <c r="J59">
        <v>0.76590000000000003</v>
      </c>
      <c r="K59">
        <v>1.0996999999999999</v>
      </c>
      <c r="L59">
        <v>0.77929999999999999</v>
      </c>
      <c r="M59">
        <v>1.0658000000000001</v>
      </c>
      <c r="N59">
        <f t="shared" si="7"/>
        <v>4.0732999999999997</v>
      </c>
      <c r="O59">
        <f t="shared" si="8"/>
        <v>1.0307200000000001</v>
      </c>
    </row>
    <row r="61" spans="1:15" x14ac:dyDescent="0.25">
      <c r="A61" s="17" t="s">
        <v>72</v>
      </c>
    </row>
    <row r="62" spans="1:15" x14ac:dyDescent="0.25">
      <c r="C62" s="14" t="s">
        <v>41</v>
      </c>
      <c r="D62">
        <f>+D25</f>
        <v>0.99561999999999995</v>
      </c>
      <c r="E62">
        <f t="shared" ref="E62:O63" si="9">+E25</f>
        <v>1.0261399999999998</v>
      </c>
      <c r="F62">
        <f t="shared" si="9"/>
        <v>0.91742000000000012</v>
      </c>
      <c r="G62">
        <f t="shared" si="9"/>
        <v>1.0101</v>
      </c>
      <c r="H62">
        <f t="shared" si="9"/>
        <v>1.0028999999999999</v>
      </c>
      <c r="I62">
        <f t="shared" si="9"/>
        <v>1.0203599999999999</v>
      </c>
      <c r="J62">
        <f t="shared" si="9"/>
        <v>1.0234799999999999</v>
      </c>
      <c r="K62">
        <f t="shared" si="9"/>
        <v>1.0033399999999999</v>
      </c>
      <c r="L62">
        <f t="shared" si="9"/>
        <v>0.92327999999999988</v>
      </c>
      <c r="M62">
        <f t="shared" si="9"/>
        <v>1.0330600000000001</v>
      </c>
      <c r="N62">
        <f t="shared" si="9"/>
        <v>4.8626999999999994</v>
      </c>
      <c r="O62">
        <f t="shared" si="9"/>
        <v>1.0185999999999999</v>
      </c>
    </row>
    <row r="63" spans="1:15" x14ac:dyDescent="0.25">
      <c r="C63" s="15" t="s">
        <v>42</v>
      </c>
      <c r="D63">
        <f>+D26</f>
        <v>1.00332</v>
      </c>
      <c r="E63">
        <f t="shared" si="9"/>
        <v>0.97488000000000008</v>
      </c>
      <c r="F63">
        <f t="shared" si="9"/>
        <v>1.0636399999999999</v>
      </c>
      <c r="G63">
        <f t="shared" si="9"/>
        <v>0.98976000000000008</v>
      </c>
      <c r="H63">
        <f t="shared" si="9"/>
        <v>0.99581999999999993</v>
      </c>
      <c r="I63">
        <f t="shared" si="9"/>
        <v>0.98081999999999991</v>
      </c>
      <c r="J63">
        <f t="shared" si="9"/>
        <v>0.97552000000000005</v>
      </c>
      <c r="K63">
        <f t="shared" si="9"/>
        <v>0.9966799999999999</v>
      </c>
      <c r="L63">
        <f t="shared" si="9"/>
        <v>1.0659000000000001</v>
      </c>
      <c r="M63">
        <f t="shared" si="9"/>
        <v>0.96682000000000001</v>
      </c>
      <c r="N63">
        <f t="shared" si="9"/>
        <v>5.1041999999999996</v>
      </c>
      <c r="O63">
        <f t="shared" si="9"/>
        <v>0.98179200000000011</v>
      </c>
    </row>
    <row r="64" spans="1:15" x14ac:dyDescent="0.25">
      <c r="C64" s="15" t="s">
        <v>43</v>
      </c>
      <c r="D64">
        <f>VAR(D50:D54)</f>
        <v>2.1722677000000301E-2</v>
      </c>
      <c r="E64">
        <f t="shared" ref="E64:O64" si="10">VAR(E50:E54)</f>
        <v>5.3291013000000387E-2</v>
      </c>
      <c r="F64">
        <f t="shared" si="10"/>
        <v>0.37253877199999974</v>
      </c>
      <c r="G64">
        <f t="shared" si="10"/>
        <v>2.8812950000000281E-2</v>
      </c>
      <c r="H64">
        <f t="shared" si="10"/>
        <v>3.1300045000000276E-2</v>
      </c>
      <c r="I64">
        <f t="shared" si="10"/>
        <v>1.5260293000000313E-2</v>
      </c>
      <c r="J64">
        <f t="shared" si="10"/>
        <v>0.10908237699999979</v>
      </c>
      <c r="K64">
        <f t="shared" si="10"/>
        <v>4.1373508000000392E-2</v>
      </c>
      <c r="L64">
        <f t="shared" si="10"/>
        <v>3.17630470000001E-2</v>
      </c>
      <c r="M64">
        <f t="shared" si="10"/>
        <v>2.4268882999999963E-2</v>
      </c>
      <c r="N64">
        <f t="shared" si="10"/>
        <v>1.4262427349999989</v>
      </c>
      <c r="O64">
        <f t="shared" si="10"/>
        <v>1.1384858000000006E-2</v>
      </c>
    </row>
    <row r="65" spans="1:15" x14ac:dyDescent="0.25">
      <c r="C65" s="15" t="s">
        <v>44</v>
      </c>
      <c r="D65">
        <f>VAR(D55:D59)</f>
        <v>1.3088482000000123E-2</v>
      </c>
      <c r="E65">
        <f t="shared" ref="E65:O65" si="11">VAR(E55:E59)</f>
        <v>1.9062506999999895E-2</v>
      </c>
      <c r="F65">
        <f t="shared" si="11"/>
        <v>0.15792685299999998</v>
      </c>
      <c r="G65">
        <f t="shared" si="11"/>
        <v>1.4070038000000062E-2</v>
      </c>
      <c r="H65">
        <f t="shared" si="11"/>
        <v>1.5264477000000332E-2</v>
      </c>
      <c r="I65">
        <f t="shared" si="11"/>
        <v>9.2163519999999936E-3</v>
      </c>
      <c r="J65">
        <f t="shared" si="11"/>
        <v>2.8834036999999757E-2</v>
      </c>
      <c r="K65">
        <f t="shared" si="11"/>
        <v>9.902928199999983E-2</v>
      </c>
      <c r="L65">
        <f t="shared" si="11"/>
        <v>3.9758579999999766E-2</v>
      </c>
      <c r="M65">
        <f t="shared" si="11"/>
        <v>1.2980022000000035E-2</v>
      </c>
      <c r="N65">
        <f t="shared" si="11"/>
        <v>0.87887498500000305</v>
      </c>
      <c r="O65">
        <f t="shared" si="11"/>
        <v>1.3574158119999957E-2</v>
      </c>
    </row>
    <row r="66" spans="1:15" x14ac:dyDescent="0.25">
      <c r="C66" s="15" t="s">
        <v>45</v>
      </c>
      <c r="D66">
        <f>COVAR(D50:D54,E50:E54)</f>
        <v>5.1571512000000048E-3</v>
      </c>
      <c r="F66">
        <f t="shared" ref="F66:P66" si="12">COVAR(F50:F54,G50:G54)</f>
        <v>-6.0787559999999907E-3</v>
      </c>
      <c r="H66">
        <f t="shared" si="12"/>
        <v>-8.7656640000000098E-3</v>
      </c>
      <c r="J66">
        <f t="shared" si="12"/>
        <v>-9.1264731999999814E-3</v>
      </c>
      <c r="L66">
        <f t="shared" si="12"/>
        <v>3.4383011999999957E-3</v>
      </c>
      <c r="N66">
        <f t="shared" si="12"/>
        <v>2.543867320000006E-2</v>
      </c>
    </row>
    <row r="67" spans="1:15" x14ac:dyDescent="0.25">
      <c r="C67" s="16" t="s">
        <v>46</v>
      </c>
      <c r="D67">
        <f>COVAR(D55:D59,E55:E59)</f>
        <v>-5.0818075999999966E-3</v>
      </c>
      <c r="F67">
        <f t="shared" ref="F67:P67" si="13">COVAR(F55:F59,G55:G59)</f>
        <v>3.6241337600000013E-2</v>
      </c>
      <c r="H67">
        <f t="shared" si="13"/>
        <v>-9.3472640000000099E-4</v>
      </c>
      <c r="J67">
        <f t="shared" si="13"/>
        <v>-2.7384936000000048E-3</v>
      </c>
      <c r="L67">
        <f t="shared" si="13"/>
        <v>1.1744219999999957E-3</v>
      </c>
      <c r="N67">
        <f t="shared" si="13"/>
        <v>2.167851919999992E-2</v>
      </c>
    </row>
    <row r="68" spans="1:15" x14ac:dyDescent="0.25">
      <c r="C68" s="13" t="s">
        <v>47</v>
      </c>
      <c r="D68">
        <f>+D63-D62</f>
        <v>7.7000000000000401E-3</v>
      </c>
      <c r="E68">
        <f t="shared" ref="E68:O68" si="14">+E63-E62</f>
        <v>-5.125999999999975E-2</v>
      </c>
      <c r="F68">
        <f t="shared" si="14"/>
        <v>0.14621999999999979</v>
      </c>
      <c r="G68">
        <f t="shared" si="14"/>
        <v>-2.0339999999999914E-2</v>
      </c>
      <c r="H68">
        <f t="shared" si="14"/>
        <v>-7.0799999999999752E-3</v>
      </c>
      <c r="I68">
        <f t="shared" si="14"/>
        <v>-3.954000000000002E-2</v>
      </c>
      <c r="J68">
        <f t="shared" si="14"/>
        <v>-4.7959999999999892E-2</v>
      </c>
      <c r="K68">
        <f t="shared" si="14"/>
        <v>-6.6599999999999993E-3</v>
      </c>
      <c r="L68">
        <f t="shared" si="14"/>
        <v>0.14262000000000019</v>
      </c>
      <c r="M68">
        <f t="shared" si="14"/>
        <v>-6.6240000000000077E-2</v>
      </c>
      <c r="N68">
        <f t="shared" si="14"/>
        <v>0.24150000000000027</v>
      </c>
      <c r="O68">
        <f t="shared" si="14"/>
        <v>-3.6807999999999841E-2</v>
      </c>
    </row>
    <row r="69" spans="1:15" x14ac:dyDescent="0.25">
      <c r="C69" s="13" t="s">
        <v>48</v>
      </c>
      <c r="D69">
        <f>+D65-D64</f>
        <v>-8.6341950000001777E-3</v>
      </c>
      <c r="E69">
        <f t="shared" ref="E69:O69" si="15">+E65-E64</f>
        <v>-3.4228506000000491E-2</v>
      </c>
      <c r="F69">
        <f t="shared" si="15"/>
        <v>-0.21461191899999976</v>
      </c>
      <c r="G69">
        <f t="shared" si="15"/>
        <v>-1.4742912000000219E-2</v>
      </c>
      <c r="H69">
        <f t="shared" si="15"/>
        <v>-1.6035567999999945E-2</v>
      </c>
      <c r="I69">
        <f t="shared" si="15"/>
        <v>-6.0439410000003198E-3</v>
      </c>
      <c r="J69">
        <f t="shared" si="15"/>
        <v>-8.0248340000000029E-2</v>
      </c>
      <c r="K69">
        <f t="shared" si="15"/>
        <v>5.7655773999999438E-2</v>
      </c>
      <c r="L69">
        <f t="shared" si="15"/>
        <v>7.995532999999666E-3</v>
      </c>
      <c r="M69">
        <f t="shared" si="15"/>
        <v>-1.1288860999999928E-2</v>
      </c>
      <c r="N69">
        <f t="shared" si="15"/>
        <v>-0.54736774999999582</v>
      </c>
      <c r="O69">
        <f t="shared" si="15"/>
        <v>2.1893001199999509E-3</v>
      </c>
    </row>
    <row r="70" spans="1:15" x14ac:dyDescent="0.25">
      <c r="C70" s="13" t="s">
        <v>73</v>
      </c>
      <c r="D70">
        <f>+D67-D66</f>
        <v>-1.0238958800000001E-2</v>
      </c>
      <c r="E70">
        <f t="shared" ref="E70:O70" si="16">+E67-E66</f>
        <v>0</v>
      </c>
      <c r="F70">
        <f t="shared" si="16"/>
        <v>4.2320093600000004E-2</v>
      </c>
      <c r="G70">
        <f t="shared" si="16"/>
        <v>0</v>
      </c>
      <c r="H70">
        <f t="shared" si="16"/>
        <v>7.8309376000000094E-3</v>
      </c>
      <c r="I70">
        <f t="shared" si="16"/>
        <v>0</v>
      </c>
      <c r="J70">
        <f t="shared" si="16"/>
        <v>6.387979599999977E-3</v>
      </c>
      <c r="K70">
        <f t="shared" si="16"/>
        <v>0</v>
      </c>
      <c r="L70">
        <f t="shared" si="16"/>
        <v>-2.2638792E-3</v>
      </c>
      <c r="M70">
        <f t="shared" si="16"/>
        <v>0</v>
      </c>
      <c r="N70">
        <f t="shared" si="16"/>
        <v>-3.7601540000001404E-3</v>
      </c>
      <c r="O70">
        <f t="shared" si="16"/>
        <v>0</v>
      </c>
    </row>
    <row r="74" spans="1:15" x14ac:dyDescent="0.25">
      <c r="A74" t="s">
        <v>76</v>
      </c>
    </row>
    <row r="76" spans="1:15" x14ac:dyDescent="0.25">
      <c r="B76">
        <v>1</v>
      </c>
      <c r="D76">
        <f>(2*D62*E68*D66)+(2*E62*E68+(E68^2))*D64</f>
        <v>-2.7545400067778129E-3</v>
      </c>
      <c r="F76">
        <f t="shared" ref="F76:P76" si="17">(2*F62*G68*F66)+(2*G62*G68+(G68^2))*F64</f>
        <v>-1.4926953305187904E-2</v>
      </c>
      <c r="H76">
        <f t="shared" si="17"/>
        <v>-1.7814689746831476E-3</v>
      </c>
      <c r="J76">
        <f t="shared" si="17"/>
        <v>-1.3285728310400099E-3</v>
      </c>
      <c r="L76">
        <f t="shared" si="17"/>
        <v>-4.6282757001389063E-3</v>
      </c>
      <c r="N76">
        <f t="shared" si="17"/>
        <v>-0.11412121009191892</v>
      </c>
    </row>
    <row r="77" spans="1:15" x14ac:dyDescent="0.25">
      <c r="B77">
        <v>2</v>
      </c>
      <c r="D77">
        <f>2*E62*D68*D66+(2*D62*D68+(D68^2))*E64</f>
        <v>9.0174280959037182E-4</v>
      </c>
      <c r="F77">
        <f t="shared" ref="F77:P77" si="18">2*G62*F68*F66+(2*F62*F68+(F68^2))*G64</f>
        <v>6.5506384325151514E-3</v>
      </c>
      <c r="H77">
        <f t="shared" si="18"/>
        <v>-8.9298531867114395E-5</v>
      </c>
      <c r="J77">
        <f t="shared" si="18"/>
        <v>-3.088227430799144E-3</v>
      </c>
      <c r="L77">
        <f t="shared" si="18"/>
        <v>7.8981700318303226E-3</v>
      </c>
      <c r="N77">
        <f t="shared" si="18"/>
        <v>3.9918840607742548E-2</v>
      </c>
    </row>
    <row r="78" spans="1:15" x14ac:dyDescent="0.25">
      <c r="B78">
        <v>3</v>
      </c>
      <c r="D78">
        <f>D62^2*E69</f>
        <v>-3.3929320940790993E-2</v>
      </c>
      <c r="F78">
        <f t="shared" ref="F78:P78" si="19">F62^2*G69</f>
        <v>-1.2408511299673226E-2</v>
      </c>
      <c r="H78">
        <f t="shared" si="19"/>
        <v>-6.0790466873441298E-3</v>
      </c>
      <c r="J78">
        <f t="shared" si="19"/>
        <v>6.0395075374865645E-2</v>
      </c>
      <c r="L78">
        <f t="shared" si="19"/>
        <v>-9.6231439343893183E-3</v>
      </c>
      <c r="N78">
        <f t="shared" si="19"/>
        <v>5.1767865066697977E-2</v>
      </c>
    </row>
    <row r="79" spans="1:15" x14ac:dyDescent="0.25">
      <c r="B79">
        <v>4</v>
      </c>
      <c r="D79">
        <f>+E62^2*D69</f>
        <v>-9.0914904565900061E-3</v>
      </c>
      <c r="F79">
        <f t="shared" ref="F79:P79" si="20">+G62^2*F69</f>
        <v>-0.21896897232565693</v>
      </c>
      <c r="H79">
        <f t="shared" si="20"/>
        <v>-1.6695183546548753E-2</v>
      </c>
      <c r="J79">
        <f t="shared" si="20"/>
        <v>-8.0785294129581714E-2</v>
      </c>
      <c r="L79">
        <f t="shared" si="20"/>
        <v>8.5329364684912454E-3</v>
      </c>
      <c r="N79">
        <f t="shared" si="20"/>
        <v>-0.56791919764678556</v>
      </c>
    </row>
    <row r="80" spans="1:15" x14ac:dyDescent="0.25">
      <c r="B80">
        <v>5</v>
      </c>
      <c r="D80">
        <f>2*E68*D68*D66</f>
        <v>-4.0710757858848051E-6</v>
      </c>
      <c r="F80">
        <f t="shared" ref="F80:P80" si="21">2*G68*F68*F66</f>
        <v>3.615783637037734E-5</v>
      </c>
      <c r="H80">
        <f t="shared" si="21"/>
        <v>-4.9077760605695905E-6</v>
      </c>
      <c r="J80">
        <f t="shared" si="21"/>
        <v>-5.8302393202310138E-6</v>
      </c>
      <c r="L80">
        <f t="shared" si="21"/>
        <v>-6.4964286111237197E-5</v>
      </c>
      <c r="N80">
        <f t="shared" si="21"/>
        <v>-4.5225544795932441E-4</v>
      </c>
    </row>
    <row r="81" spans="1:14" x14ac:dyDescent="0.25">
      <c r="B81">
        <v>6</v>
      </c>
      <c r="D81">
        <f>(((2*D62*E62)-(2*D66))*D70)-(D70^2)</f>
        <v>-2.0920401064644399E-2</v>
      </c>
      <c r="F81">
        <f t="shared" ref="F81:P81" si="22">(((2*F62*G62)-(2*F66))*F70)-(F70^2)</f>
        <v>7.7158388329958708E-2</v>
      </c>
      <c r="H81">
        <f t="shared" si="22"/>
        <v>1.6103058308829361E-2</v>
      </c>
      <c r="J81">
        <f t="shared" si="22"/>
        <v>1.3195405523220561E-2</v>
      </c>
      <c r="L81">
        <f t="shared" si="22"/>
        <v>-4.3081497803639113E-3</v>
      </c>
      <c r="N81">
        <f t="shared" si="22"/>
        <v>-3.7072017243965506E-2</v>
      </c>
    </row>
    <row r="82" spans="1:14" x14ac:dyDescent="0.25">
      <c r="B82">
        <v>7</v>
      </c>
      <c r="D82">
        <f>(2*D62*D68+(D68^2))*E69</f>
        <v>-5.2683961933403824E-4</v>
      </c>
      <c r="F82">
        <f t="shared" ref="F82:P82" si="23">(2*F62*F68+(F68^2))*G69</f>
        <v>-4.2705880645354556E-3</v>
      </c>
      <c r="H82">
        <f t="shared" si="23"/>
        <v>8.5527431949085816E-5</v>
      </c>
      <c r="J82">
        <f t="shared" si="23"/>
        <v>-5.5275766711588934E-3</v>
      </c>
      <c r="L82">
        <f t="shared" si="23"/>
        <v>-3.2026143238500109E-3</v>
      </c>
      <c r="N82">
        <f t="shared" si="23"/>
        <v>5.2696592908956499E-3</v>
      </c>
    </row>
    <row r="83" spans="1:14" x14ac:dyDescent="0.25">
      <c r="B83">
        <v>8</v>
      </c>
      <c r="D83">
        <f>(2*E62*E68+(E68^2))*D69</f>
        <v>8.8562911201242784E-4</v>
      </c>
      <c r="F83">
        <f t="shared" ref="F83:P83" si="24">(2*G62*G68+(G68^2))*F69</f>
        <v>8.7298017360194092E-3</v>
      </c>
      <c r="H83">
        <f t="shared" si="24"/>
        <v>1.2688408921432857E-3</v>
      </c>
      <c r="J83">
        <f t="shared" si="24"/>
        <v>1.0689185778788881E-3</v>
      </c>
      <c r="L83">
        <f t="shared" si="24"/>
        <v>-1.0591846569472467E-3</v>
      </c>
      <c r="N83">
        <f t="shared" si="24"/>
        <v>4.0302922108759187E-2</v>
      </c>
    </row>
    <row r="84" spans="1:14" x14ac:dyDescent="0.25">
      <c r="B84">
        <v>9</v>
      </c>
      <c r="D84">
        <f>(2*E62*D68+2*D62*E68+2*D68*E68)*D70</f>
        <v>8.9138133390380555E-4</v>
      </c>
      <c r="F84">
        <f t="shared" ref="F84:O84" si="25">(2*G62*F68+2*F62*G68+2*F68*G68)*F70</f>
        <v>1.066994381449435E-2</v>
      </c>
      <c r="H84">
        <f t="shared" si="25"/>
        <v>-7.2982571146002514E-4</v>
      </c>
      <c r="J84">
        <f t="shared" si="25"/>
        <v>-6.9778647490989238E-4</v>
      </c>
      <c r="L84">
        <f t="shared" si="25"/>
        <v>-3.474140019136307E-4</v>
      </c>
      <c r="N84">
        <f t="shared" si="25"/>
        <v>-4.3705402801199575E-4</v>
      </c>
    </row>
    <row r="85" spans="1:14" x14ac:dyDescent="0.25">
      <c r="B85">
        <v>10</v>
      </c>
      <c r="D85">
        <f>+D88-D87-SUM(D76:D84)</f>
        <v>-2.9588991864734626E-4</v>
      </c>
      <c r="F85">
        <f t="shared" ref="F85:N85" si="26">+F88-F87-SUM(F76:F84)</f>
        <v>-3.1352863248134966E-3</v>
      </c>
      <c r="H85">
        <f t="shared" si="26"/>
        <v>8.2746508335448249E-5</v>
      </c>
      <c r="J85">
        <f t="shared" si="26"/>
        <v>3.3591511190090503E-3</v>
      </c>
      <c r="L85">
        <f t="shared" si="26"/>
        <v>-2.6308162871493557E-3</v>
      </c>
      <c r="N85">
        <f t="shared" si="26"/>
        <v>-7.0516880977937957E-2</v>
      </c>
    </row>
    <row r="87" spans="1:14" x14ac:dyDescent="0.25">
      <c r="D87">
        <f>D62*E64+E62^2*D64+2*D62*E62*D66-D66^2</f>
        <v>8.6441744507362528E-2</v>
      </c>
      <c r="F87">
        <f t="shared" ref="F87:P88" si="27">F62*G64+G62^2*F64+2*F62*G62*F66-F66^2</f>
        <v>0.39523248772892788</v>
      </c>
      <c r="H87">
        <f t="shared" si="27"/>
        <v>2.9875126802863083E-2</v>
      </c>
      <c r="J87">
        <f t="shared" si="27"/>
        <v>0.13333000773558062</v>
      </c>
      <c r="L87">
        <f t="shared" si="27"/>
        <v>6.2852016280881842E-2</v>
      </c>
      <c r="N87">
        <f t="shared" si="27"/>
        <v>1.7865093465858137</v>
      </c>
    </row>
    <row r="88" spans="1:14" x14ac:dyDescent="0.25">
      <c r="D88">
        <f>D63*E65+E63^2*D65+2*D63*E63*D67-D67^2</f>
        <v>2.1597944680298638E-2</v>
      </c>
      <c r="F88">
        <f t="shared" si="27"/>
        <v>0.24466710655841886</v>
      </c>
      <c r="H88">
        <f t="shared" si="27"/>
        <v>2.2035568716156525E-2</v>
      </c>
      <c r="J88">
        <f t="shared" si="27"/>
        <v>0.11991527055374489</v>
      </c>
      <c r="L88">
        <f t="shared" si="27"/>
        <v>5.3418559810339793E-2</v>
      </c>
      <c r="N88">
        <f t="shared" si="27"/>
        <v>1.1332500182233298</v>
      </c>
    </row>
    <row r="90" spans="1:14" x14ac:dyDescent="0.25">
      <c r="D90">
        <f>+D88-D87</f>
        <v>-6.4843799827063897E-2</v>
      </c>
      <c r="F90">
        <f t="shared" ref="F90:P90" si="28">+F88-F87</f>
        <v>-0.15056538117050902</v>
      </c>
      <c r="H90">
        <f t="shared" si="28"/>
        <v>-7.8395580867065585E-3</v>
      </c>
      <c r="J90">
        <f t="shared" si="28"/>
        <v>-1.3414737181835737E-2</v>
      </c>
      <c r="L90">
        <f t="shared" si="28"/>
        <v>-9.4334564705420496E-3</v>
      </c>
      <c r="N90">
        <f t="shared" si="28"/>
        <v>-0.6532593283624839</v>
      </c>
    </row>
    <row r="92" spans="1:14" x14ac:dyDescent="0.25">
      <c r="A92" t="s">
        <v>77</v>
      </c>
    </row>
    <row r="93" spans="1:14" x14ac:dyDescent="0.25">
      <c r="B93">
        <v>1</v>
      </c>
      <c r="D93">
        <f>+D76/$N$90*100</f>
        <v>0.42166102911726955</v>
      </c>
      <c r="F93">
        <f t="shared" ref="F93:O93" si="29">+F76/$N$90*100</f>
        <v>2.2849965790163442</v>
      </c>
      <c r="H93">
        <f t="shared" si="29"/>
        <v>0.27270471271320862</v>
      </c>
      <c r="J93">
        <f t="shared" si="29"/>
        <v>0.20337602133754829</v>
      </c>
      <c r="L93">
        <f t="shared" si="29"/>
        <v>0.70848979864406081</v>
      </c>
      <c r="N93">
        <f t="shared" si="29"/>
        <v>17.469510979351028</v>
      </c>
    </row>
    <row r="94" spans="1:14" x14ac:dyDescent="0.25">
      <c r="B94">
        <v>2</v>
      </c>
      <c r="D94">
        <f t="shared" ref="D94:N102" si="30">+D77/$N$90*100</f>
        <v>-0.13803749452009481</v>
      </c>
      <c r="F94">
        <f t="shared" si="30"/>
        <v>-1.0027623254819102</v>
      </c>
      <c r="H94">
        <f t="shared" si="30"/>
        <v>1.3669691038466726E-2</v>
      </c>
      <c r="J94">
        <f t="shared" si="30"/>
        <v>0.47274142085967008</v>
      </c>
      <c r="L94">
        <f t="shared" si="30"/>
        <v>-1.2090405278449763</v>
      </c>
      <c r="N94">
        <f t="shared" si="30"/>
        <v>-6.1107188025629195</v>
      </c>
    </row>
    <row r="95" spans="1:14" x14ac:dyDescent="0.25">
      <c r="B95">
        <v>3</v>
      </c>
      <c r="D95">
        <f t="shared" si="30"/>
        <v>5.1938517320282509</v>
      </c>
      <c r="F95">
        <f t="shared" si="30"/>
        <v>1.8994770929299194</v>
      </c>
      <c r="H95">
        <f t="shared" si="30"/>
        <v>0.93057173826853612</v>
      </c>
      <c r="J95">
        <f t="shared" si="30"/>
        <v>-9.2451914198082932</v>
      </c>
      <c r="L95">
        <f t="shared" si="30"/>
        <v>1.4730970560361565</v>
      </c>
      <c r="N95">
        <f t="shared" si="30"/>
        <v>-7.9245504532577851</v>
      </c>
    </row>
    <row r="96" spans="1:14" x14ac:dyDescent="0.25">
      <c r="B96">
        <v>4</v>
      </c>
      <c r="D96">
        <f t="shared" si="30"/>
        <v>1.3917123050319877</v>
      </c>
      <c r="F96">
        <f t="shared" si="30"/>
        <v>33.519455875898998</v>
      </c>
      <c r="H96">
        <f t="shared" si="30"/>
        <v>2.5556747254414778</v>
      </c>
      <c r="J96">
        <f t="shared" si="30"/>
        <v>12.366496829380926</v>
      </c>
      <c r="L96">
        <f t="shared" si="30"/>
        <v>-1.3062096625364139</v>
      </c>
      <c r="N96">
        <f t="shared" si="30"/>
        <v>86.936255326101616</v>
      </c>
    </row>
    <row r="97" spans="1:14" x14ac:dyDescent="0.25">
      <c r="B97">
        <v>5</v>
      </c>
      <c r="D97">
        <f t="shared" si="30"/>
        <v>6.231944358283737E-4</v>
      </c>
      <c r="F97">
        <f t="shared" si="30"/>
        <v>-5.5349896741641157E-3</v>
      </c>
      <c r="H97">
        <f t="shared" si="30"/>
        <v>7.5127531249677588E-4</v>
      </c>
      <c r="J97">
        <f t="shared" si="30"/>
        <v>8.924846637621837E-4</v>
      </c>
      <c r="L97">
        <f t="shared" si="30"/>
        <v>9.9446396386075765E-3</v>
      </c>
      <c r="N97">
        <f t="shared" si="30"/>
        <v>6.9230614600328311E-2</v>
      </c>
    </row>
    <row r="98" spans="1:14" x14ac:dyDescent="0.25">
      <c r="B98">
        <v>6</v>
      </c>
      <c r="D98">
        <f t="shared" si="30"/>
        <v>3.2024649563114975</v>
      </c>
      <c r="F98">
        <f t="shared" si="30"/>
        <v>-11.811295297285776</v>
      </c>
      <c r="H98">
        <f t="shared" si="30"/>
        <v>-2.4650330442574275</v>
      </c>
      <c r="J98">
        <f t="shared" si="30"/>
        <v>-2.0199337308044725</v>
      </c>
      <c r="L98">
        <f t="shared" si="30"/>
        <v>0.65948538249933464</v>
      </c>
      <c r="N98">
        <f t="shared" si="30"/>
        <v>5.6749311696617362</v>
      </c>
    </row>
    <row r="99" spans="1:14" x14ac:dyDescent="0.25">
      <c r="B99">
        <v>7</v>
      </c>
      <c r="D99">
        <f t="shared" si="30"/>
        <v>8.0647852462307698E-2</v>
      </c>
      <c r="F99">
        <f t="shared" si="30"/>
        <v>0.65373548897349532</v>
      </c>
      <c r="H99">
        <f t="shared" si="30"/>
        <v>-1.3092416477767909E-2</v>
      </c>
      <c r="J99">
        <f t="shared" si="30"/>
        <v>0.84615350002192757</v>
      </c>
      <c r="L99">
        <f t="shared" si="30"/>
        <v>0.49025160220489461</v>
      </c>
      <c r="N99">
        <f t="shared" si="30"/>
        <v>-0.80667187778321237</v>
      </c>
    </row>
    <row r="100" spans="1:14" x14ac:dyDescent="0.25">
      <c r="B100">
        <v>8</v>
      </c>
      <c r="D100">
        <f t="shared" si="30"/>
        <v>-0.13557083283179777</v>
      </c>
      <c r="F100">
        <f t="shared" si="30"/>
        <v>-1.3363455150196297</v>
      </c>
      <c r="H100">
        <f t="shared" si="30"/>
        <v>-0.19423234189764599</v>
      </c>
      <c r="J100">
        <f t="shared" si="30"/>
        <v>-0.16362852108952375</v>
      </c>
      <c r="L100">
        <f t="shared" si="30"/>
        <v>0.16213846644980795</v>
      </c>
      <c r="N100">
        <f t="shared" si="30"/>
        <v>-6.1695134472531699</v>
      </c>
    </row>
    <row r="101" spans="1:14" x14ac:dyDescent="0.25">
      <c r="B101">
        <v>9</v>
      </c>
      <c r="D101">
        <f t="shared" si="30"/>
        <v>-0.1364513746995728</v>
      </c>
      <c r="F101">
        <f t="shared" si="30"/>
        <v>-1.6333396786297028</v>
      </c>
      <c r="H101">
        <f t="shared" si="30"/>
        <v>0.11172067198634103</v>
      </c>
      <c r="J101">
        <f t="shared" si="30"/>
        <v>0.10681615165894745</v>
      </c>
      <c r="L101">
        <f t="shared" si="30"/>
        <v>5.3181636576777033E-2</v>
      </c>
      <c r="N101">
        <f t="shared" si="30"/>
        <v>6.6903603061827382E-2</v>
      </c>
    </row>
    <row r="102" spans="1:14" x14ac:dyDescent="0.25">
      <c r="B102">
        <v>10</v>
      </c>
      <c r="D102">
        <f>+D85/$N$90*100</f>
        <v>4.5294403891491211E-2</v>
      </c>
      <c r="F102">
        <f t="shared" si="30"/>
        <v>0.47994512878563489</v>
      </c>
      <c r="H102">
        <f t="shared" si="30"/>
        <v>-1.2666716683995584E-2</v>
      </c>
      <c r="J102">
        <f t="shared" si="30"/>
        <v>-0.51421403004368693</v>
      </c>
      <c r="L102">
        <f t="shared" si="30"/>
        <v>0.40272157976587741</v>
      </c>
      <c r="N102">
        <f t="shared" si="30"/>
        <v>10.794622888080548</v>
      </c>
    </row>
    <row r="103" spans="1:14" x14ac:dyDescent="0.25">
      <c r="C103" t="s">
        <v>78</v>
      </c>
      <c r="D103">
        <f>+D90/$N$90*100</f>
        <v>9.9261957712271709</v>
      </c>
      <c r="F103">
        <f t="shared" ref="F103:O103" si="31">+F90/$N$90*100</f>
        <v>23.048332359513207</v>
      </c>
      <c r="H103">
        <f t="shared" si="31"/>
        <v>1.2000682954436899</v>
      </c>
      <c r="J103">
        <f t="shared" si="31"/>
        <v>2.0535087061768058</v>
      </c>
      <c r="L103">
        <f t="shared" si="31"/>
        <v>1.4440599714341262</v>
      </c>
      <c r="N103">
        <f t="shared" si="31"/>
        <v>100</v>
      </c>
    </row>
    <row r="106" spans="1:14" x14ac:dyDescent="0.25">
      <c r="A106" t="s">
        <v>53</v>
      </c>
    </row>
    <row r="107" spans="1:14" x14ac:dyDescent="0.25">
      <c r="C107" t="s">
        <v>12</v>
      </c>
      <c r="D107">
        <f>+D62*E68</f>
        <v>-5.1035481199999747E-2</v>
      </c>
      <c r="F107">
        <f t="shared" ref="F107:O107" si="32">+F62*G68</f>
        <v>-1.8660322799999924E-2</v>
      </c>
      <c r="H107">
        <f t="shared" si="32"/>
        <v>-3.9654666000000019E-2</v>
      </c>
      <c r="J107">
        <f t="shared" si="32"/>
        <v>-6.8163767999999993E-3</v>
      </c>
      <c r="L107">
        <f t="shared" si="32"/>
        <v>-6.1158067200000062E-2</v>
      </c>
      <c r="N107">
        <f t="shared" si="32"/>
        <v>-0.1789862615999992</v>
      </c>
    </row>
    <row r="108" spans="1:14" x14ac:dyDescent="0.25">
      <c r="C108" t="s">
        <v>54</v>
      </c>
      <c r="D108">
        <f>+E62*D68</f>
        <v>7.9012780000000393E-3</v>
      </c>
      <c r="F108">
        <f t="shared" ref="F108:O108" si="33">+G62*F68</f>
        <v>0.14769682199999978</v>
      </c>
      <c r="H108">
        <f t="shared" si="33"/>
        <v>-7.2241487999999739E-3</v>
      </c>
      <c r="J108">
        <f t="shared" si="33"/>
        <v>-4.812018639999989E-2</v>
      </c>
      <c r="L108">
        <f t="shared" si="33"/>
        <v>0.14733501720000022</v>
      </c>
      <c r="N108">
        <f t="shared" si="33"/>
        <v>0.24599190000000026</v>
      </c>
    </row>
    <row r="109" spans="1:14" x14ac:dyDescent="0.25">
      <c r="C109" t="s">
        <v>55</v>
      </c>
      <c r="D109">
        <f>+E68*D68</f>
        <v>-3.9470200000000014E-4</v>
      </c>
      <c r="F109">
        <f t="shared" ref="F109:O109" si="34">+G68*F68</f>
        <v>-2.9741147999999833E-3</v>
      </c>
      <c r="H109">
        <f t="shared" si="34"/>
        <v>2.7994319999999915E-4</v>
      </c>
      <c r="J109">
        <f t="shared" si="34"/>
        <v>3.1941359999999923E-4</v>
      </c>
      <c r="L109">
        <f t="shared" si="34"/>
        <v>-9.4471488000000235E-3</v>
      </c>
      <c r="N109">
        <f t="shared" si="34"/>
        <v>-8.8891319999999715E-3</v>
      </c>
    </row>
    <row r="110" spans="1:14" x14ac:dyDescent="0.25">
      <c r="C110" t="s">
        <v>56</v>
      </c>
      <c r="D110">
        <f>+D111-SUM(D107:D109)</f>
        <v>-1.0238958800000003E-2</v>
      </c>
      <c r="F110">
        <f t="shared" ref="F110:N110" si="35">+F111-SUM(F107:F109)</f>
        <v>4.2320093599999997E-2</v>
      </c>
      <c r="H110">
        <f t="shared" si="35"/>
        <v>7.8309376000000111E-3</v>
      </c>
      <c r="J110">
        <f t="shared" si="35"/>
        <v>6.3879795999999753E-3</v>
      </c>
      <c r="L110">
        <f t="shared" si="35"/>
        <v>-2.2638791999999991E-3</v>
      </c>
      <c r="N110">
        <f t="shared" si="35"/>
        <v>-3.7601540000001404E-3</v>
      </c>
    </row>
    <row r="111" spans="1:14" x14ac:dyDescent="0.25">
      <c r="C111" t="s">
        <v>52</v>
      </c>
      <c r="D111">
        <f>+D62*E68+E62*D68+D68*E68+D70</f>
        <v>-5.3767863999999707E-2</v>
      </c>
      <c r="F111">
        <f t="shared" ref="F111:O111" si="36">+F62*G68+G62*F68+F68*G68+F70</f>
        <v>0.16838247799999986</v>
      </c>
      <c r="H111">
        <f t="shared" si="36"/>
        <v>-3.8767933999999983E-2</v>
      </c>
      <c r="J111">
        <f t="shared" si="36"/>
        <v>-4.8229169999999912E-2</v>
      </c>
      <c r="L111">
        <f t="shared" si="36"/>
        <v>7.4465922000000143E-2</v>
      </c>
      <c r="N111">
        <f t="shared" si="36"/>
        <v>5.4356352400000953E-2</v>
      </c>
    </row>
    <row r="114" spans="1:14" x14ac:dyDescent="0.25">
      <c r="A114" t="s">
        <v>57</v>
      </c>
    </row>
    <row r="115" spans="1:14" x14ac:dyDescent="0.25">
      <c r="C115" t="s">
        <v>12</v>
      </c>
      <c r="D115">
        <f>D107/$N$111*100</f>
        <v>-93.890555467071508</v>
      </c>
      <c r="E115">
        <f t="shared" ref="E115:N115" si="37">E107/$N$111*100</f>
        <v>0</v>
      </c>
      <c r="F115">
        <f t="shared" si="37"/>
        <v>-34.32960818025677</v>
      </c>
      <c r="H115">
        <f t="shared" si="37"/>
        <v>-72.953140247871602</v>
      </c>
      <c r="J115">
        <f t="shared" si="37"/>
        <v>-12.540165958597104</v>
      </c>
      <c r="L115">
        <f t="shared" si="37"/>
        <v>-112.513192110365</v>
      </c>
      <c r="N115">
        <f t="shared" si="37"/>
        <v>-329.28306204740119</v>
      </c>
    </row>
    <row r="116" spans="1:14" x14ac:dyDescent="0.25">
      <c r="C116" t="s">
        <v>54</v>
      </c>
      <c r="D116">
        <f t="shared" ref="D116:N119" si="38">D108/$N$111*100</f>
        <v>14.536071040704895</v>
      </c>
      <c r="E116">
        <f t="shared" si="38"/>
        <v>0</v>
      </c>
      <c r="F116">
        <f t="shared" si="38"/>
        <v>271.71952399071796</v>
      </c>
      <c r="H116">
        <f t="shared" si="38"/>
        <v>-13.29034874680047</v>
      </c>
      <c r="J116">
        <f t="shared" si="38"/>
        <v>-88.527254452046435</v>
      </c>
      <c r="L116">
        <f t="shared" si="38"/>
        <v>271.05390758338973</v>
      </c>
      <c r="N116">
        <f t="shared" si="38"/>
        <v>452.55409743056259</v>
      </c>
    </row>
    <row r="117" spans="1:14" x14ac:dyDescent="0.25">
      <c r="C117" t="s">
        <v>55</v>
      </c>
      <c r="D117">
        <f t="shared" si="38"/>
        <v>-0.72613776048738921</v>
      </c>
      <c r="E117">
        <f t="shared" si="38"/>
        <v>0</v>
      </c>
      <c r="F117">
        <f t="shared" si="38"/>
        <v>-5.4715128383043066</v>
      </c>
      <c r="H117">
        <f t="shared" si="38"/>
        <v>0.5150146903529057</v>
      </c>
      <c r="J117">
        <f t="shared" si="38"/>
        <v>0.58762883434392044</v>
      </c>
      <c r="L117">
        <f t="shared" si="38"/>
        <v>-17.380027141040937</v>
      </c>
      <c r="N117">
        <f t="shared" si="38"/>
        <v>-16.353437284728134</v>
      </c>
    </row>
    <row r="118" spans="1:14" x14ac:dyDescent="0.25">
      <c r="C118" t="s">
        <v>56</v>
      </c>
      <c r="D118">
        <f t="shared" si="38"/>
        <v>-18.836729007592172</v>
      </c>
      <c r="E118">
        <f t="shared" si="38"/>
        <v>0</v>
      </c>
      <c r="F118">
        <f t="shared" si="38"/>
        <v>77.856757731961522</v>
      </c>
      <c r="H118">
        <f t="shared" si="38"/>
        <v>14.406665006461827</v>
      </c>
      <c r="J118">
        <f t="shared" si="38"/>
        <v>11.752038755271341</v>
      </c>
      <c r="L118">
        <f t="shared" si="38"/>
        <v>-4.1648843236213162</v>
      </c>
      <c r="N118">
        <f t="shared" si="38"/>
        <v>-6.9175980984332472</v>
      </c>
    </row>
    <row r="119" spans="1:14" x14ac:dyDescent="0.25">
      <c r="C119" t="s">
        <v>52</v>
      </c>
      <c r="D119">
        <f t="shared" si="38"/>
        <v>-98.917351194446155</v>
      </c>
      <c r="E119">
        <f t="shared" si="38"/>
        <v>0</v>
      </c>
      <c r="F119">
        <f t="shared" si="38"/>
        <v>309.77516070411838</v>
      </c>
      <c r="H119">
        <f t="shared" si="38"/>
        <v>-71.321809297857342</v>
      </c>
      <c r="J119">
        <f t="shared" si="38"/>
        <v>-88.727752821028275</v>
      </c>
      <c r="L119">
        <f t="shared" si="38"/>
        <v>136.99580400836248</v>
      </c>
      <c r="N119">
        <f t="shared" si="38"/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7A608-3D56-4B59-84EE-91976830C576}">
  <dimension ref="A1:AH119"/>
  <sheetViews>
    <sheetView topLeftCell="H1" workbookViewId="0">
      <selection activeCell="Q5" sqref="Q5"/>
    </sheetView>
  </sheetViews>
  <sheetFormatPr defaultRowHeight="15" x14ac:dyDescent="0.25"/>
  <cols>
    <col min="4" max="4" width="12" bestFit="1" customWidth="1"/>
  </cols>
  <sheetData>
    <row r="1" spans="1:34" x14ac:dyDescent="0.25">
      <c r="H1" t="s">
        <v>84</v>
      </c>
      <c r="AA1" t="s">
        <v>89</v>
      </c>
    </row>
    <row r="2" spans="1:34" x14ac:dyDescent="0.25">
      <c r="D2" t="s">
        <v>68</v>
      </c>
      <c r="F2" t="s">
        <v>61</v>
      </c>
      <c r="H2" t="s">
        <v>69</v>
      </c>
      <c r="J2" t="s">
        <v>70</v>
      </c>
      <c r="L2" t="s">
        <v>2</v>
      </c>
      <c r="N2" t="s">
        <v>6</v>
      </c>
      <c r="W2" t="s">
        <v>68</v>
      </c>
      <c r="Y2" t="s">
        <v>61</v>
      </c>
      <c r="AA2" t="s">
        <v>69</v>
      </c>
      <c r="AC2" t="s">
        <v>70</v>
      </c>
      <c r="AE2" t="s">
        <v>2</v>
      </c>
      <c r="AG2" t="s">
        <v>6</v>
      </c>
    </row>
    <row r="3" spans="1:34" x14ac:dyDescent="0.25">
      <c r="A3" t="s">
        <v>7</v>
      </c>
      <c r="D3" t="s">
        <v>8</v>
      </c>
      <c r="E3" t="s">
        <v>9</v>
      </c>
      <c r="F3" t="s">
        <v>8</v>
      </c>
      <c r="G3" t="s">
        <v>9</v>
      </c>
      <c r="H3" t="s">
        <v>8</v>
      </c>
      <c r="I3" t="s">
        <v>9</v>
      </c>
      <c r="J3" t="s">
        <v>8</v>
      </c>
      <c r="K3" t="s">
        <v>9</v>
      </c>
      <c r="L3" t="s">
        <v>8</v>
      </c>
      <c r="M3" t="s">
        <v>9</v>
      </c>
      <c r="N3" t="s">
        <v>11</v>
      </c>
      <c r="O3" t="s">
        <v>12</v>
      </c>
      <c r="W3" t="s">
        <v>8</v>
      </c>
      <c r="X3" t="s">
        <v>9</v>
      </c>
      <c r="Y3" t="s">
        <v>8</v>
      </c>
      <c r="Z3" t="s">
        <v>9</v>
      </c>
      <c r="AA3" t="s">
        <v>8</v>
      </c>
      <c r="AB3" t="s">
        <v>9</v>
      </c>
      <c r="AC3" t="s">
        <v>8</v>
      </c>
      <c r="AD3" t="s">
        <v>9</v>
      </c>
      <c r="AE3" t="s">
        <v>8</v>
      </c>
      <c r="AF3" t="s">
        <v>9</v>
      </c>
      <c r="AG3" t="s">
        <v>11</v>
      </c>
      <c r="AH3" t="s">
        <v>12</v>
      </c>
    </row>
    <row r="4" spans="1:34" x14ac:dyDescent="0.25">
      <c r="A4" t="s">
        <v>23</v>
      </c>
      <c r="B4">
        <v>1</v>
      </c>
      <c r="D4">
        <v>1.0249999999999999</v>
      </c>
      <c r="E4">
        <v>1.2331000000000001</v>
      </c>
      <c r="F4">
        <v>0.77239999999999998</v>
      </c>
      <c r="G4">
        <v>1.1686000000000001</v>
      </c>
      <c r="H4">
        <v>0.99239999999999995</v>
      </c>
      <c r="I4">
        <v>1.1713</v>
      </c>
      <c r="J4">
        <v>1.0860000000000001</v>
      </c>
      <c r="K4">
        <v>1.3566</v>
      </c>
      <c r="L4">
        <v>1.2286999999999999</v>
      </c>
      <c r="M4">
        <v>1.0237000000000001</v>
      </c>
      <c r="N4">
        <f t="shared" ref="N4:N13" si="0">L4+J4+H4+F4+D4</f>
        <v>5.1044999999999998</v>
      </c>
      <c r="O4">
        <f t="shared" ref="O4:O13" si="1">(M4+K4+I4+G4+E4)/5</f>
        <v>1.1906600000000001</v>
      </c>
      <c r="T4" t="s">
        <v>23</v>
      </c>
      <c r="U4">
        <v>11</v>
      </c>
      <c r="W4" s="3">
        <v>252730</v>
      </c>
      <c r="X4" s="2">
        <v>1.6858861235310409</v>
      </c>
      <c r="Y4" s="3">
        <v>181304</v>
      </c>
      <c r="Z4" s="2">
        <v>1.53190221947668</v>
      </c>
      <c r="AA4" s="3">
        <v>202688</v>
      </c>
      <c r="AB4" s="2">
        <v>1.8461329728449636</v>
      </c>
      <c r="AC4" s="3">
        <v>281408</v>
      </c>
      <c r="AD4" s="2">
        <v>2.0088625767568797</v>
      </c>
      <c r="AE4" s="3">
        <v>78487</v>
      </c>
      <c r="AF4" s="2">
        <v>1.0896199370596404</v>
      </c>
      <c r="AG4">
        <f t="shared" ref="AG4:AG13" si="2">AE4+AC4+AA4+Y4+W4</f>
        <v>996617</v>
      </c>
      <c r="AH4" s="1">
        <f t="shared" ref="AH4:AH13" si="3">(AF4+AD4+AB4+Z4+X4)/5</f>
        <v>1.6324807659338407</v>
      </c>
    </row>
    <row r="5" spans="1:34" x14ac:dyDescent="0.25">
      <c r="A5" t="s">
        <v>24</v>
      </c>
      <c r="B5">
        <v>2</v>
      </c>
      <c r="D5">
        <v>1.0764</v>
      </c>
      <c r="E5">
        <v>0.88900000000000001</v>
      </c>
      <c r="F5">
        <v>1.0046999999999999</v>
      </c>
      <c r="G5">
        <v>0.99070000000000003</v>
      </c>
      <c r="H5">
        <v>1.0102</v>
      </c>
      <c r="I5">
        <v>1.0181</v>
      </c>
      <c r="J5">
        <v>1.0710999999999999</v>
      </c>
      <c r="K5">
        <v>0.70509999999999995</v>
      </c>
      <c r="L5">
        <v>0.82889999999999997</v>
      </c>
      <c r="M5">
        <v>1.2345999999999999</v>
      </c>
      <c r="N5">
        <f t="shared" si="0"/>
        <v>4.991299999999999</v>
      </c>
      <c r="O5">
        <f t="shared" si="1"/>
        <v>0.96749999999999992</v>
      </c>
      <c r="T5" t="s">
        <v>24</v>
      </c>
      <c r="U5">
        <v>12</v>
      </c>
      <c r="W5" s="3">
        <v>264822</v>
      </c>
      <c r="X5" s="2">
        <v>1.2805356050479191</v>
      </c>
      <c r="Y5" s="3">
        <v>239290</v>
      </c>
      <c r="Z5" s="2">
        <v>1.3309373563458564</v>
      </c>
      <c r="AA5" s="3">
        <v>208018</v>
      </c>
      <c r="AB5" s="2">
        <v>1.6391994923516233</v>
      </c>
      <c r="AC5" s="3">
        <v>272238</v>
      </c>
      <c r="AD5" s="2">
        <v>1.0573909593811297</v>
      </c>
      <c r="AE5" s="3">
        <v>63350</v>
      </c>
      <c r="AF5" s="2">
        <v>1.3483346487766377</v>
      </c>
      <c r="AG5">
        <f t="shared" si="2"/>
        <v>1047718</v>
      </c>
      <c r="AH5" s="1">
        <f t="shared" si="3"/>
        <v>1.3312796123806332</v>
      </c>
    </row>
    <row r="6" spans="1:34" x14ac:dyDescent="0.25">
      <c r="A6" t="s">
        <v>25</v>
      </c>
      <c r="B6">
        <v>3</v>
      </c>
      <c r="D6">
        <v>1.0002</v>
      </c>
      <c r="E6">
        <v>1.0338000000000001</v>
      </c>
      <c r="F6">
        <v>1.103</v>
      </c>
      <c r="G6">
        <v>1.0539000000000001</v>
      </c>
      <c r="H6">
        <v>1.1141000000000001</v>
      </c>
      <c r="I6">
        <v>0.99250000000000005</v>
      </c>
      <c r="J6">
        <v>1.0311999999999999</v>
      </c>
      <c r="K6">
        <v>0.96399999999999997</v>
      </c>
      <c r="L6">
        <v>0.89659999999999995</v>
      </c>
      <c r="M6">
        <v>0.9</v>
      </c>
      <c r="N6">
        <f t="shared" si="0"/>
        <v>5.1450999999999993</v>
      </c>
      <c r="O6">
        <f t="shared" si="1"/>
        <v>0.98884000000000005</v>
      </c>
      <c r="T6" t="s">
        <v>25</v>
      </c>
      <c r="U6">
        <v>13</v>
      </c>
      <c r="W6" s="3">
        <v>245516</v>
      </c>
      <c r="X6" s="2">
        <v>1.5602445461802896</v>
      </c>
      <c r="Y6" s="3">
        <v>266482</v>
      </c>
      <c r="Z6" s="2">
        <v>1.4479289407914981</v>
      </c>
      <c r="AA6" s="3">
        <v>231278</v>
      </c>
      <c r="AB6" s="2">
        <v>1.6323126280925986</v>
      </c>
      <c r="AC6" s="3">
        <v>257010</v>
      </c>
      <c r="AD6" s="2">
        <v>1.4729271234582313</v>
      </c>
      <c r="AE6" s="3">
        <v>79784</v>
      </c>
      <c r="AF6" s="2">
        <v>1.006856011230322</v>
      </c>
      <c r="AG6">
        <f t="shared" si="2"/>
        <v>1080070</v>
      </c>
      <c r="AH6" s="1">
        <f t="shared" si="3"/>
        <v>1.4240538499505879</v>
      </c>
    </row>
    <row r="7" spans="1:34" x14ac:dyDescent="0.25">
      <c r="A7" t="s">
        <v>26</v>
      </c>
      <c r="B7">
        <v>4</v>
      </c>
      <c r="D7">
        <v>0.97289999999999999</v>
      </c>
      <c r="E7">
        <v>0.93149999999999999</v>
      </c>
      <c r="F7">
        <v>1.1486000000000001</v>
      </c>
      <c r="G7">
        <v>1.0431999999999999</v>
      </c>
      <c r="H7">
        <v>1.0087999999999999</v>
      </c>
      <c r="I7">
        <v>0.87229999999999996</v>
      </c>
      <c r="J7">
        <v>0.88180000000000003</v>
      </c>
      <c r="K7">
        <v>1.0152000000000001</v>
      </c>
      <c r="L7">
        <v>1.1632</v>
      </c>
      <c r="M7">
        <v>0.99050000000000005</v>
      </c>
      <c r="N7">
        <f t="shared" si="0"/>
        <v>5.1753</v>
      </c>
      <c r="O7">
        <f t="shared" si="1"/>
        <v>0.97053999999999996</v>
      </c>
      <c r="T7" t="s">
        <v>26</v>
      </c>
      <c r="U7">
        <v>14</v>
      </c>
      <c r="W7" s="3">
        <v>238293</v>
      </c>
      <c r="X7" s="2">
        <v>1.4723092998955067</v>
      </c>
      <c r="Y7" s="3">
        <v>281439</v>
      </c>
      <c r="Z7" s="2">
        <v>1.4686734958552297</v>
      </c>
      <c r="AA7" s="3">
        <v>211103</v>
      </c>
      <c r="AB7" s="2">
        <v>1.4567486013936326</v>
      </c>
      <c r="AC7" s="3">
        <v>215406</v>
      </c>
      <c r="AD7" s="2">
        <v>1.5716693128325117</v>
      </c>
      <c r="AE7" s="3">
        <v>118103</v>
      </c>
      <c r="AF7" s="2">
        <v>1.1422825838463035</v>
      </c>
      <c r="AG7">
        <f t="shared" si="2"/>
        <v>1064344</v>
      </c>
      <c r="AH7" s="1">
        <f t="shared" si="3"/>
        <v>1.4223366587646369</v>
      </c>
    </row>
    <row r="8" spans="1:34" x14ac:dyDescent="0.25">
      <c r="A8" t="s">
        <v>27</v>
      </c>
      <c r="B8">
        <v>5</v>
      </c>
      <c r="D8">
        <v>0.94389999999999996</v>
      </c>
      <c r="E8">
        <v>0.8377</v>
      </c>
      <c r="F8">
        <v>1.2036</v>
      </c>
      <c r="G8">
        <v>0.65169999999999995</v>
      </c>
      <c r="H8">
        <v>0.93169999999999997</v>
      </c>
      <c r="I8">
        <v>0.81510000000000005</v>
      </c>
      <c r="J8">
        <v>0.80900000000000005</v>
      </c>
      <c r="K8">
        <v>0.89910000000000001</v>
      </c>
      <c r="L8">
        <v>0.91710000000000003</v>
      </c>
      <c r="M8">
        <v>0.83919999999999995</v>
      </c>
      <c r="N8">
        <f t="shared" si="0"/>
        <v>4.8052999999999999</v>
      </c>
      <c r="O8">
        <f t="shared" si="1"/>
        <v>0.80855999999999995</v>
      </c>
      <c r="T8" t="s">
        <v>27</v>
      </c>
      <c r="U8">
        <v>15</v>
      </c>
      <c r="W8" s="3">
        <v>230660</v>
      </c>
      <c r="X8" s="2">
        <v>1.380664181045695</v>
      </c>
      <c r="Y8" s="3">
        <v>299060</v>
      </c>
      <c r="Z8" s="2">
        <v>0.9372132682404869</v>
      </c>
      <c r="AA8" s="3">
        <v>196515</v>
      </c>
      <c r="AB8" s="2">
        <v>1.3907945958323793</v>
      </c>
      <c r="AC8" s="3">
        <v>193620</v>
      </c>
      <c r="AD8" s="2">
        <v>1.4057225493234169</v>
      </c>
      <c r="AE8" s="3">
        <v>104633</v>
      </c>
      <c r="AF8" s="2">
        <v>0.98992669616660134</v>
      </c>
      <c r="AG8">
        <f t="shared" si="2"/>
        <v>1024488</v>
      </c>
      <c r="AH8" s="1">
        <f t="shared" si="3"/>
        <v>1.220864258121716</v>
      </c>
    </row>
    <row r="9" spans="1:34" x14ac:dyDescent="0.25">
      <c r="A9" t="s">
        <v>28</v>
      </c>
      <c r="B9">
        <v>6</v>
      </c>
      <c r="D9">
        <v>0.96140000000000003</v>
      </c>
      <c r="E9">
        <v>0.84470000000000001</v>
      </c>
      <c r="F9">
        <v>0.996</v>
      </c>
      <c r="G9">
        <v>0.84030000000000005</v>
      </c>
      <c r="H9">
        <v>0.95589999999999997</v>
      </c>
      <c r="I9">
        <v>0.87519999999999998</v>
      </c>
      <c r="J9">
        <v>1.0238</v>
      </c>
      <c r="K9">
        <v>0.95609999999999995</v>
      </c>
      <c r="L9">
        <v>0.94130000000000003</v>
      </c>
      <c r="M9">
        <v>0.9103</v>
      </c>
      <c r="N9">
        <f t="shared" si="0"/>
        <v>4.8784000000000001</v>
      </c>
      <c r="O9">
        <f t="shared" si="1"/>
        <v>0.88532000000000011</v>
      </c>
      <c r="T9" t="s">
        <v>28</v>
      </c>
      <c r="U9">
        <v>16</v>
      </c>
      <c r="W9" s="3">
        <v>234421</v>
      </c>
      <c r="X9" s="2">
        <v>1.4515849689234326</v>
      </c>
      <c r="Y9" s="3">
        <v>250912</v>
      </c>
      <c r="Z9" s="2">
        <v>1.2362780576457084</v>
      </c>
      <c r="AA9" s="3">
        <v>203222</v>
      </c>
      <c r="AB9" s="2">
        <v>1.5206965781263839</v>
      </c>
      <c r="AC9" s="3">
        <v>239948</v>
      </c>
      <c r="AD9" s="2">
        <v>1.523592611732542</v>
      </c>
      <c r="AE9" s="3">
        <v>119204</v>
      </c>
      <c r="AF9" s="2">
        <v>1.0962467702426093</v>
      </c>
      <c r="AG9">
        <f t="shared" si="2"/>
        <v>1047707</v>
      </c>
      <c r="AH9" s="1">
        <f t="shared" si="3"/>
        <v>1.3656797973341352</v>
      </c>
    </row>
    <row r="10" spans="1:34" x14ac:dyDescent="0.25">
      <c r="A10" t="s">
        <v>29</v>
      </c>
      <c r="B10">
        <v>7</v>
      </c>
      <c r="D10">
        <v>0.94420000000000004</v>
      </c>
      <c r="E10">
        <v>1.0919000000000001</v>
      </c>
      <c r="F10">
        <v>0.95640000000000003</v>
      </c>
      <c r="G10">
        <v>1.1133999999999999</v>
      </c>
      <c r="H10">
        <v>0.93940000000000001</v>
      </c>
      <c r="I10">
        <v>1.0972</v>
      </c>
      <c r="J10">
        <v>1.0046999999999999</v>
      </c>
      <c r="K10">
        <v>0.93700000000000006</v>
      </c>
      <c r="L10">
        <v>1.0319</v>
      </c>
      <c r="M10">
        <v>0.94579999999999997</v>
      </c>
      <c r="N10">
        <f t="shared" si="0"/>
        <v>4.8765999999999998</v>
      </c>
      <c r="O10">
        <f t="shared" si="1"/>
        <v>1.0370599999999999</v>
      </c>
      <c r="T10" t="s">
        <v>29</v>
      </c>
      <c r="U10">
        <v>17</v>
      </c>
      <c r="W10" s="3">
        <v>229719</v>
      </c>
      <c r="X10" s="2">
        <v>1.9456161658373927</v>
      </c>
      <c r="Y10" s="3">
        <v>244217</v>
      </c>
      <c r="Z10" s="2">
        <v>1.6774794547472125</v>
      </c>
      <c r="AA10" s="3">
        <v>201285</v>
      </c>
      <c r="AB10" s="2">
        <v>1.9389671361502347</v>
      </c>
      <c r="AC10" s="3">
        <v>230496</v>
      </c>
      <c r="AD10" s="2">
        <v>1.5075445994724421</v>
      </c>
      <c r="AE10" s="3">
        <v>143639</v>
      </c>
      <c r="AF10" s="2">
        <v>1.1722303831132213</v>
      </c>
      <c r="AG10">
        <f t="shared" si="2"/>
        <v>1049356</v>
      </c>
      <c r="AH10" s="1">
        <f t="shared" si="3"/>
        <v>1.6483675478641007</v>
      </c>
    </row>
    <row r="11" spans="1:34" x14ac:dyDescent="0.25">
      <c r="A11" t="s">
        <v>30</v>
      </c>
      <c r="B11">
        <v>8</v>
      </c>
      <c r="D11">
        <v>0.94340000000000002</v>
      </c>
      <c r="E11">
        <v>1.1051</v>
      </c>
      <c r="F11">
        <v>0.72119999999999995</v>
      </c>
      <c r="G11">
        <v>1.0309999999999999</v>
      </c>
      <c r="H11">
        <v>0.92620000000000002</v>
      </c>
      <c r="I11">
        <v>1.0669</v>
      </c>
      <c r="J11">
        <v>0.88519999999999999</v>
      </c>
      <c r="K11">
        <v>1.0592999999999999</v>
      </c>
      <c r="L11">
        <v>0.98460000000000003</v>
      </c>
      <c r="M11">
        <v>1.0348999999999999</v>
      </c>
      <c r="N11">
        <f t="shared" si="0"/>
        <v>4.4606000000000003</v>
      </c>
      <c r="O11">
        <f t="shared" si="1"/>
        <v>1.0594399999999999</v>
      </c>
      <c r="T11" t="s">
        <v>30</v>
      </c>
      <c r="U11">
        <v>18</v>
      </c>
      <c r="W11" s="3">
        <v>229013</v>
      </c>
      <c r="X11" s="2">
        <v>2.0473641234340407</v>
      </c>
      <c r="Y11" s="3">
        <v>186641</v>
      </c>
      <c r="Z11" s="2">
        <v>1.5900150556415793</v>
      </c>
      <c r="AA11" s="3">
        <v>200016</v>
      </c>
      <c r="AB11" s="2">
        <v>1.923636109111271</v>
      </c>
      <c r="AC11" s="3">
        <v>198714</v>
      </c>
      <c r="AD11" s="2">
        <v>1.7328824340509477</v>
      </c>
      <c r="AE11" s="3">
        <v>149410</v>
      </c>
      <c r="AF11" s="2">
        <v>1.3148919081721437</v>
      </c>
      <c r="AG11">
        <f t="shared" si="2"/>
        <v>963794</v>
      </c>
      <c r="AH11" s="1">
        <f t="shared" si="3"/>
        <v>1.7217579260819966</v>
      </c>
    </row>
    <row r="12" spans="1:34" x14ac:dyDescent="0.25">
      <c r="A12" t="s">
        <v>31</v>
      </c>
      <c r="B12">
        <v>9</v>
      </c>
      <c r="D12">
        <v>1.0329999999999999</v>
      </c>
      <c r="E12">
        <v>1.1121000000000001</v>
      </c>
      <c r="F12">
        <v>1.0302</v>
      </c>
      <c r="G12">
        <v>1.0472999999999999</v>
      </c>
      <c r="H12">
        <v>1.0033000000000001</v>
      </c>
      <c r="I12">
        <v>1.2123999999999999</v>
      </c>
      <c r="J12">
        <v>1.1283000000000001</v>
      </c>
      <c r="K12">
        <v>1.1301000000000001</v>
      </c>
      <c r="L12">
        <v>1.0395000000000001</v>
      </c>
      <c r="M12">
        <v>1.0506</v>
      </c>
      <c r="N12">
        <f t="shared" si="0"/>
        <v>5.2342999999999993</v>
      </c>
      <c r="O12">
        <f t="shared" si="1"/>
        <v>1.1104999999999998</v>
      </c>
      <c r="T12" t="s">
        <v>31</v>
      </c>
      <c r="U12">
        <v>19</v>
      </c>
      <c r="W12" s="3">
        <v>250197</v>
      </c>
      <c r="X12" s="2">
        <v>2.1361726959156186</v>
      </c>
      <c r="Y12" s="3">
        <v>270128</v>
      </c>
      <c r="Z12" s="2">
        <v>1.6473449623882011</v>
      </c>
      <c r="AA12" s="3">
        <v>218330</v>
      </c>
      <c r="AB12" s="2">
        <v>2.22414693354097</v>
      </c>
      <c r="AC12" s="3">
        <v>247699</v>
      </c>
      <c r="AD12" s="2">
        <v>1.8700115866434666</v>
      </c>
      <c r="AE12" s="3">
        <v>170793</v>
      </c>
      <c r="AF12" s="2">
        <v>1.3605182882202431</v>
      </c>
      <c r="AG12">
        <f t="shared" si="2"/>
        <v>1157147</v>
      </c>
      <c r="AH12" s="1">
        <f t="shared" si="3"/>
        <v>1.8476388933416998</v>
      </c>
    </row>
    <row r="13" spans="1:34" x14ac:dyDescent="0.25">
      <c r="A13" t="s">
        <v>32</v>
      </c>
      <c r="B13">
        <v>10</v>
      </c>
      <c r="D13">
        <v>1.0994999999999999</v>
      </c>
      <c r="E13">
        <v>0.92800000000000005</v>
      </c>
      <c r="F13">
        <v>1.0631999999999999</v>
      </c>
      <c r="G13">
        <v>1.0629999999999999</v>
      </c>
      <c r="H13">
        <v>1.1182000000000001</v>
      </c>
      <c r="I13">
        <v>0.88049999999999995</v>
      </c>
      <c r="J13">
        <v>1.081</v>
      </c>
      <c r="K13">
        <v>0.97829999999999995</v>
      </c>
      <c r="L13">
        <v>0.99660000000000004</v>
      </c>
      <c r="M13">
        <v>1.0730999999999999</v>
      </c>
      <c r="N13">
        <f t="shared" si="0"/>
        <v>5.3585000000000003</v>
      </c>
      <c r="O13">
        <f t="shared" si="1"/>
        <v>0.98458000000000001</v>
      </c>
      <c r="T13" t="s">
        <v>32</v>
      </c>
      <c r="U13">
        <v>20</v>
      </c>
      <c r="W13" s="5">
        <v>265693</v>
      </c>
      <c r="X13" s="7">
        <v>1.85</v>
      </c>
      <c r="Y13" s="5">
        <v>282446</v>
      </c>
      <c r="Z13" s="4">
        <v>1.71</v>
      </c>
      <c r="AA13" s="5">
        <v>245203</v>
      </c>
      <c r="AB13" s="4">
        <v>1.6439999999999999</v>
      </c>
      <c r="AC13" s="5">
        <v>231954</v>
      </c>
      <c r="AD13" s="4">
        <v>1.641</v>
      </c>
      <c r="AE13" s="5">
        <v>176250</v>
      </c>
      <c r="AF13" s="4">
        <v>1.42</v>
      </c>
      <c r="AG13">
        <f t="shared" si="2"/>
        <v>1201546</v>
      </c>
      <c r="AH13" s="1">
        <f t="shared" si="3"/>
        <v>1.653</v>
      </c>
    </row>
    <row r="24" spans="3:15" x14ac:dyDescent="0.25">
      <c r="C24" t="s">
        <v>71</v>
      </c>
      <c r="D24">
        <f>AVERAGE(D4:D13)</f>
        <v>0.99999000000000005</v>
      </c>
      <c r="E24">
        <f t="shared" ref="E24:O24" si="4">AVERAGE(E4:E13)</f>
        <v>1.0006900000000001</v>
      </c>
      <c r="F24">
        <f t="shared" si="4"/>
        <v>0.99992999999999999</v>
      </c>
      <c r="G24">
        <f t="shared" si="4"/>
        <v>1.0003100000000003</v>
      </c>
      <c r="H24">
        <f t="shared" si="4"/>
        <v>1.0000199999999999</v>
      </c>
      <c r="I24">
        <f t="shared" si="4"/>
        <v>1.0001500000000001</v>
      </c>
      <c r="J24">
        <f t="shared" si="4"/>
        <v>1.00021</v>
      </c>
      <c r="K24">
        <f t="shared" si="4"/>
        <v>1.0000800000000001</v>
      </c>
      <c r="L24">
        <f t="shared" si="4"/>
        <v>1.0028400000000002</v>
      </c>
      <c r="M24">
        <f t="shared" si="4"/>
        <v>1.00027</v>
      </c>
      <c r="N24">
        <f t="shared" si="4"/>
        <v>5.0029899999999987</v>
      </c>
      <c r="O24">
        <f t="shared" si="4"/>
        <v>1.0003</v>
      </c>
    </row>
    <row r="25" spans="3:15" x14ac:dyDescent="0.25">
      <c r="C25" t="s">
        <v>75</v>
      </c>
      <c r="D25">
        <f>AVERAGE(D4:D8)</f>
        <v>1.0036799999999999</v>
      </c>
      <c r="E25">
        <f t="shared" ref="E25:O25" si="5">AVERAGE(E4:E8)</f>
        <v>0.9850199999999999</v>
      </c>
      <c r="F25">
        <f t="shared" si="5"/>
        <v>1.0464599999999999</v>
      </c>
      <c r="G25">
        <f t="shared" si="5"/>
        <v>0.98162000000000005</v>
      </c>
      <c r="H25">
        <f t="shared" si="5"/>
        <v>1.0114400000000001</v>
      </c>
      <c r="I25">
        <f t="shared" si="5"/>
        <v>0.97385999999999995</v>
      </c>
      <c r="J25">
        <f t="shared" si="5"/>
        <v>0.97582000000000002</v>
      </c>
      <c r="K25">
        <f t="shared" si="5"/>
        <v>0.9880000000000001</v>
      </c>
      <c r="L25">
        <f t="shared" si="5"/>
        <v>1.0068999999999999</v>
      </c>
      <c r="M25">
        <f t="shared" si="5"/>
        <v>0.99760000000000004</v>
      </c>
      <c r="N25">
        <f t="shared" si="5"/>
        <v>5.0442999999999989</v>
      </c>
      <c r="O25">
        <f t="shared" si="5"/>
        <v>0.98521999999999998</v>
      </c>
    </row>
    <row r="26" spans="3:15" x14ac:dyDescent="0.25">
      <c r="C26" t="s">
        <v>74</v>
      </c>
      <c r="D26">
        <f>AVERAGE(D9:D13)</f>
        <v>0.99630000000000007</v>
      </c>
      <c r="E26">
        <f t="shared" ref="E26:O26" si="6">AVERAGE(E9:E13)</f>
        <v>1.0163600000000002</v>
      </c>
      <c r="F26">
        <f t="shared" si="6"/>
        <v>0.95340000000000003</v>
      </c>
      <c r="G26">
        <f t="shared" si="6"/>
        <v>1.0189999999999999</v>
      </c>
      <c r="H26">
        <f t="shared" si="6"/>
        <v>0.98859999999999992</v>
      </c>
      <c r="I26">
        <f t="shared" si="6"/>
        <v>1.0264399999999998</v>
      </c>
      <c r="J26">
        <f t="shared" si="6"/>
        <v>1.0246000000000002</v>
      </c>
      <c r="K26">
        <f t="shared" si="6"/>
        <v>1.0121599999999999</v>
      </c>
      <c r="L26">
        <f t="shared" si="6"/>
        <v>0.99878</v>
      </c>
      <c r="M26">
        <f t="shared" si="6"/>
        <v>1.0029400000000002</v>
      </c>
      <c r="N26">
        <f t="shared" si="6"/>
        <v>4.9616799999999994</v>
      </c>
      <c r="O26">
        <f t="shared" si="6"/>
        <v>1.0153799999999999</v>
      </c>
    </row>
    <row r="34" spans="1:2" x14ac:dyDescent="0.25">
      <c r="A34" t="s">
        <v>36</v>
      </c>
    </row>
    <row r="35" spans="1:2" x14ac:dyDescent="0.25">
      <c r="A35" t="s">
        <v>37</v>
      </c>
    </row>
    <row r="36" spans="1:2" x14ac:dyDescent="0.25">
      <c r="A36" t="s">
        <v>23</v>
      </c>
      <c r="B36">
        <v>1</v>
      </c>
    </row>
    <row r="37" spans="1:2" x14ac:dyDescent="0.25">
      <c r="A37" t="s">
        <v>24</v>
      </c>
      <c r="B37">
        <v>2</v>
      </c>
    </row>
    <row r="38" spans="1:2" x14ac:dyDescent="0.25">
      <c r="A38" t="s">
        <v>25</v>
      </c>
      <c r="B38">
        <v>3</v>
      </c>
    </row>
    <row r="39" spans="1:2" x14ac:dyDescent="0.25">
      <c r="A39" t="s">
        <v>26</v>
      </c>
      <c r="B39">
        <v>4</v>
      </c>
    </row>
    <row r="40" spans="1:2" x14ac:dyDescent="0.25">
      <c r="A40" t="s">
        <v>27</v>
      </c>
      <c r="B40">
        <v>5</v>
      </c>
    </row>
    <row r="41" spans="1:2" x14ac:dyDescent="0.25">
      <c r="A41" t="s">
        <v>28</v>
      </c>
      <c r="B41">
        <v>6</v>
      </c>
    </row>
    <row r="42" spans="1:2" x14ac:dyDescent="0.25">
      <c r="A42" t="s">
        <v>29</v>
      </c>
      <c r="B42">
        <v>7</v>
      </c>
    </row>
    <row r="43" spans="1:2" x14ac:dyDescent="0.25">
      <c r="A43" t="s">
        <v>30</v>
      </c>
      <c r="B43">
        <v>8</v>
      </c>
    </row>
    <row r="44" spans="1:2" x14ac:dyDescent="0.25">
      <c r="A44" t="s">
        <v>31</v>
      </c>
      <c r="B44">
        <v>9</v>
      </c>
    </row>
    <row r="45" spans="1:2" x14ac:dyDescent="0.25">
      <c r="A45" t="s">
        <v>32</v>
      </c>
      <c r="B45">
        <v>10</v>
      </c>
    </row>
    <row r="48" spans="1:2" x14ac:dyDescent="0.25">
      <c r="A48" t="s">
        <v>38</v>
      </c>
    </row>
    <row r="49" spans="1:15" x14ac:dyDescent="0.25">
      <c r="A49" t="s">
        <v>39</v>
      </c>
    </row>
    <row r="50" spans="1:15" x14ac:dyDescent="0.25">
      <c r="A50" t="s">
        <v>23</v>
      </c>
      <c r="B50">
        <v>1</v>
      </c>
      <c r="D50">
        <v>1.0249999999999999</v>
      </c>
      <c r="E50">
        <v>1.2331000000000001</v>
      </c>
      <c r="F50">
        <v>0.77239999999999998</v>
      </c>
      <c r="G50">
        <v>1.1686000000000001</v>
      </c>
      <c r="H50">
        <v>0.99239999999999995</v>
      </c>
      <c r="I50">
        <v>1.1713</v>
      </c>
      <c r="J50">
        <v>1.0860000000000001</v>
      </c>
      <c r="K50">
        <v>1.3566</v>
      </c>
      <c r="L50">
        <v>1.2286999999999999</v>
      </c>
      <c r="M50">
        <v>1.0237000000000001</v>
      </c>
      <c r="N50">
        <f t="shared" ref="N50:N59" si="7">L50+J50+H50+F50+D50</f>
        <v>5.1044999999999998</v>
      </c>
      <c r="O50">
        <f t="shared" ref="O50:O59" si="8">(M50+K50+I50+G50+E50)/5</f>
        <v>1.1906600000000001</v>
      </c>
    </row>
    <row r="51" spans="1:15" x14ac:dyDescent="0.25">
      <c r="A51" t="s">
        <v>24</v>
      </c>
      <c r="B51">
        <v>2</v>
      </c>
      <c r="D51">
        <v>1.0764</v>
      </c>
      <c r="E51">
        <v>0.88900000000000001</v>
      </c>
      <c r="F51">
        <v>1.0046999999999999</v>
      </c>
      <c r="G51">
        <v>0.99070000000000003</v>
      </c>
      <c r="H51">
        <v>1.0102</v>
      </c>
      <c r="I51">
        <v>1.0181</v>
      </c>
      <c r="J51">
        <v>1.0710999999999999</v>
      </c>
      <c r="K51">
        <v>0.70509999999999995</v>
      </c>
      <c r="L51">
        <v>0.82889999999999997</v>
      </c>
      <c r="M51">
        <v>1.2345999999999999</v>
      </c>
      <c r="N51">
        <f t="shared" si="7"/>
        <v>4.991299999999999</v>
      </c>
      <c r="O51">
        <f t="shared" si="8"/>
        <v>0.96749999999999992</v>
      </c>
    </row>
    <row r="52" spans="1:15" x14ac:dyDescent="0.25">
      <c r="A52" t="s">
        <v>25</v>
      </c>
      <c r="B52">
        <v>3</v>
      </c>
      <c r="D52">
        <v>1.0002</v>
      </c>
      <c r="E52">
        <v>1.0338000000000001</v>
      </c>
      <c r="F52">
        <v>1.103</v>
      </c>
      <c r="G52">
        <v>1.0539000000000001</v>
      </c>
      <c r="H52">
        <v>1.1141000000000001</v>
      </c>
      <c r="I52">
        <v>0.99250000000000005</v>
      </c>
      <c r="J52">
        <v>1.0311999999999999</v>
      </c>
      <c r="K52">
        <v>0.96399999999999997</v>
      </c>
      <c r="L52">
        <v>0.89659999999999995</v>
      </c>
      <c r="M52">
        <v>0.9</v>
      </c>
      <c r="N52">
        <f t="shared" si="7"/>
        <v>5.1450999999999993</v>
      </c>
      <c r="O52">
        <f t="shared" si="8"/>
        <v>0.98884000000000005</v>
      </c>
    </row>
    <row r="53" spans="1:15" x14ac:dyDescent="0.25">
      <c r="A53" t="s">
        <v>26</v>
      </c>
      <c r="B53">
        <v>4</v>
      </c>
      <c r="D53">
        <v>0.97289999999999999</v>
      </c>
      <c r="E53">
        <v>0.93149999999999999</v>
      </c>
      <c r="F53">
        <v>1.1486000000000001</v>
      </c>
      <c r="G53">
        <v>1.0431999999999999</v>
      </c>
      <c r="H53">
        <v>1.0087999999999999</v>
      </c>
      <c r="I53">
        <v>0.87229999999999996</v>
      </c>
      <c r="J53">
        <v>0.88180000000000003</v>
      </c>
      <c r="K53">
        <v>1.0152000000000001</v>
      </c>
      <c r="L53">
        <v>1.1632</v>
      </c>
      <c r="M53">
        <v>0.99050000000000005</v>
      </c>
      <c r="N53">
        <f t="shared" si="7"/>
        <v>5.1753</v>
      </c>
      <c r="O53">
        <f t="shared" si="8"/>
        <v>0.97053999999999996</v>
      </c>
    </row>
    <row r="54" spans="1:15" x14ac:dyDescent="0.25">
      <c r="A54" t="s">
        <v>27</v>
      </c>
      <c r="B54">
        <v>5</v>
      </c>
      <c r="D54">
        <v>0.94389999999999996</v>
      </c>
      <c r="E54">
        <v>0.8377</v>
      </c>
      <c r="F54">
        <v>1.2036</v>
      </c>
      <c r="G54">
        <v>0.65169999999999995</v>
      </c>
      <c r="H54">
        <v>0.93169999999999997</v>
      </c>
      <c r="I54">
        <v>0.81510000000000005</v>
      </c>
      <c r="J54">
        <v>0.80900000000000005</v>
      </c>
      <c r="K54">
        <v>0.89910000000000001</v>
      </c>
      <c r="L54">
        <v>0.91710000000000003</v>
      </c>
      <c r="M54">
        <v>0.83919999999999995</v>
      </c>
      <c r="N54">
        <f t="shared" si="7"/>
        <v>4.8052999999999999</v>
      </c>
      <c r="O54">
        <f t="shared" si="8"/>
        <v>0.80855999999999995</v>
      </c>
    </row>
    <row r="55" spans="1:15" x14ac:dyDescent="0.25">
      <c r="A55" t="s">
        <v>28</v>
      </c>
      <c r="B55">
        <v>6</v>
      </c>
      <c r="D55">
        <v>0.96140000000000003</v>
      </c>
      <c r="E55">
        <v>0.84470000000000001</v>
      </c>
      <c r="F55">
        <v>0.996</v>
      </c>
      <c r="G55">
        <v>0.84030000000000005</v>
      </c>
      <c r="H55">
        <v>0.95589999999999997</v>
      </c>
      <c r="I55">
        <v>0.87519999999999998</v>
      </c>
      <c r="J55">
        <v>1.0238</v>
      </c>
      <c r="K55">
        <v>0.95609999999999995</v>
      </c>
      <c r="L55">
        <v>0.94130000000000003</v>
      </c>
      <c r="M55">
        <v>0.9103</v>
      </c>
      <c r="N55">
        <f t="shared" si="7"/>
        <v>4.8784000000000001</v>
      </c>
      <c r="O55">
        <f t="shared" si="8"/>
        <v>0.88532000000000011</v>
      </c>
    </row>
    <row r="56" spans="1:15" x14ac:dyDescent="0.25">
      <c r="A56" t="s">
        <v>29</v>
      </c>
      <c r="B56">
        <v>7</v>
      </c>
      <c r="D56">
        <v>0.94420000000000004</v>
      </c>
      <c r="E56">
        <v>1.0919000000000001</v>
      </c>
      <c r="F56">
        <v>0.95640000000000003</v>
      </c>
      <c r="G56">
        <v>1.1133999999999999</v>
      </c>
      <c r="H56">
        <v>0.93940000000000001</v>
      </c>
      <c r="I56">
        <v>1.0972</v>
      </c>
      <c r="J56">
        <v>1.0046999999999999</v>
      </c>
      <c r="K56">
        <v>0.93700000000000006</v>
      </c>
      <c r="L56">
        <v>1.0319</v>
      </c>
      <c r="M56">
        <v>0.94579999999999997</v>
      </c>
      <c r="N56">
        <f t="shared" si="7"/>
        <v>4.8765999999999998</v>
      </c>
      <c r="O56">
        <f t="shared" si="8"/>
        <v>1.0370599999999999</v>
      </c>
    </row>
    <row r="57" spans="1:15" x14ac:dyDescent="0.25">
      <c r="A57" t="s">
        <v>30</v>
      </c>
      <c r="B57">
        <v>8</v>
      </c>
      <c r="D57">
        <v>0.94340000000000002</v>
      </c>
      <c r="E57">
        <v>1.1051</v>
      </c>
      <c r="F57">
        <v>0.72119999999999995</v>
      </c>
      <c r="G57">
        <v>1.0309999999999999</v>
      </c>
      <c r="H57">
        <v>0.92620000000000002</v>
      </c>
      <c r="I57">
        <v>1.0669</v>
      </c>
      <c r="J57">
        <v>0.88519999999999999</v>
      </c>
      <c r="K57">
        <v>1.0592999999999999</v>
      </c>
      <c r="L57">
        <v>0.98460000000000003</v>
      </c>
      <c r="M57">
        <v>1.0348999999999999</v>
      </c>
      <c r="N57">
        <f t="shared" si="7"/>
        <v>4.4606000000000003</v>
      </c>
      <c r="O57">
        <f t="shared" si="8"/>
        <v>1.0594399999999999</v>
      </c>
    </row>
    <row r="58" spans="1:15" x14ac:dyDescent="0.25">
      <c r="A58" t="s">
        <v>31</v>
      </c>
      <c r="B58">
        <v>9</v>
      </c>
      <c r="D58">
        <v>1.0329999999999999</v>
      </c>
      <c r="E58">
        <v>1.1121000000000001</v>
      </c>
      <c r="F58">
        <v>1.0302</v>
      </c>
      <c r="G58">
        <v>1.0472999999999999</v>
      </c>
      <c r="H58">
        <v>1.0033000000000001</v>
      </c>
      <c r="I58">
        <v>1.2123999999999999</v>
      </c>
      <c r="J58">
        <v>1.1283000000000001</v>
      </c>
      <c r="K58">
        <v>1.1301000000000001</v>
      </c>
      <c r="L58">
        <v>1.0395000000000001</v>
      </c>
      <c r="M58">
        <v>1.0506</v>
      </c>
      <c r="N58">
        <f t="shared" si="7"/>
        <v>5.2342999999999993</v>
      </c>
      <c r="O58">
        <f t="shared" si="8"/>
        <v>1.1104999999999998</v>
      </c>
    </row>
    <row r="59" spans="1:15" x14ac:dyDescent="0.25">
      <c r="A59" t="s">
        <v>32</v>
      </c>
      <c r="B59">
        <v>10</v>
      </c>
      <c r="D59">
        <v>1.0994999999999999</v>
      </c>
      <c r="E59">
        <v>0.92800000000000005</v>
      </c>
      <c r="F59">
        <v>1.0631999999999999</v>
      </c>
      <c r="G59">
        <v>1.0629999999999999</v>
      </c>
      <c r="H59">
        <v>1.1182000000000001</v>
      </c>
      <c r="I59">
        <v>0.88049999999999995</v>
      </c>
      <c r="J59">
        <v>1.081</v>
      </c>
      <c r="K59">
        <v>0.97829999999999995</v>
      </c>
      <c r="L59">
        <v>0.99660000000000004</v>
      </c>
      <c r="M59">
        <v>1.0730999999999999</v>
      </c>
      <c r="N59">
        <f t="shared" si="7"/>
        <v>5.3585000000000003</v>
      </c>
      <c r="O59">
        <f t="shared" si="8"/>
        <v>0.98458000000000001</v>
      </c>
    </row>
    <row r="61" spans="1:15" x14ac:dyDescent="0.25">
      <c r="A61" s="17" t="s">
        <v>72</v>
      </c>
    </row>
    <row r="62" spans="1:15" x14ac:dyDescent="0.25">
      <c r="C62" s="14" t="s">
        <v>41</v>
      </c>
      <c r="D62">
        <f>+D25</f>
        <v>1.0036799999999999</v>
      </c>
      <c r="E62">
        <f t="shared" ref="E62:O63" si="9">+E25</f>
        <v>0.9850199999999999</v>
      </c>
      <c r="F62">
        <f t="shared" si="9"/>
        <v>1.0464599999999999</v>
      </c>
      <c r="G62">
        <f t="shared" si="9"/>
        <v>0.98162000000000005</v>
      </c>
      <c r="H62">
        <f t="shared" si="9"/>
        <v>1.0114400000000001</v>
      </c>
      <c r="I62">
        <f t="shared" si="9"/>
        <v>0.97385999999999995</v>
      </c>
      <c r="J62">
        <f t="shared" si="9"/>
        <v>0.97582000000000002</v>
      </c>
      <c r="K62">
        <f t="shared" si="9"/>
        <v>0.9880000000000001</v>
      </c>
      <c r="L62">
        <f t="shared" si="9"/>
        <v>1.0068999999999999</v>
      </c>
      <c r="M62">
        <f t="shared" si="9"/>
        <v>0.99760000000000004</v>
      </c>
      <c r="N62">
        <f t="shared" si="9"/>
        <v>5.0442999999999989</v>
      </c>
      <c r="O62">
        <f t="shared" si="9"/>
        <v>0.98521999999999998</v>
      </c>
    </row>
    <row r="63" spans="1:15" x14ac:dyDescent="0.25">
      <c r="C63" s="15" t="s">
        <v>42</v>
      </c>
      <c r="D63">
        <f>+D26</f>
        <v>0.99630000000000007</v>
      </c>
      <c r="E63">
        <f t="shared" si="9"/>
        <v>1.0163600000000002</v>
      </c>
      <c r="F63">
        <f t="shared" si="9"/>
        <v>0.95340000000000003</v>
      </c>
      <c r="G63">
        <f t="shared" si="9"/>
        <v>1.0189999999999999</v>
      </c>
      <c r="H63">
        <f t="shared" si="9"/>
        <v>0.98859999999999992</v>
      </c>
      <c r="I63">
        <f t="shared" si="9"/>
        <v>1.0264399999999998</v>
      </c>
      <c r="J63">
        <f t="shared" si="9"/>
        <v>1.0246000000000002</v>
      </c>
      <c r="K63">
        <f t="shared" si="9"/>
        <v>1.0121599999999999</v>
      </c>
      <c r="L63">
        <f t="shared" si="9"/>
        <v>0.99878</v>
      </c>
      <c r="M63">
        <f t="shared" si="9"/>
        <v>1.0029400000000002</v>
      </c>
      <c r="N63">
        <f t="shared" si="9"/>
        <v>4.9616799999999994</v>
      </c>
      <c r="O63">
        <f t="shared" si="9"/>
        <v>1.0153799999999999</v>
      </c>
    </row>
    <row r="64" spans="1:15" x14ac:dyDescent="0.25">
      <c r="C64" s="15" t="s">
        <v>43</v>
      </c>
      <c r="D64">
        <f>VAR(D50:D54)</f>
        <v>2.5689770000000014E-3</v>
      </c>
      <c r="E64">
        <f t="shared" ref="E64:O64" si="10">VAR(E50:E54)</f>
        <v>2.4427647000000441E-2</v>
      </c>
      <c r="F64">
        <f t="shared" si="10"/>
        <v>2.879377800000027E-2</v>
      </c>
      <c r="G64">
        <f t="shared" si="10"/>
        <v>3.8226917000000249E-2</v>
      </c>
      <c r="H64">
        <f t="shared" si="10"/>
        <v>4.3171430000000059E-3</v>
      </c>
      <c r="I64">
        <f t="shared" si="10"/>
        <v>1.9201587999999825E-2</v>
      </c>
      <c r="J64">
        <f t="shared" si="10"/>
        <v>1.5238381999999717E-2</v>
      </c>
      <c r="K64">
        <f t="shared" si="10"/>
        <v>5.6279354999999809E-2</v>
      </c>
      <c r="L64">
        <f t="shared" si="10"/>
        <v>3.1384765000000092E-2</v>
      </c>
      <c r="M64">
        <f t="shared" si="10"/>
        <v>2.2879234999999776E-2</v>
      </c>
      <c r="N64">
        <f t="shared" si="10"/>
        <v>2.271892E-2</v>
      </c>
      <c r="O64">
        <f t="shared" si="10"/>
        <v>1.8489238599999958E-2</v>
      </c>
    </row>
    <row r="65" spans="1:15" x14ac:dyDescent="0.25">
      <c r="C65" s="15" t="s">
        <v>44</v>
      </c>
      <c r="D65">
        <f>VAR(D55:D59)</f>
        <v>4.6819899999999918E-3</v>
      </c>
      <c r="E65">
        <f t="shared" ref="E65:O65" si="11">VAR(E55:E59)</f>
        <v>1.5005468000000022E-2</v>
      </c>
      <c r="F65">
        <f t="shared" si="11"/>
        <v>1.8423719999999921E-2</v>
      </c>
      <c r="G65">
        <f t="shared" si="11"/>
        <v>1.0931484999999989E-2</v>
      </c>
      <c r="H65">
        <f t="shared" si="11"/>
        <v>6.0989850000000055E-3</v>
      </c>
      <c r="I65">
        <f t="shared" si="11"/>
        <v>2.1349283000000163E-2</v>
      </c>
      <c r="J65">
        <f t="shared" si="11"/>
        <v>8.4409150000000054E-3</v>
      </c>
      <c r="K65">
        <f t="shared" si="11"/>
        <v>6.517568000000004E-3</v>
      </c>
      <c r="L65">
        <f t="shared" si="11"/>
        <v>1.5662070000000013E-3</v>
      </c>
      <c r="M65">
        <f t="shared" si="11"/>
        <v>5.0156229999999968E-3</v>
      </c>
      <c r="N65">
        <f t="shared" si="11"/>
        <v>0.12426077699999988</v>
      </c>
      <c r="O65">
        <f t="shared" si="11"/>
        <v>7.3308409999999821E-3</v>
      </c>
    </row>
    <row r="66" spans="1:15" x14ac:dyDescent="0.25">
      <c r="C66" s="15" t="s">
        <v>45</v>
      </c>
      <c r="D66">
        <f>COVAR(D50:D54,E50:E54)</f>
        <v>1.7181743999999967E-3</v>
      </c>
      <c r="F66">
        <f t="shared" ref="F66:P66" si="12">COVAR(F50:F54,G50:G54)</f>
        <v>-1.8618011200000006E-2</v>
      </c>
      <c r="H66">
        <f t="shared" si="12"/>
        <v>2.205421600000001E-3</v>
      </c>
      <c r="J66">
        <f t="shared" si="12"/>
        <v>4.9202940000000056E-3</v>
      </c>
      <c r="L66">
        <f t="shared" si="12"/>
        <v>-2.5034299999999949E-3</v>
      </c>
      <c r="N66">
        <f t="shared" si="12"/>
        <v>1.0794040800000005E-2</v>
      </c>
    </row>
    <row r="67" spans="1:15" x14ac:dyDescent="0.25">
      <c r="C67" s="16" t="s">
        <v>46</v>
      </c>
      <c r="D67">
        <f>COVAR(D55:D59,E55:E59)</f>
        <v>-1.6488279999999993E-3</v>
      </c>
      <c r="F67">
        <f t="shared" ref="F67:P67" si="13">COVAR(F55:F59,G55:G59)</f>
        <v>-6.2223599999999878E-4</v>
      </c>
      <c r="H67">
        <f t="shared" si="13"/>
        <v>-3.4481519999999986E-3</v>
      </c>
      <c r="J67">
        <f t="shared" si="13"/>
        <v>1.0579780000000067E-3</v>
      </c>
      <c r="L67">
        <f t="shared" si="13"/>
        <v>9.5340880000000048E-4</v>
      </c>
      <c r="N67">
        <f t="shared" si="13"/>
        <v>1.237671999999832E-4</v>
      </c>
    </row>
    <row r="68" spans="1:15" x14ac:dyDescent="0.25">
      <c r="C68" s="13" t="s">
        <v>47</v>
      </c>
      <c r="D68">
        <f>+D63-D62</f>
        <v>-7.3799999999998311E-3</v>
      </c>
      <c r="E68">
        <f t="shared" ref="E68:O68" si="14">+E63-E62</f>
        <v>3.1340000000000257E-2</v>
      </c>
      <c r="F68">
        <f t="shared" si="14"/>
        <v>-9.3059999999999921E-2</v>
      </c>
      <c r="G68">
        <f t="shared" si="14"/>
        <v>3.7379999999999858E-2</v>
      </c>
      <c r="H68">
        <f t="shared" si="14"/>
        <v>-2.2840000000000193E-2</v>
      </c>
      <c r="I68">
        <f t="shared" si="14"/>
        <v>5.2579999999999849E-2</v>
      </c>
      <c r="J68">
        <f t="shared" si="14"/>
        <v>4.8780000000000157E-2</v>
      </c>
      <c r="K68">
        <f t="shared" si="14"/>
        <v>2.4159999999999848E-2</v>
      </c>
      <c r="L68">
        <f t="shared" si="14"/>
        <v>-8.1199999999999051E-3</v>
      </c>
      <c r="M68">
        <f t="shared" si="14"/>
        <v>5.3400000000001224E-3</v>
      </c>
      <c r="N68">
        <f t="shared" si="14"/>
        <v>-8.2619999999999472E-2</v>
      </c>
      <c r="O68">
        <f t="shared" si="14"/>
        <v>3.0159999999999965E-2</v>
      </c>
    </row>
    <row r="69" spans="1:15" x14ac:dyDescent="0.25">
      <c r="C69" s="13" t="s">
        <v>48</v>
      </c>
      <c r="D69">
        <f>+D65-D64</f>
        <v>2.1130129999999904E-3</v>
      </c>
      <c r="E69">
        <f t="shared" ref="E69:O69" si="15">+E65-E64</f>
        <v>-9.4221790000004191E-3</v>
      </c>
      <c r="F69">
        <f t="shared" si="15"/>
        <v>-1.0370058000000348E-2</v>
      </c>
      <c r="G69">
        <f t="shared" si="15"/>
        <v>-2.7295432000000258E-2</v>
      </c>
      <c r="H69">
        <f t="shared" si="15"/>
        <v>1.7818419999999996E-3</v>
      </c>
      <c r="I69">
        <f t="shared" si="15"/>
        <v>2.1476950000003381E-3</v>
      </c>
      <c r="J69">
        <f t="shared" si="15"/>
        <v>-6.7974669999997118E-3</v>
      </c>
      <c r="K69">
        <f t="shared" si="15"/>
        <v>-4.9761786999999807E-2</v>
      </c>
      <c r="L69">
        <f t="shared" si="15"/>
        <v>-2.9818558000000092E-2</v>
      </c>
      <c r="M69">
        <f t="shared" si="15"/>
        <v>-1.7863611999999779E-2</v>
      </c>
      <c r="N69">
        <f t="shared" si="15"/>
        <v>0.10154185699999987</v>
      </c>
      <c r="O69">
        <f t="shared" si="15"/>
        <v>-1.1158397599999976E-2</v>
      </c>
    </row>
    <row r="70" spans="1:15" x14ac:dyDescent="0.25">
      <c r="C70" s="13" t="s">
        <v>73</v>
      </c>
      <c r="D70">
        <f>+D67-D66</f>
        <v>-3.3670023999999958E-3</v>
      </c>
      <c r="E70">
        <f t="shared" ref="E70:O70" si="16">+E67-E66</f>
        <v>0</v>
      </c>
      <c r="F70">
        <f t="shared" si="16"/>
        <v>1.7995775200000008E-2</v>
      </c>
      <c r="G70">
        <f t="shared" si="16"/>
        <v>0</v>
      </c>
      <c r="H70">
        <f t="shared" si="16"/>
        <v>-5.6535735999999996E-3</v>
      </c>
      <c r="I70">
        <f t="shared" si="16"/>
        <v>0</v>
      </c>
      <c r="J70">
        <f t="shared" si="16"/>
        <v>-3.8623159999999989E-3</v>
      </c>
      <c r="K70">
        <f t="shared" si="16"/>
        <v>0</v>
      </c>
      <c r="L70">
        <f t="shared" si="16"/>
        <v>3.4568387999999953E-3</v>
      </c>
      <c r="M70">
        <f t="shared" si="16"/>
        <v>0</v>
      </c>
      <c r="N70">
        <f t="shared" si="16"/>
        <v>-1.0670273600000021E-2</v>
      </c>
      <c r="O70">
        <f t="shared" si="16"/>
        <v>0</v>
      </c>
    </row>
    <row r="74" spans="1:15" x14ac:dyDescent="0.25">
      <c r="A74" t="s">
        <v>76</v>
      </c>
    </row>
    <row r="76" spans="1:15" x14ac:dyDescent="0.25">
      <c r="B76">
        <v>1</v>
      </c>
      <c r="D76">
        <f>(2*D62*E68*D66)+(2*E62*E68+(E68^2))*D64</f>
        <v>2.6922607418279301E-4</v>
      </c>
      <c r="F76">
        <f t="shared" ref="F76:P76" si="17">(2*F62*G68*F66)+(2*G62*G68+(G68^2))*F64</f>
        <v>6.9674077729511819E-4</v>
      </c>
      <c r="H76">
        <f t="shared" si="17"/>
        <v>6.8863418117929729E-4</v>
      </c>
      <c r="J76">
        <f t="shared" si="17"/>
        <v>9.6837736851442522E-4</v>
      </c>
      <c r="L76">
        <f t="shared" si="17"/>
        <v>3.0835867614480215E-4</v>
      </c>
      <c r="N76">
        <f t="shared" si="17"/>
        <v>4.6551426580250955E-3</v>
      </c>
    </row>
    <row r="77" spans="1:15" x14ac:dyDescent="0.25">
      <c r="B77">
        <v>2</v>
      </c>
      <c r="D77">
        <f>2*E62*D68*D66+(2*D62*D68+(D68^2))*E64</f>
        <v>-3.8552882173622328E-4</v>
      </c>
      <c r="F77">
        <f t="shared" ref="F77:P77" si="18">2*G62*F68*F66+(2*F62*F68+(F68^2))*G64</f>
        <v>-3.7128015983453173E-3</v>
      </c>
      <c r="H77">
        <f t="shared" si="18"/>
        <v>-9.7525630186069288E-4</v>
      </c>
      <c r="J77">
        <f t="shared" si="18"/>
        <v>5.9660304987618189E-3</v>
      </c>
      <c r="L77">
        <f t="shared" si="18"/>
        <v>-3.3205587381264853E-4</v>
      </c>
      <c r="N77">
        <f t="shared" si="18"/>
        <v>-1.7042189450932301E-2</v>
      </c>
    </row>
    <row r="78" spans="1:15" x14ac:dyDescent="0.25">
      <c r="B78">
        <v>3</v>
      </c>
      <c r="D78">
        <f>D62^2*E69</f>
        <v>-9.4916538363573107E-3</v>
      </c>
      <c r="F78">
        <f t="shared" ref="F78:P78" si="19">F62^2*G69</f>
        <v>-2.9890641593947928E-2</v>
      </c>
      <c r="H78">
        <f t="shared" si="19"/>
        <v>2.1971153381766984E-3</v>
      </c>
      <c r="J78">
        <f t="shared" si="19"/>
        <v>-4.7384401324113402E-2</v>
      </c>
      <c r="L78">
        <f t="shared" si="19"/>
        <v>-1.8110980332167091E-2</v>
      </c>
      <c r="N78">
        <f t="shared" si="19"/>
        <v>-0.28392500838050527</v>
      </c>
    </row>
    <row r="79" spans="1:15" x14ac:dyDescent="0.25">
      <c r="B79">
        <v>4</v>
      </c>
      <c r="D79">
        <f>+E62^2*D69</f>
        <v>2.0501812914823954E-3</v>
      </c>
      <c r="F79">
        <f t="shared" ref="F79:P79" si="20">+G62^2*F69</f>
        <v>-9.9923579265421524E-3</v>
      </c>
      <c r="H79">
        <f t="shared" si="20"/>
        <v>1.6899048321658628E-3</v>
      </c>
      <c r="J79">
        <f t="shared" si="20"/>
        <v>-6.6353066272477204E-3</v>
      </c>
      <c r="L79">
        <f t="shared" si="20"/>
        <v>-2.9675600676494173E-2</v>
      </c>
      <c r="N79">
        <f t="shared" si="20"/>
        <v>9.8562461363274553E-2</v>
      </c>
    </row>
    <row r="80" spans="1:15" x14ac:dyDescent="0.25">
      <c r="B80">
        <v>5</v>
      </c>
      <c r="D80">
        <f>2*E68*D68*D66</f>
        <v>-7.9479036487294684E-7</v>
      </c>
      <c r="F80">
        <f t="shared" ref="F80:P80" si="21">2*G68*F68*F66</f>
        <v>1.2952858706105416E-4</v>
      </c>
      <c r="H80">
        <f t="shared" si="21"/>
        <v>-5.297101573815072E-6</v>
      </c>
      <c r="J80">
        <f t="shared" si="21"/>
        <v>1.1597377004582378E-5</v>
      </c>
      <c r="L80">
        <f t="shared" si="21"/>
        <v>2.17101455088002E-7</v>
      </c>
      <c r="N80">
        <f t="shared" si="21"/>
        <v>-5.3793596222046335E-5</v>
      </c>
    </row>
    <row r="81" spans="1:14" x14ac:dyDescent="0.25">
      <c r="B81">
        <v>6</v>
      </c>
      <c r="D81">
        <f>(((2*D62*E62)-(2*D66))*D70)-(D70^2)</f>
        <v>-6.6573058348225519E-3</v>
      </c>
      <c r="F81">
        <f t="shared" ref="F81:P81" si="22">(((2*F62*G62)-(2*F66))*F70)-(F70^2)</f>
        <v>3.7317701861243134E-2</v>
      </c>
      <c r="H81">
        <f t="shared" si="22"/>
        <v>-1.1144576696551233E-2</v>
      </c>
      <c r="J81">
        <f t="shared" si="22"/>
        <v>-7.4243062178631662E-3</v>
      </c>
      <c r="L81">
        <f t="shared" si="22"/>
        <v>6.9500328321239167E-3</v>
      </c>
      <c r="N81">
        <f t="shared" si="22"/>
        <v>-0.10594058699576654</v>
      </c>
    </row>
    <row r="82" spans="1:14" x14ac:dyDescent="0.25">
      <c r="B82">
        <v>7</v>
      </c>
      <c r="D82">
        <f>(2*D62*D68+(D68^2))*E69</f>
        <v>1.390699713263826E-4</v>
      </c>
      <c r="F82">
        <f t="shared" ref="F82:P82" si="23">(2*F62*F68+(F68^2))*G69</f>
        <v>5.0798701880337745E-3</v>
      </c>
      <c r="H82">
        <f t="shared" si="23"/>
        <v>-9.8108669734168287E-5</v>
      </c>
      <c r="J82">
        <f t="shared" si="23"/>
        <v>-4.8557794393073381E-3</v>
      </c>
      <c r="L82">
        <f t="shared" si="23"/>
        <v>2.9092895724721214E-4</v>
      </c>
      <c r="N82">
        <f t="shared" si="23"/>
        <v>9.2245810998419983E-3</v>
      </c>
    </row>
    <row r="83" spans="1:14" x14ac:dyDescent="0.25">
      <c r="B83">
        <v>8</v>
      </c>
      <c r="D83">
        <f>(2*E62*E68+(E68^2))*D69</f>
        <v>1.3253504096184007E-4</v>
      </c>
      <c r="F83">
        <f t="shared" ref="F83:P83" si="24">(2*G62*G68+(G68^2))*F69</f>
        <v>-7.7550586839620782E-4</v>
      </c>
      <c r="H83">
        <f t="shared" si="24"/>
        <v>1.8740661149570738E-4</v>
      </c>
      <c r="J83">
        <f t="shared" si="24"/>
        <v>-3.2847988172841918E-4</v>
      </c>
      <c r="L83">
        <f t="shared" si="24"/>
        <v>-3.1854818423385711E-4</v>
      </c>
      <c r="N83">
        <f t="shared" si="24"/>
        <v>6.1268423156842569E-3</v>
      </c>
    </row>
    <row r="84" spans="1:14" x14ac:dyDescent="0.25">
      <c r="B84">
        <v>9</v>
      </c>
      <c r="D84">
        <f>(2*E62*D68+2*D62*E68+2*D68*E68)*D70</f>
        <v>-1.6131035367165578E-4</v>
      </c>
      <c r="F84">
        <f t="shared" ref="F84:O84" si="25">(2*G62*F68+2*F62*G68+2*F68*G68)*F70</f>
        <v>-2.0051420076036496E-3</v>
      </c>
      <c r="H84">
        <f t="shared" si="25"/>
        <v>-3.3624771003768449E-4</v>
      </c>
      <c r="J84">
        <f t="shared" si="25"/>
        <v>-5.6350399437683188E-4</v>
      </c>
      <c r="L84">
        <f t="shared" si="25"/>
        <v>-1.9130331205758154E-5</v>
      </c>
      <c r="N84">
        <f t="shared" si="25"/>
        <v>-1.4563940176947311E-3</v>
      </c>
    </row>
    <row r="85" spans="1:14" x14ac:dyDescent="0.25">
      <c r="B85">
        <v>10</v>
      </c>
      <c r="D85">
        <f>+D88-D87-SUM(D76:D84)</f>
        <v>1.4553935666981356E-4</v>
      </c>
      <c r="F85">
        <f t="shared" ref="F85:N85" si="26">+F88-F87-SUM(F76:F84)</f>
        <v>2.3442053975684827E-3</v>
      </c>
      <c r="H85">
        <f t="shared" si="26"/>
        <v>4.6278642104860199E-4</v>
      </c>
      <c r="J85">
        <f t="shared" si="26"/>
        <v>-1.4922061625925881E-3</v>
      </c>
      <c r="L85">
        <f t="shared" si="26"/>
        <v>1.6506759668506732E-4</v>
      </c>
      <c r="N85">
        <f t="shared" si="26"/>
        <v>0.23309339204862417</v>
      </c>
    </row>
    <row r="87" spans="1:14" x14ac:dyDescent="0.25">
      <c r="D87">
        <f>D62*E64+E62^2*D64+2*D62*E62*D66-D66^2</f>
        <v>3.0404504171259519E-2</v>
      </c>
      <c r="F87">
        <f t="shared" ref="F87:P88" si="27">F62*G64+G62^2*F64+2*F62*G62*F66-F66^2</f>
        <v>2.9151542410622705E-2</v>
      </c>
      <c r="H87">
        <f t="shared" si="27"/>
        <v>2.7855467727683252E-2</v>
      </c>
      <c r="J87">
        <f t="shared" si="27"/>
        <v>7.9256576933235207E-2</v>
      </c>
      <c r="L87">
        <f t="shared" si="27"/>
        <v>4.923582550758298E-2</v>
      </c>
      <c r="N87">
        <f t="shared" si="27"/>
        <v>0.22248833249157152</v>
      </c>
    </row>
    <row r="88" spans="1:14" x14ac:dyDescent="0.25">
      <c r="D88">
        <f>D63*E65+E63^2*D65+2*D63*E63*D67-D67^2</f>
        <v>1.6444462268930128E-2</v>
      </c>
      <c r="F88">
        <f t="shared" si="27"/>
        <v>2.834314022698901E-2</v>
      </c>
      <c r="H88">
        <f t="shared" si="27"/>
        <v>2.0521828631991826E-2</v>
      </c>
      <c r="J88">
        <f t="shared" si="27"/>
        <v>1.7518598530286578E-2</v>
      </c>
      <c r="L88">
        <f t="shared" si="27"/>
        <v>8.4941152733255393E-3</v>
      </c>
      <c r="N88">
        <f t="shared" si="27"/>
        <v>0.16573277953590076</v>
      </c>
    </row>
    <row r="90" spans="1:14" x14ac:dyDescent="0.25">
      <c r="D90">
        <f>+D88-D87</f>
        <v>-1.3960041902329391E-2</v>
      </c>
      <c r="F90">
        <f t="shared" ref="F90:P90" si="28">+F88-F87</f>
        <v>-8.0840218363369479E-4</v>
      </c>
      <c r="H90">
        <f t="shared" si="28"/>
        <v>-7.3336390956914264E-3</v>
      </c>
      <c r="J90">
        <f t="shared" si="28"/>
        <v>-6.1737978402948632E-2</v>
      </c>
      <c r="L90">
        <f t="shared" si="28"/>
        <v>-4.074171023425744E-2</v>
      </c>
      <c r="N90">
        <f t="shared" si="28"/>
        <v>-5.6755552955670752E-2</v>
      </c>
    </row>
    <row r="92" spans="1:14" x14ac:dyDescent="0.25">
      <c r="A92" t="s">
        <v>77</v>
      </c>
    </row>
    <row r="93" spans="1:14" x14ac:dyDescent="0.25">
      <c r="B93">
        <v>1</v>
      </c>
      <c r="D93">
        <f>+D76/$N$90*100</f>
        <v>-0.47436076324209825</v>
      </c>
      <c r="F93">
        <f t="shared" ref="F93:O93" si="29">+F76/$N$90*100</f>
        <v>-1.2276169308742557</v>
      </c>
      <c r="H93">
        <f t="shared" si="29"/>
        <v>-1.2133335776274772</v>
      </c>
      <c r="J93">
        <f t="shared" si="29"/>
        <v>-1.7062248856438451</v>
      </c>
      <c r="L93">
        <f t="shared" si="29"/>
        <v>-0.54331014338922479</v>
      </c>
      <c r="N93">
        <f t="shared" si="29"/>
        <v>-8.2020919814859727</v>
      </c>
    </row>
    <row r="94" spans="1:14" x14ac:dyDescent="0.25">
      <c r="B94">
        <v>2</v>
      </c>
      <c r="D94">
        <f t="shared" ref="D94:N102" si="30">+D77/$N$90*100</f>
        <v>0.67927947426984414</v>
      </c>
      <c r="F94">
        <f t="shared" si="30"/>
        <v>6.5417415653499527</v>
      </c>
      <c r="H94">
        <f t="shared" si="30"/>
        <v>1.7183451681325745</v>
      </c>
      <c r="J94">
        <f t="shared" si="30"/>
        <v>-10.511800498924961</v>
      </c>
      <c r="L94">
        <f t="shared" si="30"/>
        <v>0.58506323437990759</v>
      </c>
      <c r="N94">
        <f t="shared" si="30"/>
        <v>30.02735162186368</v>
      </c>
    </row>
    <row r="95" spans="1:14" x14ac:dyDescent="0.25">
      <c r="B95">
        <v>3</v>
      </c>
      <c r="D95">
        <f t="shared" si="30"/>
        <v>16.723744800391287</v>
      </c>
      <c r="F95">
        <f t="shared" si="30"/>
        <v>52.665580788710109</v>
      </c>
      <c r="H95">
        <f t="shared" si="30"/>
        <v>-3.8711900840659021</v>
      </c>
      <c r="J95">
        <f t="shared" si="30"/>
        <v>83.488573111292325</v>
      </c>
      <c r="L95">
        <f t="shared" si="30"/>
        <v>31.910499306231365</v>
      </c>
      <c r="N95">
        <f t="shared" si="30"/>
        <v>500.2594347063565</v>
      </c>
    </row>
    <row r="96" spans="1:14" x14ac:dyDescent="0.25">
      <c r="B96">
        <v>4</v>
      </c>
      <c r="D96">
        <f t="shared" si="30"/>
        <v>-3.612300796511843</v>
      </c>
      <c r="F96">
        <f t="shared" si="30"/>
        <v>17.605956432750713</v>
      </c>
      <c r="H96">
        <f t="shared" si="30"/>
        <v>-2.9775145235317728</v>
      </c>
      <c r="J96">
        <f t="shared" si="30"/>
        <v>11.691026307910812</v>
      </c>
      <c r="L96">
        <f t="shared" si="30"/>
        <v>52.28669113605936</v>
      </c>
      <c r="N96">
        <f t="shared" si="30"/>
        <v>-173.66135334855662</v>
      </c>
    </row>
    <row r="97" spans="1:14" x14ac:dyDescent="0.25">
      <c r="B97">
        <v>5</v>
      </c>
      <c r="D97">
        <f t="shared" si="30"/>
        <v>1.400374630291634E-3</v>
      </c>
      <c r="F97">
        <f t="shared" si="30"/>
        <v>-0.22822187489252937</v>
      </c>
      <c r="H97">
        <f t="shared" si="30"/>
        <v>9.3331864424832638E-3</v>
      </c>
      <c r="J97">
        <f t="shared" si="30"/>
        <v>-2.0433907169648359E-2</v>
      </c>
      <c r="L97">
        <f t="shared" si="30"/>
        <v>-3.8252020072391917E-4</v>
      </c>
      <c r="N97">
        <f t="shared" si="30"/>
        <v>9.4781203636694594E-2</v>
      </c>
    </row>
    <row r="98" spans="1:14" x14ac:dyDescent="0.25">
      <c r="B98">
        <v>6</v>
      </c>
      <c r="D98">
        <f t="shared" si="30"/>
        <v>11.729787638616223</v>
      </c>
      <c r="F98">
        <f t="shared" si="30"/>
        <v>-65.751631193498085</v>
      </c>
      <c r="H98">
        <f t="shared" si="30"/>
        <v>19.636099229366629</v>
      </c>
      <c r="J98">
        <f t="shared" si="30"/>
        <v>13.081197929058963</v>
      </c>
      <c r="L98">
        <f t="shared" si="30"/>
        <v>-12.24555566845112</v>
      </c>
      <c r="N98">
        <f t="shared" si="30"/>
        <v>186.6611837585514</v>
      </c>
    </row>
    <row r="99" spans="1:14" x14ac:dyDescent="0.25">
      <c r="B99">
        <v>7</v>
      </c>
      <c r="D99">
        <f t="shared" si="30"/>
        <v>-0.24503324183098699</v>
      </c>
      <c r="F99">
        <f t="shared" si="30"/>
        <v>-8.9504373113965361</v>
      </c>
      <c r="H99">
        <f t="shared" si="30"/>
        <v>0.17286179875790589</v>
      </c>
      <c r="J99">
        <f t="shared" si="30"/>
        <v>8.555602379735376</v>
      </c>
      <c r="L99">
        <f t="shared" si="30"/>
        <v>-0.51259998730775092</v>
      </c>
      <c r="N99">
        <f t="shared" si="30"/>
        <v>-16.253178093510797</v>
      </c>
    </row>
    <row r="100" spans="1:14" x14ac:dyDescent="0.25">
      <c r="B100">
        <v>8</v>
      </c>
      <c r="D100">
        <f t="shared" si="30"/>
        <v>-0.23351907268942887</v>
      </c>
      <c r="F100">
        <f t="shared" si="30"/>
        <v>1.366396463447235</v>
      </c>
      <c r="H100">
        <f t="shared" si="30"/>
        <v>-0.33019960468376086</v>
      </c>
      <c r="J100">
        <f t="shared" si="30"/>
        <v>0.57876254326159116</v>
      </c>
      <c r="L100">
        <f t="shared" si="30"/>
        <v>0.56126346699971541</v>
      </c>
      <c r="N100">
        <f t="shared" si="30"/>
        <v>-10.795141614547676</v>
      </c>
    </row>
    <row r="101" spans="1:14" x14ac:dyDescent="0.25">
      <c r="B101">
        <v>9</v>
      </c>
      <c r="D101">
        <f t="shared" si="30"/>
        <v>0.28421950852570876</v>
      </c>
      <c r="F101">
        <f t="shared" si="30"/>
        <v>3.5329441846329592</v>
      </c>
      <c r="H101">
        <f t="shared" si="30"/>
        <v>0.59244900723690008</v>
      </c>
      <c r="J101">
        <f t="shared" si="30"/>
        <v>0.99286142946569456</v>
      </c>
      <c r="L101">
        <f t="shared" si="30"/>
        <v>3.3706536558105613E-2</v>
      </c>
      <c r="N101">
        <f t="shared" si="30"/>
        <v>2.5660819811450977</v>
      </c>
    </row>
    <row r="102" spans="1:14" x14ac:dyDescent="0.25">
      <c r="B102">
        <v>10</v>
      </c>
      <c r="D102">
        <f>+D85/$N$90*100</f>
        <v>-0.25643192443827989</v>
      </c>
      <c r="F102">
        <f t="shared" si="30"/>
        <v>-4.1303542569648428</v>
      </c>
      <c r="H102">
        <f t="shared" si="30"/>
        <v>-0.81540289354605344</v>
      </c>
      <c r="J102">
        <f t="shared" si="30"/>
        <v>2.629180908092084</v>
      </c>
      <c r="L102">
        <f t="shared" si="30"/>
        <v>-0.29083955329268718</v>
      </c>
      <c r="N102">
        <f t="shared" si="30"/>
        <v>-410.69706823345217</v>
      </c>
    </row>
    <row r="103" spans="1:14" x14ac:dyDescent="0.25">
      <c r="C103" t="s">
        <v>78</v>
      </c>
      <c r="D103">
        <f>+D90/$N$90*100</f>
        <v>24.596785997720719</v>
      </c>
      <c r="F103">
        <f t="shared" ref="F103:O103" si="31">+F90/$N$90*100</f>
        <v>1.4243578672647272</v>
      </c>
      <c r="H103">
        <f t="shared" si="31"/>
        <v>12.921447706481526</v>
      </c>
      <c r="J103">
        <f t="shared" si="31"/>
        <v>108.77874531707836</v>
      </c>
      <c r="L103">
        <f t="shared" si="31"/>
        <v>71.784535807586948</v>
      </c>
      <c r="N103">
        <f t="shared" si="31"/>
        <v>100</v>
      </c>
    </row>
    <row r="106" spans="1:14" x14ac:dyDescent="0.25">
      <c r="A106" t="s">
        <v>53</v>
      </c>
    </row>
    <row r="107" spans="1:14" x14ac:dyDescent="0.25">
      <c r="C107" t="s">
        <v>12</v>
      </c>
      <c r="D107">
        <f>+D62*E68</f>
        <v>3.1455331200000256E-2</v>
      </c>
      <c r="F107">
        <f t="shared" ref="F107:O107" si="32">+F62*G68</f>
        <v>3.9116674799999848E-2</v>
      </c>
      <c r="H107">
        <f t="shared" si="32"/>
        <v>5.3181515199999856E-2</v>
      </c>
      <c r="J107">
        <f t="shared" si="32"/>
        <v>2.3575811199999852E-2</v>
      </c>
      <c r="L107">
        <f t="shared" si="32"/>
        <v>5.3768460000001225E-3</v>
      </c>
      <c r="N107">
        <f t="shared" si="32"/>
        <v>0.15213608799999978</v>
      </c>
    </row>
    <row r="108" spans="1:14" x14ac:dyDescent="0.25">
      <c r="C108" t="s">
        <v>54</v>
      </c>
      <c r="D108">
        <f>+E62*D68</f>
        <v>-7.2694475999998329E-3</v>
      </c>
      <c r="F108">
        <f t="shared" ref="F108:O108" si="33">+G62*F68</f>
        <v>-9.1349557199999931E-2</v>
      </c>
      <c r="H108">
        <f t="shared" si="33"/>
        <v>-2.2242962400000187E-2</v>
      </c>
      <c r="J108">
        <f t="shared" si="33"/>
        <v>4.8194640000000157E-2</v>
      </c>
      <c r="L108">
        <f t="shared" si="33"/>
        <v>-8.1005119999999053E-3</v>
      </c>
      <c r="N108">
        <f t="shared" si="33"/>
        <v>-8.1398876399999473E-2</v>
      </c>
    </row>
    <row r="109" spans="1:14" x14ac:dyDescent="0.25">
      <c r="C109" t="s">
        <v>55</v>
      </c>
      <c r="D109">
        <f>+E68*D68</f>
        <v>-2.312891999999966E-4</v>
      </c>
      <c r="F109">
        <f t="shared" ref="F109:O109" si="34">+G68*F68</f>
        <v>-3.4785827999999838E-3</v>
      </c>
      <c r="H109">
        <f t="shared" si="34"/>
        <v>-1.2009272000000066E-3</v>
      </c>
      <c r="J109">
        <f t="shared" si="34"/>
        <v>1.1785247999999964E-3</v>
      </c>
      <c r="L109">
        <f t="shared" si="34"/>
        <v>-4.3360800000000488E-5</v>
      </c>
      <c r="N109">
        <f t="shared" si="34"/>
        <v>-2.4918191999999811E-3</v>
      </c>
    </row>
    <row r="110" spans="1:14" x14ac:dyDescent="0.25">
      <c r="C110" t="s">
        <v>56</v>
      </c>
      <c r="D110">
        <f>+D111-SUM(D107:D109)</f>
        <v>-3.3670023999999958E-3</v>
      </c>
      <c r="F110">
        <f t="shared" ref="F110:N110" si="35">+F111-SUM(F107:F109)</f>
        <v>1.7995775200000008E-2</v>
      </c>
      <c r="H110">
        <f t="shared" si="35"/>
        <v>-5.6535735999999996E-3</v>
      </c>
      <c r="J110">
        <f t="shared" si="35"/>
        <v>-3.8623160000000045E-3</v>
      </c>
      <c r="L110">
        <f t="shared" si="35"/>
        <v>3.4568387999999953E-3</v>
      </c>
      <c r="N110">
        <f t="shared" si="35"/>
        <v>-1.0670273600000023E-2</v>
      </c>
    </row>
    <row r="111" spans="1:14" x14ac:dyDescent="0.25">
      <c r="C111" t="s">
        <v>52</v>
      </c>
      <c r="D111">
        <f>+D62*E68+E62*D68+D68*E68+D70</f>
        <v>2.0587592000000429E-2</v>
      </c>
      <c r="F111">
        <f t="shared" ref="F111:O111" si="36">+F62*G68+G62*F68+F68*G68+F70</f>
        <v>-3.7715690000000059E-2</v>
      </c>
      <c r="H111">
        <f t="shared" si="36"/>
        <v>2.4084051999999662E-2</v>
      </c>
      <c r="J111">
        <f t="shared" si="36"/>
        <v>6.9086659999999994E-2</v>
      </c>
      <c r="L111">
        <f t="shared" si="36"/>
        <v>6.8981200000021222E-4</v>
      </c>
      <c r="N111">
        <f t="shared" si="36"/>
        <v>5.7575118800000304E-2</v>
      </c>
    </row>
    <row r="114" spans="1:14" x14ac:dyDescent="0.25">
      <c r="A114" t="s">
        <v>57</v>
      </c>
    </row>
    <row r="115" spans="1:14" x14ac:dyDescent="0.25">
      <c r="C115" t="s">
        <v>12</v>
      </c>
      <c r="D115">
        <f>D107/$N$111*100</f>
        <v>54.633549796513989</v>
      </c>
      <c r="F115">
        <f t="shared" ref="F115:O115" si="37">F107/$N$111*100</f>
        <v>67.940241575323753</v>
      </c>
      <c r="H115">
        <f t="shared" si="37"/>
        <v>92.368919610461276</v>
      </c>
      <c r="J115">
        <f t="shared" si="37"/>
        <v>40.947915855624302</v>
      </c>
      <c r="L115">
        <f t="shared" si="37"/>
        <v>9.3388361362792249</v>
      </c>
      <c r="N115">
        <f t="shared" si="37"/>
        <v>264.23929497823104</v>
      </c>
    </row>
    <row r="116" spans="1:14" x14ac:dyDescent="0.25">
      <c r="C116" t="s">
        <v>54</v>
      </c>
      <c r="D116">
        <f t="shared" ref="D116:N119" si="38">D108/$N$111*100</f>
        <v>-12.626022753425556</v>
      </c>
      <c r="F116">
        <f t="shared" si="38"/>
        <v>-158.6615175164857</v>
      </c>
      <c r="H116">
        <f t="shared" si="38"/>
        <v>-38.632942256299899</v>
      </c>
      <c r="J116">
        <f t="shared" si="38"/>
        <v>83.707408694048411</v>
      </c>
      <c r="L116">
        <f t="shared" si="38"/>
        <v>-14.069466409854567</v>
      </c>
      <c r="N116">
        <f t="shared" si="38"/>
        <v>-141.37856438083293</v>
      </c>
    </row>
    <row r="117" spans="1:14" x14ac:dyDescent="0.25">
      <c r="C117" t="s">
        <v>55</v>
      </c>
      <c r="D117">
        <f t="shared" si="38"/>
        <v>-0.40171727791553491</v>
      </c>
      <c r="F117">
        <f t="shared" si="38"/>
        <v>-6.0418161047719199</v>
      </c>
      <c r="H117">
        <f t="shared" si="38"/>
        <v>-2.0858440677676908</v>
      </c>
      <c r="J117">
        <f t="shared" si="38"/>
        <v>2.0469342045022239</v>
      </c>
      <c r="L117">
        <f t="shared" si="38"/>
        <v>-7.5311698705518362E-2</v>
      </c>
      <c r="N117">
        <f t="shared" si="38"/>
        <v>-4.3279445217574919</v>
      </c>
    </row>
    <row r="118" spans="1:14" x14ac:dyDescent="0.25">
      <c r="C118" t="s">
        <v>56</v>
      </c>
      <c r="D118">
        <f t="shared" si="38"/>
        <v>-5.8480164178141099</v>
      </c>
      <c r="F118">
        <f t="shared" si="38"/>
        <v>31.256166856576094</v>
      </c>
      <c r="H118">
        <f t="shared" si="38"/>
        <v>-9.8194736160925977</v>
      </c>
      <c r="J118">
        <f t="shared" si="38"/>
        <v>-6.7083074781254011</v>
      </c>
      <c r="L118">
        <f t="shared" si="38"/>
        <v>6.0040497910357367</v>
      </c>
      <c r="N118">
        <f t="shared" si="38"/>
        <v>-18.532786075640658</v>
      </c>
    </row>
    <row r="119" spans="1:14" x14ac:dyDescent="0.25">
      <c r="C119" t="s">
        <v>52</v>
      </c>
      <c r="D119">
        <f t="shared" si="38"/>
        <v>35.757793347358792</v>
      </c>
      <c r="F119">
        <f t="shared" si="38"/>
        <v>-65.506925189357773</v>
      </c>
      <c r="H119">
        <f t="shared" si="38"/>
        <v>41.830659670301081</v>
      </c>
      <c r="J119">
        <f t="shared" si="38"/>
        <v>119.99395127604953</v>
      </c>
      <c r="L119">
        <f t="shared" si="38"/>
        <v>1.1981078187548762</v>
      </c>
      <c r="N119">
        <f t="shared" si="38"/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1DE3D-48E3-4A4A-BE2F-8261E4C5614F}">
  <dimension ref="A1:AG142"/>
  <sheetViews>
    <sheetView topLeftCell="C1" workbookViewId="0">
      <selection activeCell="S15" sqref="S15:AG24"/>
    </sheetView>
  </sheetViews>
  <sheetFormatPr defaultRowHeight="15" x14ac:dyDescent="0.25"/>
  <sheetData>
    <row r="1" spans="1:33" x14ac:dyDescent="0.25">
      <c r="H1" t="s">
        <v>67</v>
      </c>
      <c r="Z1" t="s">
        <v>67</v>
      </c>
    </row>
    <row r="2" spans="1:33" x14ac:dyDescent="0.25">
      <c r="D2" t="s">
        <v>68</v>
      </c>
      <c r="F2" t="s">
        <v>61</v>
      </c>
      <c r="H2" t="s">
        <v>69</v>
      </c>
      <c r="J2" t="s">
        <v>70</v>
      </c>
      <c r="L2" t="s">
        <v>2</v>
      </c>
      <c r="N2" t="s">
        <v>6</v>
      </c>
      <c r="V2" t="s">
        <v>68</v>
      </c>
      <c r="X2" t="s">
        <v>61</v>
      </c>
      <c r="Z2" t="s">
        <v>69</v>
      </c>
      <c r="AB2" t="s">
        <v>70</v>
      </c>
      <c r="AD2" t="s">
        <v>2</v>
      </c>
      <c r="AF2" t="s">
        <v>6</v>
      </c>
    </row>
    <row r="3" spans="1:33" x14ac:dyDescent="0.25">
      <c r="A3" t="s">
        <v>7</v>
      </c>
      <c r="D3" t="s">
        <v>8</v>
      </c>
      <c r="E3" t="s">
        <v>9</v>
      </c>
      <c r="F3" t="s">
        <v>8</v>
      </c>
      <c r="G3" t="s">
        <v>9</v>
      </c>
      <c r="H3" t="s">
        <v>8</v>
      </c>
      <c r="I3" t="s">
        <v>9</v>
      </c>
      <c r="J3" t="s">
        <v>8</v>
      </c>
      <c r="K3" t="s">
        <v>9</v>
      </c>
      <c r="L3" t="s">
        <v>8</v>
      </c>
      <c r="M3" t="s">
        <v>9</v>
      </c>
      <c r="N3" t="s">
        <v>11</v>
      </c>
      <c r="O3" t="s">
        <v>12</v>
      </c>
      <c r="S3" t="s">
        <v>7</v>
      </c>
      <c r="V3" t="s">
        <v>8</v>
      </c>
      <c r="W3" t="s">
        <v>9</v>
      </c>
      <c r="X3" t="s">
        <v>8</v>
      </c>
      <c r="Y3" t="s">
        <v>9</v>
      </c>
      <c r="Z3" t="s">
        <v>8</v>
      </c>
      <c r="AA3" t="s">
        <v>9</v>
      </c>
      <c r="AB3" t="s">
        <v>8</v>
      </c>
      <c r="AC3" t="s">
        <v>9</v>
      </c>
      <c r="AD3" t="s">
        <v>8</v>
      </c>
      <c r="AE3" t="s">
        <v>9</v>
      </c>
      <c r="AF3" t="s">
        <v>11</v>
      </c>
      <c r="AG3" t="s">
        <v>12</v>
      </c>
    </row>
    <row r="4" spans="1:33" x14ac:dyDescent="0.25">
      <c r="A4" t="s">
        <v>13</v>
      </c>
      <c r="B4">
        <v>1</v>
      </c>
      <c r="D4">
        <v>0.8952</v>
      </c>
      <c r="E4">
        <v>1.0992999999999999</v>
      </c>
      <c r="F4">
        <v>1.1216999999999999</v>
      </c>
      <c r="G4">
        <v>0.91379999999999995</v>
      </c>
      <c r="H4">
        <v>0.7147</v>
      </c>
      <c r="I4">
        <v>1.1120000000000001</v>
      </c>
      <c r="J4">
        <v>0.61839999999999995</v>
      </c>
      <c r="K4">
        <v>0.86939999999999995</v>
      </c>
      <c r="L4">
        <v>1.0353000000000001</v>
      </c>
      <c r="M4">
        <v>0.86080000000000001</v>
      </c>
      <c r="N4">
        <f>L4+J4+H4+F4+D4</f>
        <v>4.3853</v>
      </c>
      <c r="O4">
        <f>(M4+K4+I4+G4+E4)/5</f>
        <v>0.97105999999999992</v>
      </c>
      <c r="S4" t="s">
        <v>13</v>
      </c>
      <c r="T4">
        <v>1</v>
      </c>
      <c r="V4" s="3">
        <v>184547</v>
      </c>
      <c r="W4" s="2">
        <v>1.1754837521065093</v>
      </c>
      <c r="X4" s="3">
        <v>102307</v>
      </c>
      <c r="Y4" s="2">
        <v>0.74417195304329131</v>
      </c>
      <c r="Z4" s="3">
        <v>124648</v>
      </c>
      <c r="AA4" s="2">
        <v>1.1710175855208267</v>
      </c>
      <c r="AB4" s="3">
        <v>145463</v>
      </c>
      <c r="AC4" s="2">
        <v>0.97615201116435102</v>
      </c>
      <c r="AD4" s="3">
        <v>36730</v>
      </c>
      <c r="AE4" s="2">
        <v>0.92839640620745989</v>
      </c>
      <c r="AF4">
        <f>AD4+AB4+Z4+X4+V4</f>
        <v>593695</v>
      </c>
      <c r="AG4" s="1">
        <f>(AE4+AC4+AA4+Y4+W4)/5</f>
        <v>0.99904434160848754</v>
      </c>
    </row>
    <row r="5" spans="1:33" x14ac:dyDescent="0.25">
      <c r="A5" t="s">
        <v>14</v>
      </c>
      <c r="B5">
        <v>2</v>
      </c>
      <c r="D5">
        <v>1.0175000000000001</v>
      </c>
      <c r="E5">
        <v>1.133</v>
      </c>
      <c r="F5">
        <v>0.94630000000000003</v>
      </c>
      <c r="G5">
        <v>0.75700000000000001</v>
      </c>
      <c r="H5">
        <v>1.0541</v>
      </c>
      <c r="I5">
        <v>0.94389999999999996</v>
      </c>
      <c r="J5">
        <v>0.95930000000000004</v>
      </c>
      <c r="K5">
        <v>1.1125</v>
      </c>
      <c r="L5">
        <v>0.99609999999999999</v>
      </c>
      <c r="M5">
        <v>0.95169999999999999</v>
      </c>
      <c r="N5">
        <f t="shared" ref="N5:N24" si="0">L5+J5+H5+F5+D5</f>
        <v>4.9733000000000001</v>
      </c>
      <c r="O5">
        <f t="shared" ref="O5:O24" si="1">(M5+K5+I5+G5+E5)/5</f>
        <v>0.97961999999999994</v>
      </c>
      <c r="S5" t="s">
        <v>14</v>
      </c>
      <c r="T5">
        <v>2</v>
      </c>
      <c r="V5" s="3">
        <v>217687</v>
      </c>
      <c r="W5" s="2">
        <v>1.2708246243459647</v>
      </c>
      <c r="X5" s="3">
        <v>101544</v>
      </c>
      <c r="Y5" s="2">
        <v>0.61899275191050185</v>
      </c>
      <c r="Z5" s="3">
        <v>189985</v>
      </c>
      <c r="AA5" s="2">
        <v>1.0507619022554413</v>
      </c>
      <c r="AB5" s="3">
        <v>230184</v>
      </c>
      <c r="AC5" s="2">
        <v>1.2821872936433463</v>
      </c>
      <c r="AD5" s="3">
        <v>41948</v>
      </c>
      <c r="AE5" s="2">
        <v>1.0417183179174216</v>
      </c>
      <c r="AF5">
        <f t="shared" ref="AF5:AF24" si="2">AD5+AB5+Z5+X5+V5</f>
        <v>781348</v>
      </c>
      <c r="AG5" s="1">
        <f t="shared" ref="AG5:AG24" si="3">(AE5+AC5+AA5+Y5+W5)/5</f>
        <v>1.0528969780145352</v>
      </c>
    </row>
    <row r="6" spans="1:33" x14ac:dyDescent="0.25">
      <c r="A6" t="s">
        <v>15</v>
      </c>
      <c r="B6">
        <v>3</v>
      </c>
      <c r="D6">
        <v>0.86780000000000002</v>
      </c>
      <c r="E6">
        <v>0.65049999999999997</v>
      </c>
      <c r="F6">
        <v>0.1021</v>
      </c>
      <c r="G6">
        <v>1.0989</v>
      </c>
      <c r="H6">
        <v>1.0414000000000001</v>
      </c>
      <c r="I6">
        <v>0.88700000000000001</v>
      </c>
      <c r="J6">
        <v>0.96109999999999995</v>
      </c>
      <c r="K6">
        <v>0.92859999999999998</v>
      </c>
      <c r="L6">
        <v>0.63019999999999998</v>
      </c>
      <c r="M6">
        <v>1.0044</v>
      </c>
      <c r="N6">
        <f t="shared" si="0"/>
        <v>3.6025999999999998</v>
      </c>
      <c r="O6">
        <f t="shared" si="1"/>
        <v>0.91388000000000003</v>
      </c>
      <c r="S6" t="s">
        <v>15</v>
      </c>
      <c r="T6">
        <v>3</v>
      </c>
      <c r="V6" s="3">
        <v>192422</v>
      </c>
      <c r="W6" s="2">
        <v>0.75766284520481031</v>
      </c>
      <c r="X6" s="3">
        <v>12598</v>
      </c>
      <c r="Y6" s="2">
        <v>0.90561993967296395</v>
      </c>
      <c r="Z6" s="3">
        <v>193748</v>
      </c>
      <c r="AA6" s="2">
        <v>1.0399694448458823</v>
      </c>
      <c r="AB6" s="3">
        <v>235133</v>
      </c>
      <c r="AC6" s="2">
        <v>1.0894004669697575</v>
      </c>
      <c r="AD6" s="3">
        <v>30723</v>
      </c>
      <c r="AE6" s="2">
        <v>1.106825505321746</v>
      </c>
      <c r="AF6">
        <f t="shared" si="2"/>
        <v>664624</v>
      </c>
      <c r="AG6" s="1">
        <f t="shared" si="3"/>
        <v>0.9798956404030319</v>
      </c>
    </row>
    <row r="7" spans="1:33" x14ac:dyDescent="0.25">
      <c r="A7" t="s">
        <v>16</v>
      </c>
      <c r="B7">
        <v>4</v>
      </c>
      <c r="D7">
        <v>0.9597</v>
      </c>
      <c r="E7">
        <v>1.2584</v>
      </c>
      <c r="F7">
        <v>0.65469999999999995</v>
      </c>
      <c r="G7">
        <v>1.1466000000000001</v>
      </c>
      <c r="H7">
        <v>1.0064</v>
      </c>
      <c r="I7">
        <v>1.1843999999999999</v>
      </c>
      <c r="J7">
        <v>1.0414000000000001</v>
      </c>
      <c r="K7">
        <v>1.3031999999999999</v>
      </c>
      <c r="L7">
        <v>0.88400000000000001</v>
      </c>
      <c r="M7">
        <v>1.0739000000000001</v>
      </c>
      <c r="N7">
        <f t="shared" si="0"/>
        <v>4.5461999999999998</v>
      </c>
      <c r="O7">
        <f t="shared" si="1"/>
        <v>1.1933</v>
      </c>
      <c r="S7" t="s">
        <v>16</v>
      </c>
      <c r="T7">
        <v>4</v>
      </c>
      <c r="V7" s="3">
        <v>220253</v>
      </c>
      <c r="W7" s="2">
        <v>1.5296499934166619</v>
      </c>
      <c r="X7" s="3">
        <v>91331</v>
      </c>
      <c r="Y7" s="2">
        <v>0.96185304004116889</v>
      </c>
      <c r="Z7" s="3">
        <v>193092</v>
      </c>
      <c r="AA7" s="2">
        <v>1.4602987177096929</v>
      </c>
      <c r="AB7" s="3">
        <v>259695</v>
      </c>
      <c r="AC7" s="2">
        <v>1.5556826276978764</v>
      </c>
      <c r="AD7" s="3">
        <v>48964</v>
      </c>
      <c r="AE7" s="2">
        <v>1.1950208316314026</v>
      </c>
      <c r="AF7">
        <f t="shared" si="2"/>
        <v>813335</v>
      </c>
      <c r="AG7" s="1">
        <f t="shared" si="3"/>
        <v>1.3405010420993606</v>
      </c>
    </row>
    <row r="8" spans="1:33" x14ac:dyDescent="0.25">
      <c r="A8" t="s">
        <v>17</v>
      </c>
      <c r="B8">
        <v>5</v>
      </c>
      <c r="D8">
        <v>1.2379</v>
      </c>
      <c r="E8">
        <v>0.98950000000000005</v>
      </c>
      <c r="F8">
        <v>1.7623</v>
      </c>
      <c r="G8">
        <v>1.1342000000000001</v>
      </c>
      <c r="H8">
        <v>1.1979</v>
      </c>
      <c r="I8">
        <v>0.97450000000000003</v>
      </c>
      <c r="J8">
        <v>1.5371999999999999</v>
      </c>
      <c r="K8">
        <v>0.80300000000000005</v>
      </c>
      <c r="L8">
        <v>1.0708</v>
      </c>
      <c r="M8">
        <v>1.2745</v>
      </c>
      <c r="N8">
        <f t="shared" si="0"/>
        <v>6.8060999999999989</v>
      </c>
      <c r="O8">
        <f t="shared" si="1"/>
        <v>1.0351400000000002</v>
      </c>
      <c r="S8" t="s">
        <v>17</v>
      </c>
      <c r="T8">
        <v>5</v>
      </c>
      <c r="V8" s="3">
        <v>293746</v>
      </c>
      <c r="W8" s="2">
        <v>1.2455386626541298</v>
      </c>
      <c r="X8" s="3">
        <v>274225</v>
      </c>
      <c r="Y8" s="2">
        <v>0.96006199288905092</v>
      </c>
      <c r="Z8" s="3">
        <v>236816</v>
      </c>
      <c r="AA8" s="2">
        <v>1.2562411323559219</v>
      </c>
      <c r="AB8" s="3">
        <v>390577</v>
      </c>
      <c r="AC8" s="2">
        <v>0.98056721209902276</v>
      </c>
      <c r="AD8" s="3">
        <v>66415</v>
      </c>
      <c r="AE8" s="2">
        <v>1.4357750508168337</v>
      </c>
      <c r="AF8">
        <f t="shared" si="2"/>
        <v>1261779</v>
      </c>
      <c r="AG8" s="1">
        <f t="shared" si="3"/>
        <v>1.1756368101629917</v>
      </c>
    </row>
    <row r="9" spans="1:33" x14ac:dyDescent="0.25">
      <c r="A9" t="s">
        <v>18</v>
      </c>
      <c r="B9">
        <v>6</v>
      </c>
      <c r="D9">
        <v>1.1842999999999999</v>
      </c>
      <c r="E9">
        <v>0.80110000000000003</v>
      </c>
      <c r="F9">
        <v>1.7290000000000001</v>
      </c>
      <c r="G9">
        <v>1.1688000000000001</v>
      </c>
      <c r="H9">
        <v>1.1890000000000001</v>
      </c>
      <c r="I9">
        <v>0.94599999999999995</v>
      </c>
      <c r="J9">
        <v>1.1480999999999999</v>
      </c>
      <c r="K9">
        <v>1.1578999999999999</v>
      </c>
      <c r="L9">
        <v>1.3284</v>
      </c>
      <c r="M9">
        <v>1.0681</v>
      </c>
      <c r="N9">
        <f t="shared" si="0"/>
        <v>6.5787999999999993</v>
      </c>
      <c r="O9">
        <f t="shared" si="1"/>
        <v>1.0283799999999998</v>
      </c>
      <c r="S9" t="s">
        <v>18</v>
      </c>
      <c r="T9">
        <v>6</v>
      </c>
      <c r="V9" s="3">
        <v>290252</v>
      </c>
      <c r="W9" s="2">
        <v>1.0521615699461158</v>
      </c>
      <c r="X9" s="3">
        <v>296889</v>
      </c>
      <c r="Y9" s="2">
        <v>1.0046414653287929</v>
      </c>
      <c r="Z9" s="3">
        <v>241978</v>
      </c>
      <c r="AA9" s="2">
        <v>1.2829058840059839</v>
      </c>
      <c r="AB9" s="3">
        <v>297139</v>
      </c>
      <c r="AC9" s="2">
        <v>1.4377345282847422</v>
      </c>
      <c r="AD9" s="3">
        <v>91212</v>
      </c>
      <c r="AE9" s="2">
        <v>1.2235999649168969</v>
      </c>
      <c r="AF9">
        <f t="shared" si="2"/>
        <v>1217470</v>
      </c>
      <c r="AG9" s="1">
        <f t="shared" si="3"/>
        <v>1.2002086824965064</v>
      </c>
    </row>
    <row r="10" spans="1:33" x14ac:dyDescent="0.25">
      <c r="A10" t="s">
        <v>19</v>
      </c>
      <c r="B10">
        <v>7</v>
      </c>
      <c r="D10">
        <v>1.0170999999999999</v>
      </c>
      <c r="E10">
        <v>1.0234000000000001</v>
      </c>
      <c r="F10">
        <v>0.96240000000000003</v>
      </c>
      <c r="G10">
        <v>0.93669999999999998</v>
      </c>
      <c r="H10">
        <v>1.0046999999999999</v>
      </c>
      <c r="I10">
        <v>0.94820000000000004</v>
      </c>
      <c r="J10">
        <v>1.1334</v>
      </c>
      <c r="K10">
        <v>1.0734999999999999</v>
      </c>
      <c r="L10">
        <v>1.1459999999999999</v>
      </c>
      <c r="M10">
        <v>0.98740000000000006</v>
      </c>
      <c r="N10">
        <f t="shared" si="0"/>
        <v>5.2635999999999994</v>
      </c>
      <c r="O10">
        <f t="shared" si="1"/>
        <v>0.99384000000000017</v>
      </c>
      <c r="S10" t="s">
        <v>19</v>
      </c>
      <c r="T10">
        <v>7</v>
      </c>
      <c r="V10" s="3">
        <v>257183</v>
      </c>
      <c r="W10" s="2">
        <v>1.3870240256937667</v>
      </c>
      <c r="X10" s="3">
        <v>180757</v>
      </c>
      <c r="Y10" s="2">
        <v>0.81145958386120598</v>
      </c>
      <c r="Z10" s="3">
        <v>210319</v>
      </c>
      <c r="AA10" s="2">
        <v>1.3374635672478472</v>
      </c>
      <c r="AB10" s="3">
        <v>298668</v>
      </c>
      <c r="AC10" s="2">
        <v>1.3642506060240802</v>
      </c>
      <c r="AD10" s="3">
        <v>86295</v>
      </c>
      <c r="AE10" s="2">
        <v>1.1429746798771656</v>
      </c>
      <c r="AF10">
        <f t="shared" si="2"/>
        <v>1033222</v>
      </c>
      <c r="AG10" s="1">
        <f t="shared" si="3"/>
        <v>1.208634492540813</v>
      </c>
    </row>
    <row r="11" spans="1:33" x14ac:dyDescent="0.25">
      <c r="A11" t="s">
        <v>20</v>
      </c>
      <c r="B11">
        <v>8</v>
      </c>
      <c r="D11">
        <v>0.89980000000000004</v>
      </c>
      <c r="E11">
        <v>0.8679</v>
      </c>
      <c r="F11">
        <v>0.79849999999999999</v>
      </c>
      <c r="G11">
        <v>0.93830000000000002</v>
      </c>
      <c r="H11">
        <v>0.89290000000000003</v>
      </c>
      <c r="I11">
        <v>0.85509999999999997</v>
      </c>
      <c r="J11">
        <v>0.98360000000000003</v>
      </c>
      <c r="K11">
        <v>0.44180000000000003</v>
      </c>
      <c r="L11">
        <v>1.0394000000000001</v>
      </c>
      <c r="M11">
        <v>0.79700000000000004</v>
      </c>
      <c r="N11">
        <f t="shared" si="0"/>
        <v>4.6142000000000003</v>
      </c>
      <c r="O11">
        <f t="shared" si="1"/>
        <v>0.78002000000000005</v>
      </c>
      <c r="S11" t="s">
        <v>20</v>
      </c>
      <c r="T11">
        <v>8</v>
      </c>
      <c r="V11" s="3">
        <v>234517</v>
      </c>
      <c r="W11" s="2">
        <v>1.2188540702806192</v>
      </c>
      <c r="X11" s="3">
        <v>162829</v>
      </c>
      <c r="Y11" s="2">
        <v>0.81526018092600216</v>
      </c>
      <c r="Z11" s="3">
        <v>192125</v>
      </c>
      <c r="AA11" s="2">
        <v>1.2620117111255693</v>
      </c>
      <c r="AB11" s="3">
        <v>263838</v>
      </c>
      <c r="AC11" s="2">
        <v>0.5693645342975614</v>
      </c>
      <c r="AD11" s="3">
        <v>85165</v>
      </c>
      <c r="AE11" s="2">
        <v>0.9299947161392591</v>
      </c>
      <c r="AF11">
        <f t="shared" si="2"/>
        <v>938474</v>
      </c>
      <c r="AG11" s="1">
        <f t="shared" si="3"/>
        <v>0.95909704255380235</v>
      </c>
    </row>
    <row r="12" spans="1:33" x14ac:dyDescent="0.25">
      <c r="A12" t="s">
        <v>21</v>
      </c>
      <c r="B12">
        <v>9</v>
      </c>
      <c r="D12">
        <v>1.0053000000000001</v>
      </c>
      <c r="E12">
        <v>1.1424000000000001</v>
      </c>
      <c r="F12">
        <v>1.0927</v>
      </c>
      <c r="G12">
        <v>1.0419</v>
      </c>
      <c r="H12">
        <v>1.0101</v>
      </c>
      <c r="I12">
        <v>1.0693999999999999</v>
      </c>
      <c r="J12">
        <v>0.84660000000000002</v>
      </c>
      <c r="K12">
        <v>1.2104999999999999</v>
      </c>
      <c r="L12">
        <v>1.0364</v>
      </c>
      <c r="M12">
        <v>0.91579999999999995</v>
      </c>
      <c r="N12">
        <f t="shared" si="0"/>
        <v>4.9911000000000003</v>
      </c>
      <c r="O12">
        <f t="shared" si="1"/>
        <v>1.0760000000000001</v>
      </c>
      <c r="S12" t="s">
        <v>21</v>
      </c>
      <c r="T12">
        <v>9</v>
      </c>
      <c r="V12" s="3">
        <v>269865</v>
      </c>
      <c r="W12" s="2">
        <v>1.6605413818020121</v>
      </c>
      <c r="X12" s="3">
        <v>240420</v>
      </c>
      <c r="Y12" s="2">
        <v>0.9205931286914566</v>
      </c>
      <c r="Z12" s="3">
        <v>223223</v>
      </c>
      <c r="AA12" s="2">
        <v>1.6412780045067041</v>
      </c>
      <c r="AB12" s="3">
        <v>231071</v>
      </c>
      <c r="AC12" s="2">
        <v>1.593934331872022</v>
      </c>
      <c r="AD12" s="3">
        <v>91805</v>
      </c>
      <c r="AE12" s="2">
        <v>1.0806818800718916</v>
      </c>
      <c r="AF12">
        <f t="shared" si="2"/>
        <v>1056384</v>
      </c>
      <c r="AG12" s="1">
        <f t="shared" si="3"/>
        <v>1.3794057453888171</v>
      </c>
    </row>
    <row r="13" spans="1:33" x14ac:dyDescent="0.25">
      <c r="A13" t="s">
        <v>22</v>
      </c>
      <c r="B13">
        <v>10</v>
      </c>
      <c r="D13">
        <v>0.91010000000000002</v>
      </c>
      <c r="E13">
        <v>1.0396000000000001</v>
      </c>
      <c r="F13">
        <v>0.73560000000000003</v>
      </c>
      <c r="G13">
        <v>0.86309999999999998</v>
      </c>
      <c r="H13">
        <v>0.88239999999999996</v>
      </c>
      <c r="I13">
        <v>1.0853999999999999</v>
      </c>
      <c r="J13">
        <v>0.76590000000000003</v>
      </c>
      <c r="K13">
        <v>1.0996999999999999</v>
      </c>
      <c r="L13">
        <v>0.77929999999999999</v>
      </c>
      <c r="M13">
        <v>1.0658000000000001</v>
      </c>
      <c r="N13">
        <f t="shared" si="0"/>
        <v>4.0732999999999997</v>
      </c>
      <c r="O13">
        <f t="shared" si="1"/>
        <v>1.0307200000000001</v>
      </c>
      <c r="S13" t="s">
        <v>22</v>
      </c>
      <c r="T13">
        <v>10</v>
      </c>
      <c r="V13" s="3">
        <v>251375</v>
      </c>
      <c r="W13" s="2">
        <v>1.5632143212332172</v>
      </c>
      <c r="X13" s="3">
        <v>173695</v>
      </c>
      <c r="Y13" s="2">
        <v>0.76886496444917818</v>
      </c>
      <c r="Z13" s="3">
        <v>200126</v>
      </c>
      <c r="AA13" s="2">
        <v>1.7297002888180446</v>
      </c>
      <c r="AB13" s="3">
        <v>212656</v>
      </c>
      <c r="AC13" s="2">
        <v>1.4738215709878866</v>
      </c>
      <c r="AD13" s="3">
        <v>74197</v>
      </c>
      <c r="AE13" s="2">
        <v>1.2717495316522232</v>
      </c>
      <c r="AF13">
        <f t="shared" si="2"/>
        <v>912049</v>
      </c>
      <c r="AG13" s="1">
        <f t="shared" si="3"/>
        <v>1.3614701354281098</v>
      </c>
    </row>
    <row r="14" spans="1:33" x14ac:dyDescent="0.25">
      <c r="O14">
        <f t="shared" si="1"/>
        <v>0</v>
      </c>
      <c r="V14" s="3"/>
      <c r="W14" s="2"/>
      <c r="X14" s="3"/>
      <c r="Y14" s="2"/>
      <c r="Z14" s="3"/>
      <c r="AA14" s="2"/>
      <c r="AB14" s="3"/>
      <c r="AC14" s="2"/>
      <c r="AD14" s="3"/>
      <c r="AE14" s="2"/>
      <c r="AG14" s="1">
        <f t="shared" si="3"/>
        <v>0</v>
      </c>
    </row>
    <row r="15" spans="1:33" x14ac:dyDescent="0.25">
      <c r="A15" t="s">
        <v>23</v>
      </c>
      <c r="B15">
        <v>11</v>
      </c>
      <c r="D15">
        <v>1.0249999999999999</v>
      </c>
      <c r="E15">
        <v>1.2331000000000001</v>
      </c>
      <c r="F15">
        <v>0.77239999999999998</v>
      </c>
      <c r="G15">
        <v>1.1686000000000001</v>
      </c>
      <c r="H15">
        <v>0.99239999999999995</v>
      </c>
      <c r="I15">
        <v>1.1713</v>
      </c>
      <c r="J15">
        <v>1.0860000000000001</v>
      </c>
      <c r="K15">
        <v>1.3566</v>
      </c>
      <c r="L15">
        <v>1.2286999999999999</v>
      </c>
      <c r="M15">
        <v>1.0237000000000001</v>
      </c>
      <c r="N15">
        <f t="shared" si="0"/>
        <v>5.1044999999999998</v>
      </c>
      <c r="O15">
        <f t="shared" si="1"/>
        <v>1.1906600000000001</v>
      </c>
      <c r="S15" t="s">
        <v>23</v>
      </c>
      <c r="T15">
        <v>11</v>
      </c>
      <c r="V15" s="3">
        <v>252730</v>
      </c>
      <c r="W15" s="2">
        <v>1.6858861235310409</v>
      </c>
      <c r="X15" s="3">
        <v>181304</v>
      </c>
      <c r="Y15" s="2">
        <v>1.53190221947668</v>
      </c>
      <c r="Z15" s="3">
        <v>202688</v>
      </c>
      <c r="AA15" s="2">
        <v>1.8461329728449636</v>
      </c>
      <c r="AB15" s="3">
        <v>281408</v>
      </c>
      <c r="AC15" s="2">
        <v>2.0088625767568797</v>
      </c>
      <c r="AD15" s="3">
        <v>78487</v>
      </c>
      <c r="AE15" s="2">
        <v>1.0896199370596404</v>
      </c>
      <c r="AF15">
        <f t="shared" si="2"/>
        <v>996617</v>
      </c>
      <c r="AG15" s="1">
        <f t="shared" si="3"/>
        <v>1.6324807659338407</v>
      </c>
    </row>
    <row r="16" spans="1:33" x14ac:dyDescent="0.25">
      <c r="A16" t="s">
        <v>24</v>
      </c>
      <c r="B16">
        <v>12</v>
      </c>
      <c r="D16">
        <v>1.0764</v>
      </c>
      <c r="E16">
        <v>0.88900000000000001</v>
      </c>
      <c r="F16">
        <v>1.0046999999999999</v>
      </c>
      <c r="G16">
        <v>0.99070000000000003</v>
      </c>
      <c r="H16">
        <v>1.0102</v>
      </c>
      <c r="I16">
        <v>1.0181</v>
      </c>
      <c r="J16">
        <v>1.0710999999999999</v>
      </c>
      <c r="K16">
        <v>0.70509999999999995</v>
      </c>
      <c r="L16">
        <v>0.82889999999999997</v>
      </c>
      <c r="M16">
        <v>1.2345999999999999</v>
      </c>
      <c r="N16">
        <f t="shared" si="0"/>
        <v>4.991299999999999</v>
      </c>
      <c r="O16">
        <f t="shared" si="1"/>
        <v>0.96749999999999992</v>
      </c>
      <c r="S16" t="s">
        <v>24</v>
      </c>
      <c r="T16">
        <v>12</v>
      </c>
      <c r="V16" s="3">
        <v>264822</v>
      </c>
      <c r="W16" s="2">
        <v>1.2805356050479191</v>
      </c>
      <c r="X16" s="3">
        <v>239290</v>
      </c>
      <c r="Y16" s="2">
        <v>1.3309373563458564</v>
      </c>
      <c r="Z16" s="3">
        <v>208018</v>
      </c>
      <c r="AA16" s="2">
        <v>1.6391994923516233</v>
      </c>
      <c r="AB16" s="3">
        <v>272238</v>
      </c>
      <c r="AC16" s="2">
        <v>1.0573909593811297</v>
      </c>
      <c r="AD16" s="3">
        <v>63350</v>
      </c>
      <c r="AE16" s="2">
        <v>1.3483346487766377</v>
      </c>
      <c r="AF16">
        <f t="shared" si="2"/>
        <v>1047718</v>
      </c>
      <c r="AG16" s="1">
        <f t="shared" si="3"/>
        <v>1.3312796123806332</v>
      </c>
    </row>
    <row r="17" spans="1:33" x14ac:dyDescent="0.25">
      <c r="A17" t="s">
        <v>25</v>
      </c>
      <c r="B17">
        <v>13</v>
      </c>
      <c r="D17">
        <v>1.0002</v>
      </c>
      <c r="E17">
        <v>1.0338000000000001</v>
      </c>
      <c r="F17">
        <v>1.103</v>
      </c>
      <c r="G17">
        <v>1.0539000000000001</v>
      </c>
      <c r="H17">
        <v>1.1141000000000001</v>
      </c>
      <c r="I17">
        <v>0.99250000000000005</v>
      </c>
      <c r="J17">
        <v>1.0311999999999999</v>
      </c>
      <c r="K17">
        <v>0.96399999999999997</v>
      </c>
      <c r="L17">
        <v>0.89659999999999995</v>
      </c>
      <c r="M17">
        <v>0.9</v>
      </c>
      <c r="N17">
        <f t="shared" si="0"/>
        <v>5.1450999999999993</v>
      </c>
      <c r="O17">
        <f t="shared" si="1"/>
        <v>0.98884000000000005</v>
      </c>
      <c r="S17" t="s">
        <v>25</v>
      </c>
      <c r="T17">
        <v>13</v>
      </c>
      <c r="V17" s="3">
        <v>245516</v>
      </c>
      <c r="W17" s="2">
        <v>1.5602445461802896</v>
      </c>
      <c r="X17" s="3">
        <v>266482</v>
      </c>
      <c r="Y17" s="2">
        <v>1.4479289407914981</v>
      </c>
      <c r="Z17" s="3">
        <v>231278</v>
      </c>
      <c r="AA17" s="2">
        <v>1.6323126280925986</v>
      </c>
      <c r="AB17" s="3">
        <v>257010</v>
      </c>
      <c r="AC17" s="2">
        <v>1.4729271234582313</v>
      </c>
      <c r="AD17" s="3">
        <v>79784</v>
      </c>
      <c r="AE17" s="2">
        <v>1.006856011230322</v>
      </c>
      <c r="AF17">
        <f t="shared" si="2"/>
        <v>1080070</v>
      </c>
      <c r="AG17" s="1">
        <f t="shared" si="3"/>
        <v>1.4240538499505879</v>
      </c>
    </row>
    <row r="18" spans="1:33" x14ac:dyDescent="0.25">
      <c r="A18" t="s">
        <v>26</v>
      </c>
      <c r="B18">
        <v>14</v>
      </c>
      <c r="D18">
        <v>0.97289999999999999</v>
      </c>
      <c r="E18">
        <v>0.93149999999999999</v>
      </c>
      <c r="F18">
        <v>1.1486000000000001</v>
      </c>
      <c r="G18">
        <v>1.0431999999999999</v>
      </c>
      <c r="H18">
        <v>1.0087999999999999</v>
      </c>
      <c r="I18">
        <v>0.87229999999999996</v>
      </c>
      <c r="J18">
        <v>0.88180000000000003</v>
      </c>
      <c r="K18">
        <v>1.0152000000000001</v>
      </c>
      <c r="L18">
        <v>1.1632</v>
      </c>
      <c r="M18">
        <v>0.99050000000000005</v>
      </c>
      <c r="N18">
        <f t="shared" si="0"/>
        <v>5.1753</v>
      </c>
      <c r="O18">
        <f t="shared" si="1"/>
        <v>0.97053999999999996</v>
      </c>
      <c r="S18" t="s">
        <v>26</v>
      </c>
      <c r="T18">
        <v>14</v>
      </c>
      <c r="V18" s="3">
        <v>238293</v>
      </c>
      <c r="W18" s="2">
        <v>1.4723092998955067</v>
      </c>
      <c r="X18" s="3">
        <v>281439</v>
      </c>
      <c r="Y18" s="2">
        <v>1.4686734958552297</v>
      </c>
      <c r="Z18" s="3">
        <v>211103</v>
      </c>
      <c r="AA18" s="2">
        <v>1.4567486013936326</v>
      </c>
      <c r="AB18" s="3">
        <v>215406</v>
      </c>
      <c r="AC18" s="2">
        <v>1.5716693128325117</v>
      </c>
      <c r="AD18" s="3">
        <v>118103</v>
      </c>
      <c r="AE18" s="2">
        <v>1.1422825838463035</v>
      </c>
      <c r="AF18">
        <f t="shared" si="2"/>
        <v>1064344</v>
      </c>
      <c r="AG18" s="1">
        <f t="shared" si="3"/>
        <v>1.4223366587646369</v>
      </c>
    </row>
    <row r="19" spans="1:33" x14ac:dyDescent="0.25">
      <c r="A19" t="s">
        <v>27</v>
      </c>
      <c r="B19">
        <v>15</v>
      </c>
      <c r="D19">
        <v>0.94389999999999996</v>
      </c>
      <c r="E19">
        <v>0.8377</v>
      </c>
      <c r="F19">
        <v>1.2036</v>
      </c>
      <c r="G19">
        <v>0.65169999999999995</v>
      </c>
      <c r="H19">
        <v>0.93169999999999997</v>
      </c>
      <c r="I19">
        <v>0.81510000000000005</v>
      </c>
      <c r="J19">
        <v>0.80900000000000005</v>
      </c>
      <c r="K19">
        <v>0.89910000000000001</v>
      </c>
      <c r="L19">
        <v>0.91710000000000003</v>
      </c>
      <c r="M19">
        <v>0.83919999999999995</v>
      </c>
      <c r="N19">
        <f t="shared" si="0"/>
        <v>4.8052999999999999</v>
      </c>
      <c r="O19">
        <f t="shared" si="1"/>
        <v>0.80855999999999995</v>
      </c>
      <c r="S19" t="s">
        <v>27</v>
      </c>
      <c r="T19">
        <v>15</v>
      </c>
      <c r="V19" s="3">
        <v>230660</v>
      </c>
      <c r="W19" s="2">
        <v>1.380664181045695</v>
      </c>
      <c r="X19" s="3">
        <v>299060</v>
      </c>
      <c r="Y19" s="2">
        <v>0.9372132682404869</v>
      </c>
      <c r="Z19" s="3">
        <v>196515</v>
      </c>
      <c r="AA19" s="2">
        <v>1.3907945958323793</v>
      </c>
      <c r="AB19" s="3">
        <v>193620</v>
      </c>
      <c r="AC19" s="2">
        <v>1.4057225493234169</v>
      </c>
      <c r="AD19" s="3">
        <v>104633</v>
      </c>
      <c r="AE19" s="2">
        <v>0.98992669616660134</v>
      </c>
      <c r="AF19">
        <f t="shared" si="2"/>
        <v>1024488</v>
      </c>
      <c r="AG19" s="1">
        <f t="shared" si="3"/>
        <v>1.220864258121716</v>
      </c>
    </row>
    <row r="20" spans="1:33" x14ac:dyDescent="0.25">
      <c r="A20" t="s">
        <v>28</v>
      </c>
      <c r="B20">
        <v>16</v>
      </c>
      <c r="D20">
        <v>0.96140000000000003</v>
      </c>
      <c r="E20">
        <v>0.84470000000000001</v>
      </c>
      <c r="F20">
        <v>0.996</v>
      </c>
      <c r="G20">
        <v>0.84030000000000005</v>
      </c>
      <c r="H20">
        <v>0.95589999999999997</v>
      </c>
      <c r="I20">
        <v>0.87519999999999998</v>
      </c>
      <c r="J20">
        <v>1.0238</v>
      </c>
      <c r="K20">
        <v>0.95609999999999995</v>
      </c>
      <c r="L20">
        <v>0.94130000000000003</v>
      </c>
      <c r="M20">
        <v>0.9103</v>
      </c>
      <c r="N20">
        <f t="shared" si="0"/>
        <v>4.8784000000000001</v>
      </c>
      <c r="O20">
        <f t="shared" si="1"/>
        <v>0.88532000000000011</v>
      </c>
      <c r="S20" t="s">
        <v>28</v>
      </c>
      <c r="T20">
        <v>16</v>
      </c>
      <c r="V20" s="3">
        <v>234421</v>
      </c>
      <c r="W20" s="2">
        <v>1.4515849689234326</v>
      </c>
      <c r="X20" s="3">
        <v>250912</v>
      </c>
      <c r="Y20" s="2">
        <v>1.2362780576457084</v>
      </c>
      <c r="Z20" s="3">
        <v>203222</v>
      </c>
      <c r="AA20" s="2">
        <v>1.5206965781263839</v>
      </c>
      <c r="AB20" s="3">
        <v>239948</v>
      </c>
      <c r="AC20" s="2">
        <v>1.523592611732542</v>
      </c>
      <c r="AD20" s="3">
        <v>119204</v>
      </c>
      <c r="AE20" s="2">
        <v>1.0962467702426093</v>
      </c>
      <c r="AF20">
        <f t="shared" si="2"/>
        <v>1047707</v>
      </c>
      <c r="AG20" s="1">
        <f t="shared" si="3"/>
        <v>1.3656797973341352</v>
      </c>
    </row>
    <row r="21" spans="1:33" x14ac:dyDescent="0.25">
      <c r="A21" t="s">
        <v>29</v>
      </c>
      <c r="B21">
        <v>17</v>
      </c>
      <c r="D21">
        <v>0.94420000000000004</v>
      </c>
      <c r="E21">
        <v>1.0919000000000001</v>
      </c>
      <c r="F21">
        <v>0.95640000000000003</v>
      </c>
      <c r="G21">
        <v>1.1133999999999999</v>
      </c>
      <c r="H21">
        <v>0.93940000000000001</v>
      </c>
      <c r="I21">
        <v>1.0972</v>
      </c>
      <c r="J21">
        <v>1.0046999999999999</v>
      </c>
      <c r="K21">
        <v>0.93700000000000006</v>
      </c>
      <c r="L21">
        <v>1.0319</v>
      </c>
      <c r="M21">
        <v>0.94579999999999997</v>
      </c>
      <c r="N21">
        <f t="shared" si="0"/>
        <v>4.8765999999999998</v>
      </c>
      <c r="O21">
        <f t="shared" si="1"/>
        <v>1.0370599999999999</v>
      </c>
      <c r="S21" t="s">
        <v>29</v>
      </c>
      <c r="T21">
        <v>17</v>
      </c>
      <c r="V21" s="3">
        <v>229719</v>
      </c>
      <c r="W21" s="2">
        <v>1.9456161658373927</v>
      </c>
      <c r="X21" s="3">
        <v>244217</v>
      </c>
      <c r="Y21" s="2">
        <v>1.6774794547472125</v>
      </c>
      <c r="Z21" s="3">
        <v>201285</v>
      </c>
      <c r="AA21" s="2">
        <v>1.9389671361502347</v>
      </c>
      <c r="AB21" s="3">
        <v>230496</v>
      </c>
      <c r="AC21" s="2">
        <v>1.5075445994724421</v>
      </c>
      <c r="AD21" s="3">
        <v>143639</v>
      </c>
      <c r="AE21" s="2">
        <v>1.1722303831132213</v>
      </c>
      <c r="AF21">
        <f t="shared" si="2"/>
        <v>1049356</v>
      </c>
      <c r="AG21" s="1">
        <f t="shared" si="3"/>
        <v>1.6483675478641007</v>
      </c>
    </row>
    <row r="22" spans="1:33" x14ac:dyDescent="0.25">
      <c r="A22" t="s">
        <v>30</v>
      </c>
      <c r="B22">
        <v>18</v>
      </c>
      <c r="D22">
        <v>0.94340000000000002</v>
      </c>
      <c r="E22">
        <v>1.1051</v>
      </c>
      <c r="F22">
        <v>0.72119999999999995</v>
      </c>
      <c r="G22">
        <v>1.0309999999999999</v>
      </c>
      <c r="H22">
        <v>0.92620000000000002</v>
      </c>
      <c r="I22">
        <v>1.0669</v>
      </c>
      <c r="J22">
        <v>0.88519999999999999</v>
      </c>
      <c r="K22">
        <v>1.0592999999999999</v>
      </c>
      <c r="L22">
        <v>0.98460000000000003</v>
      </c>
      <c r="M22">
        <v>1.0348999999999999</v>
      </c>
      <c r="N22">
        <f t="shared" si="0"/>
        <v>4.4606000000000003</v>
      </c>
      <c r="O22">
        <f t="shared" si="1"/>
        <v>1.0594399999999999</v>
      </c>
      <c r="S22" t="s">
        <v>30</v>
      </c>
      <c r="T22">
        <v>18</v>
      </c>
      <c r="V22" s="3">
        <v>229013</v>
      </c>
      <c r="W22" s="2">
        <v>2.0473641234340407</v>
      </c>
      <c r="X22" s="3">
        <v>186641</v>
      </c>
      <c r="Y22" s="2">
        <v>1.5900150556415793</v>
      </c>
      <c r="Z22" s="3">
        <v>200016</v>
      </c>
      <c r="AA22" s="2">
        <v>1.923636109111271</v>
      </c>
      <c r="AB22" s="3">
        <v>198714</v>
      </c>
      <c r="AC22" s="2">
        <v>1.7328824340509477</v>
      </c>
      <c r="AD22" s="3">
        <v>149410</v>
      </c>
      <c r="AE22" s="2">
        <v>1.3148919081721437</v>
      </c>
      <c r="AF22">
        <f t="shared" si="2"/>
        <v>963794</v>
      </c>
      <c r="AG22" s="1">
        <f t="shared" si="3"/>
        <v>1.7217579260819966</v>
      </c>
    </row>
    <row r="23" spans="1:33" x14ac:dyDescent="0.25">
      <c r="A23" t="s">
        <v>31</v>
      </c>
      <c r="B23">
        <v>19</v>
      </c>
      <c r="D23">
        <v>1.0329999999999999</v>
      </c>
      <c r="E23">
        <v>1.1121000000000001</v>
      </c>
      <c r="F23">
        <v>1.0302</v>
      </c>
      <c r="G23">
        <v>1.0472999999999999</v>
      </c>
      <c r="H23">
        <v>1.0033000000000001</v>
      </c>
      <c r="I23">
        <v>1.2123999999999999</v>
      </c>
      <c r="J23">
        <v>1.1283000000000001</v>
      </c>
      <c r="K23">
        <v>1.1301000000000001</v>
      </c>
      <c r="L23">
        <v>1.0395000000000001</v>
      </c>
      <c r="M23">
        <v>1.0506</v>
      </c>
      <c r="N23">
        <f t="shared" si="0"/>
        <v>5.2342999999999993</v>
      </c>
      <c r="O23">
        <f t="shared" si="1"/>
        <v>1.1104999999999998</v>
      </c>
      <c r="S23" t="s">
        <v>31</v>
      </c>
      <c r="T23">
        <v>19</v>
      </c>
      <c r="V23" s="3">
        <v>250197</v>
      </c>
      <c r="W23" s="2">
        <v>2.1361726959156186</v>
      </c>
      <c r="X23" s="3">
        <v>270128</v>
      </c>
      <c r="Y23" s="2">
        <v>1.6473449623882011</v>
      </c>
      <c r="Z23" s="3">
        <v>218330</v>
      </c>
      <c r="AA23" s="2">
        <v>2.22414693354097</v>
      </c>
      <c r="AB23" s="3">
        <v>247699</v>
      </c>
      <c r="AC23" s="2">
        <v>1.8700115866434666</v>
      </c>
      <c r="AD23" s="3">
        <v>170793</v>
      </c>
      <c r="AE23" s="2">
        <v>1.3605182882202431</v>
      </c>
      <c r="AF23">
        <f t="shared" si="2"/>
        <v>1157147</v>
      </c>
      <c r="AG23" s="1">
        <f t="shared" si="3"/>
        <v>1.8476388933416998</v>
      </c>
    </row>
    <row r="24" spans="1:33" x14ac:dyDescent="0.25">
      <c r="A24" t="s">
        <v>32</v>
      </c>
      <c r="B24">
        <v>20</v>
      </c>
      <c r="D24">
        <v>1.0994999999999999</v>
      </c>
      <c r="E24">
        <v>0.92800000000000005</v>
      </c>
      <c r="F24">
        <v>1.0631999999999999</v>
      </c>
      <c r="G24">
        <v>1.0629999999999999</v>
      </c>
      <c r="H24">
        <v>1.1182000000000001</v>
      </c>
      <c r="I24">
        <v>0.88049999999999995</v>
      </c>
      <c r="J24">
        <v>1.081</v>
      </c>
      <c r="K24">
        <v>0.97829999999999995</v>
      </c>
      <c r="L24">
        <v>0.99660000000000004</v>
      </c>
      <c r="M24">
        <v>1.0730999999999999</v>
      </c>
      <c r="N24">
        <f t="shared" si="0"/>
        <v>5.3585000000000003</v>
      </c>
      <c r="O24">
        <f t="shared" si="1"/>
        <v>0.98458000000000001</v>
      </c>
      <c r="S24" t="s">
        <v>32</v>
      </c>
      <c r="T24">
        <v>20</v>
      </c>
      <c r="V24" s="5">
        <v>265693</v>
      </c>
      <c r="W24" s="7">
        <v>1.85</v>
      </c>
      <c r="X24" s="5">
        <v>282446</v>
      </c>
      <c r="Y24" s="4">
        <v>1.71</v>
      </c>
      <c r="Z24" s="5">
        <v>245203</v>
      </c>
      <c r="AA24" s="4">
        <v>1.6439999999999999</v>
      </c>
      <c r="AB24" s="5">
        <v>231954</v>
      </c>
      <c r="AC24" s="4">
        <v>1.641</v>
      </c>
      <c r="AD24" s="5">
        <v>176250</v>
      </c>
      <c r="AE24" s="4">
        <v>1.42</v>
      </c>
      <c r="AF24">
        <f t="shared" si="2"/>
        <v>1201546</v>
      </c>
      <c r="AG24" s="1">
        <f t="shared" si="3"/>
        <v>1.653</v>
      </c>
    </row>
    <row r="26" spans="1:33" x14ac:dyDescent="0.25">
      <c r="C26" t="s">
        <v>33</v>
      </c>
      <c r="D26">
        <f t="shared" ref="D26:J26" si="4">AVERAGE(D4:D24)</f>
        <v>0.9997299999999999</v>
      </c>
      <c r="E26">
        <f t="shared" si="4"/>
        <v>1.0005999999999999</v>
      </c>
      <c r="F26">
        <f t="shared" si="4"/>
        <v>0.99522999999999973</v>
      </c>
      <c r="G26">
        <f t="shared" si="4"/>
        <v>1.0001199999999999</v>
      </c>
      <c r="H26">
        <f t="shared" si="4"/>
        <v>0.99968999999999997</v>
      </c>
      <c r="I26">
        <f t="shared" si="4"/>
        <v>1.00037</v>
      </c>
      <c r="J26">
        <f t="shared" si="4"/>
        <v>0.99985499999999994</v>
      </c>
      <c r="K26">
        <f t="shared" ref="K26:O26" si="5">AVERAGE(K4:K24)</f>
        <v>1.0000450000000001</v>
      </c>
      <c r="L26">
        <f t="shared" si="5"/>
        <v>0.99871500000000002</v>
      </c>
      <c r="M26">
        <f t="shared" si="5"/>
        <v>1.000105</v>
      </c>
      <c r="N26">
        <f t="shared" si="5"/>
        <v>4.99322</v>
      </c>
      <c r="O26">
        <f t="shared" si="5"/>
        <v>0.95261714285714272</v>
      </c>
    </row>
    <row r="27" spans="1:33" x14ac:dyDescent="0.25">
      <c r="C27" t="s">
        <v>34</v>
      </c>
      <c r="D27">
        <f t="shared" ref="D27:O27" si="6">AVERAGE(D4:D13)</f>
        <v>0.99946999999999997</v>
      </c>
      <c r="E27">
        <f t="shared" si="6"/>
        <v>1.0005099999999998</v>
      </c>
      <c r="F27">
        <f t="shared" si="6"/>
        <v>0.99053000000000002</v>
      </c>
      <c r="G27">
        <f t="shared" si="6"/>
        <v>0.99992999999999999</v>
      </c>
      <c r="H27">
        <f t="shared" si="6"/>
        <v>0.99935999999999992</v>
      </c>
      <c r="I27">
        <f t="shared" si="6"/>
        <v>1.0005900000000001</v>
      </c>
      <c r="J27">
        <f t="shared" si="6"/>
        <v>0.99950000000000006</v>
      </c>
      <c r="K27">
        <f t="shared" si="6"/>
        <v>1.0000100000000001</v>
      </c>
      <c r="L27">
        <f t="shared" si="6"/>
        <v>0.99458999999999997</v>
      </c>
      <c r="M27">
        <f t="shared" si="6"/>
        <v>0.99994000000000016</v>
      </c>
      <c r="N27">
        <f t="shared" si="6"/>
        <v>4.9834500000000004</v>
      </c>
      <c r="O27">
        <f t="shared" si="6"/>
        <v>1.0001960000000003</v>
      </c>
    </row>
    <row r="28" spans="1:33" x14ac:dyDescent="0.25">
      <c r="C28" t="s">
        <v>35</v>
      </c>
      <c r="D28">
        <f t="shared" ref="D28:J28" si="7">AVERAGE(D15:D24)</f>
        <v>0.99999000000000005</v>
      </c>
      <c r="E28">
        <f t="shared" si="7"/>
        <v>1.0006900000000001</v>
      </c>
      <c r="F28">
        <f t="shared" si="7"/>
        <v>0.99992999999999999</v>
      </c>
      <c r="G28">
        <f t="shared" si="7"/>
        <v>1.0003100000000003</v>
      </c>
      <c r="H28">
        <f t="shared" si="7"/>
        <v>1.0000199999999999</v>
      </c>
      <c r="I28">
        <f t="shared" si="7"/>
        <v>1.0001500000000001</v>
      </c>
      <c r="J28">
        <f t="shared" si="7"/>
        <v>1.00021</v>
      </c>
      <c r="K28">
        <f t="shared" ref="K28:O28" si="8">AVERAGE(K15:K24)</f>
        <v>1.0000800000000001</v>
      </c>
      <c r="L28">
        <f t="shared" si="8"/>
        <v>1.0028400000000002</v>
      </c>
      <c r="M28">
        <f t="shared" si="8"/>
        <v>1.00027</v>
      </c>
      <c r="N28">
        <f t="shared" si="8"/>
        <v>5.0029899999999987</v>
      </c>
      <c r="O28">
        <f t="shared" si="8"/>
        <v>1.0003</v>
      </c>
    </row>
    <row r="34" spans="1:2" x14ac:dyDescent="0.25">
      <c r="A34" t="s">
        <v>36</v>
      </c>
    </row>
    <row r="35" spans="1:2" x14ac:dyDescent="0.25">
      <c r="A35" t="s">
        <v>37</v>
      </c>
    </row>
    <row r="36" spans="1:2" x14ac:dyDescent="0.25">
      <c r="A36" t="s">
        <v>13</v>
      </c>
      <c r="B36">
        <v>1</v>
      </c>
    </row>
    <row r="37" spans="1:2" x14ac:dyDescent="0.25">
      <c r="A37" t="s">
        <v>14</v>
      </c>
      <c r="B37">
        <v>2</v>
      </c>
    </row>
    <row r="38" spans="1:2" x14ac:dyDescent="0.25">
      <c r="A38" t="s">
        <v>15</v>
      </c>
      <c r="B38">
        <v>3</v>
      </c>
    </row>
    <row r="39" spans="1:2" x14ac:dyDescent="0.25">
      <c r="A39" t="s">
        <v>16</v>
      </c>
      <c r="B39">
        <v>4</v>
      </c>
    </row>
    <row r="40" spans="1:2" x14ac:dyDescent="0.25">
      <c r="A40" t="s">
        <v>17</v>
      </c>
      <c r="B40">
        <v>5</v>
      </c>
    </row>
    <row r="41" spans="1:2" x14ac:dyDescent="0.25">
      <c r="A41" t="s">
        <v>18</v>
      </c>
      <c r="B41">
        <v>6</v>
      </c>
    </row>
    <row r="42" spans="1:2" x14ac:dyDescent="0.25">
      <c r="A42" t="s">
        <v>19</v>
      </c>
      <c r="B42">
        <v>7</v>
      </c>
    </row>
    <row r="43" spans="1:2" x14ac:dyDescent="0.25">
      <c r="A43" t="s">
        <v>20</v>
      </c>
      <c r="B43">
        <v>8</v>
      </c>
    </row>
    <row r="44" spans="1:2" x14ac:dyDescent="0.25">
      <c r="A44" t="s">
        <v>21</v>
      </c>
      <c r="B44">
        <v>9</v>
      </c>
    </row>
    <row r="45" spans="1:2" x14ac:dyDescent="0.25">
      <c r="A45" t="s">
        <v>22</v>
      </c>
      <c r="B45">
        <v>10</v>
      </c>
    </row>
    <row r="47" spans="1:2" x14ac:dyDescent="0.25">
      <c r="A47" t="s">
        <v>23</v>
      </c>
      <c r="B47">
        <v>11</v>
      </c>
    </row>
    <row r="48" spans="1:2" x14ac:dyDescent="0.25">
      <c r="A48" t="s">
        <v>24</v>
      </c>
      <c r="B48">
        <v>12</v>
      </c>
    </row>
    <row r="49" spans="1:15" x14ac:dyDescent="0.25">
      <c r="A49" t="s">
        <v>25</v>
      </c>
      <c r="B49">
        <v>13</v>
      </c>
    </row>
    <row r="50" spans="1:15" x14ac:dyDescent="0.25">
      <c r="A50" t="s">
        <v>26</v>
      </c>
      <c r="B50">
        <v>14</v>
      </c>
    </row>
    <row r="51" spans="1:15" x14ac:dyDescent="0.25">
      <c r="A51" t="s">
        <v>27</v>
      </c>
      <c r="B51">
        <v>15</v>
      </c>
    </row>
    <row r="52" spans="1:15" x14ac:dyDescent="0.25">
      <c r="A52" t="s">
        <v>28</v>
      </c>
      <c r="B52">
        <v>16</v>
      </c>
    </row>
    <row r="53" spans="1:15" x14ac:dyDescent="0.25">
      <c r="A53" t="s">
        <v>29</v>
      </c>
      <c r="B53">
        <v>17</v>
      </c>
    </row>
    <row r="54" spans="1:15" x14ac:dyDescent="0.25">
      <c r="A54" t="s">
        <v>30</v>
      </c>
      <c r="B54">
        <v>18</v>
      </c>
    </row>
    <row r="55" spans="1:15" x14ac:dyDescent="0.25">
      <c r="A55" t="s">
        <v>31</v>
      </c>
      <c r="B55">
        <v>19</v>
      </c>
    </row>
    <row r="56" spans="1:15" x14ac:dyDescent="0.25">
      <c r="A56" t="s">
        <v>32</v>
      </c>
      <c r="B56">
        <v>20</v>
      </c>
    </row>
    <row r="59" spans="1:15" x14ac:dyDescent="0.25">
      <c r="A59" t="s">
        <v>38</v>
      </c>
    </row>
    <row r="60" spans="1:15" x14ac:dyDescent="0.25">
      <c r="A60" t="s">
        <v>39</v>
      </c>
    </row>
    <row r="61" spans="1:15" x14ac:dyDescent="0.25">
      <c r="A61" t="s">
        <v>13</v>
      </c>
      <c r="B61">
        <v>1</v>
      </c>
      <c r="D61">
        <v>0.8952</v>
      </c>
      <c r="E61">
        <v>1.0992999999999999</v>
      </c>
      <c r="F61">
        <v>1.1216999999999999</v>
      </c>
      <c r="G61">
        <v>0.91379999999999995</v>
      </c>
      <c r="H61">
        <v>0.7147</v>
      </c>
      <c r="I61">
        <v>1.1120000000000001</v>
      </c>
      <c r="J61">
        <v>0.61839999999999995</v>
      </c>
      <c r="K61">
        <v>0.86939999999999995</v>
      </c>
      <c r="L61">
        <v>1.0353000000000001</v>
      </c>
      <c r="M61">
        <v>0.86080000000000001</v>
      </c>
      <c r="N61">
        <f>L61+J61+H61+F61+D61</f>
        <v>4.3853</v>
      </c>
      <c r="O61">
        <f>(M61+K61+I61+G61+E61)/5</f>
        <v>0.97105999999999992</v>
      </c>
    </row>
    <row r="62" spans="1:15" x14ac:dyDescent="0.25">
      <c r="A62" t="s">
        <v>14</v>
      </c>
      <c r="B62">
        <v>2</v>
      </c>
      <c r="D62">
        <v>1.0175000000000001</v>
      </c>
      <c r="E62">
        <v>1.133</v>
      </c>
      <c r="F62">
        <v>0.94630000000000003</v>
      </c>
      <c r="G62">
        <v>0.75700000000000001</v>
      </c>
      <c r="H62">
        <v>1.0541</v>
      </c>
      <c r="I62">
        <v>0.94389999999999996</v>
      </c>
      <c r="J62">
        <v>0.95930000000000004</v>
      </c>
      <c r="K62">
        <v>1.1125</v>
      </c>
      <c r="L62">
        <v>0.99609999999999999</v>
      </c>
      <c r="M62">
        <v>0.95169999999999999</v>
      </c>
      <c r="N62">
        <f t="shared" ref="N62:N70" si="9">L62+J62+H62+F62+D62</f>
        <v>4.9733000000000001</v>
      </c>
      <c r="O62">
        <f t="shared" ref="O62:O81" si="10">(M62+K62+I62+G62+E62)/5</f>
        <v>0.97961999999999994</v>
      </c>
    </row>
    <row r="63" spans="1:15" x14ac:dyDescent="0.25">
      <c r="A63" t="s">
        <v>15</v>
      </c>
      <c r="B63">
        <v>3</v>
      </c>
      <c r="D63">
        <v>0.86780000000000002</v>
      </c>
      <c r="E63">
        <v>0.65049999999999997</v>
      </c>
      <c r="F63">
        <v>0.1021</v>
      </c>
      <c r="G63">
        <v>1.0989</v>
      </c>
      <c r="H63">
        <v>1.0414000000000001</v>
      </c>
      <c r="I63">
        <v>0.88700000000000001</v>
      </c>
      <c r="J63">
        <v>0.96109999999999995</v>
      </c>
      <c r="K63">
        <v>0.92859999999999998</v>
      </c>
      <c r="L63">
        <v>0.63019999999999998</v>
      </c>
      <c r="M63">
        <v>1.0044</v>
      </c>
      <c r="N63">
        <f t="shared" si="9"/>
        <v>3.6025999999999998</v>
      </c>
      <c r="O63">
        <f t="shared" si="10"/>
        <v>0.91388000000000003</v>
      </c>
    </row>
    <row r="64" spans="1:15" x14ac:dyDescent="0.25">
      <c r="A64" t="s">
        <v>16</v>
      </c>
      <c r="B64">
        <v>4</v>
      </c>
      <c r="D64">
        <v>0.9597</v>
      </c>
      <c r="E64">
        <v>1.2584</v>
      </c>
      <c r="F64">
        <v>0.65469999999999995</v>
      </c>
      <c r="G64">
        <v>1.1466000000000001</v>
      </c>
      <c r="H64">
        <v>1.0064</v>
      </c>
      <c r="I64">
        <v>1.1843999999999999</v>
      </c>
      <c r="J64">
        <v>1.0414000000000001</v>
      </c>
      <c r="K64">
        <v>1.3031999999999999</v>
      </c>
      <c r="L64">
        <v>0.88400000000000001</v>
      </c>
      <c r="M64">
        <v>1.0739000000000001</v>
      </c>
      <c r="N64">
        <f t="shared" si="9"/>
        <v>4.5461999999999998</v>
      </c>
      <c r="O64">
        <f t="shared" si="10"/>
        <v>1.1933</v>
      </c>
    </row>
    <row r="65" spans="1:15" x14ac:dyDescent="0.25">
      <c r="A65" t="s">
        <v>17</v>
      </c>
      <c r="B65">
        <v>5</v>
      </c>
      <c r="D65">
        <v>1.2379</v>
      </c>
      <c r="E65">
        <v>0.98950000000000005</v>
      </c>
      <c r="F65">
        <v>1.7623</v>
      </c>
      <c r="G65">
        <v>1.1342000000000001</v>
      </c>
      <c r="H65">
        <v>1.1979</v>
      </c>
      <c r="I65">
        <v>0.97450000000000003</v>
      </c>
      <c r="J65">
        <v>1.5371999999999999</v>
      </c>
      <c r="K65">
        <v>0.80300000000000005</v>
      </c>
      <c r="L65">
        <v>1.0708</v>
      </c>
      <c r="M65">
        <v>1.2745</v>
      </c>
      <c r="N65">
        <f t="shared" si="9"/>
        <v>6.8060999999999989</v>
      </c>
      <c r="O65">
        <f t="shared" si="10"/>
        <v>1.0351400000000002</v>
      </c>
    </row>
    <row r="66" spans="1:15" x14ac:dyDescent="0.25">
      <c r="A66" t="s">
        <v>18</v>
      </c>
      <c r="B66">
        <v>6</v>
      </c>
      <c r="D66">
        <v>1.1842999999999999</v>
      </c>
      <c r="E66">
        <v>0.80110000000000003</v>
      </c>
      <c r="F66">
        <v>1.7290000000000001</v>
      </c>
      <c r="G66">
        <v>1.1688000000000001</v>
      </c>
      <c r="H66">
        <v>1.1890000000000001</v>
      </c>
      <c r="I66">
        <v>0.94599999999999995</v>
      </c>
      <c r="J66">
        <v>1.1480999999999999</v>
      </c>
      <c r="K66">
        <v>1.1578999999999999</v>
      </c>
      <c r="L66">
        <v>1.3284</v>
      </c>
      <c r="M66">
        <v>1.0681</v>
      </c>
      <c r="N66">
        <f t="shared" si="9"/>
        <v>6.5787999999999993</v>
      </c>
      <c r="O66">
        <f t="shared" si="10"/>
        <v>1.0283799999999998</v>
      </c>
    </row>
    <row r="67" spans="1:15" x14ac:dyDescent="0.25">
      <c r="A67" t="s">
        <v>19</v>
      </c>
      <c r="B67">
        <v>7</v>
      </c>
      <c r="D67">
        <v>1.0170999999999999</v>
      </c>
      <c r="E67">
        <v>1.0234000000000001</v>
      </c>
      <c r="F67">
        <v>0.96240000000000003</v>
      </c>
      <c r="G67">
        <v>0.93669999999999998</v>
      </c>
      <c r="H67">
        <v>1.0046999999999999</v>
      </c>
      <c r="I67">
        <v>0.94820000000000004</v>
      </c>
      <c r="J67">
        <v>1.1334</v>
      </c>
      <c r="K67">
        <v>1.0734999999999999</v>
      </c>
      <c r="L67">
        <v>1.1459999999999999</v>
      </c>
      <c r="M67">
        <v>0.98740000000000006</v>
      </c>
      <c r="N67">
        <f t="shared" si="9"/>
        <v>5.2635999999999994</v>
      </c>
      <c r="O67">
        <f t="shared" si="10"/>
        <v>0.99384000000000017</v>
      </c>
    </row>
    <row r="68" spans="1:15" x14ac:dyDescent="0.25">
      <c r="A68" t="s">
        <v>20</v>
      </c>
      <c r="B68">
        <v>8</v>
      </c>
      <c r="D68">
        <v>0.89980000000000004</v>
      </c>
      <c r="E68">
        <v>0.8679</v>
      </c>
      <c r="F68">
        <v>0.79849999999999999</v>
      </c>
      <c r="G68">
        <v>0.93830000000000002</v>
      </c>
      <c r="H68">
        <v>0.89290000000000003</v>
      </c>
      <c r="I68">
        <v>0.85509999999999997</v>
      </c>
      <c r="J68">
        <v>0.98360000000000003</v>
      </c>
      <c r="K68">
        <v>0.44180000000000003</v>
      </c>
      <c r="L68">
        <v>1.0394000000000001</v>
      </c>
      <c r="M68">
        <v>0.79700000000000004</v>
      </c>
      <c r="N68">
        <f t="shared" si="9"/>
        <v>4.6142000000000003</v>
      </c>
      <c r="O68">
        <f t="shared" si="10"/>
        <v>0.78002000000000005</v>
      </c>
    </row>
    <row r="69" spans="1:15" x14ac:dyDescent="0.25">
      <c r="A69" t="s">
        <v>21</v>
      </c>
      <c r="B69">
        <v>9</v>
      </c>
      <c r="D69">
        <v>1.0053000000000001</v>
      </c>
      <c r="E69">
        <v>1.1424000000000001</v>
      </c>
      <c r="F69">
        <v>1.0927</v>
      </c>
      <c r="G69">
        <v>1.0419</v>
      </c>
      <c r="H69">
        <v>1.0101</v>
      </c>
      <c r="I69">
        <v>1.0693999999999999</v>
      </c>
      <c r="J69">
        <v>0.84660000000000002</v>
      </c>
      <c r="K69">
        <v>1.2104999999999999</v>
      </c>
      <c r="L69">
        <v>1.0364</v>
      </c>
      <c r="M69">
        <v>0.91579999999999995</v>
      </c>
      <c r="N69">
        <f t="shared" si="9"/>
        <v>4.9911000000000003</v>
      </c>
      <c r="O69">
        <f t="shared" si="10"/>
        <v>1.0760000000000001</v>
      </c>
    </row>
    <row r="70" spans="1:15" x14ac:dyDescent="0.25">
      <c r="A70" t="s">
        <v>22</v>
      </c>
      <c r="B70">
        <v>10</v>
      </c>
      <c r="D70">
        <v>0.91010000000000002</v>
      </c>
      <c r="E70">
        <v>1.0396000000000001</v>
      </c>
      <c r="F70">
        <v>0.73560000000000003</v>
      </c>
      <c r="G70">
        <v>0.86309999999999998</v>
      </c>
      <c r="H70">
        <v>0.88239999999999996</v>
      </c>
      <c r="I70">
        <v>1.0853999999999999</v>
      </c>
      <c r="J70">
        <v>0.76590000000000003</v>
      </c>
      <c r="K70">
        <v>1.0996999999999999</v>
      </c>
      <c r="L70">
        <v>0.77929999999999999</v>
      </c>
      <c r="M70">
        <v>1.0658000000000001</v>
      </c>
      <c r="N70">
        <f t="shared" si="9"/>
        <v>4.0732999999999997</v>
      </c>
      <c r="O70">
        <f t="shared" si="10"/>
        <v>1.0307200000000001</v>
      </c>
    </row>
    <row r="71" spans="1:15" x14ac:dyDescent="0.25">
      <c r="O71">
        <f t="shared" si="10"/>
        <v>0</v>
      </c>
    </row>
    <row r="72" spans="1:15" x14ac:dyDescent="0.25">
      <c r="A72" t="s">
        <v>23</v>
      </c>
      <c r="B72">
        <v>11</v>
      </c>
      <c r="D72">
        <v>1.0249999999999999</v>
      </c>
      <c r="E72">
        <v>1.2331000000000001</v>
      </c>
      <c r="F72">
        <v>0.77239999999999998</v>
      </c>
      <c r="G72">
        <v>1.1686000000000001</v>
      </c>
      <c r="H72">
        <v>0.99239999999999995</v>
      </c>
      <c r="I72">
        <v>1.1713</v>
      </c>
      <c r="J72">
        <v>1.0860000000000001</v>
      </c>
      <c r="K72">
        <v>1.3566</v>
      </c>
      <c r="L72">
        <v>1.2286999999999999</v>
      </c>
      <c r="M72">
        <v>1.0237000000000001</v>
      </c>
      <c r="N72">
        <f t="shared" ref="N72:N81" si="11">L72+J72+H72+F72+D72</f>
        <v>5.1044999999999998</v>
      </c>
      <c r="O72">
        <f t="shared" si="10"/>
        <v>1.1906600000000001</v>
      </c>
    </row>
    <row r="73" spans="1:15" x14ac:dyDescent="0.25">
      <c r="A73" t="s">
        <v>24</v>
      </c>
      <c r="B73">
        <v>12</v>
      </c>
      <c r="D73">
        <v>1.0764</v>
      </c>
      <c r="E73">
        <v>0.88900000000000001</v>
      </c>
      <c r="F73">
        <v>1.0046999999999999</v>
      </c>
      <c r="G73">
        <v>0.99070000000000003</v>
      </c>
      <c r="H73">
        <v>1.0102</v>
      </c>
      <c r="I73">
        <v>1.0181</v>
      </c>
      <c r="J73">
        <v>1.0710999999999999</v>
      </c>
      <c r="K73">
        <v>0.70509999999999995</v>
      </c>
      <c r="L73">
        <v>0.82889999999999997</v>
      </c>
      <c r="M73">
        <v>1.2345999999999999</v>
      </c>
      <c r="N73">
        <f t="shared" si="11"/>
        <v>4.991299999999999</v>
      </c>
      <c r="O73">
        <f t="shared" si="10"/>
        <v>0.96749999999999992</v>
      </c>
    </row>
    <row r="74" spans="1:15" x14ac:dyDescent="0.25">
      <c r="A74" t="s">
        <v>25</v>
      </c>
      <c r="B74">
        <v>13</v>
      </c>
      <c r="D74">
        <v>1.0002</v>
      </c>
      <c r="E74">
        <v>1.0338000000000001</v>
      </c>
      <c r="F74">
        <v>1.103</v>
      </c>
      <c r="G74">
        <v>1.0539000000000001</v>
      </c>
      <c r="H74">
        <v>1.1141000000000001</v>
      </c>
      <c r="I74">
        <v>0.99250000000000005</v>
      </c>
      <c r="J74">
        <v>1.0311999999999999</v>
      </c>
      <c r="K74">
        <v>0.96399999999999997</v>
      </c>
      <c r="L74">
        <v>0.89659999999999995</v>
      </c>
      <c r="M74">
        <v>0.9</v>
      </c>
      <c r="N74">
        <f t="shared" si="11"/>
        <v>5.1450999999999993</v>
      </c>
      <c r="O74">
        <f t="shared" si="10"/>
        <v>0.98884000000000005</v>
      </c>
    </row>
    <row r="75" spans="1:15" x14ac:dyDescent="0.25">
      <c r="A75" t="s">
        <v>26</v>
      </c>
      <c r="B75">
        <v>14</v>
      </c>
      <c r="D75">
        <v>0.97289999999999999</v>
      </c>
      <c r="E75">
        <v>0.93149999999999999</v>
      </c>
      <c r="F75">
        <v>1.1486000000000001</v>
      </c>
      <c r="G75">
        <v>1.0431999999999999</v>
      </c>
      <c r="H75">
        <v>1.0087999999999999</v>
      </c>
      <c r="I75">
        <v>0.87229999999999996</v>
      </c>
      <c r="J75">
        <v>0.88180000000000003</v>
      </c>
      <c r="K75">
        <v>1.0152000000000001</v>
      </c>
      <c r="L75">
        <v>1.1632</v>
      </c>
      <c r="M75">
        <v>0.99050000000000005</v>
      </c>
      <c r="N75">
        <f t="shared" si="11"/>
        <v>5.1753</v>
      </c>
      <c r="O75">
        <f t="shared" si="10"/>
        <v>0.97053999999999996</v>
      </c>
    </row>
    <row r="76" spans="1:15" x14ac:dyDescent="0.25">
      <c r="A76" t="s">
        <v>27</v>
      </c>
      <c r="B76">
        <v>15</v>
      </c>
      <c r="D76">
        <v>0.94389999999999996</v>
      </c>
      <c r="E76">
        <v>0.8377</v>
      </c>
      <c r="F76">
        <v>1.2036</v>
      </c>
      <c r="G76">
        <v>0.65169999999999995</v>
      </c>
      <c r="H76">
        <v>0.93169999999999997</v>
      </c>
      <c r="I76">
        <v>0.81510000000000005</v>
      </c>
      <c r="J76">
        <v>0.80900000000000005</v>
      </c>
      <c r="K76">
        <v>0.89910000000000001</v>
      </c>
      <c r="L76">
        <v>0.91710000000000003</v>
      </c>
      <c r="M76">
        <v>0.83919999999999995</v>
      </c>
      <c r="N76">
        <f t="shared" si="11"/>
        <v>4.8052999999999999</v>
      </c>
      <c r="O76">
        <f t="shared" si="10"/>
        <v>0.80855999999999995</v>
      </c>
    </row>
    <row r="77" spans="1:15" x14ac:dyDescent="0.25">
      <c r="A77" t="s">
        <v>28</v>
      </c>
      <c r="B77">
        <v>16</v>
      </c>
      <c r="D77">
        <v>0.96140000000000003</v>
      </c>
      <c r="E77">
        <v>0.84470000000000001</v>
      </c>
      <c r="F77">
        <v>0.996</v>
      </c>
      <c r="G77">
        <v>0.84030000000000005</v>
      </c>
      <c r="H77">
        <v>0.95589999999999997</v>
      </c>
      <c r="I77">
        <v>0.87519999999999998</v>
      </c>
      <c r="J77">
        <v>1.0238</v>
      </c>
      <c r="K77">
        <v>0.95609999999999995</v>
      </c>
      <c r="L77">
        <v>0.94130000000000003</v>
      </c>
      <c r="M77">
        <v>0.9103</v>
      </c>
      <c r="N77">
        <f t="shared" si="11"/>
        <v>4.8784000000000001</v>
      </c>
      <c r="O77">
        <f t="shared" si="10"/>
        <v>0.88532000000000011</v>
      </c>
    </row>
    <row r="78" spans="1:15" x14ac:dyDescent="0.25">
      <c r="A78" t="s">
        <v>29</v>
      </c>
      <c r="B78">
        <v>17</v>
      </c>
      <c r="D78">
        <v>0.94420000000000004</v>
      </c>
      <c r="E78">
        <v>1.0919000000000001</v>
      </c>
      <c r="F78">
        <v>0.95640000000000003</v>
      </c>
      <c r="G78">
        <v>1.1133999999999999</v>
      </c>
      <c r="H78">
        <v>0.93940000000000001</v>
      </c>
      <c r="I78">
        <v>1.0972</v>
      </c>
      <c r="J78">
        <v>1.0046999999999999</v>
      </c>
      <c r="K78">
        <v>0.93700000000000006</v>
      </c>
      <c r="L78">
        <v>1.0319</v>
      </c>
      <c r="M78">
        <v>0.94579999999999997</v>
      </c>
      <c r="N78">
        <f t="shared" si="11"/>
        <v>4.8765999999999998</v>
      </c>
      <c r="O78">
        <f t="shared" si="10"/>
        <v>1.0370599999999999</v>
      </c>
    </row>
    <row r="79" spans="1:15" x14ac:dyDescent="0.25">
      <c r="A79" t="s">
        <v>30</v>
      </c>
      <c r="B79">
        <v>18</v>
      </c>
      <c r="D79">
        <v>0.94340000000000002</v>
      </c>
      <c r="E79">
        <v>1.1051</v>
      </c>
      <c r="F79">
        <v>0.72119999999999995</v>
      </c>
      <c r="G79">
        <v>1.0309999999999999</v>
      </c>
      <c r="H79">
        <v>0.92620000000000002</v>
      </c>
      <c r="I79">
        <v>1.0669</v>
      </c>
      <c r="J79">
        <v>0.88519999999999999</v>
      </c>
      <c r="K79">
        <v>1.0592999999999999</v>
      </c>
      <c r="L79">
        <v>0.98460000000000003</v>
      </c>
      <c r="M79">
        <v>1.0348999999999999</v>
      </c>
      <c r="N79">
        <f t="shared" si="11"/>
        <v>4.4606000000000003</v>
      </c>
      <c r="O79">
        <f t="shared" si="10"/>
        <v>1.0594399999999999</v>
      </c>
    </row>
    <row r="80" spans="1:15" x14ac:dyDescent="0.25">
      <c r="A80" t="s">
        <v>31</v>
      </c>
      <c r="B80">
        <v>19</v>
      </c>
      <c r="D80">
        <v>1.0329999999999999</v>
      </c>
      <c r="E80">
        <v>1.1121000000000001</v>
      </c>
      <c r="F80">
        <v>1.0302</v>
      </c>
      <c r="G80">
        <v>1.0472999999999999</v>
      </c>
      <c r="H80">
        <v>1.0033000000000001</v>
      </c>
      <c r="I80">
        <v>1.2123999999999999</v>
      </c>
      <c r="J80">
        <v>1.1283000000000001</v>
      </c>
      <c r="K80">
        <v>1.1301000000000001</v>
      </c>
      <c r="L80">
        <v>1.0395000000000001</v>
      </c>
      <c r="M80">
        <v>1.0506</v>
      </c>
      <c r="N80">
        <f t="shared" si="11"/>
        <v>5.2342999999999993</v>
      </c>
      <c r="O80">
        <f t="shared" si="10"/>
        <v>1.1104999999999998</v>
      </c>
    </row>
    <row r="81" spans="1:15" x14ac:dyDescent="0.25">
      <c r="A81" t="s">
        <v>32</v>
      </c>
      <c r="B81">
        <v>20</v>
      </c>
      <c r="D81">
        <v>1.0994999999999999</v>
      </c>
      <c r="E81">
        <v>0.92800000000000005</v>
      </c>
      <c r="F81">
        <v>1.0631999999999999</v>
      </c>
      <c r="G81">
        <v>1.0629999999999999</v>
      </c>
      <c r="H81">
        <v>1.1182000000000001</v>
      </c>
      <c r="I81">
        <v>0.88049999999999995</v>
      </c>
      <c r="J81">
        <v>1.081</v>
      </c>
      <c r="K81">
        <v>0.97829999999999995</v>
      </c>
      <c r="L81">
        <v>0.99660000000000004</v>
      </c>
      <c r="M81">
        <v>1.0730999999999999</v>
      </c>
      <c r="N81">
        <f t="shared" si="11"/>
        <v>5.3585000000000003</v>
      </c>
      <c r="O81">
        <f t="shared" si="10"/>
        <v>0.98458000000000001</v>
      </c>
    </row>
    <row r="84" spans="1:15" x14ac:dyDescent="0.25">
      <c r="A84" t="s">
        <v>40</v>
      </c>
    </row>
    <row r="86" spans="1:15" x14ac:dyDescent="0.25">
      <c r="C86" t="s">
        <v>41</v>
      </c>
      <c r="D86">
        <f>+D27</f>
        <v>0.99946999999999997</v>
      </c>
      <c r="E86">
        <f t="shared" ref="E86:O87" si="12">+E27</f>
        <v>1.0005099999999998</v>
      </c>
      <c r="F86">
        <f t="shared" si="12"/>
        <v>0.99053000000000002</v>
      </c>
      <c r="G86">
        <f t="shared" si="12"/>
        <v>0.99992999999999999</v>
      </c>
      <c r="H86">
        <f t="shared" si="12"/>
        <v>0.99935999999999992</v>
      </c>
      <c r="I86">
        <f t="shared" si="12"/>
        <v>1.0005900000000001</v>
      </c>
      <c r="J86">
        <f t="shared" si="12"/>
        <v>0.99950000000000006</v>
      </c>
      <c r="K86">
        <f t="shared" si="12"/>
        <v>1.0000100000000001</v>
      </c>
      <c r="L86">
        <f t="shared" si="12"/>
        <v>0.99458999999999997</v>
      </c>
      <c r="M86">
        <f t="shared" si="12"/>
        <v>0.99994000000000016</v>
      </c>
      <c r="N86">
        <f t="shared" si="12"/>
        <v>4.9834500000000004</v>
      </c>
      <c r="O86">
        <f t="shared" si="12"/>
        <v>1.0001960000000003</v>
      </c>
    </row>
    <row r="87" spans="1:15" x14ac:dyDescent="0.25">
      <c r="C87" t="s">
        <v>42</v>
      </c>
      <c r="D87">
        <f>+D28</f>
        <v>0.99999000000000005</v>
      </c>
      <c r="E87">
        <f t="shared" si="12"/>
        <v>1.0006900000000001</v>
      </c>
      <c r="F87">
        <f t="shared" si="12"/>
        <v>0.99992999999999999</v>
      </c>
      <c r="G87">
        <f t="shared" si="12"/>
        <v>1.0003100000000003</v>
      </c>
      <c r="H87">
        <f t="shared" si="12"/>
        <v>1.0000199999999999</v>
      </c>
      <c r="I87">
        <f t="shared" si="12"/>
        <v>1.0001500000000001</v>
      </c>
      <c r="J87">
        <f t="shared" si="12"/>
        <v>1.00021</v>
      </c>
      <c r="K87">
        <f t="shared" si="12"/>
        <v>1.0000800000000001</v>
      </c>
      <c r="L87">
        <f t="shared" si="12"/>
        <v>1.0028400000000002</v>
      </c>
      <c r="M87">
        <f t="shared" si="12"/>
        <v>1.00027</v>
      </c>
      <c r="N87">
        <f t="shared" si="12"/>
        <v>5.0029899999999987</v>
      </c>
      <c r="O87">
        <f t="shared" si="12"/>
        <v>1.0003</v>
      </c>
    </row>
    <row r="88" spans="1:15" x14ac:dyDescent="0.25">
      <c r="C88" t="s">
        <v>43</v>
      </c>
      <c r="D88">
        <f>VAR(D61:D70)</f>
        <v>1.5488095666666781E-2</v>
      </c>
      <c r="E88">
        <f t="shared" ref="E88:O88" si="13">VAR(E61:E70)</f>
        <v>3.2887005444444659E-2</v>
      </c>
      <c r="F88">
        <f t="shared" si="13"/>
        <v>0.24170146899999997</v>
      </c>
      <c r="G88">
        <f t="shared" si="13"/>
        <v>1.9174026777777797E-2</v>
      </c>
      <c r="H88">
        <f t="shared" si="13"/>
        <v>2.0709267111111391E-2</v>
      </c>
      <c r="I88">
        <f t="shared" si="13"/>
        <v>1.131278988888873E-2</v>
      </c>
      <c r="J88">
        <f t="shared" si="13"/>
        <v>6.1935117777777528E-2</v>
      </c>
      <c r="K88">
        <f t="shared" si="13"/>
        <v>6.2413560999999812E-2</v>
      </c>
      <c r="L88">
        <f t="shared" si="13"/>
        <v>3.7437518777777887E-2</v>
      </c>
      <c r="M88">
        <f t="shared" si="13"/>
        <v>1.777388488888872E-2</v>
      </c>
      <c r="N88">
        <f t="shared" si="13"/>
        <v>1.0406973894444289</v>
      </c>
      <c r="O88">
        <f t="shared" si="13"/>
        <v>1.1469237404444103E-2</v>
      </c>
    </row>
    <row r="89" spans="1:15" x14ac:dyDescent="0.25">
      <c r="C89" t="s">
        <v>44</v>
      </c>
      <c r="D89">
        <f>VAR(D72:D81)</f>
        <v>3.2377809999999969E-3</v>
      </c>
      <c r="E89">
        <f t="shared" ref="E89:O89" si="14">VAR(E72:E81)</f>
        <v>1.7798660999999702E-2</v>
      </c>
      <c r="F89">
        <f t="shared" si="14"/>
        <v>2.339115566666668E-2</v>
      </c>
      <c r="G89">
        <f t="shared" si="14"/>
        <v>2.2236307666666337E-2</v>
      </c>
      <c r="H89">
        <f t="shared" si="14"/>
        <v>4.7742973333333378E-3</v>
      </c>
      <c r="I89">
        <f t="shared" si="14"/>
        <v>1.8790569444444374E-2</v>
      </c>
      <c r="J89">
        <f t="shared" si="14"/>
        <v>1.1185101000000001E-2</v>
      </c>
      <c r="K89">
        <f t="shared" si="14"/>
        <v>2.8071883999999752E-2</v>
      </c>
      <c r="L89">
        <f t="shared" si="14"/>
        <v>1.4663191555555363E-2</v>
      </c>
      <c r="M89">
        <f t="shared" si="14"/>
        <v>1.2405635666666489E-2</v>
      </c>
      <c r="N89">
        <f t="shared" si="14"/>
        <v>6.7220438777777711E-2</v>
      </c>
      <c r="O89">
        <f t="shared" si="14"/>
        <v>1.1728264711110844E-2</v>
      </c>
    </row>
    <row r="90" spans="1:15" x14ac:dyDescent="0.25">
      <c r="C90" t="s">
        <v>45</v>
      </c>
      <c r="D90">
        <f>COVAR(D61:D70,E61:E70)</f>
        <v>-6.1003699999995047E-5</v>
      </c>
      <c r="F90">
        <f t="shared" ref="F90:L90" si="15">COVAR(F61:F70,G61:G70)</f>
        <v>1.4337762100000009E-2</v>
      </c>
      <c r="H90">
        <f t="shared" si="15"/>
        <v>-4.7802094000000059E-3</v>
      </c>
      <c r="J90">
        <f t="shared" si="15"/>
        <v>-5.8526299999999906E-3</v>
      </c>
      <c r="L90">
        <f t="shared" si="15"/>
        <v>-5.5425600000002555E-5</v>
      </c>
      <c r="N90">
        <f t="shared" ref="N90" si="16">COVAR(N61:N70,O61:O70)</f>
        <v>2.1336313199999991E-2</v>
      </c>
    </row>
    <row r="91" spans="1:15" x14ac:dyDescent="0.25">
      <c r="C91" t="s">
        <v>46</v>
      </c>
      <c r="D91">
        <f>COVAR(D72:D81,E72:E81)</f>
        <v>-2.314910000000116E-5</v>
      </c>
      <c r="F91">
        <f t="shared" ref="F91:L91" si="17">COVAR(F72:F81,G72:G81)</f>
        <v>-1.04897693E-2</v>
      </c>
      <c r="H91">
        <f t="shared" si="17"/>
        <v>-9.2159699999999796E-4</v>
      </c>
      <c r="J91">
        <f t="shared" si="17"/>
        <v>3.2837672000000061E-3</v>
      </c>
      <c r="L91">
        <f t="shared" si="17"/>
        <v>-7.8585079999999707E-4</v>
      </c>
      <c r="N91">
        <f t="shared" ref="N91" si="18">COVAR(N72:N81,O72:O81)</f>
        <v>4.8359491999999974E-3</v>
      </c>
    </row>
    <row r="92" spans="1:15" x14ac:dyDescent="0.25">
      <c r="C92" t="s">
        <v>47</v>
      </c>
      <c r="D92">
        <f>+D87-D86</f>
        <v>5.2000000000007596E-4</v>
      </c>
      <c r="E92">
        <f t="shared" ref="E92:O92" si="19">+E87-E86</f>
        <v>1.8000000000029104E-4</v>
      </c>
      <c r="F92">
        <f t="shared" si="19"/>
        <v>9.3999999999999639E-3</v>
      </c>
      <c r="G92">
        <f t="shared" si="19"/>
        <v>3.8000000000026901E-4</v>
      </c>
      <c r="H92">
        <f t="shared" si="19"/>
        <v>6.5999999999999392E-4</v>
      </c>
      <c r="I92">
        <f t="shared" si="19"/>
        <v>-4.3999999999999595E-4</v>
      </c>
      <c r="J92">
        <f t="shared" si="19"/>
        <v>7.0999999999998842E-4</v>
      </c>
      <c r="K92">
        <f t="shared" si="19"/>
        <v>7.0000000000014495E-5</v>
      </c>
      <c r="L92">
        <f t="shared" si="19"/>
        <v>8.2500000000002016E-3</v>
      </c>
      <c r="M92">
        <f t="shared" si="19"/>
        <v>3.2999999999983043E-4</v>
      </c>
      <c r="N92">
        <f t="shared" si="19"/>
        <v>1.9539999999998336E-2</v>
      </c>
      <c r="O92">
        <f t="shared" si="19"/>
        <v>1.0399999999965992E-4</v>
      </c>
    </row>
    <row r="93" spans="1:15" x14ac:dyDescent="0.25">
      <c r="C93" t="s">
        <v>48</v>
      </c>
      <c r="D93">
        <f>+D89-D88</f>
        <v>-1.2250314666666784E-2</v>
      </c>
      <c r="E93">
        <f t="shared" ref="E93:O93" si="20">+E89-E88</f>
        <v>-1.5088344444444957E-2</v>
      </c>
      <c r="F93">
        <f t="shared" si="20"/>
        <v>-0.21831031333333328</v>
      </c>
      <c r="G93">
        <f t="shared" si="20"/>
        <v>3.0622808888885397E-3</v>
      </c>
      <c r="H93">
        <f t="shared" si="20"/>
        <v>-1.5934969777778054E-2</v>
      </c>
      <c r="I93">
        <f t="shared" si="20"/>
        <v>7.4777795555556435E-3</v>
      </c>
      <c r="J93">
        <f t="shared" si="20"/>
        <v>-5.0750016777777525E-2</v>
      </c>
      <c r="K93">
        <f t="shared" si="20"/>
        <v>-3.4341677000000057E-2</v>
      </c>
      <c r="L93">
        <f t="shared" si="20"/>
        <v>-2.2774327222222522E-2</v>
      </c>
      <c r="M93">
        <f t="shared" si="20"/>
        <v>-5.3682492222222305E-3</v>
      </c>
      <c r="N93">
        <f t="shared" si="20"/>
        <v>-0.97347695066665119</v>
      </c>
      <c r="O93">
        <f t="shared" si="20"/>
        <v>2.5902730666674083E-4</v>
      </c>
    </row>
    <row r="94" spans="1:15" x14ac:dyDescent="0.25">
      <c r="C94" t="s">
        <v>49</v>
      </c>
      <c r="D94">
        <f>+D91-D90</f>
        <v>3.7854599999993883E-5</v>
      </c>
      <c r="E94">
        <f t="shared" ref="E94:O94" si="21">+E91-E90</f>
        <v>0</v>
      </c>
      <c r="F94">
        <f t="shared" si="21"/>
        <v>-2.4827531400000009E-2</v>
      </c>
      <c r="G94">
        <f t="shared" si="21"/>
        <v>0</v>
      </c>
      <c r="H94">
        <f t="shared" si="21"/>
        <v>3.8586124000000079E-3</v>
      </c>
      <c r="I94">
        <f t="shared" si="21"/>
        <v>0</v>
      </c>
      <c r="J94">
        <f t="shared" si="21"/>
        <v>9.1363971999999967E-3</v>
      </c>
      <c r="K94">
        <f t="shared" si="21"/>
        <v>0</v>
      </c>
      <c r="L94">
        <f t="shared" si="21"/>
        <v>-7.3042519999999447E-4</v>
      </c>
      <c r="M94">
        <f t="shared" si="21"/>
        <v>0</v>
      </c>
      <c r="N94">
        <f t="shared" si="21"/>
        <v>-1.6500363999999993E-2</v>
      </c>
      <c r="O94">
        <f t="shared" si="21"/>
        <v>0</v>
      </c>
    </row>
    <row r="96" spans="1:15" x14ac:dyDescent="0.25">
      <c r="D96">
        <f>2*D86*E86</f>
        <v>1.9999594593999994</v>
      </c>
      <c r="E96">
        <f>2*D88</f>
        <v>3.0976191333333562E-2</v>
      </c>
      <c r="G96">
        <f>+D94</f>
        <v>3.7854599999993883E-5</v>
      </c>
      <c r="H96">
        <f>+D94^2</f>
        <v>1.4329707411595369E-9</v>
      </c>
    </row>
    <row r="98" spans="1:14" x14ac:dyDescent="0.25">
      <c r="A98" t="s">
        <v>50</v>
      </c>
    </row>
    <row r="100" spans="1:14" x14ac:dyDescent="0.25">
      <c r="B100">
        <v>1</v>
      </c>
      <c r="D100">
        <f>(2*D86*D92*D90)+(2*E86*E92*(E92^2))*D89</f>
        <v>-6.3410184975826136E-8</v>
      </c>
      <c r="F100">
        <f t="shared" ref="F100:L101" si="22">(2*F86*F92*F90)+(2*G86*G92*(G92^2))*F89</f>
        <v>2.6699729223362282E-4</v>
      </c>
      <c r="H100">
        <f t="shared" si="22"/>
        <v>-6.3058389009662155E-6</v>
      </c>
      <c r="J100">
        <f t="shared" si="22"/>
        <v>-8.3065792250267948E-6</v>
      </c>
      <c r="L100">
        <f t="shared" si="22"/>
        <v>-9.0957377997706839E-7</v>
      </c>
      <c r="N100">
        <f t="shared" ref="N100:N101" si="23">(2*N86*N92*N90)+(2*O86*O92*(O92^2))*N89</f>
        <v>4.1553158267972857E-3</v>
      </c>
    </row>
    <row r="101" spans="1:14" x14ac:dyDescent="0.25">
      <c r="B101">
        <v>2</v>
      </c>
      <c r="D101">
        <f>(2*D87*D93*D91)+(2*E87*E93*(E93^2))*D90</f>
        <v>5.675812295156732E-7</v>
      </c>
      <c r="F101">
        <f t="shared" si="22"/>
        <v>4.5797298656023123E-3</v>
      </c>
      <c r="H101">
        <f t="shared" si="22"/>
        <v>2.9367829950677738E-5</v>
      </c>
      <c r="J101">
        <f t="shared" si="22"/>
        <v>-3.3289836321184421E-4</v>
      </c>
      <c r="L101">
        <f t="shared" si="22"/>
        <v>3.5896119915862135E-5</v>
      </c>
      <c r="N101">
        <f t="shared" si="23"/>
        <v>-4.7105002763989573E-2</v>
      </c>
    </row>
    <row r="102" spans="1:14" x14ac:dyDescent="0.25">
      <c r="B102">
        <v>3</v>
      </c>
      <c r="D102">
        <f>D86^2*E93</f>
        <v>-1.5072355037649799E-2</v>
      </c>
      <c r="F102">
        <f t="shared" ref="F102:L102" si="24">F86^2*G93</f>
        <v>3.0045559169591591E-3</v>
      </c>
      <c r="H102">
        <f t="shared" si="24"/>
        <v>7.4682110606230376E-3</v>
      </c>
      <c r="J102">
        <f t="shared" si="24"/>
        <v>-3.4307343908419309E-2</v>
      </c>
      <c r="L102">
        <f t="shared" si="24"/>
        <v>-5.3103218840928465E-3</v>
      </c>
      <c r="N102">
        <f t="shared" ref="N102" si="25">N86^2*O93</f>
        <v>6.4328845956420407E-3</v>
      </c>
    </row>
    <row r="103" spans="1:14" x14ac:dyDescent="0.25">
      <c r="B103">
        <v>4</v>
      </c>
      <c r="D103">
        <f>E86^2*D93</f>
        <v>-1.2262813173933624E-2</v>
      </c>
      <c r="F103">
        <f t="shared" ref="F103:L103" si="26">G86^2*F93</f>
        <v>-0.21827975095918714</v>
      </c>
      <c r="H103">
        <f t="shared" si="26"/>
        <v>-1.5953778589078815E-2</v>
      </c>
      <c r="J103">
        <f t="shared" si="26"/>
        <v>-5.0751031783188086E-2</v>
      </c>
      <c r="L103">
        <f t="shared" si="26"/>
        <v>-2.2771594384943441E-2</v>
      </c>
      <c r="N103">
        <f t="shared" ref="N103" si="27">O86^2*N93</f>
        <v>-0.97385859102840355</v>
      </c>
    </row>
    <row r="104" spans="1:14" x14ac:dyDescent="0.25">
      <c r="B104">
        <v>5</v>
      </c>
      <c r="D104">
        <f>2*E92*D92*D90</f>
        <v>-1.1419892640019205E-11</v>
      </c>
      <c r="F104">
        <f t="shared" ref="F104:L104" si="28">2*G92*F92*F90</f>
        <v>1.0242897244247219E-7</v>
      </c>
      <c r="H104">
        <f t="shared" si="28"/>
        <v>2.7763456195199525E-9</v>
      </c>
      <c r="J104">
        <f t="shared" si="28"/>
        <v>-5.8175142200011E-10</v>
      </c>
      <c r="L104">
        <f t="shared" si="28"/>
        <v>-3.0179239199986619E-10</v>
      </c>
      <c r="N104">
        <f t="shared" ref="N104" si="29">2*O92*N92*N90</f>
        <v>8.6717604464733006E-8</v>
      </c>
    </row>
    <row r="105" spans="1:14" x14ac:dyDescent="0.25">
      <c r="B105">
        <v>6</v>
      </c>
      <c r="D105">
        <f>(((2*D86*E86)-(2*D90))*D94)-(D94^2)</f>
        <v>7.5710850922373855E-5</v>
      </c>
      <c r="F105">
        <f t="shared" ref="F105:L105" si="30">(((2*F86*G86)-(2*F90))*F94)-(F94^2)</f>
        <v>-4.9085850255160171E-2</v>
      </c>
      <c r="H105">
        <f t="shared" si="30"/>
        <v>7.7388370856133707E-3</v>
      </c>
      <c r="J105">
        <f t="shared" si="30"/>
        <v>1.8287310790273126E-2</v>
      </c>
      <c r="L105">
        <f t="shared" si="30"/>
        <v>-1.4534745119867544E-3</v>
      </c>
      <c r="N105">
        <f t="shared" ref="N105" si="31">(((2*N86*O86)-(2*N90))*N94)-(N94^2)</f>
        <v>-0.16405785976097501</v>
      </c>
    </row>
    <row r="106" spans="1:14" x14ac:dyDescent="0.25">
      <c r="B106">
        <v>7</v>
      </c>
      <c r="D106">
        <f>(2*D86*D92+(D92^2))*E93</f>
        <v>-1.5687641415105044E-5</v>
      </c>
      <c r="F106">
        <f t="shared" ref="F106:L106" si="32">(2*F86*F92+(F92^2))*G93</f>
        <v>5.7296267610112355E-5</v>
      </c>
      <c r="H106">
        <f t="shared" si="32"/>
        <v>9.8676091059392237E-6</v>
      </c>
      <c r="J106">
        <f t="shared" si="32"/>
        <v>-4.8758110388704989E-5</v>
      </c>
      <c r="L106">
        <f t="shared" si="32"/>
        <v>-8.8462291862534813E-5</v>
      </c>
      <c r="N106">
        <f t="shared" ref="N106" si="33">(2*N86*N92+(N92^2))*O93</f>
        <v>5.05453032258369E-5</v>
      </c>
    </row>
    <row r="107" spans="1:14" x14ac:dyDescent="0.25">
      <c r="B107">
        <v>8</v>
      </c>
      <c r="D107">
        <f>(2*E86*E92+(E92^2))*D93</f>
        <v>-4.4127593479751767E-6</v>
      </c>
      <c r="F107">
        <f t="shared" ref="F107:L107" si="34">(2*G86*G92+(G92^2))*F93</f>
        <v>-1.6593574803402679E-4</v>
      </c>
      <c r="H107">
        <f t="shared" si="34"/>
        <v>1.4027961830604205E-5</v>
      </c>
      <c r="J107">
        <f t="shared" si="34"/>
        <v>-7.1053220739960255E-6</v>
      </c>
      <c r="L107">
        <f t="shared" si="34"/>
        <v>-1.503263422753564E-5</v>
      </c>
      <c r="N107">
        <f t="shared" ref="N107" si="35">(2*O86*O92+(O92^2))*N93</f>
        <v>-2.0253342157302437E-4</v>
      </c>
    </row>
    <row r="108" spans="1:14" x14ac:dyDescent="0.25">
      <c r="B108">
        <v>9</v>
      </c>
      <c r="D108">
        <f>(2*E86*D92+2*D86*E92+2*D92*E92)*D94</f>
        <v>5.3016381803299216E-8</v>
      </c>
      <c r="F108">
        <f t="shared" ref="F108:L108" si="36">(2*G86*F92+2*F86*G92+2*F92*G92)*F94</f>
        <v>-4.8559252032801876E-4</v>
      </c>
      <c r="H108">
        <f t="shared" si="36"/>
        <v>1.7007266317588687E-6</v>
      </c>
      <c r="J108">
        <f t="shared" si="36"/>
        <v>1.4253177978917969E-5</v>
      </c>
      <c r="L108">
        <f t="shared" si="36"/>
        <v>-1.2534742420046832E-5</v>
      </c>
      <c r="N108">
        <f t="shared" ref="N108" si="37">(2*O86*N92+2*N86*O92+2*N92*O92)*N94</f>
        <v>-6.621312530943912E-4</v>
      </c>
    </row>
    <row r="109" spans="1:14" x14ac:dyDescent="0.25">
      <c r="B109">
        <v>10</v>
      </c>
      <c r="D109">
        <f>+D113-D112-SUM(D100:D108)</f>
        <v>2.1939823822782895E-5</v>
      </c>
      <c r="F109">
        <f t="shared" ref="F109:N109" si="38">+F113-F112-SUM(F100:F108)</f>
        <v>-4.2022372354139081E-3</v>
      </c>
      <c r="H109">
        <f t="shared" si="38"/>
        <v>-3.6085713477426056E-5</v>
      </c>
      <c r="J109">
        <f t="shared" si="38"/>
        <v>3.9227336784170008E-4</v>
      </c>
      <c r="L109">
        <f t="shared" si="38"/>
        <v>1.5069763643086459E-4</v>
      </c>
      <c r="N109">
        <f t="shared" si="38"/>
        <v>3.9058898569316547E-2</v>
      </c>
    </row>
    <row r="112" spans="1:14" x14ac:dyDescent="0.25">
      <c r="D112">
        <f>D86*E88+E86^2*D88+2*D86*E86*D90-D90^2</f>
        <v>4.8251464235934759E-2</v>
      </c>
      <c r="F112">
        <f t="shared" ref="F112:L113" si="39">F86*G88+G86^2*F88+2*F86*G86*F90-F90^2</f>
        <v>0.28885648800897018</v>
      </c>
      <c r="H112">
        <f t="shared" si="39"/>
        <v>2.2456473387604505E-2</v>
      </c>
      <c r="J112">
        <f t="shared" si="39"/>
        <v>0.11258493306383585</v>
      </c>
      <c r="L112">
        <f t="shared" si="39"/>
        <v>5.5000506630024017E-2</v>
      </c>
      <c r="N112">
        <f t="shared" ref="N112:N113" si="40">N86*O88+O86^2*N88+2*N86*O86*N90-N90^2</f>
        <v>1.3105050964682174</v>
      </c>
    </row>
    <row r="113" spans="1:14" x14ac:dyDescent="0.25">
      <c r="D113">
        <f>D87*E89+E87^2*D89+2*D87*E87*D91-D91^2</f>
        <v>2.0994403474339861E-2</v>
      </c>
      <c r="F113">
        <f t="shared" si="39"/>
        <v>2.4545803062224519E-2</v>
      </c>
      <c r="H113">
        <f t="shared" si="39"/>
        <v>2.1722318296248305E-2</v>
      </c>
      <c r="J113">
        <f t="shared" si="39"/>
        <v>4.5823325751671196E-2</v>
      </c>
      <c r="L113">
        <f t="shared" si="39"/>
        <v>2.553477006126521E-2</v>
      </c>
      <c r="N113">
        <f t="shared" si="40"/>
        <v>0.1743167092527681</v>
      </c>
    </row>
    <row r="115" spans="1:14" x14ac:dyDescent="0.25">
      <c r="D115">
        <f>D113-D112</f>
        <v>-2.7257060761594898E-2</v>
      </c>
      <c r="F115">
        <f t="shared" ref="F115:N115" si="41">F113-F112</f>
        <v>-0.26431068494674564</v>
      </c>
      <c r="H115">
        <f t="shared" si="41"/>
        <v>-7.3415509135620061E-4</v>
      </c>
      <c r="J115">
        <f t="shared" si="41"/>
        <v>-6.6761607312164656E-2</v>
      </c>
      <c r="L115">
        <f t="shared" si="41"/>
        <v>-2.9465736568758807E-2</v>
      </c>
      <c r="N115">
        <f t="shared" si="41"/>
        <v>-1.1361883872154492</v>
      </c>
    </row>
    <row r="117" spans="1:14" x14ac:dyDescent="0.25">
      <c r="A117" t="s">
        <v>51</v>
      </c>
    </row>
    <row r="118" spans="1:14" x14ac:dyDescent="0.25">
      <c r="B118">
        <v>1</v>
      </c>
      <c r="D118">
        <f>+D100/$N$115*100</f>
        <v>5.5809569688729803E-6</v>
      </c>
      <c r="F118">
        <f t="shared" ref="F118:N118" si="42">+F100/$N$115*100</f>
        <v>-2.3499385774217878E-2</v>
      </c>
      <c r="H118">
        <f t="shared" si="42"/>
        <v>5.5499941487876462E-4</v>
      </c>
      <c r="J118">
        <f t="shared" si="42"/>
        <v>7.3109172021942719E-4</v>
      </c>
      <c r="L118">
        <f t="shared" si="42"/>
        <v>8.005483863518761E-5</v>
      </c>
      <c r="N118">
        <f t="shared" si="42"/>
        <v>-0.36572419446928706</v>
      </c>
    </row>
    <row r="119" spans="1:14" x14ac:dyDescent="0.25">
      <c r="B119">
        <v>2</v>
      </c>
      <c r="D119">
        <f t="shared" ref="D119:N127" si="43">+D101/$N$115*100</f>
        <v>-4.9954852197239178E-5</v>
      </c>
      <c r="F119">
        <f t="shared" si="43"/>
        <v>-0.40307839062025924</v>
      </c>
      <c r="H119">
        <f t="shared" si="43"/>
        <v>-2.5847676565901104E-3</v>
      </c>
      <c r="J119">
        <f t="shared" si="43"/>
        <v>2.9299574521062108E-2</v>
      </c>
      <c r="L119">
        <f t="shared" si="43"/>
        <v>-3.1593457845345281E-3</v>
      </c>
      <c r="N119">
        <f t="shared" si="43"/>
        <v>4.1458796176779886</v>
      </c>
    </row>
    <row r="120" spans="1:14" x14ac:dyDescent="0.25">
      <c r="B120">
        <v>3</v>
      </c>
      <c r="D120">
        <f t="shared" si="43"/>
        <v>1.3265718262258308</v>
      </c>
      <c r="F120">
        <f t="shared" si="43"/>
        <v>-0.26444170269357115</v>
      </c>
      <c r="H120">
        <f t="shared" si="43"/>
        <v>-0.65730394225609001</v>
      </c>
      <c r="J120">
        <f t="shared" si="43"/>
        <v>3.0195119308074561</v>
      </c>
      <c r="L120">
        <f t="shared" si="43"/>
        <v>0.46738040485586119</v>
      </c>
      <c r="N120">
        <f t="shared" si="43"/>
        <v>-0.56618116045065747</v>
      </c>
    </row>
    <row r="121" spans="1:14" x14ac:dyDescent="0.25">
      <c r="B121">
        <v>4</v>
      </c>
      <c r="D121">
        <f t="shared" si="43"/>
        <v>1.0792940072189183</v>
      </c>
      <c r="F121">
        <f t="shared" si="43"/>
        <v>19.211580880010874</v>
      </c>
      <c r="H121">
        <f t="shared" si="43"/>
        <v>1.4041490626548347</v>
      </c>
      <c r="J121">
        <f t="shared" si="43"/>
        <v>4.4667796603314907</v>
      </c>
      <c r="L121">
        <f t="shared" si="43"/>
        <v>2.0042093935453491</v>
      </c>
      <c r="N121">
        <f t="shared" si="43"/>
        <v>85.712774570343853</v>
      </c>
    </row>
    <row r="122" spans="1:14" x14ac:dyDescent="0.25">
      <c r="B122">
        <v>5</v>
      </c>
      <c r="D122">
        <f t="shared" si="43"/>
        <v>1.0051055589475685E-9</v>
      </c>
      <c r="F122">
        <f t="shared" si="43"/>
        <v>-9.0151398830526095E-6</v>
      </c>
      <c r="H122">
        <f t="shared" si="43"/>
        <v>-2.4435609893216493E-7</v>
      </c>
      <c r="J122">
        <f t="shared" si="43"/>
        <v>5.120202147338051E-8</v>
      </c>
      <c r="L122">
        <f t="shared" si="43"/>
        <v>2.6561826841013022E-8</v>
      </c>
      <c r="N122">
        <f t="shared" si="43"/>
        <v>-7.6323262445287803E-6</v>
      </c>
    </row>
    <row r="123" spans="1:14" x14ac:dyDescent="0.25">
      <c r="B123">
        <v>6</v>
      </c>
      <c r="D123">
        <f t="shared" si="43"/>
        <v>-6.6635825338722827E-3</v>
      </c>
      <c r="F123">
        <f t="shared" si="43"/>
        <v>4.3202210837112069</v>
      </c>
      <c r="H123">
        <f t="shared" si="43"/>
        <v>-0.68112270576709366</v>
      </c>
      <c r="J123">
        <f t="shared" si="43"/>
        <v>-1.6095315702963089</v>
      </c>
      <c r="L123">
        <f t="shared" si="43"/>
        <v>0.12792548562733547</v>
      </c>
      <c r="N123">
        <f t="shared" si="43"/>
        <v>14.439318479838114</v>
      </c>
    </row>
    <row r="124" spans="1:14" x14ac:dyDescent="0.25">
      <c r="B124">
        <v>7</v>
      </c>
      <c r="D124">
        <f t="shared" si="43"/>
        <v>1.3807253789622023E-3</v>
      </c>
      <c r="F124">
        <f t="shared" si="43"/>
        <v>-5.0428492541217613E-3</v>
      </c>
      <c r="H124">
        <f t="shared" si="43"/>
        <v>-8.6848353820290214E-4</v>
      </c>
      <c r="J124">
        <f t="shared" si="43"/>
        <v>4.2913755269230061E-3</v>
      </c>
      <c r="L124">
        <f t="shared" si="43"/>
        <v>7.7858824168531302E-3</v>
      </c>
      <c r="N124">
        <f t="shared" si="43"/>
        <v>-4.4486727548511962E-3</v>
      </c>
    </row>
    <row r="125" spans="1:14" x14ac:dyDescent="0.25">
      <c r="B125">
        <v>8</v>
      </c>
      <c r="D125">
        <f t="shared" si="43"/>
        <v>3.8838271871356571E-4</v>
      </c>
      <c r="F125">
        <f t="shared" si="43"/>
        <v>1.4604598137171534E-2</v>
      </c>
      <c r="H125">
        <f t="shared" si="43"/>
        <v>-1.2346510480523119E-3</v>
      </c>
      <c r="J125">
        <f t="shared" si="43"/>
        <v>6.2536478580014576E-4</v>
      </c>
      <c r="L125">
        <f t="shared" si="43"/>
        <v>1.3230758557898448E-3</v>
      </c>
      <c r="N125">
        <f t="shared" si="43"/>
        <v>1.7825690163001028E-2</v>
      </c>
    </row>
    <row r="126" spans="1:14" x14ac:dyDescent="0.25">
      <c r="B126">
        <v>9</v>
      </c>
      <c r="D126">
        <f t="shared" si="43"/>
        <v>-4.6661612105744933E-6</v>
      </c>
      <c r="F126">
        <f t="shared" si="43"/>
        <v>4.2738732924220466E-2</v>
      </c>
      <c r="H126">
        <f t="shared" si="43"/>
        <v>-1.4968702821606722E-4</v>
      </c>
      <c r="J126">
        <f t="shared" si="43"/>
        <v>-1.2544731260499336E-3</v>
      </c>
      <c r="L126">
        <f t="shared" si="43"/>
        <v>1.1032274718778602E-3</v>
      </c>
      <c r="N126">
        <f t="shared" si="43"/>
        <v>5.827653763625687E-2</v>
      </c>
    </row>
    <row r="127" spans="1:14" x14ac:dyDescent="0.25">
      <c r="B127">
        <v>10</v>
      </c>
      <c r="D127">
        <f t="shared" si="43"/>
        <v>-1.9310022941312255E-3</v>
      </c>
      <c r="F127">
        <f t="shared" si="43"/>
        <v>0.36985391531000222</v>
      </c>
      <c r="H127">
        <f t="shared" si="43"/>
        <v>3.1760325913789962E-3</v>
      </c>
      <c r="J127">
        <f t="shared" si="43"/>
        <v>-3.4525380848423985E-2</v>
      </c>
      <c r="L127">
        <f t="shared" si="43"/>
        <v>-1.3263437483302547E-2</v>
      </c>
      <c r="N127">
        <f t="shared" si="43"/>
        <v>-3.4377132356581659</v>
      </c>
    </row>
    <row r="128" spans="1:14" x14ac:dyDescent="0.25">
      <c r="C128" t="s">
        <v>52</v>
      </c>
      <c r="D128">
        <f>+D115/$N$115*100</f>
        <v>2.3989913176630884</v>
      </c>
      <c r="F128">
        <f t="shared" ref="F128:N128" si="44">+F115/$N$115*100</f>
        <v>23.262927866611424</v>
      </c>
      <c r="H128">
        <f t="shared" si="44"/>
        <v>6.4615613010748613E-2</v>
      </c>
      <c r="J128">
        <f t="shared" si="44"/>
        <v>5.8759276246241914</v>
      </c>
      <c r="L128">
        <f t="shared" si="44"/>
        <v>2.5933847679056923</v>
      </c>
      <c r="N128">
        <f t="shared" si="44"/>
        <v>100</v>
      </c>
    </row>
    <row r="130" spans="1:14" x14ac:dyDescent="0.25">
      <c r="A130" t="s">
        <v>53</v>
      </c>
    </row>
    <row r="131" spans="1:14" x14ac:dyDescent="0.25">
      <c r="C131" t="s">
        <v>12</v>
      </c>
      <c r="D131">
        <f>+D86*E92</f>
        <v>1.7990460000029087E-4</v>
      </c>
      <c r="F131">
        <f t="shared" ref="F131:N131" si="45">+F86*G92</f>
        <v>3.7640140000026647E-4</v>
      </c>
      <c r="H131">
        <f t="shared" si="45"/>
        <v>-4.3971839999999593E-4</v>
      </c>
      <c r="J131">
        <f t="shared" si="45"/>
        <v>6.9965000000014486E-5</v>
      </c>
      <c r="L131">
        <f t="shared" si="45"/>
        <v>3.2821469999983133E-4</v>
      </c>
      <c r="N131">
        <f t="shared" si="45"/>
        <v>5.1827879999830529E-4</v>
      </c>
    </row>
    <row r="132" spans="1:14" x14ac:dyDescent="0.25">
      <c r="C132" t="s">
        <v>54</v>
      </c>
      <c r="D132">
        <f>+E86*D92</f>
        <v>5.2026520000007586E-4</v>
      </c>
      <c r="F132">
        <f t="shared" ref="F132:N132" si="46">+G86*F92</f>
        <v>9.3993419999999633E-3</v>
      </c>
      <c r="H132">
        <f t="shared" si="46"/>
        <v>6.6038939999999401E-4</v>
      </c>
      <c r="J132">
        <f t="shared" si="46"/>
        <v>7.1000709999998845E-4</v>
      </c>
      <c r="L132">
        <f t="shared" si="46"/>
        <v>8.2495050000002037E-3</v>
      </c>
      <c r="N132">
        <f t="shared" si="46"/>
        <v>1.9543829839998344E-2</v>
      </c>
    </row>
    <row r="133" spans="1:14" x14ac:dyDescent="0.25">
      <c r="C133" t="s">
        <v>55</v>
      </c>
      <c r="D133">
        <f>+E92*D92</f>
        <v>9.3600000000165017E-8</v>
      </c>
      <c r="F133">
        <f t="shared" ref="F133:N133" si="47">+G92*F92</f>
        <v>3.5720000000025151E-6</v>
      </c>
      <c r="H133">
        <f t="shared" si="47"/>
        <v>-2.9039999999999466E-7</v>
      </c>
      <c r="J133">
        <f t="shared" si="47"/>
        <v>4.9700000000009478E-8</v>
      </c>
      <c r="L133">
        <f t="shared" si="47"/>
        <v>2.7224999999986674E-6</v>
      </c>
      <c r="N133">
        <f t="shared" si="47"/>
        <v>2.0321599999931818E-6</v>
      </c>
    </row>
    <row r="134" spans="1:14" x14ac:dyDescent="0.25">
      <c r="C134" t="s">
        <v>56</v>
      </c>
      <c r="D134">
        <f>+D135-SUM(D131:D133)</f>
        <v>3.7854599999993842E-5</v>
      </c>
      <c r="F134">
        <f t="shared" ref="F134:N134" si="48">+F135-SUM(F131:F133)</f>
        <v>-2.4827531400000009E-2</v>
      </c>
      <c r="H134">
        <f t="shared" si="48"/>
        <v>3.8586124000000084E-3</v>
      </c>
      <c r="J134">
        <f t="shared" si="48"/>
        <v>9.1363971999999967E-3</v>
      </c>
      <c r="L134">
        <f t="shared" si="48"/>
        <v>-7.3042519999999382E-4</v>
      </c>
      <c r="N134">
        <f t="shared" si="48"/>
        <v>-1.6500363999999993E-2</v>
      </c>
    </row>
    <row r="135" spans="1:14" x14ac:dyDescent="0.25">
      <c r="C135" t="s">
        <v>52</v>
      </c>
      <c r="D135">
        <f>+D86*E92+E86*D92+D92*E92+D94</f>
        <v>7.3811800000036078E-4</v>
      </c>
      <c r="F135">
        <f t="shared" ref="F135:N135" si="49">+F86*G92+G86*F92+F92*G92+F94</f>
        <v>-1.5048215999999778E-2</v>
      </c>
      <c r="H135">
        <f t="shared" si="49"/>
        <v>4.0789930000000064E-3</v>
      </c>
      <c r="J135">
        <f t="shared" si="49"/>
        <v>9.9164189999999992E-3</v>
      </c>
      <c r="L135">
        <f t="shared" si="49"/>
        <v>7.850017000000039E-3</v>
      </c>
      <c r="N135">
        <f t="shared" si="49"/>
        <v>3.5637767999966465E-3</v>
      </c>
    </row>
    <row r="137" spans="1:14" x14ac:dyDescent="0.25">
      <c r="A137" t="s">
        <v>57</v>
      </c>
    </row>
    <row r="138" spans="1:14" x14ac:dyDescent="0.25">
      <c r="C138" t="s">
        <v>12</v>
      </c>
      <c r="D138">
        <f>+D131/$L$135*100</f>
        <v>2.2917733808766272</v>
      </c>
      <c r="F138">
        <f t="shared" ref="F138:N138" si="50">+F131/$L$135*100</f>
        <v>4.794911909111339</v>
      </c>
      <c r="H138">
        <f t="shared" si="50"/>
        <v>-5.6014961496260929</v>
      </c>
      <c r="J138">
        <f t="shared" si="50"/>
        <v>0.89127195520741087</v>
      </c>
      <c r="L138">
        <f t="shared" si="50"/>
        <v>4.1810699263432127</v>
      </c>
      <c r="N138">
        <f t="shared" si="50"/>
        <v>6.6022634090894678</v>
      </c>
    </row>
    <row r="139" spans="1:14" x14ac:dyDescent="0.25">
      <c r="C139" t="s">
        <v>54</v>
      </c>
      <c r="D139">
        <f t="shared" ref="D139:N142" si="51">+D132/$L$135*100</f>
        <v>6.6275678129114031</v>
      </c>
      <c r="F139">
        <f t="shared" si="51"/>
        <v>119.7365814621792</v>
      </c>
      <c r="H139">
        <f t="shared" si="51"/>
        <v>8.4125856033176838</v>
      </c>
      <c r="J139">
        <f t="shared" si="51"/>
        <v>9.0446568459658749</v>
      </c>
      <c r="L139">
        <f t="shared" si="51"/>
        <v>105.08900808750047</v>
      </c>
      <c r="N139">
        <f t="shared" si="51"/>
        <v>248.96544606206899</v>
      </c>
    </row>
    <row r="140" spans="1:14" x14ac:dyDescent="0.25">
      <c r="C140" t="s">
        <v>55</v>
      </c>
      <c r="D140">
        <f t="shared" si="51"/>
        <v>1.1923541057320584E-3</v>
      </c>
      <c r="F140">
        <f t="shared" si="51"/>
        <v>4.5503086171692332E-2</v>
      </c>
      <c r="H140">
        <f t="shared" si="51"/>
        <v>-3.6993550459826167E-3</v>
      </c>
      <c r="J140">
        <f t="shared" si="51"/>
        <v>6.33119648021262E-4</v>
      </c>
      <c r="L140">
        <f t="shared" si="51"/>
        <v>3.468145355607069E-2</v>
      </c>
      <c r="N140">
        <f t="shared" si="51"/>
        <v>2.5887332473205751E-2</v>
      </c>
    </row>
    <row r="141" spans="1:14" x14ac:dyDescent="0.25">
      <c r="C141" t="s">
        <v>56</v>
      </c>
      <c r="D141">
        <f t="shared" si="51"/>
        <v>0.48222315951664374</v>
      </c>
      <c r="F141">
        <f t="shared" si="51"/>
        <v>-316.27360042659632</v>
      </c>
      <c r="H141">
        <f t="shared" si="51"/>
        <v>49.154191640603948</v>
      </c>
      <c r="J141">
        <f t="shared" si="51"/>
        <v>116.38697342948367</v>
      </c>
      <c r="L141">
        <f t="shared" si="51"/>
        <v>-9.3047594673997551</v>
      </c>
      <c r="N141">
        <f t="shared" si="51"/>
        <v>-210.19526454528585</v>
      </c>
    </row>
    <row r="142" spans="1:14" x14ac:dyDescent="0.25">
      <c r="C142" t="s">
        <v>52</v>
      </c>
      <c r="D142">
        <f t="shared" si="51"/>
        <v>9.4027567074104059</v>
      </c>
      <c r="F142">
        <f t="shared" si="51"/>
        <v>-191.69660396913412</v>
      </c>
      <c r="H142">
        <f t="shared" si="51"/>
        <v>51.96158173924956</v>
      </c>
      <c r="J142">
        <f t="shared" si="51"/>
        <v>126.32353535030498</v>
      </c>
      <c r="L142">
        <f t="shared" si="51"/>
        <v>100</v>
      </c>
      <c r="N142">
        <f t="shared" si="51"/>
        <v>45.398332258345789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F2258-C990-4539-9BE7-6C49B3E5B312}">
  <dimension ref="A1:AG119"/>
  <sheetViews>
    <sheetView topLeftCell="A97" workbookViewId="0">
      <selection activeCell="N18" sqref="N18"/>
    </sheetView>
  </sheetViews>
  <sheetFormatPr defaultRowHeight="15" x14ac:dyDescent="0.25"/>
  <cols>
    <col min="4" max="4" width="12" bestFit="1" customWidth="1"/>
  </cols>
  <sheetData>
    <row r="1" spans="1:33" x14ac:dyDescent="0.25">
      <c r="H1" t="s">
        <v>79</v>
      </c>
      <c r="Z1" t="s">
        <v>86</v>
      </c>
    </row>
    <row r="2" spans="1:33" x14ac:dyDescent="0.25">
      <c r="D2" t="s">
        <v>1</v>
      </c>
      <c r="F2" t="s">
        <v>2</v>
      </c>
      <c r="H2" t="s">
        <v>3</v>
      </c>
      <c r="J2" t="s">
        <v>4</v>
      </c>
      <c r="L2" t="s">
        <v>5</v>
      </c>
      <c r="N2" t="s">
        <v>6</v>
      </c>
      <c r="V2" t="s">
        <v>1</v>
      </c>
      <c r="X2" t="s">
        <v>2</v>
      </c>
      <c r="Z2" t="s">
        <v>3</v>
      </c>
      <c r="AB2" t="s">
        <v>4</v>
      </c>
      <c r="AD2" t="s">
        <v>5</v>
      </c>
      <c r="AF2" t="s">
        <v>6</v>
      </c>
    </row>
    <row r="3" spans="1:33" x14ac:dyDescent="0.25">
      <c r="A3" t="s">
        <v>7</v>
      </c>
      <c r="D3" t="s">
        <v>8</v>
      </c>
      <c r="E3" t="s">
        <v>9</v>
      </c>
      <c r="F3" t="s">
        <v>8</v>
      </c>
      <c r="G3" t="s">
        <v>9</v>
      </c>
      <c r="H3" t="s">
        <v>10</v>
      </c>
      <c r="I3" t="s">
        <v>9</v>
      </c>
      <c r="J3" t="s">
        <v>8</v>
      </c>
      <c r="K3" t="s">
        <v>9</v>
      </c>
      <c r="L3" t="s">
        <v>8</v>
      </c>
      <c r="M3" t="s">
        <v>9</v>
      </c>
      <c r="N3" t="s">
        <v>11</v>
      </c>
      <c r="O3" t="s">
        <v>12</v>
      </c>
      <c r="V3" t="s">
        <v>8</v>
      </c>
      <c r="W3" t="s">
        <v>9</v>
      </c>
      <c r="X3" t="s">
        <v>8</v>
      </c>
      <c r="Y3" t="s">
        <v>9</v>
      </c>
      <c r="Z3" t="s">
        <v>10</v>
      </c>
      <c r="AA3" t="s">
        <v>9</v>
      </c>
      <c r="AB3" t="s">
        <v>8</v>
      </c>
      <c r="AC3" t="s">
        <v>9</v>
      </c>
      <c r="AD3" t="s">
        <v>8</v>
      </c>
      <c r="AE3" t="s">
        <v>9</v>
      </c>
      <c r="AF3" t="s">
        <v>11</v>
      </c>
      <c r="AG3" t="s">
        <v>12</v>
      </c>
    </row>
    <row r="4" spans="1:33" x14ac:dyDescent="0.25">
      <c r="A4" t="s">
        <v>23</v>
      </c>
      <c r="B4">
        <v>1</v>
      </c>
      <c r="D4">
        <v>1.0513999999999999</v>
      </c>
      <c r="E4">
        <v>1.0933999999999999</v>
      </c>
      <c r="F4">
        <v>0.92200000000000004</v>
      </c>
      <c r="G4">
        <v>0.97199999999999998</v>
      </c>
      <c r="H4">
        <v>0.96619999999999995</v>
      </c>
      <c r="I4">
        <v>0.98319999999999996</v>
      </c>
      <c r="J4">
        <v>0.94489999999999996</v>
      </c>
      <c r="K4">
        <v>1.0986</v>
      </c>
      <c r="L4">
        <v>1.6045</v>
      </c>
      <c r="M4">
        <v>1.2894000000000001</v>
      </c>
      <c r="N4">
        <f t="shared" ref="N4:N13" si="0">L4+J4+H4+F4+D4</f>
        <v>5.4889999999999999</v>
      </c>
      <c r="O4">
        <f t="shared" ref="O4:O13" si="1">(M4+K4+I4+G4+E4)/5</f>
        <v>1.0873199999999998</v>
      </c>
      <c r="S4" t="s">
        <v>23</v>
      </c>
      <c r="T4">
        <v>11</v>
      </c>
      <c r="V4">
        <v>85189</v>
      </c>
      <c r="W4" s="2">
        <v>2.6988460951531299</v>
      </c>
      <c r="X4" s="3">
        <v>49084</v>
      </c>
      <c r="Y4" s="2">
        <v>1.5346752505908239</v>
      </c>
      <c r="Z4" s="3">
        <v>25245</v>
      </c>
      <c r="AA4" s="2">
        <v>1.7679540503069915</v>
      </c>
      <c r="AB4" s="3">
        <v>44801</v>
      </c>
      <c r="AC4" s="2">
        <v>2.0349545769067654</v>
      </c>
      <c r="AD4" s="3">
        <v>11221</v>
      </c>
      <c r="AE4" s="2">
        <v>1.4518313875768649</v>
      </c>
      <c r="AF4">
        <f t="shared" ref="AF4:AF13" si="2">AD4+AB4+Z4+X4+V4</f>
        <v>215540</v>
      </c>
      <c r="AG4" s="1">
        <f t="shared" ref="AG4:AG13" si="3">(AE4+AC4+AA4+Y4+W4)/5</f>
        <v>1.8976522721069151</v>
      </c>
    </row>
    <row r="5" spans="1:33" x14ac:dyDescent="0.25">
      <c r="A5" t="s">
        <v>24</v>
      </c>
      <c r="B5">
        <v>2</v>
      </c>
      <c r="D5">
        <v>1.0182</v>
      </c>
      <c r="E5">
        <v>1.0296000000000001</v>
      </c>
      <c r="F5">
        <v>0.97309999999999997</v>
      </c>
      <c r="G5">
        <v>1.1194</v>
      </c>
      <c r="H5">
        <v>1.0488</v>
      </c>
      <c r="I5">
        <v>1.1962999999999999</v>
      </c>
      <c r="J5">
        <v>1.1160000000000001</v>
      </c>
      <c r="K5">
        <v>1.0709</v>
      </c>
      <c r="L5">
        <v>1.4237</v>
      </c>
      <c r="M5">
        <v>1.0410999999999999</v>
      </c>
      <c r="N5">
        <f t="shared" si="0"/>
        <v>5.5797999999999996</v>
      </c>
      <c r="O5">
        <f t="shared" si="1"/>
        <v>1.0914600000000001</v>
      </c>
      <c r="S5" t="s">
        <v>24</v>
      </c>
      <c r="T5">
        <v>12</v>
      </c>
      <c r="V5">
        <v>101429</v>
      </c>
      <c r="W5" s="2">
        <v>2.5188161176783761</v>
      </c>
      <c r="X5" s="3">
        <v>61761</v>
      </c>
      <c r="Y5" s="2">
        <v>1.8503910234614076</v>
      </c>
      <c r="Z5" s="3">
        <v>32892</v>
      </c>
      <c r="AA5" s="2">
        <v>2.2401191779156027</v>
      </c>
      <c r="AB5" s="3">
        <v>50905</v>
      </c>
      <c r="AC5" s="2">
        <v>1.9879186720361457</v>
      </c>
      <c r="AD5" s="3">
        <v>14246</v>
      </c>
      <c r="AE5" s="2">
        <v>1.2360662642145164</v>
      </c>
      <c r="AF5">
        <f t="shared" si="2"/>
        <v>261233</v>
      </c>
      <c r="AG5" s="1">
        <f t="shared" si="3"/>
        <v>1.9666622510612097</v>
      </c>
    </row>
    <row r="6" spans="1:33" x14ac:dyDescent="0.25">
      <c r="A6" t="s">
        <v>25</v>
      </c>
      <c r="B6">
        <v>3</v>
      </c>
      <c r="D6">
        <v>0.92390000000000005</v>
      </c>
      <c r="E6">
        <v>0.81210000000000004</v>
      </c>
      <c r="F6">
        <v>0.87139999999999995</v>
      </c>
      <c r="G6">
        <v>0.69310000000000005</v>
      </c>
      <c r="H6">
        <v>1.0264</v>
      </c>
      <c r="I6">
        <v>0.68910000000000005</v>
      </c>
      <c r="J6">
        <v>1.0016</v>
      </c>
      <c r="K6">
        <v>0.91500000000000004</v>
      </c>
      <c r="L6">
        <v>0.97230000000000005</v>
      </c>
      <c r="M6">
        <v>0.65200000000000002</v>
      </c>
      <c r="N6">
        <f t="shared" si="0"/>
        <v>4.7956000000000003</v>
      </c>
      <c r="O6">
        <f t="shared" si="1"/>
        <v>0.75226000000000004</v>
      </c>
      <c r="S6" t="s">
        <v>25</v>
      </c>
      <c r="T6">
        <v>13</v>
      </c>
      <c r="V6">
        <v>109215</v>
      </c>
      <c r="W6" s="2">
        <v>1.9741152772055122</v>
      </c>
      <c r="X6" s="3">
        <v>64222</v>
      </c>
      <c r="Y6" s="2">
        <v>1.1952913331880042</v>
      </c>
      <c r="Z6" s="3">
        <v>37562</v>
      </c>
      <c r="AA6" s="2">
        <v>1.3360044726052926</v>
      </c>
      <c r="AB6" s="3">
        <v>43879</v>
      </c>
      <c r="AC6" s="2">
        <v>1.7085849723102167</v>
      </c>
      <c r="AD6" s="3">
        <v>12659</v>
      </c>
      <c r="AE6" s="2">
        <v>0.81515127577217794</v>
      </c>
      <c r="AF6">
        <f t="shared" si="2"/>
        <v>267537</v>
      </c>
      <c r="AG6" s="1">
        <f t="shared" si="3"/>
        <v>1.4058294662162407</v>
      </c>
    </row>
    <row r="7" spans="1:33" x14ac:dyDescent="0.25">
      <c r="A7" t="s">
        <v>26</v>
      </c>
      <c r="B7">
        <v>4</v>
      </c>
      <c r="D7">
        <v>1.0024999999999999</v>
      </c>
      <c r="E7">
        <v>0.93189999999999995</v>
      </c>
      <c r="F7">
        <v>1.0387</v>
      </c>
      <c r="G7">
        <v>1.2043999999999999</v>
      </c>
      <c r="H7">
        <v>1.0202</v>
      </c>
      <c r="I7">
        <v>1.081</v>
      </c>
      <c r="J7">
        <v>1.075</v>
      </c>
      <c r="K7">
        <v>1.0483</v>
      </c>
      <c r="L7">
        <v>0.84570000000000001</v>
      </c>
      <c r="M7">
        <v>1.0195000000000001</v>
      </c>
      <c r="N7">
        <f t="shared" si="0"/>
        <v>4.9821</v>
      </c>
      <c r="O7">
        <f t="shared" si="1"/>
        <v>1.0570200000000001</v>
      </c>
      <c r="S7" t="s">
        <v>26</v>
      </c>
      <c r="T7">
        <v>14</v>
      </c>
      <c r="V7">
        <v>137139</v>
      </c>
      <c r="W7" s="2">
        <v>2.2391077665726016</v>
      </c>
      <c r="X7" s="3">
        <v>87173</v>
      </c>
      <c r="Y7" s="2">
        <v>2.1811570096245396</v>
      </c>
      <c r="Z7" s="3">
        <v>42674</v>
      </c>
      <c r="AA7" s="2">
        <v>2.1849838309040632</v>
      </c>
      <c r="AB7" s="3">
        <v>45159</v>
      </c>
      <c r="AC7" s="2">
        <v>1.9730729201266635</v>
      </c>
      <c r="AD7" s="3">
        <v>13559</v>
      </c>
      <c r="AE7" s="2">
        <v>1.3488457850873958</v>
      </c>
      <c r="AF7">
        <f t="shared" si="2"/>
        <v>325704</v>
      </c>
      <c r="AG7" s="1">
        <f t="shared" si="3"/>
        <v>1.9854334624630527</v>
      </c>
    </row>
    <row r="8" spans="1:33" x14ac:dyDescent="0.25">
      <c r="A8" t="s">
        <v>27</v>
      </c>
      <c r="B8">
        <v>5</v>
      </c>
      <c r="D8">
        <v>1.0871</v>
      </c>
      <c r="E8">
        <v>1.0244</v>
      </c>
      <c r="F8">
        <v>1.1556999999999999</v>
      </c>
      <c r="G8">
        <v>1.0589</v>
      </c>
      <c r="H8">
        <v>1.0561</v>
      </c>
      <c r="I8">
        <v>0.96699999999999997</v>
      </c>
      <c r="J8">
        <v>0.89729999999999999</v>
      </c>
      <c r="K8">
        <v>1.0001</v>
      </c>
      <c r="L8">
        <v>0.80889999999999995</v>
      </c>
      <c r="M8">
        <v>0.81969999999999998</v>
      </c>
      <c r="N8">
        <f t="shared" si="0"/>
        <v>5.0050999999999997</v>
      </c>
      <c r="O8">
        <f t="shared" si="1"/>
        <v>0.97402</v>
      </c>
      <c r="S8" t="s">
        <v>27</v>
      </c>
      <c r="T8">
        <v>15</v>
      </c>
      <c r="V8">
        <v>168927</v>
      </c>
      <c r="W8" s="2">
        <v>2.4427948166959692</v>
      </c>
      <c r="X8" s="3">
        <v>108822</v>
      </c>
      <c r="Y8" s="2">
        <v>1.9999172961349727</v>
      </c>
      <c r="Z8" s="3">
        <v>49705</v>
      </c>
      <c r="AA8" s="2">
        <v>2.0197163263253195</v>
      </c>
      <c r="AB8" s="3">
        <v>36080</v>
      </c>
      <c r="AC8" s="2">
        <v>1.8939301552106431</v>
      </c>
      <c r="AD8" s="3">
        <v>15406</v>
      </c>
      <c r="AE8" s="2">
        <v>1.1401402051148903</v>
      </c>
      <c r="AF8">
        <f t="shared" si="2"/>
        <v>378940</v>
      </c>
      <c r="AG8" s="1">
        <f t="shared" si="3"/>
        <v>1.899299759896359</v>
      </c>
    </row>
    <row r="9" spans="1:33" x14ac:dyDescent="0.25">
      <c r="A9" t="s">
        <v>28</v>
      </c>
      <c r="B9">
        <v>6</v>
      </c>
      <c r="D9">
        <v>0.95150000000000001</v>
      </c>
      <c r="E9">
        <v>1.0296000000000001</v>
      </c>
      <c r="F9">
        <v>1.0867</v>
      </c>
      <c r="G9">
        <v>1.1944999999999999</v>
      </c>
      <c r="H9">
        <v>0.90180000000000005</v>
      </c>
      <c r="I9">
        <v>0.99490000000000001</v>
      </c>
      <c r="J9">
        <v>0.99480000000000002</v>
      </c>
      <c r="K9">
        <v>0.79459999999999997</v>
      </c>
      <c r="L9">
        <v>0.78359999999999996</v>
      </c>
      <c r="M9">
        <v>1.242</v>
      </c>
      <c r="N9">
        <f t="shared" si="0"/>
        <v>4.7183999999999999</v>
      </c>
      <c r="O9">
        <f t="shared" si="1"/>
        <v>1.0511200000000001</v>
      </c>
      <c r="S9" t="s">
        <v>28</v>
      </c>
      <c r="T9">
        <v>16</v>
      </c>
      <c r="V9">
        <v>165547</v>
      </c>
      <c r="W9" s="2">
        <v>2.4310377113448145</v>
      </c>
      <c r="X9" s="3">
        <v>113442</v>
      </c>
      <c r="Y9" s="2">
        <v>2.3547539711923275</v>
      </c>
      <c r="Z9" s="3">
        <v>47163</v>
      </c>
      <c r="AA9" s="2">
        <v>2.1457286432160805</v>
      </c>
      <c r="AB9" s="3">
        <v>38207</v>
      </c>
      <c r="AC9" s="2">
        <v>1.5117910330567697</v>
      </c>
      <c r="AD9" s="3">
        <v>17286</v>
      </c>
      <c r="AE9" s="2">
        <v>1.8068379035057271</v>
      </c>
      <c r="AF9">
        <f t="shared" si="2"/>
        <v>381645</v>
      </c>
      <c r="AG9" s="1">
        <f t="shared" si="3"/>
        <v>2.0500298524631435</v>
      </c>
    </row>
    <row r="10" spans="1:33" x14ac:dyDescent="0.25">
      <c r="A10" t="s">
        <v>29</v>
      </c>
      <c r="B10">
        <v>7</v>
      </c>
      <c r="D10">
        <v>0.90849999999999997</v>
      </c>
      <c r="E10">
        <v>1.1418999999999999</v>
      </c>
      <c r="F10">
        <v>1.0072000000000001</v>
      </c>
      <c r="G10">
        <v>0.8407</v>
      </c>
      <c r="H10">
        <v>0.91269999999999996</v>
      </c>
      <c r="I10">
        <v>1.1417999999999999</v>
      </c>
      <c r="J10">
        <v>0.91269999999999996</v>
      </c>
      <c r="K10">
        <v>0.95250000000000001</v>
      </c>
      <c r="L10">
        <v>0.7893</v>
      </c>
      <c r="M10">
        <v>0.86619999999999997</v>
      </c>
      <c r="N10">
        <f t="shared" si="0"/>
        <v>4.5304000000000002</v>
      </c>
      <c r="O10">
        <f t="shared" si="1"/>
        <v>0.98861999999999983</v>
      </c>
      <c r="S10" t="s">
        <v>29</v>
      </c>
      <c r="T10">
        <v>17</v>
      </c>
      <c r="V10">
        <v>174945</v>
      </c>
      <c r="W10" s="2">
        <v>2.6714567435479721</v>
      </c>
      <c r="X10" s="3">
        <v>115447</v>
      </c>
      <c r="Y10" s="2">
        <v>1.7188493421223592</v>
      </c>
      <c r="Z10" s="3">
        <v>52509</v>
      </c>
      <c r="AA10" s="2">
        <v>2.5527814279456855</v>
      </c>
      <c r="AB10" s="3">
        <v>33412</v>
      </c>
      <c r="AC10" s="2">
        <v>1.8174907218963248</v>
      </c>
      <c r="AD10" s="3">
        <v>19790</v>
      </c>
      <c r="AE10" s="2">
        <v>1.3182415361293582</v>
      </c>
      <c r="AF10">
        <f t="shared" si="2"/>
        <v>396103</v>
      </c>
      <c r="AG10" s="1">
        <f t="shared" si="3"/>
        <v>2.0157639543283401</v>
      </c>
    </row>
    <row r="11" spans="1:33" x14ac:dyDescent="0.25">
      <c r="A11" t="s">
        <v>30</v>
      </c>
      <c r="B11">
        <v>8</v>
      </c>
      <c r="D11">
        <v>1.0445</v>
      </c>
      <c r="E11">
        <v>1.0059</v>
      </c>
      <c r="F11">
        <v>1.0366</v>
      </c>
      <c r="G11">
        <v>0.88009999999999999</v>
      </c>
      <c r="H11">
        <v>1.0108999999999999</v>
      </c>
      <c r="I11">
        <v>0.98899999999999999</v>
      </c>
      <c r="J11">
        <v>0.92469999999999997</v>
      </c>
      <c r="K11">
        <v>0.87970000000000004</v>
      </c>
      <c r="L11">
        <v>0.91379999999999995</v>
      </c>
      <c r="M11">
        <v>1.0311999999999999</v>
      </c>
      <c r="N11">
        <f t="shared" si="0"/>
        <v>4.9304999999999994</v>
      </c>
      <c r="O11">
        <f t="shared" si="1"/>
        <v>0.95717999999999992</v>
      </c>
      <c r="S11" t="s">
        <v>30</v>
      </c>
      <c r="T11">
        <v>18</v>
      </c>
      <c r="V11">
        <v>220552</v>
      </c>
      <c r="W11" s="2">
        <v>2.3309468968769269</v>
      </c>
      <c r="X11" s="3">
        <v>129423</v>
      </c>
      <c r="Y11" s="2">
        <v>1.8696213192400115</v>
      </c>
      <c r="Z11" s="3">
        <v>63452</v>
      </c>
      <c r="AA11" s="2">
        <v>2.2802906133770411</v>
      </c>
      <c r="AB11" s="3">
        <v>32185</v>
      </c>
      <c r="AC11" s="2">
        <v>1.6913469007301538</v>
      </c>
      <c r="AD11" s="3">
        <v>25665</v>
      </c>
      <c r="AE11" s="2">
        <v>1.6443795051626728</v>
      </c>
      <c r="AF11">
        <f t="shared" si="2"/>
        <v>471277</v>
      </c>
      <c r="AG11" s="1">
        <f t="shared" si="3"/>
        <v>1.9633170470773613</v>
      </c>
    </row>
    <row r="12" spans="1:33" x14ac:dyDescent="0.25">
      <c r="A12" t="s">
        <v>31</v>
      </c>
      <c r="B12">
        <v>9</v>
      </c>
      <c r="D12">
        <v>1.0396000000000001</v>
      </c>
      <c r="E12">
        <v>0.96760000000000002</v>
      </c>
      <c r="F12">
        <v>0.82750000000000001</v>
      </c>
      <c r="G12">
        <v>0.87139999999999995</v>
      </c>
      <c r="H12">
        <v>1.0723</v>
      </c>
      <c r="I12">
        <v>1.0304</v>
      </c>
      <c r="J12">
        <v>0.94169999999999998</v>
      </c>
      <c r="K12">
        <v>1.0871</v>
      </c>
      <c r="L12">
        <v>1.1086</v>
      </c>
      <c r="M12">
        <v>0.9657</v>
      </c>
      <c r="N12">
        <f t="shared" si="0"/>
        <v>4.9897000000000009</v>
      </c>
      <c r="O12">
        <f t="shared" si="1"/>
        <v>0.98443999999999998</v>
      </c>
      <c r="S12" t="s">
        <v>31</v>
      </c>
      <c r="T12">
        <v>19</v>
      </c>
      <c r="V12">
        <v>238858</v>
      </c>
      <c r="W12" s="2">
        <v>2.2234926190456252</v>
      </c>
      <c r="X12" s="3">
        <v>111784</v>
      </c>
      <c r="Y12" s="2">
        <v>1.920677377800043</v>
      </c>
      <c r="Z12" s="3">
        <v>72915</v>
      </c>
      <c r="AA12" s="2">
        <v>2.4521840499211409</v>
      </c>
      <c r="AB12" s="3">
        <v>31080</v>
      </c>
      <c r="AC12" s="2">
        <v>2.1017052767052768</v>
      </c>
      <c r="AD12" s="3">
        <v>34474</v>
      </c>
      <c r="AE12" s="2">
        <v>1.604049428554853</v>
      </c>
      <c r="AF12">
        <f t="shared" si="2"/>
        <v>489111</v>
      </c>
      <c r="AG12" s="1">
        <f t="shared" si="3"/>
        <v>2.0604217504053879</v>
      </c>
    </row>
    <row r="13" spans="1:33" x14ac:dyDescent="0.25">
      <c r="A13" t="s">
        <v>32</v>
      </c>
      <c r="B13">
        <v>10</v>
      </c>
      <c r="D13">
        <v>0.98680000000000001</v>
      </c>
      <c r="E13">
        <v>0.9637</v>
      </c>
      <c r="F13">
        <v>1.0430999999999999</v>
      </c>
      <c r="G13">
        <v>1.1656</v>
      </c>
      <c r="H13">
        <v>0.99260000000000004</v>
      </c>
      <c r="I13">
        <v>0.92659999999999998</v>
      </c>
      <c r="J13">
        <v>1.1979</v>
      </c>
      <c r="K13">
        <v>1.1533</v>
      </c>
      <c r="L13">
        <v>1.2082999999999999</v>
      </c>
      <c r="M13">
        <v>1.085</v>
      </c>
      <c r="N13">
        <f t="shared" si="0"/>
        <v>5.4287000000000001</v>
      </c>
      <c r="O13">
        <f t="shared" si="1"/>
        <v>1.05884</v>
      </c>
      <c r="S13" t="s">
        <v>32</v>
      </c>
      <c r="T13">
        <v>20</v>
      </c>
      <c r="V13">
        <v>245062</v>
      </c>
      <c r="W13" s="4">
        <v>2.19</v>
      </c>
      <c r="X13">
        <v>151579</v>
      </c>
      <c r="Y13" s="4">
        <v>2.6549999999999998</v>
      </c>
      <c r="Z13">
        <v>72692</v>
      </c>
      <c r="AA13" s="4">
        <v>2.27</v>
      </c>
      <c r="AB13">
        <v>37379</v>
      </c>
      <c r="AC13" s="4">
        <v>2.2400000000000002</v>
      </c>
      <c r="AD13">
        <v>41216</v>
      </c>
      <c r="AE13" s="4">
        <v>1.87</v>
      </c>
      <c r="AF13">
        <f t="shared" si="2"/>
        <v>547928</v>
      </c>
      <c r="AG13" s="1">
        <f t="shared" si="3"/>
        <v>2.2450000000000001</v>
      </c>
    </row>
    <row r="24" spans="3:15" x14ac:dyDescent="0.25">
      <c r="C24" t="s">
        <v>71</v>
      </c>
      <c r="D24">
        <f>AVERAGE(D4:D13)</f>
        <v>1.0014000000000001</v>
      </c>
      <c r="E24">
        <f t="shared" ref="E24:O24" si="4">AVERAGE(E4:E13)</f>
        <v>1.0000100000000001</v>
      </c>
      <c r="F24">
        <f t="shared" si="4"/>
        <v>0.99619999999999997</v>
      </c>
      <c r="G24">
        <f t="shared" si="4"/>
        <v>1.0000100000000001</v>
      </c>
      <c r="H24">
        <f t="shared" si="4"/>
        <v>1.0007999999999999</v>
      </c>
      <c r="I24">
        <f t="shared" si="4"/>
        <v>0.99993000000000021</v>
      </c>
      <c r="J24">
        <f t="shared" si="4"/>
        <v>1.0006600000000001</v>
      </c>
      <c r="K24">
        <f t="shared" si="4"/>
        <v>1.0000100000000001</v>
      </c>
      <c r="L24">
        <f t="shared" si="4"/>
        <v>1.0458699999999999</v>
      </c>
      <c r="M24">
        <f t="shared" si="4"/>
        <v>1.0011800000000002</v>
      </c>
      <c r="N24">
        <f t="shared" si="4"/>
        <v>5.044929999999999</v>
      </c>
      <c r="O24">
        <f t="shared" si="4"/>
        <v>1.0002280000000001</v>
      </c>
    </row>
    <row r="25" spans="3:15" x14ac:dyDescent="0.25">
      <c r="C25" t="s">
        <v>75</v>
      </c>
      <c r="D25">
        <f>AVERAGE(D4:D8)</f>
        <v>1.0166200000000001</v>
      </c>
      <c r="E25">
        <f t="shared" ref="E25:O25" si="5">AVERAGE(E4:E8)</f>
        <v>0.97828000000000004</v>
      </c>
      <c r="F25">
        <f t="shared" si="5"/>
        <v>0.99217999999999995</v>
      </c>
      <c r="G25">
        <f t="shared" si="5"/>
        <v>1.00956</v>
      </c>
      <c r="H25">
        <f t="shared" si="5"/>
        <v>1.0235399999999999</v>
      </c>
      <c r="I25">
        <f t="shared" si="5"/>
        <v>0.98331999999999997</v>
      </c>
      <c r="J25">
        <f t="shared" si="5"/>
        <v>1.0069600000000001</v>
      </c>
      <c r="K25">
        <f t="shared" si="5"/>
        <v>1.02658</v>
      </c>
      <c r="L25">
        <f t="shared" si="5"/>
        <v>1.1310199999999999</v>
      </c>
      <c r="M25">
        <f t="shared" si="5"/>
        <v>0.96433999999999997</v>
      </c>
      <c r="N25">
        <f t="shared" si="5"/>
        <v>5.1703199999999994</v>
      </c>
      <c r="O25">
        <f t="shared" si="5"/>
        <v>0.99241600000000008</v>
      </c>
    </row>
    <row r="26" spans="3:15" x14ac:dyDescent="0.25">
      <c r="C26" t="s">
        <v>74</v>
      </c>
      <c r="D26">
        <f>AVERAGE(D9:D13)</f>
        <v>0.98617999999999983</v>
      </c>
      <c r="E26">
        <f t="shared" ref="E26:O26" si="6">AVERAGE(E9:E13)</f>
        <v>1.0217399999999999</v>
      </c>
      <c r="F26">
        <f t="shared" si="6"/>
        <v>1.0002200000000001</v>
      </c>
      <c r="G26">
        <f t="shared" si="6"/>
        <v>0.9904599999999999</v>
      </c>
      <c r="H26">
        <f t="shared" si="6"/>
        <v>0.97806000000000015</v>
      </c>
      <c r="I26">
        <f t="shared" si="6"/>
        <v>1.0165399999999998</v>
      </c>
      <c r="J26">
        <f t="shared" si="6"/>
        <v>0.99436000000000002</v>
      </c>
      <c r="K26">
        <f t="shared" si="6"/>
        <v>0.97344000000000008</v>
      </c>
      <c r="L26">
        <f t="shared" si="6"/>
        <v>0.96071999999999991</v>
      </c>
      <c r="M26">
        <f t="shared" si="6"/>
        <v>1.0380199999999999</v>
      </c>
      <c r="N26">
        <f t="shared" si="6"/>
        <v>4.9195399999999996</v>
      </c>
      <c r="O26">
        <f t="shared" si="6"/>
        <v>1.00804</v>
      </c>
    </row>
    <row r="34" spans="1:2" x14ac:dyDescent="0.25">
      <c r="A34" t="s">
        <v>36</v>
      </c>
    </row>
    <row r="35" spans="1:2" x14ac:dyDescent="0.25">
      <c r="A35" t="s">
        <v>37</v>
      </c>
    </row>
    <row r="36" spans="1:2" x14ac:dyDescent="0.25">
      <c r="A36" t="s">
        <v>23</v>
      </c>
      <c r="B36">
        <v>1</v>
      </c>
    </row>
    <row r="37" spans="1:2" x14ac:dyDescent="0.25">
      <c r="A37" t="s">
        <v>24</v>
      </c>
      <c r="B37">
        <v>2</v>
      </c>
    </row>
    <row r="38" spans="1:2" x14ac:dyDescent="0.25">
      <c r="A38" t="s">
        <v>25</v>
      </c>
      <c r="B38">
        <v>3</v>
      </c>
    </row>
    <row r="39" spans="1:2" x14ac:dyDescent="0.25">
      <c r="A39" t="s">
        <v>26</v>
      </c>
      <c r="B39">
        <v>4</v>
      </c>
    </row>
    <row r="40" spans="1:2" x14ac:dyDescent="0.25">
      <c r="A40" t="s">
        <v>27</v>
      </c>
      <c r="B40">
        <v>5</v>
      </c>
    </row>
    <row r="41" spans="1:2" x14ac:dyDescent="0.25">
      <c r="A41" t="s">
        <v>28</v>
      </c>
      <c r="B41">
        <v>6</v>
      </c>
    </row>
    <row r="42" spans="1:2" x14ac:dyDescent="0.25">
      <c r="A42" t="s">
        <v>29</v>
      </c>
      <c r="B42">
        <v>7</v>
      </c>
    </row>
    <row r="43" spans="1:2" x14ac:dyDescent="0.25">
      <c r="A43" t="s">
        <v>30</v>
      </c>
      <c r="B43">
        <v>8</v>
      </c>
    </row>
    <row r="44" spans="1:2" x14ac:dyDescent="0.25">
      <c r="A44" t="s">
        <v>31</v>
      </c>
      <c r="B44">
        <v>9</v>
      </c>
    </row>
    <row r="45" spans="1:2" x14ac:dyDescent="0.25">
      <c r="A45" t="s">
        <v>32</v>
      </c>
      <c r="B45">
        <v>10</v>
      </c>
    </row>
    <row r="48" spans="1:2" x14ac:dyDescent="0.25">
      <c r="A48" t="s">
        <v>38</v>
      </c>
    </row>
    <row r="49" spans="1:15" x14ac:dyDescent="0.25">
      <c r="A49" t="s">
        <v>39</v>
      </c>
    </row>
    <row r="50" spans="1:15" x14ac:dyDescent="0.25">
      <c r="A50" t="s">
        <v>23</v>
      </c>
      <c r="B50">
        <v>1</v>
      </c>
      <c r="D50">
        <v>1.0513999999999999</v>
      </c>
      <c r="E50">
        <v>1.0933999999999999</v>
      </c>
      <c r="F50">
        <v>0.92200000000000004</v>
      </c>
      <c r="G50">
        <v>0.97199999999999998</v>
      </c>
      <c r="H50">
        <v>0.96619999999999995</v>
      </c>
      <c r="I50">
        <v>0.98319999999999996</v>
      </c>
      <c r="J50">
        <v>0.94489999999999996</v>
      </c>
      <c r="K50">
        <v>1.0986</v>
      </c>
      <c r="L50">
        <v>1.6045</v>
      </c>
      <c r="M50">
        <v>1.2894000000000001</v>
      </c>
      <c r="N50">
        <f t="shared" ref="N50:N59" si="7">L50+J50+H50+F50+D50</f>
        <v>5.4889999999999999</v>
      </c>
      <c r="O50">
        <f t="shared" ref="O50:O59" si="8">(M50+K50+I50+G50+E50)/5</f>
        <v>1.0873199999999998</v>
      </c>
    </row>
    <row r="51" spans="1:15" x14ac:dyDescent="0.25">
      <c r="A51" t="s">
        <v>24</v>
      </c>
      <c r="B51">
        <v>2</v>
      </c>
      <c r="D51">
        <v>1.0182</v>
      </c>
      <c r="E51">
        <v>1.0296000000000001</v>
      </c>
      <c r="F51">
        <v>0.97309999999999997</v>
      </c>
      <c r="G51">
        <v>1.1194</v>
      </c>
      <c r="H51">
        <v>1.0488</v>
      </c>
      <c r="I51">
        <v>1.1962999999999999</v>
      </c>
      <c r="J51">
        <v>1.1160000000000001</v>
      </c>
      <c r="K51">
        <v>1.0709</v>
      </c>
      <c r="L51">
        <v>1.4237</v>
      </c>
      <c r="M51">
        <v>1.0410999999999999</v>
      </c>
      <c r="N51">
        <f t="shared" si="7"/>
        <v>5.5797999999999996</v>
      </c>
      <c r="O51">
        <f t="shared" si="8"/>
        <v>1.0914600000000001</v>
      </c>
    </row>
    <row r="52" spans="1:15" x14ac:dyDescent="0.25">
      <c r="A52" t="s">
        <v>25</v>
      </c>
      <c r="B52">
        <v>3</v>
      </c>
      <c r="D52">
        <v>0.92390000000000005</v>
      </c>
      <c r="E52">
        <v>0.81210000000000004</v>
      </c>
      <c r="F52">
        <v>0.87139999999999995</v>
      </c>
      <c r="G52">
        <v>0.69310000000000005</v>
      </c>
      <c r="H52">
        <v>1.0264</v>
      </c>
      <c r="I52">
        <v>0.68910000000000005</v>
      </c>
      <c r="J52">
        <v>1.0016</v>
      </c>
      <c r="K52">
        <v>0.91500000000000004</v>
      </c>
      <c r="L52">
        <v>0.97230000000000005</v>
      </c>
      <c r="M52">
        <v>0.65200000000000002</v>
      </c>
      <c r="N52">
        <f t="shared" si="7"/>
        <v>4.7956000000000003</v>
      </c>
      <c r="O52">
        <f t="shared" si="8"/>
        <v>0.75226000000000004</v>
      </c>
    </row>
    <row r="53" spans="1:15" x14ac:dyDescent="0.25">
      <c r="A53" t="s">
        <v>26</v>
      </c>
      <c r="B53">
        <v>4</v>
      </c>
      <c r="D53">
        <v>1.0024999999999999</v>
      </c>
      <c r="E53">
        <v>0.93189999999999995</v>
      </c>
      <c r="F53">
        <v>1.0387</v>
      </c>
      <c r="G53">
        <v>1.2043999999999999</v>
      </c>
      <c r="H53">
        <v>1.0202</v>
      </c>
      <c r="I53">
        <v>1.081</v>
      </c>
      <c r="J53">
        <v>1.075</v>
      </c>
      <c r="K53">
        <v>1.0483</v>
      </c>
      <c r="L53">
        <v>0.84570000000000001</v>
      </c>
      <c r="M53">
        <v>1.0195000000000001</v>
      </c>
      <c r="N53">
        <f t="shared" si="7"/>
        <v>4.9821</v>
      </c>
      <c r="O53">
        <f t="shared" si="8"/>
        <v>1.0570200000000001</v>
      </c>
    </row>
    <row r="54" spans="1:15" x14ac:dyDescent="0.25">
      <c r="A54" t="s">
        <v>27</v>
      </c>
      <c r="B54">
        <v>5</v>
      </c>
      <c r="D54">
        <v>1.0871</v>
      </c>
      <c r="E54">
        <v>1.0244</v>
      </c>
      <c r="F54">
        <v>1.1556999999999999</v>
      </c>
      <c r="G54">
        <v>1.0589</v>
      </c>
      <c r="H54">
        <v>1.0561</v>
      </c>
      <c r="I54">
        <v>0.96699999999999997</v>
      </c>
      <c r="J54">
        <v>0.89729999999999999</v>
      </c>
      <c r="K54">
        <v>1.0001</v>
      </c>
      <c r="L54">
        <v>0.80889999999999995</v>
      </c>
      <c r="M54">
        <v>0.81969999999999998</v>
      </c>
      <c r="N54">
        <f t="shared" si="7"/>
        <v>5.0050999999999997</v>
      </c>
      <c r="O54">
        <f t="shared" si="8"/>
        <v>0.97402</v>
      </c>
    </row>
    <row r="55" spans="1:15" x14ac:dyDescent="0.25">
      <c r="A55" t="s">
        <v>28</v>
      </c>
      <c r="B55">
        <v>6</v>
      </c>
      <c r="D55">
        <v>0.95150000000000001</v>
      </c>
      <c r="E55">
        <v>1.0296000000000001</v>
      </c>
      <c r="F55">
        <v>1.0867</v>
      </c>
      <c r="G55">
        <v>1.1944999999999999</v>
      </c>
      <c r="H55">
        <v>0.90180000000000005</v>
      </c>
      <c r="I55">
        <v>0.99490000000000001</v>
      </c>
      <c r="J55">
        <v>0.99480000000000002</v>
      </c>
      <c r="K55">
        <v>0.79459999999999997</v>
      </c>
      <c r="L55">
        <v>0.78359999999999996</v>
      </c>
      <c r="M55">
        <v>1.242</v>
      </c>
      <c r="N55">
        <f t="shared" si="7"/>
        <v>4.7183999999999999</v>
      </c>
      <c r="O55">
        <f t="shared" si="8"/>
        <v>1.0511200000000001</v>
      </c>
    </row>
    <row r="56" spans="1:15" x14ac:dyDescent="0.25">
      <c r="A56" t="s">
        <v>29</v>
      </c>
      <c r="B56">
        <v>7</v>
      </c>
      <c r="D56">
        <v>0.90849999999999997</v>
      </c>
      <c r="E56">
        <v>1.1418999999999999</v>
      </c>
      <c r="F56">
        <v>1.0072000000000001</v>
      </c>
      <c r="G56">
        <v>0.8407</v>
      </c>
      <c r="H56">
        <v>0.91269999999999996</v>
      </c>
      <c r="I56">
        <v>1.1417999999999999</v>
      </c>
      <c r="J56">
        <v>0.91269999999999996</v>
      </c>
      <c r="K56">
        <v>0.95250000000000001</v>
      </c>
      <c r="L56">
        <v>0.7893</v>
      </c>
      <c r="M56">
        <v>0.86619999999999997</v>
      </c>
      <c r="N56">
        <f t="shared" si="7"/>
        <v>4.5304000000000002</v>
      </c>
      <c r="O56">
        <f t="shared" si="8"/>
        <v>0.98861999999999983</v>
      </c>
    </row>
    <row r="57" spans="1:15" x14ac:dyDescent="0.25">
      <c r="A57" t="s">
        <v>30</v>
      </c>
      <c r="B57">
        <v>8</v>
      </c>
      <c r="D57">
        <v>1.0445</v>
      </c>
      <c r="E57">
        <v>1.0059</v>
      </c>
      <c r="F57">
        <v>1.0366</v>
      </c>
      <c r="G57">
        <v>0.88009999999999999</v>
      </c>
      <c r="H57">
        <v>1.0108999999999999</v>
      </c>
      <c r="I57">
        <v>0.98899999999999999</v>
      </c>
      <c r="J57">
        <v>0.92469999999999997</v>
      </c>
      <c r="K57">
        <v>0.87970000000000004</v>
      </c>
      <c r="L57">
        <v>0.91379999999999995</v>
      </c>
      <c r="M57">
        <v>1.0311999999999999</v>
      </c>
      <c r="N57">
        <f t="shared" si="7"/>
        <v>4.9304999999999994</v>
      </c>
      <c r="O57">
        <f t="shared" si="8"/>
        <v>0.95717999999999992</v>
      </c>
    </row>
    <row r="58" spans="1:15" x14ac:dyDescent="0.25">
      <c r="A58" t="s">
        <v>31</v>
      </c>
      <c r="B58">
        <v>9</v>
      </c>
      <c r="D58">
        <v>1.0396000000000001</v>
      </c>
      <c r="E58">
        <v>0.96760000000000002</v>
      </c>
      <c r="F58">
        <v>0.82750000000000001</v>
      </c>
      <c r="G58">
        <v>0.87139999999999995</v>
      </c>
      <c r="H58">
        <v>1.0723</v>
      </c>
      <c r="I58">
        <v>1.0304</v>
      </c>
      <c r="J58">
        <v>0.94169999999999998</v>
      </c>
      <c r="K58">
        <v>1.0871</v>
      </c>
      <c r="L58">
        <v>1.1086</v>
      </c>
      <c r="M58">
        <v>0.9657</v>
      </c>
      <c r="N58">
        <f t="shared" si="7"/>
        <v>4.9897000000000009</v>
      </c>
      <c r="O58">
        <f t="shared" si="8"/>
        <v>0.98443999999999998</v>
      </c>
    </row>
    <row r="59" spans="1:15" x14ac:dyDescent="0.25">
      <c r="A59" t="s">
        <v>32</v>
      </c>
      <c r="B59">
        <v>10</v>
      </c>
      <c r="D59">
        <v>0.98680000000000001</v>
      </c>
      <c r="E59">
        <v>0.9637</v>
      </c>
      <c r="F59">
        <v>1.0430999999999999</v>
      </c>
      <c r="G59">
        <v>1.1656</v>
      </c>
      <c r="H59">
        <v>0.99260000000000004</v>
      </c>
      <c r="I59">
        <v>0.92659999999999998</v>
      </c>
      <c r="J59">
        <v>1.1979</v>
      </c>
      <c r="K59">
        <v>1.1533</v>
      </c>
      <c r="L59">
        <v>1.2082999999999999</v>
      </c>
      <c r="M59">
        <v>1.085</v>
      </c>
      <c r="N59">
        <f t="shared" si="7"/>
        <v>5.4287000000000001</v>
      </c>
      <c r="O59">
        <f t="shared" si="8"/>
        <v>1.05884</v>
      </c>
    </row>
    <row r="61" spans="1:15" x14ac:dyDescent="0.25">
      <c r="A61" s="17" t="s">
        <v>72</v>
      </c>
    </row>
    <row r="62" spans="1:15" x14ac:dyDescent="0.25">
      <c r="C62" s="14" t="s">
        <v>41</v>
      </c>
      <c r="D62">
        <f>+D25</f>
        <v>1.0166200000000001</v>
      </c>
      <c r="E62">
        <f t="shared" ref="E62:O63" si="9">+E25</f>
        <v>0.97828000000000004</v>
      </c>
      <c r="F62">
        <f t="shared" si="9"/>
        <v>0.99217999999999995</v>
      </c>
      <c r="G62">
        <f t="shared" si="9"/>
        <v>1.00956</v>
      </c>
      <c r="H62">
        <f t="shared" si="9"/>
        <v>1.0235399999999999</v>
      </c>
      <c r="I62">
        <f t="shared" si="9"/>
        <v>0.98331999999999997</v>
      </c>
      <c r="J62">
        <f t="shared" si="9"/>
        <v>1.0069600000000001</v>
      </c>
      <c r="K62">
        <f t="shared" si="9"/>
        <v>1.02658</v>
      </c>
      <c r="L62">
        <f t="shared" si="9"/>
        <v>1.1310199999999999</v>
      </c>
      <c r="M62">
        <f t="shared" si="9"/>
        <v>0.96433999999999997</v>
      </c>
      <c r="N62">
        <f t="shared" si="9"/>
        <v>5.1703199999999994</v>
      </c>
      <c r="O62">
        <f t="shared" si="9"/>
        <v>0.99241600000000008</v>
      </c>
    </row>
    <row r="63" spans="1:15" x14ac:dyDescent="0.25">
      <c r="C63" s="15" t="s">
        <v>42</v>
      </c>
      <c r="D63">
        <f>+D26</f>
        <v>0.98617999999999983</v>
      </c>
      <c r="E63">
        <f t="shared" si="9"/>
        <v>1.0217399999999999</v>
      </c>
      <c r="F63">
        <f t="shared" si="9"/>
        <v>1.0002200000000001</v>
      </c>
      <c r="G63">
        <f t="shared" si="9"/>
        <v>0.9904599999999999</v>
      </c>
      <c r="H63">
        <f t="shared" si="9"/>
        <v>0.97806000000000015</v>
      </c>
      <c r="I63">
        <f t="shared" si="9"/>
        <v>1.0165399999999998</v>
      </c>
      <c r="J63">
        <f t="shared" si="9"/>
        <v>0.99436000000000002</v>
      </c>
      <c r="K63">
        <f t="shared" si="9"/>
        <v>0.97344000000000008</v>
      </c>
      <c r="L63">
        <f t="shared" si="9"/>
        <v>0.96071999999999991</v>
      </c>
      <c r="M63">
        <f t="shared" si="9"/>
        <v>1.0380199999999999</v>
      </c>
      <c r="N63">
        <f t="shared" si="9"/>
        <v>4.9195399999999996</v>
      </c>
      <c r="O63">
        <f t="shared" si="9"/>
        <v>1.00804</v>
      </c>
    </row>
    <row r="64" spans="1:15" x14ac:dyDescent="0.25">
      <c r="C64" s="15" t="s">
        <v>43</v>
      </c>
      <c r="D64">
        <f>VAR(D50:D54)</f>
        <v>3.7439869999999946E-3</v>
      </c>
      <c r="E64">
        <f t="shared" ref="E64:O64" si="10">VAR(E50:E54)</f>
        <v>1.1945076999999995E-2</v>
      </c>
      <c r="F64">
        <f t="shared" si="10"/>
        <v>1.2194996999999996E-2</v>
      </c>
      <c r="G64">
        <f t="shared" si="10"/>
        <v>3.8504892999999818E-2</v>
      </c>
      <c r="H64">
        <f t="shared" si="10"/>
        <v>1.2513580000000015E-3</v>
      </c>
      <c r="I64">
        <f t="shared" si="10"/>
        <v>3.543340699999975E-2</v>
      </c>
      <c r="J64">
        <f t="shared" si="10"/>
        <v>8.1061630000000065E-3</v>
      </c>
      <c r="K64">
        <f t="shared" si="10"/>
        <v>5.193546999999998E-3</v>
      </c>
      <c r="L64">
        <f t="shared" si="10"/>
        <v>0.13005143200000058</v>
      </c>
      <c r="M64">
        <f t="shared" si="10"/>
        <v>5.8268932999999912E-2</v>
      </c>
      <c r="N64">
        <f t="shared" si="10"/>
        <v>0.11809257699999987</v>
      </c>
      <c r="O64">
        <f t="shared" si="10"/>
        <v>2.0250869279999861E-2</v>
      </c>
    </row>
    <row r="65" spans="1:15" x14ac:dyDescent="0.25">
      <c r="C65" s="15" t="s">
        <v>44</v>
      </c>
      <c r="D65">
        <f>VAR(D55:D59)</f>
        <v>3.3730470000000023E-3</v>
      </c>
      <c r="E65">
        <f t="shared" ref="E65:O65" si="11">VAR(E55:E59)</f>
        <v>5.2627229999999943E-3</v>
      </c>
      <c r="F65">
        <f t="shared" si="11"/>
        <v>1.0130476999999997E-2</v>
      </c>
      <c r="G65">
        <f t="shared" si="11"/>
        <v>3.027225300000036E-2</v>
      </c>
      <c r="H65">
        <f t="shared" si="11"/>
        <v>5.0646429999999997E-3</v>
      </c>
      <c r="I65">
        <f t="shared" si="11"/>
        <v>6.2995279999999969E-3</v>
      </c>
      <c r="J65">
        <f t="shared" si="11"/>
        <v>1.3930667999999979E-2</v>
      </c>
      <c r="K65">
        <f t="shared" si="11"/>
        <v>2.161940799999984E-2</v>
      </c>
      <c r="L65">
        <f t="shared" si="11"/>
        <v>3.6530537000000196E-2</v>
      </c>
      <c r="M65">
        <f t="shared" si="11"/>
        <v>1.9653441999999854E-2</v>
      </c>
      <c r="N65">
        <f t="shared" si="11"/>
        <v>0.114043423</v>
      </c>
      <c r="O65">
        <f t="shared" si="11"/>
        <v>1.989340600000005E-3</v>
      </c>
    </row>
    <row r="66" spans="1:15" x14ac:dyDescent="0.25">
      <c r="C66" s="15" t="s">
        <v>45</v>
      </c>
      <c r="D66">
        <f>COVAR(D50:D54,E50:E54)</f>
        <v>4.6797183999999952E-3</v>
      </c>
      <c r="F66">
        <f t="shared" ref="F66:P66" si="12">COVAR(F50:F54,G50:G54)</f>
        <v>1.1178857199999996E-2</v>
      </c>
      <c r="H66">
        <f t="shared" si="12"/>
        <v>7.3753119999999891E-4</v>
      </c>
      <c r="J66">
        <f t="shared" si="12"/>
        <v>1.0685571999999985E-3</v>
      </c>
      <c r="L66">
        <f t="shared" si="12"/>
        <v>5.1360663200000004E-2</v>
      </c>
      <c r="N66">
        <f t="shared" si="12"/>
        <v>3.0334284479999966E-2</v>
      </c>
    </row>
    <row r="67" spans="1:15" x14ac:dyDescent="0.25">
      <c r="C67" s="16" t="s">
        <v>46</v>
      </c>
      <c r="D67">
        <f>COVAR(D55:D59,E55:E59)</f>
        <v>-2.6917092000000001E-3</v>
      </c>
      <c r="F67">
        <f t="shared" ref="F67:P67" si="13">COVAR(F55:F59,G55:G59)</f>
        <v>8.1318407999999946E-3</v>
      </c>
      <c r="H67">
        <f t="shared" si="13"/>
        <v>-1.488540400000001E-3</v>
      </c>
      <c r="J67">
        <f t="shared" si="13"/>
        <v>7.7569135999999966E-3</v>
      </c>
      <c r="L67">
        <f t="shared" si="13"/>
        <v>-1.0837864000000027E-3</v>
      </c>
      <c r="N67">
        <f t="shared" si="13"/>
        <v>4.5088228000000116E-3</v>
      </c>
    </row>
    <row r="68" spans="1:15" x14ac:dyDescent="0.25">
      <c r="C68" s="13" t="s">
        <v>47</v>
      </c>
      <c r="D68">
        <f>+D63-D62</f>
        <v>-3.0440000000000245E-2</v>
      </c>
      <c r="E68">
        <f t="shared" ref="E68:O68" si="14">+E63-E62</f>
        <v>4.3459999999999832E-2</v>
      </c>
      <c r="F68">
        <f t="shared" si="14"/>
        <v>8.0400000000001581E-3</v>
      </c>
      <c r="G68">
        <f t="shared" si="14"/>
        <v>-1.9100000000000117E-2</v>
      </c>
      <c r="H68">
        <f t="shared" si="14"/>
        <v>-4.5479999999999743E-2</v>
      </c>
      <c r="I68">
        <f t="shared" si="14"/>
        <v>3.3219999999999805E-2</v>
      </c>
      <c r="J68">
        <f t="shared" si="14"/>
        <v>-1.2600000000000056E-2</v>
      </c>
      <c r="K68">
        <f t="shared" si="14"/>
        <v>-5.3139999999999965E-2</v>
      </c>
      <c r="L68">
        <f t="shared" si="14"/>
        <v>-0.17030000000000001</v>
      </c>
      <c r="M68">
        <f t="shared" si="14"/>
        <v>7.3679999999999968E-2</v>
      </c>
      <c r="N68">
        <f t="shared" si="14"/>
        <v>-0.25077999999999978</v>
      </c>
      <c r="O68">
        <f t="shared" si="14"/>
        <v>1.5623999999999971E-2</v>
      </c>
    </row>
    <row r="69" spans="1:15" x14ac:dyDescent="0.25">
      <c r="C69" s="13" t="s">
        <v>48</v>
      </c>
      <c r="D69">
        <f>+D65-D64</f>
        <v>-3.7093999999999235E-4</v>
      </c>
      <c r="E69">
        <f t="shared" ref="E69:O69" si="15">+E65-E64</f>
        <v>-6.6823540000000006E-3</v>
      </c>
      <c r="F69">
        <f t="shared" si="15"/>
        <v>-2.0645199999999985E-3</v>
      </c>
      <c r="G69">
        <f t="shared" si="15"/>
        <v>-8.2326399999994582E-3</v>
      </c>
      <c r="H69">
        <f t="shared" si="15"/>
        <v>3.8132849999999983E-3</v>
      </c>
      <c r="I69">
        <f t="shared" si="15"/>
        <v>-2.9133878999999752E-2</v>
      </c>
      <c r="J69">
        <f t="shared" si="15"/>
        <v>5.8245049999999729E-3</v>
      </c>
      <c r="K69">
        <f t="shared" si="15"/>
        <v>1.642586099999984E-2</v>
      </c>
      <c r="L69">
        <f t="shared" si="15"/>
        <v>-9.3520895000000381E-2</v>
      </c>
      <c r="M69">
        <f t="shared" si="15"/>
        <v>-3.8615491000000057E-2</v>
      </c>
      <c r="N69">
        <f t="shared" si="15"/>
        <v>-4.0491539999998605E-3</v>
      </c>
      <c r="O69">
        <f t="shared" si="15"/>
        <v>-1.8261528679999858E-2</v>
      </c>
    </row>
    <row r="70" spans="1:15" x14ac:dyDescent="0.25">
      <c r="C70" s="13" t="s">
        <v>73</v>
      </c>
      <c r="D70">
        <f>+D67-D66</f>
        <v>-7.3714275999999957E-3</v>
      </c>
      <c r="E70">
        <f t="shared" ref="E70:O70" si="16">+E67-E66</f>
        <v>0</v>
      </c>
      <c r="F70">
        <f t="shared" si="16"/>
        <v>-3.0470164000000015E-3</v>
      </c>
      <c r="G70">
        <f t="shared" si="16"/>
        <v>0</v>
      </c>
      <c r="H70">
        <f t="shared" si="16"/>
        <v>-2.2260715999999998E-3</v>
      </c>
      <c r="I70">
        <f t="shared" si="16"/>
        <v>0</v>
      </c>
      <c r="J70">
        <f t="shared" si="16"/>
        <v>6.6883563999999979E-3</v>
      </c>
      <c r="K70">
        <f t="shared" si="16"/>
        <v>0</v>
      </c>
      <c r="L70">
        <f t="shared" si="16"/>
        <v>-5.2444449600000005E-2</v>
      </c>
      <c r="M70">
        <f t="shared" si="16"/>
        <v>0</v>
      </c>
      <c r="N70">
        <f t="shared" si="16"/>
        <v>-2.5825461679999953E-2</v>
      </c>
      <c r="O70">
        <f t="shared" si="16"/>
        <v>0</v>
      </c>
    </row>
    <row r="74" spans="1:15" x14ac:dyDescent="0.25">
      <c r="A74" t="s">
        <v>76</v>
      </c>
    </row>
    <row r="76" spans="1:15" x14ac:dyDescent="0.25">
      <c r="B76">
        <v>1</v>
      </c>
      <c r="D76">
        <f>(2*D62*E68*D66)+(2*E62*E68+(E68^2))*D64</f>
        <v>7.3895209751120806E-4</v>
      </c>
      <c r="F76">
        <f t="shared" ref="F76:P76" si="17">(2*F62*G68*F66)+(2*G62*G68+(G68^2))*F64</f>
        <v>-8.8954649599064619E-4</v>
      </c>
      <c r="H76">
        <f t="shared" si="17"/>
        <v>1.3328947565893794E-4</v>
      </c>
      <c r="J76">
        <f t="shared" si="17"/>
        <v>-9.7588829925017971E-4</v>
      </c>
      <c r="L76">
        <f t="shared" si="17"/>
        <v>2.7747126146180599E-2</v>
      </c>
      <c r="N76">
        <f t="shared" si="17"/>
        <v>8.59187070508622E-3</v>
      </c>
    </row>
    <row r="77" spans="1:15" x14ac:dyDescent="0.25">
      <c r="B77">
        <v>2</v>
      </c>
      <c r="D77">
        <f>2*E62*D68*D66+(2*D62*D68+(D68^2))*E64</f>
        <v>-1.0069475914703811E-3</v>
      </c>
      <c r="F77">
        <f t="shared" ref="F77:P77" si="18">2*G62*F68*F66+(2*F62*F68+(F68^2))*G64</f>
        <v>7.9828036782143928E-4</v>
      </c>
      <c r="H77">
        <f t="shared" si="18"/>
        <v>-3.2915679650554952E-3</v>
      </c>
      <c r="J77">
        <f t="shared" si="18"/>
        <v>-1.5860714162317983E-4</v>
      </c>
      <c r="L77">
        <f t="shared" si="18"/>
        <v>-3.7626378630923496E-2</v>
      </c>
      <c r="N77">
        <f t="shared" si="18"/>
        <v>-6.634056238929488E-2</v>
      </c>
    </row>
    <row r="78" spans="1:15" x14ac:dyDescent="0.25">
      <c r="B78">
        <v>3</v>
      </c>
      <c r="D78">
        <f>D62^2*E69</f>
        <v>-6.9063212761842395E-3</v>
      </c>
      <c r="F78">
        <f t="shared" ref="F78:P78" si="19">F62^2*G69</f>
        <v>-8.1043849560938023E-3</v>
      </c>
      <c r="H78">
        <f t="shared" si="19"/>
        <v>-3.0521646026304208E-2</v>
      </c>
      <c r="J78">
        <f t="shared" si="19"/>
        <v>1.6655304680108056E-2</v>
      </c>
      <c r="L78">
        <f t="shared" si="19"/>
        <v>-4.9397177063310101E-2</v>
      </c>
      <c r="N78">
        <f t="shared" si="19"/>
        <v>-0.48817099955092497</v>
      </c>
    </row>
    <row r="79" spans="1:15" x14ac:dyDescent="0.25">
      <c r="B79">
        <v>4</v>
      </c>
      <c r="D79">
        <f>+E62^2*D69</f>
        <v>-3.550013604608887E-4</v>
      </c>
      <c r="F79">
        <f t="shared" ref="F79:P79" si="20">+G62^2*F69</f>
        <v>-2.1041823063150705E-3</v>
      </c>
      <c r="H79">
        <f t="shared" si="20"/>
        <v>3.6871347537045822E-3</v>
      </c>
      <c r="J79">
        <f t="shared" si="20"/>
        <v>6.1382506776142542E-3</v>
      </c>
      <c r="L79">
        <f t="shared" si="20"/>
        <v>-8.696990926802621E-2</v>
      </c>
      <c r="N79">
        <f t="shared" si="20"/>
        <v>-3.9879693275452341E-3</v>
      </c>
    </row>
    <row r="80" spans="1:15" x14ac:dyDescent="0.25">
      <c r="B80">
        <v>5</v>
      </c>
      <c r="D80">
        <f>2*E68*D68*D66</f>
        <v>-1.238180859410436E-5</v>
      </c>
      <c r="F80">
        <f t="shared" ref="F80:P80" si="21">2*G68*F68*F66</f>
        <v>-3.4333400541216873E-6</v>
      </c>
      <c r="H80">
        <f t="shared" si="21"/>
        <v>-2.2285915367654111E-6</v>
      </c>
      <c r="J80">
        <f t="shared" si="21"/>
        <v>1.4309348661216032E-6</v>
      </c>
      <c r="L80">
        <f t="shared" si="21"/>
        <v>-1.2889167981545852E-3</v>
      </c>
      <c r="N80">
        <f t="shared" si="21"/>
        <v>-2.3771078122047527E-4</v>
      </c>
    </row>
    <row r="81" spans="1:14" x14ac:dyDescent="0.25">
      <c r="B81">
        <v>6</v>
      </c>
      <c r="D81">
        <f>(((2*D62*E62)-(2*D66))*D70)-(D70^2)</f>
        <v>-1.4647690202369688E-2</v>
      </c>
      <c r="F81">
        <f t="shared" ref="F81:P81" si="22">(((2*F62*G62)-(2*F66))*F70)-(F70^2)</f>
        <v>-6.0453408185536534E-3</v>
      </c>
      <c r="H81">
        <f t="shared" si="22"/>
        <v>-4.4826085810419792E-3</v>
      </c>
      <c r="J81">
        <f t="shared" si="22"/>
        <v>1.3768814502266325E-2</v>
      </c>
      <c r="L81">
        <f t="shared" si="22"/>
        <v>-0.11176430239250924</v>
      </c>
      <c r="N81">
        <f t="shared" si="22"/>
        <v>-0.26412664186792922</v>
      </c>
    </row>
    <row r="82" spans="1:14" x14ac:dyDescent="0.25">
      <c r="B82">
        <v>7</v>
      </c>
      <c r="D82">
        <f>(2*D62*D68+(D68^2))*E69</f>
        <v>4.0739126191613131E-4</v>
      </c>
      <c r="F82">
        <f t="shared" ref="F82:P82" si="23">(2*F62*F68+(F68^2))*G69</f>
        <v>-1.3187780396543391E-4</v>
      </c>
      <c r="H82">
        <f t="shared" si="23"/>
        <v>2.6521376479470343E-3</v>
      </c>
      <c r="J82">
        <f t="shared" si="23"/>
        <v>-4.1420489212014983E-4</v>
      </c>
      <c r="L82">
        <f t="shared" si="23"/>
        <v>1.3755738484681123E-2</v>
      </c>
      <c r="N82">
        <f t="shared" si="23"/>
        <v>4.6207786830654192E-2</v>
      </c>
    </row>
    <row r="83" spans="1:14" x14ac:dyDescent="0.25">
      <c r="B83">
        <v>8</v>
      </c>
      <c r="D83">
        <f>(2*E62*E68+(E68^2))*D69</f>
        <v>-3.2242427221047209E-5</v>
      </c>
      <c r="F83">
        <f t="shared" ref="F83:P83" si="24">(2*G62*G68+(G68^2))*F69</f>
        <v>7.886545264664041E-5</v>
      </c>
      <c r="H83">
        <f t="shared" si="24"/>
        <v>2.5333692057412035E-4</v>
      </c>
      <c r="J83">
        <f t="shared" si="24"/>
        <v>-6.1903458168391075E-4</v>
      </c>
      <c r="L83">
        <f t="shared" si="24"/>
        <v>-1.3797500949322946E-2</v>
      </c>
      <c r="N83">
        <f t="shared" si="24"/>
        <v>-1.2655681256783119E-4</v>
      </c>
    </row>
    <row r="84" spans="1:14" x14ac:dyDescent="0.25">
      <c r="B84">
        <v>9</v>
      </c>
      <c r="D84">
        <f>(2*E62*D68+2*D62*E68+2*D68*E68)*D70</f>
        <v>-1.9284450126065973E-4</v>
      </c>
      <c r="F84">
        <f t="shared" ref="F84:O84" si="25">(2*G62*F68+2*F62*G68+2*F68*G68)*F70</f>
        <v>6.6957207907138652E-5</v>
      </c>
      <c r="H84">
        <f t="shared" si="25"/>
        <v>5.4450781631224963E-5</v>
      </c>
      <c r="J84">
        <f t="shared" si="25"/>
        <v>-8.7985593835981956E-4</v>
      </c>
      <c r="L84">
        <f t="shared" si="25"/>
        <v>9.8009501041053642E-3</v>
      </c>
      <c r="N84">
        <f t="shared" si="25"/>
        <v>8.8847434739552228E-3</v>
      </c>
    </row>
    <row r="85" spans="1:14" x14ac:dyDescent="0.25">
      <c r="B85">
        <v>10</v>
      </c>
      <c r="D85">
        <f>+D88-D87-SUM(D76:D84)</f>
        <v>2.7355239323097538E-4</v>
      </c>
      <c r="F85">
        <f t="shared" ref="F85:N85" si="26">+F88-F87-SUM(F76:F84)</f>
        <v>-3.0541495747834005E-4</v>
      </c>
      <c r="H85">
        <f t="shared" si="26"/>
        <v>9.8891645213796883E-4</v>
      </c>
      <c r="J85">
        <f t="shared" si="26"/>
        <v>1.576444272456401E-4</v>
      </c>
      <c r="L85">
        <f t="shared" si="26"/>
        <v>9.3763176578643415E-3</v>
      </c>
      <c r="N85">
        <f t="shared" si="26"/>
        <v>0.39828786407821315</v>
      </c>
    </row>
    <row r="87" spans="1:14" x14ac:dyDescent="0.25">
      <c r="D87">
        <f>D62*E64+E62^2*D64+2*D62*E62*D66-D66^2</f>
        <v>2.5013143920396965E-2</v>
      </c>
      <c r="F87">
        <f t="shared" ref="F87:P88" si="27">F62*G64+G62^2*F64+2*F62*G62*F66-F66^2</f>
        <v>7.2903043153973252E-2</v>
      </c>
      <c r="H87">
        <f t="shared" si="27"/>
        <v>3.8961528450397596E-2</v>
      </c>
      <c r="J87">
        <f t="shared" si="27"/>
        <v>1.5980554448988878E-2</v>
      </c>
      <c r="L87">
        <f t="shared" si="27"/>
        <v>0.29624385303506823</v>
      </c>
      <c r="N87">
        <f t="shared" si="27"/>
        <v>0.53138844409266195</v>
      </c>
    </row>
    <row r="88" spans="1:14" x14ac:dyDescent="0.25">
      <c r="D88">
        <f>D63*E65+E63^2*D65+2*D63*E63*D67-D67^2</f>
        <v>3.2796105054942707E-3</v>
      </c>
      <c r="F88">
        <f t="shared" si="27"/>
        <v>5.6262965503897401E-2</v>
      </c>
      <c r="H88">
        <f t="shared" si="27"/>
        <v>8.4327433181130181E-3</v>
      </c>
      <c r="J88">
        <f t="shared" si="27"/>
        <v>4.9654408818052033E-2</v>
      </c>
      <c r="L88">
        <f t="shared" si="27"/>
        <v>5.6079800325653066E-2</v>
      </c>
      <c r="N88">
        <f t="shared" si="27"/>
        <v>0.17037026845108816</v>
      </c>
    </row>
    <row r="90" spans="1:14" x14ac:dyDescent="0.25">
      <c r="D90">
        <f>+D88-D87</f>
        <v>-2.1733533414902695E-2</v>
      </c>
      <c r="F90">
        <f t="shared" ref="F90:P90" si="28">+F88-F87</f>
        <v>-1.664007765007585E-2</v>
      </c>
      <c r="H90">
        <f t="shared" si="28"/>
        <v>-3.0528785132284578E-2</v>
      </c>
      <c r="J90">
        <f t="shared" si="28"/>
        <v>3.3673854369063158E-2</v>
      </c>
      <c r="L90">
        <f t="shared" si="28"/>
        <v>-0.24016405270941515</v>
      </c>
      <c r="N90">
        <f t="shared" si="28"/>
        <v>-0.36101817564157379</v>
      </c>
    </row>
    <row r="92" spans="1:14" x14ac:dyDescent="0.25">
      <c r="A92" t="s">
        <v>77</v>
      </c>
    </row>
    <row r="93" spans="1:14" x14ac:dyDescent="0.25">
      <c r="B93">
        <v>1</v>
      </c>
      <c r="D93">
        <f>+D76/$N$90*100</f>
        <v>-0.20468556637016935</v>
      </c>
      <c r="F93">
        <f t="shared" ref="F93:O93" si="29">+F76/$N$90*100</f>
        <v>0.24639936601801626</v>
      </c>
      <c r="H93">
        <f t="shared" si="29"/>
        <v>-3.692043355492175E-2</v>
      </c>
      <c r="J93">
        <f t="shared" si="29"/>
        <v>0.27031555890943881</v>
      </c>
      <c r="L93">
        <f t="shared" si="29"/>
        <v>-7.6857975632031641</v>
      </c>
      <c r="N93">
        <f t="shared" si="29"/>
        <v>-2.3798997626137264</v>
      </c>
    </row>
    <row r="94" spans="1:14" x14ac:dyDescent="0.25">
      <c r="B94">
        <v>2</v>
      </c>
      <c r="D94">
        <f t="shared" ref="D94:N102" si="30">+D77/$N$90*100</f>
        <v>0.27891880780819722</v>
      </c>
      <c r="F94">
        <f t="shared" si="30"/>
        <v>-0.22111916287948569</v>
      </c>
      <c r="H94">
        <f t="shared" si="30"/>
        <v>0.9117457754601892</v>
      </c>
      <c r="J94">
        <f t="shared" si="30"/>
        <v>4.3933284339857791E-2</v>
      </c>
      <c r="L94">
        <f t="shared" si="30"/>
        <v>10.422294823261122</v>
      </c>
      <c r="N94">
        <f t="shared" si="30"/>
        <v>18.375961894826908</v>
      </c>
    </row>
    <row r="95" spans="1:14" x14ac:dyDescent="0.25">
      <c r="B95">
        <v>3</v>
      </c>
      <c r="D95">
        <f t="shared" si="30"/>
        <v>1.9130120703509885</v>
      </c>
      <c r="F95">
        <f t="shared" si="30"/>
        <v>2.2448689575507692</v>
      </c>
      <c r="H95">
        <f t="shared" si="30"/>
        <v>8.4543239331547451</v>
      </c>
      <c r="J95">
        <f t="shared" si="30"/>
        <v>-4.6134255292021038</v>
      </c>
      <c r="L95">
        <f t="shared" si="30"/>
        <v>13.682739650302988</v>
      </c>
      <c r="N95">
        <f t="shared" si="30"/>
        <v>135.22061560567829</v>
      </c>
    </row>
    <row r="96" spans="1:14" x14ac:dyDescent="0.25">
      <c r="B96">
        <v>4</v>
      </c>
      <c r="D96">
        <f t="shared" si="30"/>
        <v>9.8333376104958584E-2</v>
      </c>
      <c r="F96">
        <f t="shared" si="30"/>
        <v>0.58284663994428509</v>
      </c>
      <c r="H96">
        <f t="shared" si="30"/>
        <v>-1.021315546551663</v>
      </c>
      <c r="J96">
        <f t="shared" si="30"/>
        <v>-1.700260843295722</v>
      </c>
      <c r="L96">
        <f t="shared" si="30"/>
        <v>24.09017471584913</v>
      </c>
      <c r="N96">
        <f t="shared" si="30"/>
        <v>1.1046450280399653</v>
      </c>
    </row>
    <row r="97" spans="1:14" x14ac:dyDescent="0.25">
      <c r="B97">
        <v>5</v>
      </c>
      <c r="D97">
        <f t="shared" si="30"/>
        <v>3.429691198261794E-3</v>
      </c>
      <c r="F97">
        <f t="shared" si="30"/>
        <v>9.5101584512198556E-4</v>
      </c>
      <c r="H97">
        <f t="shared" si="30"/>
        <v>6.1730729562436276E-4</v>
      </c>
      <c r="J97">
        <f t="shared" si="30"/>
        <v>-3.9636089334800268E-4</v>
      </c>
      <c r="L97">
        <f t="shared" si="30"/>
        <v>0.35702268891698352</v>
      </c>
      <c r="N97">
        <f t="shared" si="30"/>
        <v>6.5844546690214126E-2</v>
      </c>
    </row>
    <row r="98" spans="1:14" x14ac:dyDescent="0.25">
      <c r="B98">
        <v>6</v>
      </c>
      <c r="D98">
        <f t="shared" si="30"/>
        <v>4.0573276335295141</v>
      </c>
      <c r="F98">
        <f t="shared" si="30"/>
        <v>1.6745253359641346</v>
      </c>
      <c r="H98">
        <f t="shared" si="30"/>
        <v>1.2416573135343758</v>
      </c>
      <c r="J98">
        <f t="shared" si="30"/>
        <v>-3.8138840178330207</v>
      </c>
      <c r="L98">
        <f t="shared" si="30"/>
        <v>30.958081873271421</v>
      </c>
      <c r="N98">
        <f t="shared" si="30"/>
        <v>73.161591213113752</v>
      </c>
    </row>
    <row r="99" spans="1:14" x14ac:dyDescent="0.25">
      <c r="B99">
        <v>7</v>
      </c>
      <c r="D99">
        <f t="shared" si="30"/>
        <v>-0.11284508354521122</v>
      </c>
      <c r="F99">
        <f t="shared" si="30"/>
        <v>3.6529408451824015E-2</v>
      </c>
      <c r="H99">
        <f t="shared" si="30"/>
        <v>-0.73462718136943073</v>
      </c>
      <c r="J99">
        <f t="shared" si="30"/>
        <v>0.11473242071096744</v>
      </c>
      <c r="L99">
        <f t="shared" si="30"/>
        <v>-3.8102620346566987</v>
      </c>
      <c r="N99">
        <f t="shared" si="30"/>
        <v>-12.799296530856724</v>
      </c>
    </row>
    <row r="100" spans="1:14" x14ac:dyDescent="0.25">
      <c r="B100">
        <v>8</v>
      </c>
      <c r="D100">
        <f t="shared" si="30"/>
        <v>8.9309706259936752E-3</v>
      </c>
      <c r="F100">
        <f t="shared" si="30"/>
        <v>-2.1845285907416374E-2</v>
      </c>
      <c r="H100">
        <f t="shared" si="30"/>
        <v>-7.0172899224231422E-2</v>
      </c>
      <c r="J100">
        <f t="shared" si="30"/>
        <v>0.17146909032593996</v>
      </c>
      <c r="L100">
        <f t="shared" si="30"/>
        <v>3.8218300019945217</v>
      </c>
      <c r="N100">
        <f t="shared" si="30"/>
        <v>3.5055523823121687E-2</v>
      </c>
    </row>
    <row r="101" spans="1:14" x14ac:dyDescent="0.25">
      <c r="B101">
        <v>9</v>
      </c>
      <c r="D101">
        <f t="shared" si="30"/>
        <v>5.3416840002016866E-2</v>
      </c>
      <c r="F101">
        <f t="shared" si="30"/>
        <v>-1.854676922793359E-2</v>
      </c>
      <c r="H101">
        <f t="shared" si="30"/>
        <v>-1.5082559634140085E-2</v>
      </c>
      <c r="J101">
        <f t="shared" si="30"/>
        <v>0.24371513616903281</v>
      </c>
      <c r="L101">
        <f t="shared" si="30"/>
        <v>-2.714807941923663</v>
      </c>
      <c r="N101">
        <f t="shared" si="30"/>
        <v>-2.4610238689966062</v>
      </c>
    </row>
    <row r="102" spans="1:14" x14ac:dyDescent="0.25">
      <c r="B102">
        <v>10</v>
      </c>
      <c r="D102">
        <f>+D85/$N$90*100</f>
        <v>-7.5772471218336593E-2</v>
      </c>
      <c r="F102">
        <f t="shared" si="30"/>
        <v>8.4598221941479826E-2</v>
      </c>
      <c r="H102">
        <f t="shared" si="30"/>
        <v>-0.2739242838343367</v>
      </c>
      <c r="J102">
        <f t="shared" si="30"/>
        <v>-4.3666617883015589E-2</v>
      </c>
      <c r="L102">
        <f t="shared" si="30"/>
        <v>-2.597187147489588</v>
      </c>
      <c r="N102">
        <f t="shared" si="30"/>
        <v>-110.32349364970517</v>
      </c>
    </row>
    <row r="103" spans="1:14" x14ac:dyDescent="0.25">
      <c r="C103" t="s">
        <v>78</v>
      </c>
      <c r="D103">
        <f>+D90/$N$90*100</f>
        <v>6.0200662684862136</v>
      </c>
      <c r="F103">
        <f t="shared" ref="F103:O103" si="31">+F90/$N$90*100</f>
        <v>4.6092077277007952</v>
      </c>
      <c r="H103">
        <f t="shared" si="31"/>
        <v>8.4563014252762105</v>
      </c>
      <c r="J103">
        <f t="shared" si="31"/>
        <v>-9.3274678786519729</v>
      </c>
      <c r="L103">
        <f t="shared" si="31"/>
        <v>66.524089066323057</v>
      </c>
      <c r="N103">
        <f t="shared" si="31"/>
        <v>100</v>
      </c>
    </row>
    <row r="106" spans="1:14" x14ac:dyDescent="0.25">
      <c r="A106" t="s">
        <v>53</v>
      </c>
    </row>
    <row r="107" spans="1:14" x14ac:dyDescent="0.25">
      <c r="C107" t="s">
        <v>12</v>
      </c>
      <c r="D107">
        <f>+D62*E68</f>
        <v>4.4182305199999834E-2</v>
      </c>
      <c r="F107">
        <f t="shared" ref="F107:O107" si="32">+F62*G68</f>
        <v>-1.8950638000000113E-2</v>
      </c>
      <c r="H107">
        <f t="shared" si="32"/>
        <v>3.4001998799999794E-2</v>
      </c>
      <c r="J107">
        <f t="shared" si="32"/>
        <v>-5.3509854399999966E-2</v>
      </c>
      <c r="L107">
        <f t="shared" si="32"/>
        <v>8.3333553599999957E-2</v>
      </c>
      <c r="N107">
        <f t="shared" si="32"/>
        <v>8.078107967999984E-2</v>
      </c>
    </row>
    <row r="108" spans="1:14" x14ac:dyDescent="0.25">
      <c r="C108" t="s">
        <v>54</v>
      </c>
      <c r="D108">
        <f>+E62*D68</f>
        <v>-2.9778843200000241E-2</v>
      </c>
      <c r="F108">
        <f t="shared" ref="F108:O108" si="33">+G62*F68</f>
        <v>8.1168624000001605E-3</v>
      </c>
      <c r="H108">
        <f t="shared" si="33"/>
        <v>-4.4721393599999743E-2</v>
      </c>
      <c r="J108">
        <f t="shared" si="33"/>
        <v>-1.2934908000000057E-2</v>
      </c>
      <c r="L108">
        <f t="shared" si="33"/>
        <v>-0.16422710200000001</v>
      </c>
      <c r="N108">
        <f t="shared" si="33"/>
        <v>-0.24887808447999979</v>
      </c>
    </row>
    <row r="109" spans="1:14" x14ac:dyDescent="0.25">
      <c r="C109" t="s">
        <v>55</v>
      </c>
      <c r="D109">
        <f>+E68*D68</f>
        <v>-1.3229224000000056E-3</v>
      </c>
      <c r="F109">
        <f t="shared" ref="F109:O109" si="34">+G68*F68</f>
        <v>-1.5356400000000395E-4</v>
      </c>
      <c r="H109">
        <f t="shared" si="34"/>
        <v>-1.5108455999999827E-3</v>
      </c>
      <c r="J109">
        <f t="shared" si="34"/>
        <v>6.6956400000000248E-4</v>
      </c>
      <c r="L109">
        <f t="shared" si="34"/>
        <v>-1.2547703999999995E-2</v>
      </c>
      <c r="N109">
        <f t="shared" si="34"/>
        <v>-3.918186719999989E-3</v>
      </c>
    </row>
    <row r="110" spans="1:14" x14ac:dyDescent="0.25">
      <c r="C110" t="s">
        <v>56</v>
      </c>
      <c r="D110">
        <f>+D111-SUM(D107:D109)</f>
        <v>-7.3714275999999957E-3</v>
      </c>
      <c r="F110">
        <f t="shared" ref="F110:N110" si="35">+F111-SUM(F107:F109)</f>
        <v>-3.0470164000000015E-3</v>
      </c>
      <c r="H110">
        <f t="shared" si="35"/>
        <v>-2.2260715999999989E-3</v>
      </c>
      <c r="J110">
        <f t="shared" si="35"/>
        <v>6.6883563999999979E-3</v>
      </c>
      <c r="L110">
        <f t="shared" si="35"/>
        <v>-5.2444449600000012E-2</v>
      </c>
      <c r="N110">
        <f t="shared" si="35"/>
        <v>-2.5825461679999939E-2</v>
      </c>
    </row>
    <row r="111" spans="1:14" x14ac:dyDescent="0.25">
      <c r="C111" t="s">
        <v>52</v>
      </c>
      <c r="D111">
        <f>+D62*E68+E62*D68+D68*E68+D70</f>
        <v>5.7091119999995912E-3</v>
      </c>
      <c r="F111">
        <f t="shared" ref="F111:O111" si="36">+F62*G68+G62*F68+F68*G68+F70</f>
        <v>-1.4034355999999958E-2</v>
      </c>
      <c r="H111">
        <f t="shared" si="36"/>
        <v>-1.445631199999993E-2</v>
      </c>
      <c r="J111">
        <f t="shared" si="36"/>
        <v>-5.9086842000000028E-2</v>
      </c>
      <c r="L111">
        <f t="shared" si="36"/>
        <v>-0.14588570200000006</v>
      </c>
      <c r="N111">
        <f t="shared" si="36"/>
        <v>-0.19784065319999988</v>
      </c>
    </row>
    <row r="114" spans="1:14" x14ac:dyDescent="0.25">
      <c r="A114" t="s">
        <v>57</v>
      </c>
    </row>
    <row r="115" spans="1:14" x14ac:dyDescent="0.25">
      <c r="C115" t="s">
        <v>12</v>
      </c>
      <c r="D115">
        <f>D107/$N$111*100</f>
        <v>-22.332268158928549</v>
      </c>
      <c r="F115">
        <f t="shared" ref="E115:N115" si="37">F107/$N$111*100</f>
        <v>9.5787380871830461</v>
      </c>
      <c r="H115">
        <f t="shared" si="37"/>
        <v>-17.186558096139471</v>
      </c>
      <c r="J115">
        <f t="shared" si="37"/>
        <v>27.046945880180708</v>
      </c>
      <c r="L115">
        <f t="shared" si="37"/>
        <v>-42.121551992530527</v>
      </c>
      <c r="N115">
        <f t="shared" si="37"/>
        <v>-40.831385447528376</v>
      </c>
    </row>
    <row r="116" spans="1:14" x14ac:dyDescent="0.25">
      <c r="C116" t="s">
        <v>54</v>
      </c>
      <c r="D116">
        <f t="shared" ref="D116:N119" si="38">D108/$N$111*100</f>
        <v>15.051933320244546</v>
      </c>
      <c r="F116">
        <f t="shared" si="38"/>
        <v>-4.1027272548451963</v>
      </c>
      <c r="H116">
        <f t="shared" si="38"/>
        <v>22.604754319523128</v>
      </c>
      <c r="J116">
        <f t="shared" si="38"/>
        <v>6.5380435167305979</v>
      </c>
      <c r="L116">
        <f t="shared" si="38"/>
        <v>83.009785574242187</v>
      </c>
      <c r="N116">
        <f t="shared" si="38"/>
        <v>125.79724159543966</v>
      </c>
    </row>
    <row r="117" spans="1:14" x14ac:dyDescent="0.25">
      <c r="C117" t="s">
        <v>55</v>
      </c>
      <c r="D117">
        <f t="shared" si="38"/>
        <v>0.66868076838719537</v>
      </c>
      <c r="F117">
        <f t="shared" si="38"/>
        <v>7.7620042956875995E-2</v>
      </c>
      <c r="H117">
        <f t="shared" si="38"/>
        <v>0.7636679193899788</v>
      </c>
      <c r="J117">
        <f t="shared" si="38"/>
        <v>-0.33843600350587749</v>
      </c>
      <c r="L117">
        <f t="shared" si="38"/>
        <v>6.342328433032085</v>
      </c>
      <c r="N117">
        <f t="shared" si="38"/>
        <v>1.9804760329208169</v>
      </c>
    </row>
    <row r="118" spans="1:14" x14ac:dyDescent="0.25">
      <c r="C118" t="s">
        <v>56</v>
      </c>
      <c r="D118">
        <f t="shared" si="38"/>
        <v>3.7259418025415214</v>
      </c>
      <c r="F118">
        <f t="shared" si="38"/>
        <v>1.5401366456871379</v>
      </c>
      <c r="H118">
        <f t="shared" si="38"/>
        <v>1.1251841135752985</v>
      </c>
      <c r="J118">
        <f t="shared" si="38"/>
        <v>-3.3806784863567167</v>
      </c>
      <c r="L118">
        <f t="shared" si="38"/>
        <v>26.508429259472361</v>
      </c>
      <c r="N118">
        <f t="shared" si="38"/>
        <v>13.053667819167893</v>
      </c>
    </row>
    <row r="119" spans="1:14" x14ac:dyDescent="0.25">
      <c r="C119" t="s">
        <v>52</v>
      </c>
      <c r="D119">
        <f t="shared" si="38"/>
        <v>-2.8857122677552876</v>
      </c>
      <c r="F119">
        <f t="shared" si="38"/>
        <v>7.0937675209818636</v>
      </c>
      <c r="H119">
        <f t="shared" si="38"/>
        <v>7.3070482563489314</v>
      </c>
      <c r="J119">
        <f t="shared" si="38"/>
        <v>29.865874907048713</v>
      </c>
      <c r="L119">
        <f t="shared" si="38"/>
        <v>73.738991274216104</v>
      </c>
      <c r="N119">
        <f t="shared" si="38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97943-BC5D-42B7-B035-972EB9355727}">
  <dimension ref="A1:AH142"/>
  <sheetViews>
    <sheetView tabSelected="1" topLeftCell="A121" workbookViewId="0">
      <selection activeCell="F143" sqref="F143"/>
    </sheetView>
  </sheetViews>
  <sheetFormatPr defaultRowHeight="15" x14ac:dyDescent="0.25"/>
  <sheetData>
    <row r="1" spans="1:34" x14ac:dyDescent="0.25">
      <c r="H1" t="s">
        <v>0</v>
      </c>
      <c r="AA1" t="s">
        <v>86</v>
      </c>
    </row>
    <row r="2" spans="1:34" x14ac:dyDescent="0.25">
      <c r="D2" t="s">
        <v>1</v>
      </c>
      <c r="F2" t="s">
        <v>2</v>
      </c>
      <c r="H2" t="s">
        <v>3</v>
      </c>
      <c r="J2" t="s">
        <v>4</v>
      </c>
      <c r="L2" t="s">
        <v>5</v>
      </c>
      <c r="N2" t="s">
        <v>6</v>
      </c>
      <c r="W2" t="s">
        <v>1</v>
      </c>
      <c r="Y2" t="s">
        <v>2</v>
      </c>
      <c r="AA2" t="s">
        <v>3</v>
      </c>
      <c r="AC2" t="s">
        <v>4</v>
      </c>
      <c r="AE2" t="s">
        <v>5</v>
      </c>
      <c r="AG2" t="s">
        <v>6</v>
      </c>
    </row>
    <row r="3" spans="1:34" x14ac:dyDescent="0.25">
      <c r="A3" t="s">
        <v>7</v>
      </c>
      <c r="D3" t="s">
        <v>8</v>
      </c>
      <c r="E3" t="s">
        <v>9</v>
      </c>
      <c r="F3" t="s">
        <v>8</v>
      </c>
      <c r="G3" t="s">
        <v>9</v>
      </c>
      <c r="H3" t="s">
        <v>10</v>
      </c>
      <c r="I3" t="s">
        <v>9</v>
      </c>
      <c r="J3" t="s">
        <v>8</v>
      </c>
      <c r="K3" t="s">
        <v>9</v>
      </c>
      <c r="L3" t="s">
        <v>8</v>
      </c>
      <c r="M3" t="s">
        <v>9</v>
      </c>
      <c r="N3" t="s">
        <v>11</v>
      </c>
      <c r="O3" t="s">
        <v>12</v>
      </c>
      <c r="T3" t="s">
        <v>7</v>
      </c>
      <c r="W3" t="s">
        <v>8</v>
      </c>
      <c r="X3" t="s">
        <v>9</v>
      </c>
      <c r="Y3" t="s">
        <v>8</v>
      </c>
      <c r="Z3" t="s">
        <v>9</v>
      </c>
      <c r="AA3" t="s">
        <v>10</v>
      </c>
      <c r="AB3" t="s">
        <v>9</v>
      </c>
      <c r="AC3" t="s">
        <v>8</v>
      </c>
      <c r="AD3" t="s">
        <v>9</v>
      </c>
      <c r="AE3" t="s">
        <v>8</v>
      </c>
      <c r="AF3" t="s">
        <v>9</v>
      </c>
      <c r="AG3" t="s">
        <v>11</v>
      </c>
      <c r="AH3" t="s">
        <v>12</v>
      </c>
    </row>
    <row r="4" spans="1:34" x14ac:dyDescent="0.25">
      <c r="A4" t="s">
        <v>13</v>
      </c>
      <c r="B4">
        <v>1</v>
      </c>
      <c r="D4">
        <v>1.1427</v>
      </c>
      <c r="E4">
        <v>0.97140000000000004</v>
      </c>
      <c r="F4">
        <v>-0.92620000000000002</v>
      </c>
      <c r="G4">
        <v>0.71179999999999999</v>
      </c>
      <c r="H4">
        <v>1.4503999999999999</v>
      </c>
      <c r="I4">
        <v>0.88619999999999999</v>
      </c>
      <c r="J4">
        <v>0.87680000000000002</v>
      </c>
      <c r="K4">
        <v>0.8528</v>
      </c>
      <c r="L4">
        <v>0.9385</v>
      </c>
      <c r="M4">
        <v>0.79420000000000002</v>
      </c>
      <c r="N4">
        <f>L4+J4+H4+F4+D4</f>
        <v>3.4821999999999997</v>
      </c>
      <c r="O4">
        <f>(M4+K4+I4+G4+E4)/5</f>
        <v>0.84328000000000003</v>
      </c>
      <c r="T4" t="s">
        <v>13</v>
      </c>
      <c r="U4">
        <v>1</v>
      </c>
      <c r="W4">
        <v>21871</v>
      </c>
      <c r="X4" s="2">
        <v>1.2877326139637</v>
      </c>
      <c r="Y4" s="3">
        <v>2854</v>
      </c>
      <c r="Z4" s="2">
        <v>0.92361597757533287</v>
      </c>
      <c r="AA4" s="3">
        <v>5485</v>
      </c>
      <c r="AB4" s="2">
        <v>1.2896991795806745</v>
      </c>
      <c r="AC4" s="3">
        <v>42187</v>
      </c>
      <c r="AD4" s="2">
        <v>1.0744068077843885</v>
      </c>
      <c r="AE4" s="3">
        <v>309</v>
      </c>
      <c r="AF4" s="2">
        <v>0.92233009708737901</v>
      </c>
      <c r="AG4">
        <f>AE4+AC4+AA4+Y4+W4</f>
        <v>72706</v>
      </c>
      <c r="AH4" s="1">
        <f>(AF4+AD4+AB4+Z4+X4)/5</f>
        <v>1.099556935198295</v>
      </c>
    </row>
    <row r="5" spans="1:34" x14ac:dyDescent="0.25">
      <c r="A5" t="s">
        <v>14</v>
      </c>
      <c r="B5">
        <v>2</v>
      </c>
      <c r="D5">
        <v>0.96319999999999995</v>
      </c>
      <c r="E5">
        <v>0.96319999999999995</v>
      </c>
      <c r="F5">
        <v>2.2330999999999999</v>
      </c>
      <c r="G5">
        <v>0.9163</v>
      </c>
      <c r="H5">
        <v>1.0798000000000001</v>
      </c>
      <c r="I5">
        <v>1.0513999999999999</v>
      </c>
      <c r="J5">
        <v>1.0863</v>
      </c>
      <c r="K5">
        <v>0.97719999999999996</v>
      </c>
      <c r="L5">
        <v>1.139</v>
      </c>
      <c r="M5">
        <v>1.0435000000000001</v>
      </c>
      <c r="N5">
        <f t="shared" ref="N5:N24" si="0">L5+J5+H5+F5+D5</f>
        <v>6.5013999999999994</v>
      </c>
      <c r="O5">
        <f t="shared" ref="O5:O24" si="1">(M5+K5+I5+G5+E5)/5</f>
        <v>0.99031999999999998</v>
      </c>
      <c r="T5" t="s">
        <v>14</v>
      </c>
      <c r="U5">
        <v>2</v>
      </c>
      <c r="W5">
        <v>23866</v>
      </c>
      <c r="X5" s="2">
        <v>1.3118662532472973</v>
      </c>
      <c r="Y5" s="3">
        <v>3741</v>
      </c>
      <c r="Z5" s="2">
        <v>1.2266773589949211</v>
      </c>
      <c r="AA5" s="3">
        <v>6178</v>
      </c>
      <c r="AB5" s="2">
        <v>1.6107154418905796</v>
      </c>
      <c r="AC5" s="3">
        <v>52191</v>
      </c>
      <c r="AD5" s="2">
        <v>1.2890536682569791</v>
      </c>
      <c r="AE5" s="3">
        <v>1546</v>
      </c>
      <c r="AF5" s="2">
        <v>1.2270375161707632</v>
      </c>
      <c r="AG5">
        <f t="shared" ref="AG5:AG24" si="2">AE5+AC5+AA5+Y5+W5</f>
        <v>87522</v>
      </c>
      <c r="AH5" s="1">
        <f t="shared" ref="AH5:AH24" si="3">(AF5+AD5+AB5+Z5+X5)/5</f>
        <v>1.333070047712108</v>
      </c>
    </row>
    <row r="6" spans="1:34" x14ac:dyDescent="0.25">
      <c r="A6" t="s">
        <v>15</v>
      </c>
      <c r="B6">
        <v>3</v>
      </c>
      <c r="D6">
        <v>1.0145999999999999</v>
      </c>
      <c r="E6">
        <v>0.45979999999999999</v>
      </c>
      <c r="F6">
        <v>0.75290000000000001</v>
      </c>
      <c r="G6">
        <v>0.94089999999999996</v>
      </c>
      <c r="H6">
        <v>0.8962</v>
      </c>
      <c r="I6">
        <v>0.56010000000000004</v>
      </c>
      <c r="J6">
        <v>0.97640000000000005</v>
      </c>
      <c r="K6">
        <v>0.66400000000000003</v>
      </c>
      <c r="L6">
        <v>0.86229999999999996</v>
      </c>
      <c r="M6">
        <v>0.57540000000000002</v>
      </c>
      <c r="N6">
        <f t="shared" si="0"/>
        <v>4.5023999999999997</v>
      </c>
      <c r="O6">
        <f t="shared" si="1"/>
        <v>0.64004000000000005</v>
      </c>
      <c r="T6" t="s">
        <v>15</v>
      </c>
      <c r="U6">
        <v>3</v>
      </c>
      <c r="W6">
        <v>30861</v>
      </c>
      <c r="X6" s="2">
        <v>0.63594828424224747</v>
      </c>
      <c r="Y6" s="3">
        <v>4843</v>
      </c>
      <c r="Z6" s="2">
        <v>1.3130291141854222</v>
      </c>
      <c r="AA6" s="3">
        <v>6866</v>
      </c>
      <c r="AB6" s="2">
        <v>0.89906787066705507</v>
      </c>
      <c r="AC6" s="3">
        <v>46839</v>
      </c>
      <c r="AD6" s="2">
        <v>0.91566856679263009</v>
      </c>
      <c r="AE6" s="3">
        <v>2057</v>
      </c>
      <c r="AF6" s="2">
        <v>0.68643655809431214</v>
      </c>
      <c r="AG6">
        <f t="shared" si="2"/>
        <v>91466</v>
      </c>
      <c r="AH6" s="1">
        <f t="shared" si="3"/>
        <v>0.89003007879633356</v>
      </c>
    </row>
    <row r="7" spans="1:34" x14ac:dyDescent="0.25">
      <c r="A7" t="s">
        <v>16</v>
      </c>
      <c r="B7">
        <v>4</v>
      </c>
      <c r="D7">
        <v>0.97330000000000005</v>
      </c>
      <c r="E7">
        <v>1.3202</v>
      </c>
      <c r="F7">
        <v>0.5494</v>
      </c>
      <c r="G7">
        <v>1.1372</v>
      </c>
      <c r="H7">
        <v>0.80510000000000004</v>
      </c>
      <c r="I7">
        <v>1.4323999999999999</v>
      </c>
      <c r="J7">
        <v>0.93400000000000005</v>
      </c>
      <c r="K7">
        <v>1.1786000000000001</v>
      </c>
      <c r="L7">
        <v>0.97</v>
      </c>
      <c r="M7">
        <v>1.2875000000000001</v>
      </c>
      <c r="N7">
        <f t="shared" si="0"/>
        <v>4.2317999999999998</v>
      </c>
      <c r="O7">
        <f t="shared" si="1"/>
        <v>1.27118</v>
      </c>
      <c r="T7" t="s">
        <v>16</v>
      </c>
      <c r="U7">
        <v>4</v>
      </c>
      <c r="W7">
        <v>35095</v>
      </c>
      <c r="X7" s="2">
        <v>1.8817210428836018</v>
      </c>
      <c r="Y7" s="3">
        <v>6147</v>
      </c>
      <c r="Z7" s="2">
        <v>1.6411257523995444</v>
      </c>
      <c r="AA7" s="3">
        <v>7730</v>
      </c>
      <c r="AB7" s="2">
        <v>2.4133247089262615</v>
      </c>
      <c r="AC7" s="3">
        <v>44740</v>
      </c>
      <c r="AD7" s="2">
        <v>1.7137460885113991</v>
      </c>
      <c r="AE7" s="3">
        <v>3311</v>
      </c>
      <c r="AF7" s="2">
        <v>1.5650860767139836</v>
      </c>
      <c r="AG7">
        <f t="shared" si="2"/>
        <v>97023</v>
      </c>
      <c r="AH7" s="1">
        <f t="shared" si="3"/>
        <v>1.8430007338869578</v>
      </c>
    </row>
    <row r="8" spans="1:34" x14ac:dyDescent="0.25">
      <c r="A8" t="s">
        <v>17</v>
      </c>
      <c r="B8">
        <v>5</v>
      </c>
      <c r="D8">
        <v>1.0127999999999999</v>
      </c>
      <c r="E8">
        <v>1.2568999999999999</v>
      </c>
      <c r="F8">
        <v>0.77249999999999996</v>
      </c>
      <c r="G8">
        <v>1.2666999999999999</v>
      </c>
      <c r="H8">
        <v>0.82330000000000003</v>
      </c>
      <c r="I8">
        <v>1.0124</v>
      </c>
      <c r="J8">
        <v>1.149</v>
      </c>
      <c r="K8">
        <v>1.2662</v>
      </c>
      <c r="L8">
        <v>1.0645</v>
      </c>
      <c r="M8">
        <v>1.2502</v>
      </c>
      <c r="N8">
        <f t="shared" si="0"/>
        <v>4.8220999999999998</v>
      </c>
      <c r="O8">
        <f t="shared" si="1"/>
        <v>1.21048</v>
      </c>
      <c r="T8" t="s">
        <v>17</v>
      </c>
      <c r="U8">
        <v>5</v>
      </c>
      <c r="W8">
        <v>42229</v>
      </c>
      <c r="X8" s="2">
        <v>1.8281986312723484</v>
      </c>
      <c r="Y8" s="3">
        <v>12318</v>
      </c>
      <c r="Z8" s="2">
        <v>1.8867510959571359</v>
      </c>
      <c r="AA8" s="3">
        <v>9501</v>
      </c>
      <c r="AB8" s="2">
        <v>1.775602568150721</v>
      </c>
      <c r="AC8" s="3">
        <v>54951</v>
      </c>
      <c r="AD8" s="2">
        <v>1.9248603301122817</v>
      </c>
      <c r="AE8" s="3">
        <v>4728</v>
      </c>
      <c r="AF8" s="2">
        <v>1.5499153976311337</v>
      </c>
      <c r="AG8">
        <f t="shared" si="2"/>
        <v>123727</v>
      </c>
      <c r="AH8" s="1">
        <f t="shared" si="3"/>
        <v>1.793065604624724</v>
      </c>
    </row>
    <row r="9" spans="1:34" x14ac:dyDescent="0.25">
      <c r="A9" t="s">
        <v>18</v>
      </c>
      <c r="B9">
        <v>6</v>
      </c>
      <c r="D9">
        <v>1.0983000000000001</v>
      </c>
      <c r="E9">
        <v>0.9677</v>
      </c>
      <c r="F9">
        <v>0.9647</v>
      </c>
      <c r="G9">
        <v>1.1998</v>
      </c>
      <c r="H9">
        <v>1.2189000000000001</v>
      </c>
      <c r="I9">
        <v>1.0251999999999999</v>
      </c>
      <c r="J9">
        <v>1.1065</v>
      </c>
      <c r="K9">
        <v>1.1633</v>
      </c>
      <c r="L9">
        <v>1.0543</v>
      </c>
      <c r="M9">
        <v>1.23</v>
      </c>
      <c r="N9">
        <f t="shared" si="0"/>
        <v>5.4427000000000003</v>
      </c>
      <c r="O9">
        <f t="shared" si="1"/>
        <v>1.1172</v>
      </c>
      <c r="T9" t="s">
        <v>18</v>
      </c>
      <c r="U9">
        <v>6</v>
      </c>
      <c r="W9">
        <v>51987</v>
      </c>
      <c r="X9" s="2">
        <v>1.436609152288072</v>
      </c>
      <c r="Y9" s="3">
        <v>19971</v>
      </c>
      <c r="Z9" s="2">
        <v>1.8473286265084372</v>
      </c>
      <c r="AA9" s="3">
        <v>16431</v>
      </c>
      <c r="AB9" s="2">
        <v>1.8781571419877061</v>
      </c>
      <c r="AC9" s="3">
        <v>52842</v>
      </c>
      <c r="AD9" s="2">
        <v>1.8420196056167442</v>
      </c>
      <c r="AE9" s="3">
        <v>5767</v>
      </c>
      <c r="AF9" s="2">
        <v>1.5465580024276053</v>
      </c>
      <c r="AG9">
        <f t="shared" si="2"/>
        <v>146998</v>
      </c>
      <c r="AH9" s="1">
        <f t="shared" si="3"/>
        <v>1.7101345057657131</v>
      </c>
    </row>
    <row r="10" spans="1:34" x14ac:dyDescent="0.25">
      <c r="A10" t="s">
        <v>19</v>
      </c>
      <c r="B10">
        <v>7</v>
      </c>
      <c r="D10">
        <v>0.87309999999999999</v>
      </c>
      <c r="E10">
        <v>1.0591999999999999</v>
      </c>
      <c r="F10">
        <v>0.90210000000000001</v>
      </c>
      <c r="G10">
        <v>1.0742</v>
      </c>
      <c r="H10">
        <v>0.98560000000000003</v>
      </c>
      <c r="I10">
        <v>1.0630999999999999</v>
      </c>
      <c r="J10">
        <v>1.0243</v>
      </c>
      <c r="K10">
        <v>0.97750000000000004</v>
      </c>
      <c r="L10">
        <v>0.9365</v>
      </c>
      <c r="M10">
        <v>0.98399999999999999</v>
      </c>
      <c r="N10">
        <f t="shared" si="0"/>
        <v>4.7215999999999996</v>
      </c>
      <c r="O10">
        <f t="shared" si="1"/>
        <v>1.0315999999999999</v>
      </c>
      <c r="T10" t="s">
        <v>19</v>
      </c>
      <c r="U10">
        <v>7</v>
      </c>
      <c r="W10">
        <v>46251</v>
      </c>
      <c r="X10" s="2">
        <v>1.6091111543534193</v>
      </c>
      <c r="Y10" s="3">
        <v>22966</v>
      </c>
      <c r="Z10" s="2">
        <v>1.7064791430810764</v>
      </c>
      <c r="AA10" s="3">
        <v>15199</v>
      </c>
      <c r="AB10" s="2">
        <v>2.03263372590302</v>
      </c>
      <c r="AC10" s="3">
        <v>48843</v>
      </c>
      <c r="AD10" s="2">
        <v>1.6059210122228365</v>
      </c>
      <c r="AE10" s="3">
        <v>6085</v>
      </c>
      <c r="AF10" s="2">
        <v>1.2635990139687756</v>
      </c>
      <c r="AG10">
        <f t="shared" si="2"/>
        <v>139344</v>
      </c>
      <c r="AH10" s="1">
        <f t="shared" si="3"/>
        <v>1.6435488099058255</v>
      </c>
    </row>
    <row r="11" spans="1:34" x14ac:dyDescent="0.25">
      <c r="A11" t="s">
        <v>20</v>
      </c>
      <c r="B11">
        <v>8</v>
      </c>
      <c r="D11">
        <v>0.87509999999999999</v>
      </c>
      <c r="E11">
        <v>1.3724000000000001</v>
      </c>
      <c r="F11">
        <v>0.95540000000000003</v>
      </c>
      <c r="G11">
        <v>0.999</v>
      </c>
      <c r="H11">
        <v>0.91239999999999999</v>
      </c>
      <c r="I11">
        <v>1.0327</v>
      </c>
      <c r="J11">
        <v>0.88360000000000005</v>
      </c>
      <c r="K11">
        <v>1.1620999999999999</v>
      </c>
      <c r="L11">
        <v>0.96970000000000001</v>
      </c>
      <c r="M11">
        <v>1.2837000000000001</v>
      </c>
      <c r="N11">
        <f t="shared" si="0"/>
        <v>4.5961999999999996</v>
      </c>
      <c r="O11">
        <f t="shared" si="1"/>
        <v>1.16998</v>
      </c>
      <c r="T11" t="s">
        <v>20</v>
      </c>
      <c r="U11">
        <v>8</v>
      </c>
      <c r="W11">
        <v>51292</v>
      </c>
      <c r="X11" s="2">
        <v>2.1333541292989162</v>
      </c>
      <c r="Y11" s="3">
        <v>28869</v>
      </c>
      <c r="Z11" s="2">
        <v>1.6406872423707091</v>
      </c>
      <c r="AA11" s="3">
        <v>15839</v>
      </c>
      <c r="AB11" s="2">
        <v>2.05025569796073</v>
      </c>
      <c r="AC11" s="3">
        <v>42069</v>
      </c>
      <c r="AD11" s="2">
        <v>1.9885901732867433</v>
      </c>
      <c r="AE11" s="3">
        <v>7298</v>
      </c>
      <c r="AF11" s="2">
        <v>1.673746231844341</v>
      </c>
      <c r="AG11">
        <f t="shared" si="2"/>
        <v>145367</v>
      </c>
      <c r="AH11" s="1">
        <f t="shared" si="3"/>
        <v>1.897326694952288</v>
      </c>
    </row>
    <row r="12" spans="1:34" x14ac:dyDescent="0.25">
      <c r="A12" t="s">
        <v>21</v>
      </c>
      <c r="B12">
        <v>9</v>
      </c>
      <c r="D12">
        <v>0.98280000000000001</v>
      </c>
      <c r="E12">
        <v>1.1048</v>
      </c>
      <c r="F12">
        <v>1.0762</v>
      </c>
      <c r="G12">
        <v>1.0405</v>
      </c>
      <c r="H12">
        <v>0.99550000000000005</v>
      </c>
      <c r="I12">
        <v>1.3199000000000001</v>
      </c>
      <c r="J12">
        <v>0.97250000000000003</v>
      </c>
      <c r="K12">
        <v>1.0630999999999999</v>
      </c>
      <c r="L12">
        <v>1.0772999999999999</v>
      </c>
      <c r="M12">
        <v>0.85519999999999996</v>
      </c>
      <c r="N12">
        <f t="shared" si="0"/>
        <v>5.1043000000000003</v>
      </c>
      <c r="O12">
        <f t="shared" si="1"/>
        <v>1.0767</v>
      </c>
      <c r="T12" t="s">
        <v>21</v>
      </c>
      <c r="U12">
        <v>9</v>
      </c>
      <c r="W12">
        <v>63143</v>
      </c>
      <c r="X12" s="2">
        <v>1.7474145986095053</v>
      </c>
      <c r="Y12" s="3">
        <v>37639</v>
      </c>
      <c r="Z12" s="2">
        <v>1.7628523605834374</v>
      </c>
      <c r="AA12" s="3">
        <v>19214</v>
      </c>
      <c r="AB12" s="2">
        <v>2.723482877068804</v>
      </c>
      <c r="AC12" s="3">
        <v>46231</v>
      </c>
      <c r="AD12" s="2">
        <v>1.885942333066557</v>
      </c>
      <c r="AE12" s="3">
        <v>9215</v>
      </c>
      <c r="AF12" s="2">
        <v>1.1263157894736842</v>
      </c>
      <c r="AG12">
        <f t="shared" si="2"/>
        <v>175442</v>
      </c>
      <c r="AH12" s="1">
        <f t="shared" si="3"/>
        <v>1.8492015917603974</v>
      </c>
    </row>
    <row r="13" spans="1:34" x14ac:dyDescent="0.25">
      <c r="A13" t="s">
        <v>22</v>
      </c>
      <c r="B13">
        <v>10</v>
      </c>
      <c r="D13">
        <v>1.1238999999999999</v>
      </c>
      <c r="E13">
        <v>0.51980000000000004</v>
      </c>
      <c r="F13">
        <v>1.1048</v>
      </c>
      <c r="G13">
        <v>0.7006</v>
      </c>
      <c r="H13">
        <v>1.0670999999999999</v>
      </c>
      <c r="I13">
        <v>0.6038</v>
      </c>
      <c r="J13">
        <v>0.99050000000000005</v>
      </c>
      <c r="K13">
        <v>0.67810000000000004</v>
      </c>
      <c r="L13">
        <v>0.96440000000000003</v>
      </c>
      <c r="M13">
        <v>0.69320000000000004</v>
      </c>
      <c r="N13">
        <f t="shared" si="0"/>
        <v>5.2507000000000001</v>
      </c>
      <c r="O13">
        <f t="shared" si="1"/>
        <v>0.63910000000000011</v>
      </c>
      <c r="T13" t="s">
        <v>22</v>
      </c>
      <c r="U13">
        <v>10</v>
      </c>
      <c r="W13">
        <v>78547</v>
      </c>
      <c r="X13" s="2">
        <v>0.83720574942391179</v>
      </c>
      <c r="Y13" s="3">
        <v>43892</v>
      </c>
      <c r="Z13" s="2">
        <v>1.2213159573498586</v>
      </c>
      <c r="AA13" s="3">
        <v>22664</v>
      </c>
      <c r="AB13" s="2">
        <v>1.2889604659371692</v>
      </c>
      <c r="AC13" s="3">
        <v>47016</v>
      </c>
      <c r="AD13" s="2">
        <v>1.2464480176961035</v>
      </c>
      <c r="AE13" s="3">
        <v>9241</v>
      </c>
      <c r="AF13" s="2">
        <v>0.92663131695703926</v>
      </c>
      <c r="AG13">
        <f t="shared" si="2"/>
        <v>201360</v>
      </c>
      <c r="AH13" s="1">
        <f t="shared" si="3"/>
        <v>1.1041123014728165</v>
      </c>
    </row>
    <row r="14" spans="1:34" x14ac:dyDescent="0.25">
      <c r="O14">
        <f t="shared" si="1"/>
        <v>0</v>
      </c>
      <c r="X14" s="2"/>
      <c r="Y14" s="3"/>
      <c r="Z14" s="2"/>
      <c r="AA14" s="3"/>
      <c r="AB14" s="2"/>
      <c r="AC14" s="3"/>
      <c r="AD14" s="2"/>
      <c r="AE14" s="3"/>
      <c r="AF14" s="2"/>
      <c r="AH14" s="1">
        <f t="shared" si="3"/>
        <v>0</v>
      </c>
    </row>
    <row r="15" spans="1:34" x14ac:dyDescent="0.25">
      <c r="A15" t="s">
        <v>23</v>
      </c>
      <c r="B15">
        <v>11</v>
      </c>
      <c r="D15">
        <v>1.0513999999999999</v>
      </c>
      <c r="E15">
        <v>1.0933999999999999</v>
      </c>
      <c r="F15">
        <v>0.92200000000000004</v>
      </c>
      <c r="G15">
        <v>0.97199999999999998</v>
      </c>
      <c r="H15">
        <v>0.96619999999999995</v>
      </c>
      <c r="I15">
        <v>0.98319999999999996</v>
      </c>
      <c r="J15">
        <v>0.94489999999999996</v>
      </c>
      <c r="K15">
        <v>1.0986</v>
      </c>
      <c r="L15">
        <v>1.6045</v>
      </c>
      <c r="M15">
        <v>1.2894000000000001</v>
      </c>
      <c r="N15">
        <f t="shared" si="0"/>
        <v>5.4889999999999999</v>
      </c>
      <c r="O15">
        <f t="shared" si="1"/>
        <v>1.0873199999999998</v>
      </c>
      <c r="T15" t="s">
        <v>23</v>
      </c>
      <c r="U15">
        <v>11</v>
      </c>
      <c r="W15">
        <v>85189</v>
      </c>
      <c r="X15" s="2">
        <v>2.6988460951531299</v>
      </c>
      <c r="Y15" s="3">
        <v>49084</v>
      </c>
      <c r="Z15" s="2">
        <v>1.5346752505908239</v>
      </c>
      <c r="AA15" s="3">
        <v>25245</v>
      </c>
      <c r="AB15" s="2">
        <v>1.7679540503069915</v>
      </c>
      <c r="AC15" s="3">
        <v>44801</v>
      </c>
      <c r="AD15" s="2">
        <v>2.0349545769067654</v>
      </c>
      <c r="AE15" s="3">
        <v>11221</v>
      </c>
      <c r="AF15" s="2">
        <v>1.4518313875768649</v>
      </c>
      <c r="AG15">
        <f t="shared" si="2"/>
        <v>215540</v>
      </c>
      <c r="AH15" s="1">
        <f t="shared" si="3"/>
        <v>1.8976522721069151</v>
      </c>
    </row>
    <row r="16" spans="1:34" x14ac:dyDescent="0.25">
      <c r="A16" t="s">
        <v>24</v>
      </c>
      <c r="B16">
        <v>12</v>
      </c>
      <c r="D16">
        <v>1.0182</v>
      </c>
      <c r="E16">
        <v>1.0296000000000001</v>
      </c>
      <c r="F16">
        <v>0.97309999999999997</v>
      </c>
      <c r="G16">
        <v>1.1194</v>
      </c>
      <c r="H16">
        <v>1.0488</v>
      </c>
      <c r="I16">
        <v>1.1962999999999999</v>
      </c>
      <c r="J16">
        <v>1.1160000000000001</v>
      </c>
      <c r="K16">
        <v>1.0709</v>
      </c>
      <c r="L16">
        <v>1.4237</v>
      </c>
      <c r="M16">
        <v>1.0410999999999999</v>
      </c>
      <c r="N16">
        <f t="shared" si="0"/>
        <v>5.5797999999999996</v>
      </c>
      <c r="O16">
        <f t="shared" si="1"/>
        <v>1.0914600000000001</v>
      </c>
      <c r="T16" t="s">
        <v>24</v>
      </c>
      <c r="U16">
        <v>12</v>
      </c>
      <c r="W16">
        <v>101429</v>
      </c>
      <c r="X16" s="2">
        <v>2.5188161176783761</v>
      </c>
      <c r="Y16" s="3">
        <v>61761</v>
      </c>
      <c r="Z16" s="2">
        <v>1.8503910234614076</v>
      </c>
      <c r="AA16" s="3">
        <v>32892</v>
      </c>
      <c r="AB16" s="2">
        <v>2.2401191779156027</v>
      </c>
      <c r="AC16" s="3">
        <v>50905</v>
      </c>
      <c r="AD16" s="2">
        <v>1.9879186720361457</v>
      </c>
      <c r="AE16" s="3">
        <v>14246</v>
      </c>
      <c r="AF16" s="2">
        <v>1.2360662642145164</v>
      </c>
      <c r="AG16">
        <f t="shared" si="2"/>
        <v>261233</v>
      </c>
      <c r="AH16" s="1">
        <f t="shared" si="3"/>
        <v>1.9666622510612097</v>
      </c>
    </row>
    <row r="17" spans="1:34" x14ac:dyDescent="0.25">
      <c r="A17" t="s">
        <v>25</v>
      </c>
      <c r="B17">
        <v>13</v>
      </c>
      <c r="D17">
        <v>0.92390000000000005</v>
      </c>
      <c r="E17">
        <v>0.81210000000000004</v>
      </c>
      <c r="F17">
        <v>0.87139999999999995</v>
      </c>
      <c r="G17">
        <v>0.69310000000000005</v>
      </c>
      <c r="H17">
        <v>1.0264</v>
      </c>
      <c r="I17">
        <v>0.68910000000000005</v>
      </c>
      <c r="J17">
        <v>1.0016</v>
      </c>
      <c r="K17">
        <v>0.91500000000000004</v>
      </c>
      <c r="L17">
        <v>0.97230000000000005</v>
      </c>
      <c r="M17">
        <v>0.65200000000000002</v>
      </c>
      <c r="N17">
        <f t="shared" si="0"/>
        <v>4.7956000000000003</v>
      </c>
      <c r="O17">
        <f t="shared" si="1"/>
        <v>0.75226000000000004</v>
      </c>
      <c r="T17" t="s">
        <v>25</v>
      </c>
      <c r="U17">
        <v>13</v>
      </c>
      <c r="W17">
        <v>109215</v>
      </c>
      <c r="X17" s="2">
        <v>1.9741152772055122</v>
      </c>
      <c r="Y17" s="3">
        <v>64222</v>
      </c>
      <c r="Z17" s="2">
        <v>1.1952913331880042</v>
      </c>
      <c r="AA17" s="3">
        <v>37562</v>
      </c>
      <c r="AB17" s="2">
        <v>1.3360044726052926</v>
      </c>
      <c r="AC17" s="3">
        <v>43879</v>
      </c>
      <c r="AD17" s="2">
        <v>1.7085849723102167</v>
      </c>
      <c r="AE17" s="3">
        <v>12659</v>
      </c>
      <c r="AF17" s="2">
        <v>0.81515127577217794</v>
      </c>
      <c r="AG17">
        <f t="shared" si="2"/>
        <v>267537</v>
      </c>
      <c r="AH17" s="1">
        <f t="shared" si="3"/>
        <v>1.4058294662162407</v>
      </c>
    </row>
    <row r="18" spans="1:34" x14ac:dyDescent="0.25">
      <c r="A18" t="s">
        <v>26</v>
      </c>
      <c r="B18">
        <v>14</v>
      </c>
      <c r="D18">
        <v>1.0024999999999999</v>
      </c>
      <c r="E18">
        <v>0.93189999999999995</v>
      </c>
      <c r="F18">
        <v>1.0387</v>
      </c>
      <c r="G18">
        <v>1.2043999999999999</v>
      </c>
      <c r="H18">
        <v>1.0202</v>
      </c>
      <c r="I18">
        <v>1.081</v>
      </c>
      <c r="J18">
        <v>1.075</v>
      </c>
      <c r="K18">
        <v>1.0483</v>
      </c>
      <c r="L18">
        <v>0.84570000000000001</v>
      </c>
      <c r="M18">
        <v>1.0195000000000001</v>
      </c>
      <c r="N18">
        <f t="shared" si="0"/>
        <v>4.9821</v>
      </c>
      <c r="O18">
        <f t="shared" si="1"/>
        <v>1.0570200000000001</v>
      </c>
      <c r="T18" t="s">
        <v>26</v>
      </c>
      <c r="U18">
        <v>14</v>
      </c>
      <c r="W18">
        <v>137139</v>
      </c>
      <c r="X18" s="2">
        <v>2.2391077665726016</v>
      </c>
      <c r="Y18" s="3">
        <v>87173</v>
      </c>
      <c r="Z18" s="2">
        <v>2.1811570096245396</v>
      </c>
      <c r="AA18" s="3">
        <v>42674</v>
      </c>
      <c r="AB18" s="2">
        <v>2.1849838309040632</v>
      </c>
      <c r="AC18" s="3">
        <v>45159</v>
      </c>
      <c r="AD18" s="2">
        <v>1.9730729201266635</v>
      </c>
      <c r="AE18" s="3">
        <v>13559</v>
      </c>
      <c r="AF18" s="2">
        <v>1.3488457850873958</v>
      </c>
      <c r="AG18">
        <f t="shared" si="2"/>
        <v>325704</v>
      </c>
      <c r="AH18" s="1">
        <f t="shared" si="3"/>
        <v>1.9854334624630527</v>
      </c>
    </row>
    <row r="19" spans="1:34" x14ac:dyDescent="0.25">
      <c r="A19" t="s">
        <v>27</v>
      </c>
      <c r="B19">
        <v>15</v>
      </c>
      <c r="D19">
        <v>1.0871</v>
      </c>
      <c r="E19">
        <v>1.0244</v>
      </c>
      <c r="F19">
        <v>1.1556999999999999</v>
      </c>
      <c r="G19">
        <v>1.0589</v>
      </c>
      <c r="H19">
        <v>1.0561</v>
      </c>
      <c r="I19">
        <v>0.96699999999999997</v>
      </c>
      <c r="J19">
        <v>0.89729999999999999</v>
      </c>
      <c r="K19">
        <v>1.0001</v>
      </c>
      <c r="L19">
        <v>0.80889999999999995</v>
      </c>
      <c r="M19">
        <v>0.81969999999999998</v>
      </c>
      <c r="N19">
        <f t="shared" si="0"/>
        <v>5.0050999999999997</v>
      </c>
      <c r="O19">
        <f t="shared" si="1"/>
        <v>0.97402</v>
      </c>
      <c r="T19" t="s">
        <v>27</v>
      </c>
      <c r="U19">
        <v>15</v>
      </c>
      <c r="W19">
        <v>168927</v>
      </c>
      <c r="X19" s="2">
        <v>2.4427948166959692</v>
      </c>
      <c r="Y19" s="3">
        <v>108822</v>
      </c>
      <c r="Z19" s="2">
        <v>1.9999172961349727</v>
      </c>
      <c r="AA19" s="3">
        <v>49705</v>
      </c>
      <c r="AB19" s="2">
        <v>2.0197163263253195</v>
      </c>
      <c r="AC19" s="3">
        <v>36080</v>
      </c>
      <c r="AD19" s="2">
        <v>1.8939301552106431</v>
      </c>
      <c r="AE19" s="3">
        <v>15406</v>
      </c>
      <c r="AF19" s="2">
        <v>1.1401402051148903</v>
      </c>
      <c r="AG19">
        <f t="shared" si="2"/>
        <v>378940</v>
      </c>
      <c r="AH19" s="1">
        <f t="shared" si="3"/>
        <v>1.899299759896359</v>
      </c>
    </row>
    <row r="20" spans="1:34" x14ac:dyDescent="0.25">
      <c r="A20" t="s">
        <v>28</v>
      </c>
      <c r="B20">
        <v>16</v>
      </c>
      <c r="D20">
        <v>0.95150000000000001</v>
      </c>
      <c r="E20">
        <v>1.0296000000000001</v>
      </c>
      <c r="F20">
        <v>1.0867</v>
      </c>
      <c r="G20">
        <v>1.1944999999999999</v>
      </c>
      <c r="H20">
        <v>0.90180000000000005</v>
      </c>
      <c r="I20">
        <v>0.99490000000000001</v>
      </c>
      <c r="J20">
        <v>0.99480000000000002</v>
      </c>
      <c r="K20">
        <v>0.79459999999999997</v>
      </c>
      <c r="L20">
        <v>0.78359999999999996</v>
      </c>
      <c r="M20">
        <v>1.242</v>
      </c>
      <c r="N20">
        <f t="shared" si="0"/>
        <v>4.7183999999999999</v>
      </c>
      <c r="O20">
        <f t="shared" si="1"/>
        <v>1.0511200000000001</v>
      </c>
      <c r="T20" t="s">
        <v>28</v>
      </c>
      <c r="U20">
        <v>16</v>
      </c>
      <c r="W20">
        <v>165547</v>
      </c>
      <c r="X20" s="2">
        <v>2.4310377113448145</v>
      </c>
      <c r="Y20" s="3">
        <v>113442</v>
      </c>
      <c r="Z20" s="2">
        <v>2.3547539711923275</v>
      </c>
      <c r="AA20" s="3">
        <v>47163</v>
      </c>
      <c r="AB20" s="2">
        <v>2.1457286432160805</v>
      </c>
      <c r="AC20" s="3">
        <v>38207</v>
      </c>
      <c r="AD20" s="2">
        <v>1.5117910330567697</v>
      </c>
      <c r="AE20" s="3">
        <v>17286</v>
      </c>
      <c r="AF20" s="2">
        <v>1.8068379035057271</v>
      </c>
      <c r="AG20">
        <f t="shared" si="2"/>
        <v>381645</v>
      </c>
      <c r="AH20" s="1">
        <f t="shared" si="3"/>
        <v>2.0500298524631435</v>
      </c>
    </row>
    <row r="21" spans="1:34" x14ac:dyDescent="0.25">
      <c r="A21" t="s">
        <v>29</v>
      </c>
      <c r="B21">
        <v>17</v>
      </c>
      <c r="D21">
        <v>0.90849999999999997</v>
      </c>
      <c r="E21">
        <v>1.1418999999999999</v>
      </c>
      <c r="F21">
        <v>1.0072000000000001</v>
      </c>
      <c r="G21">
        <v>0.8407</v>
      </c>
      <c r="H21">
        <v>0.91269999999999996</v>
      </c>
      <c r="I21">
        <v>1.1417999999999999</v>
      </c>
      <c r="J21">
        <v>0.91269999999999996</v>
      </c>
      <c r="K21">
        <v>0.95250000000000001</v>
      </c>
      <c r="L21">
        <v>0.7893</v>
      </c>
      <c r="M21">
        <v>0.86619999999999997</v>
      </c>
      <c r="N21">
        <f t="shared" si="0"/>
        <v>4.5304000000000002</v>
      </c>
      <c r="O21">
        <f t="shared" si="1"/>
        <v>0.98861999999999983</v>
      </c>
      <c r="T21" t="s">
        <v>29</v>
      </c>
      <c r="U21">
        <v>17</v>
      </c>
      <c r="W21">
        <v>174945</v>
      </c>
      <c r="X21" s="2">
        <v>2.6714567435479721</v>
      </c>
      <c r="Y21" s="3">
        <v>115447</v>
      </c>
      <c r="Z21" s="2">
        <v>1.7188493421223592</v>
      </c>
      <c r="AA21" s="3">
        <v>52509</v>
      </c>
      <c r="AB21" s="2">
        <v>2.5527814279456855</v>
      </c>
      <c r="AC21" s="3">
        <v>33412</v>
      </c>
      <c r="AD21" s="2">
        <v>1.8174907218963248</v>
      </c>
      <c r="AE21" s="3">
        <v>19790</v>
      </c>
      <c r="AF21" s="2">
        <v>1.3182415361293582</v>
      </c>
      <c r="AG21">
        <f t="shared" si="2"/>
        <v>396103</v>
      </c>
      <c r="AH21" s="1">
        <f t="shared" si="3"/>
        <v>2.0157639543283401</v>
      </c>
    </row>
    <row r="22" spans="1:34" x14ac:dyDescent="0.25">
      <c r="A22" t="s">
        <v>30</v>
      </c>
      <c r="B22">
        <v>18</v>
      </c>
      <c r="D22">
        <v>1.0445</v>
      </c>
      <c r="E22">
        <v>1.0059</v>
      </c>
      <c r="F22">
        <v>1.0366</v>
      </c>
      <c r="G22">
        <v>0.88009999999999999</v>
      </c>
      <c r="H22">
        <v>1.0108999999999999</v>
      </c>
      <c r="I22">
        <v>0.98899999999999999</v>
      </c>
      <c r="J22">
        <v>0.92469999999999997</v>
      </c>
      <c r="K22">
        <v>0.87970000000000004</v>
      </c>
      <c r="L22">
        <v>0.91379999999999995</v>
      </c>
      <c r="M22">
        <v>1.0311999999999999</v>
      </c>
      <c r="N22">
        <f t="shared" si="0"/>
        <v>4.9304999999999994</v>
      </c>
      <c r="O22">
        <f t="shared" si="1"/>
        <v>0.95717999999999992</v>
      </c>
      <c r="T22" t="s">
        <v>30</v>
      </c>
      <c r="U22">
        <v>18</v>
      </c>
      <c r="W22">
        <v>220552</v>
      </c>
      <c r="X22" s="2">
        <v>2.3309468968769269</v>
      </c>
      <c r="Y22" s="3">
        <v>129423</v>
      </c>
      <c r="Z22" s="2">
        <v>1.8696213192400115</v>
      </c>
      <c r="AA22" s="3">
        <v>63452</v>
      </c>
      <c r="AB22" s="2">
        <v>2.2802906133770411</v>
      </c>
      <c r="AC22" s="3">
        <v>32185</v>
      </c>
      <c r="AD22" s="2">
        <v>1.6913469007301538</v>
      </c>
      <c r="AE22" s="3">
        <v>25665</v>
      </c>
      <c r="AF22" s="2">
        <v>1.6443795051626728</v>
      </c>
      <c r="AG22">
        <f t="shared" si="2"/>
        <v>471277</v>
      </c>
      <c r="AH22" s="1">
        <f t="shared" si="3"/>
        <v>1.9633170470773613</v>
      </c>
    </row>
    <row r="23" spans="1:34" x14ac:dyDescent="0.25">
      <c r="A23" t="s">
        <v>31</v>
      </c>
      <c r="B23">
        <v>19</v>
      </c>
      <c r="D23">
        <v>1.0396000000000001</v>
      </c>
      <c r="E23">
        <v>0.96760000000000002</v>
      </c>
      <c r="F23">
        <v>0.82750000000000001</v>
      </c>
      <c r="G23">
        <v>0.87139999999999995</v>
      </c>
      <c r="H23">
        <v>1.0723</v>
      </c>
      <c r="I23">
        <v>1.0304</v>
      </c>
      <c r="J23">
        <v>0.94169999999999998</v>
      </c>
      <c r="K23">
        <v>1.0871</v>
      </c>
      <c r="L23">
        <v>1.1086</v>
      </c>
      <c r="M23">
        <v>0.9657</v>
      </c>
      <c r="N23">
        <f t="shared" si="0"/>
        <v>4.9897000000000009</v>
      </c>
      <c r="O23">
        <f t="shared" si="1"/>
        <v>0.98443999999999998</v>
      </c>
      <c r="T23" t="s">
        <v>31</v>
      </c>
      <c r="U23">
        <v>19</v>
      </c>
      <c r="W23">
        <v>238858</v>
      </c>
      <c r="X23" s="2">
        <v>2.2234926190456252</v>
      </c>
      <c r="Y23" s="3">
        <v>111784</v>
      </c>
      <c r="Z23" s="2">
        <v>1.920677377800043</v>
      </c>
      <c r="AA23" s="3">
        <v>72915</v>
      </c>
      <c r="AB23" s="2">
        <v>2.4521840499211409</v>
      </c>
      <c r="AC23" s="3">
        <v>31080</v>
      </c>
      <c r="AD23" s="2">
        <v>2.1017052767052768</v>
      </c>
      <c r="AE23" s="3">
        <v>34474</v>
      </c>
      <c r="AF23" s="2">
        <v>1.604049428554853</v>
      </c>
      <c r="AG23">
        <f t="shared" si="2"/>
        <v>489111</v>
      </c>
      <c r="AH23" s="1">
        <f t="shared" si="3"/>
        <v>2.0604217504053879</v>
      </c>
    </row>
    <row r="24" spans="1:34" x14ac:dyDescent="0.25">
      <c r="A24" t="s">
        <v>32</v>
      </c>
      <c r="B24">
        <v>20</v>
      </c>
      <c r="D24">
        <v>0.98680000000000001</v>
      </c>
      <c r="E24">
        <v>0.9637</v>
      </c>
      <c r="F24">
        <v>1.0430999999999999</v>
      </c>
      <c r="G24">
        <v>1.1656</v>
      </c>
      <c r="H24">
        <v>0.99260000000000004</v>
      </c>
      <c r="I24">
        <v>0.92659999999999998</v>
      </c>
      <c r="J24">
        <v>1.1979</v>
      </c>
      <c r="K24">
        <v>1.1533</v>
      </c>
      <c r="L24">
        <v>1.2082999999999999</v>
      </c>
      <c r="M24">
        <v>1.085</v>
      </c>
      <c r="N24">
        <f t="shared" si="0"/>
        <v>5.4287000000000001</v>
      </c>
      <c r="O24">
        <f t="shared" si="1"/>
        <v>1.05884</v>
      </c>
      <c r="T24" t="s">
        <v>32</v>
      </c>
      <c r="U24">
        <v>20</v>
      </c>
      <c r="W24">
        <v>245062</v>
      </c>
      <c r="X24" s="4">
        <v>2.19</v>
      </c>
      <c r="Y24">
        <v>151579</v>
      </c>
      <c r="Z24" s="4">
        <v>2.6549999999999998</v>
      </c>
      <c r="AA24">
        <v>72692</v>
      </c>
      <c r="AB24" s="4">
        <v>2.27</v>
      </c>
      <c r="AC24">
        <v>37379</v>
      </c>
      <c r="AD24" s="4">
        <v>2.2400000000000002</v>
      </c>
      <c r="AE24">
        <v>41216</v>
      </c>
      <c r="AF24" s="4">
        <v>1.87</v>
      </c>
      <c r="AG24">
        <f t="shared" si="2"/>
        <v>547928</v>
      </c>
      <c r="AH24" s="1">
        <f t="shared" si="3"/>
        <v>2.2450000000000001</v>
      </c>
    </row>
    <row r="26" spans="1:34" x14ac:dyDescent="0.25">
      <c r="C26" t="s">
        <v>33</v>
      </c>
      <c r="D26">
        <f t="shared" ref="D26:O26" si="4">AVERAGE(D4:D24)</f>
        <v>1.0036899999999997</v>
      </c>
      <c r="E26">
        <f t="shared" si="4"/>
        <v>0.99977499999999997</v>
      </c>
      <c r="F26">
        <f t="shared" si="4"/>
        <v>0.91734499999999985</v>
      </c>
      <c r="G26">
        <f t="shared" si="4"/>
        <v>0.9993550000000001</v>
      </c>
      <c r="H26">
        <f t="shared" si="4"/>
        <v>1.0121150000000001</v>
      </c>
      <c r="I26">
        <f t="shared" si="4"/>
        <v>0.99932500000000002</v>
      </c>
      <c r="J26">
        <f t="shared" si="4"/>
        <v>1.0003250000000004</v>
      </c>
      <c r="K26">
        <f t="shared" si="4"/>
        <v>0.99914999999999998</v>
      </c>
      <c r="L26">
        <f t="shared" si="4"/>
        <v>1.02176</v>
      </c>
      <c r="M26">
        <f t="shared" si="4"/>
        <v>1.000435</v>
      </c>
      <c r="N26">
        <f t="shared" si="4"/>
        <v>4.9552350000000001</v>
      </c>
      <c r="O26">
        <f t="shared" si="4"/>
        <v>0.9520076190476191</v>
      </c>
    </row>
    <row r="27" spans="1:34" x14ac:dyDescent="0.25">
      <c r="C27" t="s">
        <v>34</v>
      </c>
      <c r="D27">
        <f t="shared" ref="D27:O27" si="5">AVERAGE(D4:D13)</f>
        <v>1.0059799999999999</v>
      </c>
      <c r="E27">
        <f t="shared" si="5"/>
        <v>0.99953999999999998</v>
      </c>
      <c r="F27">
        <f t="shared" si="5"/>
        <v>0.83848999999999985</v>
      </c>
      <c r="G27">
        <f t="shared" si="5"/>
        <v>0.99870000000000003</v>
      </c>
      <c r="H27">
        <f t="shared" si="5"/>
        <v>1.0234299999999998</v>
      </c>
      <c r="I27">
        <f t="shared" si="5"/>
        <v>0.99871999999999994</v>
      </c>
      <c r="J27">
        <f t="shared" si="5"/>
        <v>0.99999000000000016</v>
      </c>
      <c r="K27">
        <f t="shared" si="5"/>
        <v>0.99829000000000012</v>
      </c>
      <c r="L27">
        <f t="shared" si="5"/>
        <v>0.99764999999999981</v>
      </c>
      <c r="M27">
        <f t="shared" si="5"/>
        <v>0.99968999999999997</v>
      </c>
      <c r="N27">
        <f t="shared" si="5"/>
        <v>4.8655400000000002</v>
      </c>
      <c r="O27">
        <f t="shared" si="5"/>
        <v>0.9989880000000001</v>
      </c>
    </row>
    <row r="28" spans="1:34" x14ac:dyDescent="0.25">
      <c r="C28" t="s">
        <v>35</v>
      </c>
      <c r="D28">
        <f>AVERAGE(D15:D24)</f>
        <v>1.0014000000000001</v>
      </c>
      <c r="E28">
        <f t="shared" ref="E28:O28" si="6">AVERAGE(E15:E24)</f>
        <v>1.0000100000000001</v>
      </c>
      <c r="F28">
        <f t="shared" si="6"/>
        <v>0.99619999999999997</v>
      </c>
      <c r="G28">
        <f t="shared" si="6"/>
        <v>1.0000100000000001</v>
      </c>
      <c r="H28">
        <f t="shared" si="6"/>
        <v>1.0007999999999999</v>
      </c>
      <c r="I28">
        <f t="shared" si="6"/>
        <v>0.99993000000000021</v>
      </c>
      <c r="J28">
        <f t="shared" si="6"/>
        <v>1.0006600000000001</v>
      </c>
      <c r="K28">
        <f t="shared" si="6"/>
        <v>1.0000100000000001</v>
      </c>
      <c r="L28">
        <f t="shared" si="6"/>
        <v>1.0458699999999999</v>
      </c>
      <c r="M28">
        <f t="shared" si="6"/>
        <v>1.0011800000000002</v>
      </c>
      <c r="N28">
        <f t="shared" si="6"/>
        <v>5.044929999999999</v>
      </c>
      <c r="O28">
        <f t="shared" si="6"/>
        <v>1.0002280000000001</v>
      </c>
    </row>
    <row r="34" spans="1:2" x14ac:dyDescent="0.25">
      <c r="A34" t="s">
        <v>36</v>
      </c>
    </row>
    <row r="35" spans="1:2" x14ac:dyDescent="0.25">
      <c r="A35" t="s">
        <v>37</v>
      </c>
    </row>
    <row r="36" spans="1:2" x14ac:dyDescent="0.25">
      <c r="A36" t="s">
        <v>13</v>
      </c>
      <c r="B36">
        <v>1</v>
      </c>
    </row>
    <row r="37" spans="1:2" x14ac:dyDescent="0.25">
      <c r="A37" t="s">
        <v>14</v>
      </c>
      <c r="B37">
        <v>2</v>
      </c>
    </row>
    <row r="38" spans="1:2" x14ac:dyDescent="0.25">
      <c r="A38" t="s">
        <v>15</v>
      </c>
      <c r="B38">
        <v>3</v>
      </c>
    </row>
    <row r="39" spans="1:2" x14ac:dyDescent="0.25">
      <c r="A39" t="s">
        <v>16</v>
      </c>
      <c r="B39">
        <v>4</v>
      </c>
    </row>
    <row r="40" spans="1:2" x14ac:dyDescent="0.25">
      <c r="A40" t="s">
        <v>17</v>
      </c>
      <c r="B40">
        <v>5</v>
      </c>
    </row>
    <row r="41" spans="1:2" x14ac:dyDescent="0.25">
      <c r="A41" t="s">
        <v>18</v>
      </c>
      <c r="B41">
        <v>6</v>
      </c>
    </row>
    <row r="42" spans="1:2" x14ac:dyDescent="0.25">
      <c r="A42" t="s">
        <v>19</v>
      </c>
      <c r="B42">
        <v>7</v>
      </c>
    </row>
    <row r="43" spans="1:2" x14ac:dyDescent="0.25">
      <c r="A43" t="s">
        <v>20</v>
      </c>
      <c r="B43">
        <v>8</v>
      </c>
    </row>
    <row r="44" spans="1:2" x14ac:dyDescent="0.25">
      <c r="A44" t="s">
        <v>21</v>
      </c>
      <c r="B44">
        <v>9</v>
      </c>
    </row>
    <row r="45" spans="1:2" x14ac:dyDescent="0.25">
      <c r="A45" t="s">
        <v>22</v>
      </c>
      <c r="B45">
        <v>10</v>
      </c>
    </row>
    <row r="47" spans="1:2" x14ac:dyDescent="0.25">
      <c r="A47" t="s">
        <v>23</v>
      </c>
      <c r="B47">
        <v>11</v>
      </c>
    </row>
    <row r="48" spans="1:2" x14ac:dyDescent="0.25">
      <c r="A48" t="s">
        <v>24</v>
      </c>
      <c r="B48">
        <v>12</v>
      </c>
    </row>
    <row r="49" spans="1:15" x14ac:dyDescent="0.25">
      <c r="A49" t="s">
        <v>25</v>
      </c>
      <c r="B49">
        <v>13</v>
      </c>
    </row>
    <row r="50" spans="1:15" x14ac:dyDescent="0.25">
      <c r="A50" t="s">
        <v>26</v>
      </c>
      <c r="B50">
        <v>14</v>
      </c>
    </row>
    <row r="51" spans="1:15" x14ac:dyDescent="0.25">
      <c r="A51" t="s">
        <v>27</v>
      </c>
      <c r="B51">
        <v>15</v>
      </c>
    </row>
    <row r="52" spans="1:15" x14ac:dyDescent="0.25">
      <c r="A52" t="s">
        <v>28</v>
      </c>
      <c r="B52">
        <v>16</v>
      </c>
    </row>
    <row r="53" spans="1:15" x14ac:dyDescent="0.25">
      <c r="A53" t="s">
        <v>29</v>
      </c>
      <c r="B53">
        <v>17</v>
      </c>
    </row>
    <row r="54" spans="1:15" x14ac:dyDescent="0.25">
      <c r="A54" t="s">
        <v>30</v>
      </c>
      <c r="B54">
        <v>18</v>
      </c>
    </row>
    <row r="55" spans="1:15" x14ac:dyDescent="0.25">
      <c r="A55" t="s">
        <v>31</v>
      </c>
      <c r="B55">
        <v>19</v>
      </c>
    </row>
    <row r="56" spans="1:15" x14ac:dyDescent="0.25">
      <c r="A56" t="s">
        <v>32</v>
      </c>
      <c r="B56">
        <v>20</v>
      </c>
    </row>
    <row r="59" spans="1:15" x14ac:dyDescent="0.25">
      <c r="A59" t="s">
        <v>38</v>
      </c>
    </row>
    <row r="60" spans="1:15" x14ac:dyDescent="0.25">
      <c r="A60" t="s">
        <v>39</v>
      </c>
    </row>
    <row r="61" spans="1:15" x14ac:dyDescent="0.25">
      <c r="A61" t="s">
        <v>13</v>
      </c>
      <c r="B61">
        <v>1</v>
      </c>
      <c r="D61">
        <v>1.1427</v>
      </c>
      <c r="E61">
        <v>0.97140000000000004</v>
      </c>
      <c r="F61">
        <v>-0.92620000000000002</v>
      </c>
      <c r="G61">
        <v>0.71179999999999999</v>
      </c>
      <c r="H61">
        <v>1.4503999999999999</v>
      </c>
      <c r="I61">
        <v>0.88619999999999999</v>
      </c>
      <c r="J61">
        <v>0.87680000000000002</v>
      </c>
      <c r="K61">
        <v>0.8528</v>
      </c>
      <c r="L61">
        <v>0.9385</v>
      </c>
      <c r="M61">
        <v>0.79420000000000002</v>
      </c>
      <c r="N61">
        <f>L61+J61+H61+F61+D61</f>
        <v>3.4821999999999997</v>
      </c>
      <c r="O61">
        <f>(M61+K61+I61+G61+E61)/5</f>
        <v>0.84328000000000003</v>
      </c>
    </row>
    <row r="62" spans="1:15" x14ac:dyDescent="0.25">
      <c r="A62" t="s">
        <v>14</v>
      </c>
      <c r="B62">
        <v>2</v>
      </c>
      <c r="D62">
        <v>0.96319999999999995</v>
      </c>
      <c r="E62">
        <v>0.96319999999999995</v>
      </c>
      <c r="F62">
        <v>2.2330999999999999</v>
      </c>
      <c r="G62">
        <v>0.9163</v>
      </c>
      <c r="H62">
        <v>1.0798000000000001</v>
      </c>
      <c r="I62">
        <v>1.0513999999999999</v>
      </c>
      <c r="J62">
        <v>1.0863</v>
      </c>
      <c r="K62">
        <v>0.97719999999999996</v>
      </c>
      <c r="L62">
        <v>1.139</v>
      </c>
      <c r="M62">
        <v>1.0435000000000001</v>
      </c>
      <c r="N62">
        <f t="shared" ref="N62:N70" si="7">L62+J62+H62+F62+D62</f>
        <v>6.5013999999999994</v>
      </c>
      <c r="O62">
        <f t="shared" ref="O62:O81" si="8">(M62+K62+I62+G62+E62)/5</f>
        <v>0.99031999999999998</v>
      </c>
    </row>
    <row r="63" spans="1:15" x14ac:dyDescent="0.25">
      <c r="A63" t="s">
        <v>15</v>
      </c>
      <c r="B63">
        <v>3</v>
      </c>
      <c r="D63">
        <v>1.0145999999999999</v>
      </c>
      <c r="E63">
        <v>0.45979999999999999</v>
      </c>
      <c r="F63">
        <v>0.75290000000000001</v>
      </c>
      <c r="G63">
        <v>0.94089999999999996</v>
      </c>
      <c r="H63">
        <v>0.8962</v>
      </c>
      <c r="I63">
        <v>0.56010000000000004</v>
      </c>
      <c r="J63">
        <v>0.97640000000000005</v>
      </c>
      <c r="K63">
        <v>0.66400000000000003</v>
      </c>
      <c r="L63">
        <v>0.86229999999999996</v>
      </c>
      <c r="M63">
        <v>0.57540000000000002</v>
      </c>
      <c r="N63">
        <f t="shared" si="7"/>
        <v>4.5023999999999997</v>
      </c>
      <c r="O63">
        <f t="shared" si="8"/>
        <v>0.64004000000000005</v>
      </c>
    </row>
    <row r="64" spans="1:15" x14ac:dyDescent="0.25">
      <c r="A64" t="s">
        <v>16</v>
      </c>
      <c r="B64">
        <v>4</v>
      </c>
      <c r="D64">
        <v>0.97330000000000005</v>
      </c>
      <c r="E64">
        <v>1.3202</v>
      </c>
      <c r="F64">
        <v>0.5494</v>
      </c>
      <c r="G64">
        <v>1.1372</v>
      </c>
      <c r="H64">
        <v>0.80510000000000004</v>
      </c>
      <c r="I64">
        <v>1.4323999999999999</v>
      </c>
      <c r="J64">
        <v>0.93400000000000005</v>
      </c>
      <c r="K64">
        <v>1.1786000000000001</v>
      </c>
      <c r="L64">
        <v>0.97</v>
      </c>
      <c r="M64">
        <v>1.2875000000000001</v>
      </c>
      <c r="N64">
        <f t="shared" si="7"/>
        <v>4.2317999999999998</v>
      </c>
      <c r="O64">
        <f t="shared" si="8"/>
        <v>1.27118</v>
      </c>
    </row>
    <row r="65" spans="1:15" x14ac:dyDescent="0.25">
      <c r="A65" t="s">
        <v>17</v>
      </c>
      <c r="B65">
        <v>5</v>
      </c>
      <c r="D65">
        <v>1.0127999999999999</v>
      </c>
      <c r="E65">
        <v>1.2568999999999999</v>
      </c>
      <c r="F65">
        <v>0.77249999999999996</v>
      </c>
      <c r="G65">
        <v>1.2666999999999999</v>
      </c>
      <c r="H65">
        <v>0.82330000000000003</v>
      </c>
      <c r="I65">
        <v>1.0124</v>
      </c>
      <c r="J65">
        <v>1.149</v>
      </c>
      <c r="K65">
        <v>1.2662</v>
      </c>
      <c r="L65">
        <v>1.0645</v>
      </c>
      <c r="M65">
        <v>1.2502</v>
      </c>
      <c r="N65">
        <f t="shared" si="7"/>
        <v>4.8220999999999998</v>
      </c>
      <c r="O65">
        <f t="shared" si="8"/>
        <v>1.21048</v>
      </c>
    </row>
    <row r="66" spans="1:15" x14ac:dyDescent="0.25">
      <c r="A66" t="s">
        <v>18</v>
      </c>
      <c r="B66">
        <v>6</v>
      </c>
      <c r="D66">
        <v>1.0983000000000001</v>
      </c>
      <c r="E66">
        <v>0.9677</v>
      </c>
      <c r="F66">
        <v>0.9647</v>
      </c>
      <c r="G66">
        <v>1.1998</v>
      </c>
      <c r="H66">
        <v>1.2189000000000001</v>
      </c>
      <c r="I66">
        <v>1.0251999999999999</v>
      </c>
      <c r="J66">
        <v>1.1065</v>
      </c>
      <c r="K66">
        <v>1.1633</v>
      </c>
      <c r="L66">
        <v>1.0543</v>
      </c>
      <c r="M66">
        <v>1.23</v>
      </c>
      <c r="N66">
        <f t="shared" si="7"/>
        <v>5.4427000000000003</v>
      </c>
      <c r="O66">
        <f t="shared" si="8"/>
        <v>1.1172</v>
      </c>
    </row>
    <row r="67" spans="1:15" x14ac:dyDescent="0.25">
      <c r="A67" t="s">
        <v>19</v>
      </c>
      <c r="B67">
        <v>7</v>
      </c>
      <c r="D67">
        <v>0.87309999999999999</v>
      </c>
      <c r="E67">
        <v>1.0591999999999999</v>
      </c>
      <c r="F67">
        <v>0.90210000000000001</v>
      </c>
      <c r="G67">
        <v>1.0742</v>
      </c>
      <c r="H67">
        <v>0.98560000000000003</v>
      </c>
      <c r="I67">
        <v>1.0630999999999999</v>
      </c>
      <c r="J67">
        <v>1.0243</v>
      </c>
      <c r="K67">
        <v>0.97750000000000004</v>
      </c>
      <c r="L67">
        <v>0.9365</v>
      </c>
      <c r="M67">
        <v>0.98399999999999999</v>
      </c>
      <c r="N67">
        <f t="shared" si="7"/>
        <v>4.7215999999999996</v>
      </c>
      <c r="O67">
        <f t="shared" si="8"/>
        <v>1.0315999999999999</v>
      </c>
    </row>
    <row r="68" spans="1:15" x14ac:dyDescent="0.25">
      <c r="A68" t="s">
        <v>20</v>
      </c>
      <c r="B68">
        <v>8</v>
      </c>
      <c r="D68">
        <v>0.87509999999999999</v>
      </c>
      <c r="E68">
        <v>1.3724000000000001</v>
      </c>
      <c r="F68">
        <v>0.95540000000000003</v>
      </c>
      <c r="G68">
        <v>0.999</v>
      </c>
      <c r="H68">
        <v>0.91239999999999999</v>
      </c>
      <c r="I68">
        <v>1.0327</v>
      </c>
      <c r="J68">
        <v>0.88360000000000005</v>
      </c>
      <c r="K68">
        <v>1.1620999999999999</v>
      </c>
      <c r="L68">
        <v>0.96970000000000001</v>
      </c>
      <c r="M68">
        <v>1.2837000000000001</v>
      </c>
      <c r="N68">
        <f t="shared" si="7"/>
        <v>4.5961999999999996</v>
      </c>
      <c r="O68">
        <f t="shared" si="8"/>
        <v>1.16998</v>
      </c>
    </row>
    <row r="69" spans="1:15" x14ac:dyDescent="0.25">
      <c r="A69" t="s">
        <v>21</v>
      </c>
      <c r="B69">
        <v>9</v>
      </c>
      <c r="D69">
        <v>0.98280000000000001</v>
      </c>
      <c r="E69">
        <v>1.1048</v>
      </c>
      <c r="F69">
        <v>1.0762</v>
      </c>
      <c r="G69">
        <v>1.0405</v>
      </c>
      <c r="H69">
        <v>0.99550000000000005</v>
      </c>
      <c r="I69">
        <v>1.3199000000000001</v>
      </c>
      <c r="J69">
        <v>0.97250000000000003</v>
      </c>
      <c r="K69">
        <v>1.0630999999999999</v>
      </c>
      <c r="L69">
        <v>1.0772999999999999</v>
      </c>
      <c r="M69">
        <v>0.85519999999999996</v>
      </c>
      <c r="N69">
        <f t="shared" si="7"/>
        <v>5.1043000000000003</v>
      </c>
      <c r="O69">
        <f t="shared" si="8"/>
        <v>1.0767</v>
      </c>
    </row>
    <row r="70" spans="1:15" x14ac:dyDescent="0.25">
      <c r="A70" t="s">
        <v>22</v>
      </c>
      <c r="B70">
        <v>10</v>
      </c>
      <c r="D70">
        <v>1.1238999999999999</v>
      </c>
      <c r="E70">
        <v>0.51980000000000004</v>
      </c>
      <c r="F70">
        <v>1.1048</v>
      </c>
      <c r="G70">
        <v>0.7006</v>
      </c>
      <c r="H70">
        <v>1.0670999999999999</v>
      </c>
      <c r="I70">
        <v>0.6038</v>
      </c>
      <c r="J70">
        <v>0.99050000000000005</v>
      </c>
      <c r="K70">
        <v>0.67810000000000004</v>
      </c>
      <c r="L70">
        <v>0.96440000000000003</v>
      </c>
      <c r="M70">
        <v>0.69320000000000004</v>
      </c>
      <c r="N70">
        <f t="shared" si="7"/>
        <v>5.2507000000000001</v>
      </c>
      <c r="O70">
        <f t="shared" si="8"/>
        <v>0.63910000000000011</v>
      </c>
    </row>
    <row r="71" spans="1:15" x14ac:dyDescent="0.25">
      <c r="O71">
        <f t="shared" si="8"/>
        <v>0</v>
      </c>
    </row>
    <row r="72" spans="1:15" x14ac:dyDescent="0.25">
      <c r="A72" t="s">
        <v>23</v>
      </c>
      <c r="B72">
        <v>11</v>
      </c>
      <c r="D72">
        <v>1.0513999999999999</v>
      </c>
      <c r="E72">
        <v>1.0933999999999999</v>
      </c>
      <c r="F72">
        <v>0.92200000000000004</v>
      </c>
      <c r="G72">
        <v>0.97199999999999998</v>
      </c>
      <c r="H72">
        <v>0.96619999999999995</v>
      </c>
      <c r="I72">
        <v>0.98319999999999996</v>
      </c>
      <c r="J72">
        <v>0.94489999999999996</v>
      </c>
      <c r="K72">
        <v>1.0986</v>
      </c>
      <c r="L72">
        <v>1.6045</v>
      </c>
      <c r="M72">
        <v>1.2894000000000001</v>
      </c>
      <c r="N72">
        <f t="shared" ref="N72:N81" si="9">L72+J72+H72+F72+D72</f>
        <v>5.4889999999999999</v>
      </c>
      <c r="O72">
        <f t="shared" si="8"/>
        <v>1.0873199999999998</v>
      </c>
    </row>
    <row r="73" spans="1:15" x14ac:dyDescent="0.25">
      <c r="A73" t="s">
        <v>24</v>
      </c>
      <c r="B73">
        <v>12</v>
      </c>
      <c r="D73">
        <v>1.0182</v>
      </c>
      <c r="E73">
        <v>1.0296000000000001</v>
      </c>
      <c r="F73">
        <v>0.97309999999999997</v>
      </c>
      <c r="G73">
        <v>1.1194</v>
      </c>
      <c r="H73">
        <v>1.0488</v>
      </c>
      <c r="I73">
        <v>1.1962999999999999</v>
      </c>
      <c r="J73">
        <v>1.1160000000000001</v>
      </c>
      <c r="K73">
        <v>1.0709</v>
      </c>
      <c r="L73">
        <v>1.4237</v>
      </c>
      <c r="M73">
        <v>1.0410999999999999</v>
      </c>
      <c r="N73">
        <f t="shared" si="9"/>
        <v>5.5797999999999996</v>
      </c>
      <c r="O73">
        <f t="shared" si="8"/>
        <v>1.0914600000000001</v>
      </c>
    </row>
    <row r="74" spans="1:15" x14ac:dyDescent="0.25">
      <c r="A74" t="s">
        <v>25</v>
      </c>
      <c r="B74">
        <v>13</v>
      </c>
      <c r="D74">
        <v>0.92390000000000005</v>
      </c>
      <c r="E74">
        <v>0.81210000000000004</v>
      </c>
      <c r="F74">
        <v>0.87139999999999995</v>
      </c>
      <c r="G74">
        <v>0.69310000000000005</v>
      </c>
      <c r="H74">
        <v>1.0264</v>
      </c>
      <c r="I74">
        <v>0.68910000000000005</v>
      </c>
      <c r="J74">
        <v>1.0016</v>
      </c>
      <c r="K74">
        <v>0.91500000000000004</v>
      </c>
      <c r="L74">
        <v>0.97230000000000005</v>
      </c>
      <c r="M74">
        <v>0.65200000000000002</v>
      </c>
      <c r="N74">
        <f t="shared" si="9"/>
        <v>4.7956000000000003</v>
      </c>
      <c r="O74">
        <f t="shared" si="8"/>
        <v>0.75226000000000004</v>
      </c>
    </row>
    <row r="75" spans="1:15" x14ac:dyDescent="0.25">
      <c r="A75" t="s">
        <v>26</v>
      </c>
      <c r="B75">
        <v>14</v>
      </c>
      <c r="D75">
        <v>1.0024999999999999</v>
      </c>
      <c r="E75">
        <v>0.93189999999999995</v>
      </c>
      <c r="F75">
        <v>1.0387</v>
      </c>
      <c r="G75">
        <v>1.2043999999999999</v>
      </c>
      <c r="H75">
        <v>1.0202</v>
      </c>
      <c r="I75">
        <v>1.081</v>
      </c>
      <c r="J75">
        <v>1.075</v>
      </c>
      <c r="K75">
        <v>1.0483</v>
      </c>
      <c r="L75">
        <v>0.84570000000000001</v>
      </c>
      <c r="M75">
        <v>1.0195000000000001</v>
      </c>
      <c r="N75">
        <f t="shared" si="9"/>
        <v>4.9821</v>
      </c>
      <c r="O75">
        <f t="shared" si="8"/>
        <v>1.0570200000000001</v>
      </c>
    </row>
    <row r="76" spans="1:15" x14ac:dyDescent="0.25">
      <c r="A76" t="s">
        <v>27</v>
      </c>
      <c r="B76">
        <v>15</v>
      </c>
      <c r="D76">
        <v>1.0871</v>
      </c>
      <c r="E76">
        <v>1.0244</v>
      </c>
      <c r="F76">
        <v>1.1556999999999999</v>
      </c>
      <c r="G76">
        <v>1.0589</v>
      </c>
      <c r="H76">
        <v>1.0561</v>
      </c>
      <c r="I76">
        <v>0.96699999999999997</v>
      </c>
      <c r="J76">
        <v>0.89729999999999999</v>
      </c>
      <c r="K76">
        <v>1.0001</v>
      </c>
      <c r="L76">
        <v>0.80889999999999995</v>
      </c>
      <c r="M76">
        <v>0.81969999999999998</v>
      </c>
      <c r="N76">
        <f t="shared" si="9"/>
        <v>5.0050999999999997</v>
      </c>
      <c r="O76">
        <f t="shared" si="8"/>
        <v>0.97402</v>
      </c>
    </row>
    <row r="77" spans="1:15" x14ac:dyDescent="0.25">
      <c r="A77" t="s">
        <v>28</v>
      </c>
      <c r="B77">
        <v>16</v>
      </c>
      <c r="D77">
        <v>0.95150000000000001</v>
      </c>
      <c r="E77">
        <v>1.0296000000000001</v>
      </c>
      <c r="F77">
        <v>1.0867</v>
      </c>
      <c r="G77">
        <v>1.1944999999999999</v>
      </c>
      <c r="H77">
        <v>0.90180000000000005</v>
      </c>
      <c r="I77">
        <v>0.99490000000000001</v>
      </c>
      <c r="J77">
        <v>0.99480000000000002</v>
      </c>
      <c r="K77">
        <v>0.79459999999999997</v>
      </c>
      <c r="L77">
        <v>0.78359999999999996</v>
      </c>
      <c r="M77">
        <v>1.242</v>
      </c>
      <c r="N77">
        <f t="shared" si="9"/>
        <v>4.7183999999999999</v>
      </c>
      <c r="O77">
        <f t="shared" si="8"/>
        <v>1.0511200000000001</v>
      </c>
    </row>
    <row r="78" spans="1:15" x14ac:dyDescent="0.25">
      <c r="A78" t="s">
        <v>29</v>
      </c>
      <c r="B78">
        <v>17</v>
      </c>
      <c r="D78">
        <v>0.90849999999999997</v>
      </c>
      <c r="E78">
        <v>1.1418999999999999</v>
      </c>
      <c r="F78">
        <v>1.0072000000000001</v>
      </c>
      <c r="G78">
        <v>0.8407</v>
      </c>
      <c r="H78">
        <v>0.91269999999999996</v>
      </c>
      <c r="I78">
        <v>1.1417999999999999</v>
      </c>
      <c r="J78">
        <v>0.91269999999999996</v>
      </c>
      <c r="K78">
        <v>0.95250000000000001</v>
      </c>
      <c r="L78">
        <v>0.7893</v>
      </c>
      <c r="M78">
        <v>0.86619999999999997</v>
      </c>
      <c r="N78">
        <f t="shared" si="9"/>
        <v>4.5304000000000002</v>
      </c>
      <c r="O78">
        <f t="shared" si="8"/>
        <v>0.98861999999999983</v>
      </c>
    </row>
    <row r="79" spans="1:15" x14ac:dyDescent="0.25">
      <c r="A79" t="s">
        <v>30</v>
      </c>
      <c r="B79">
        <v>18</v>
      </c>
      <c r="D79">
        <v>1.0445</v>
      </c>
      <c r="E79">
        <v>1.0059</v>
      </c>
      <c r="F79">
        <v>1.0366</v>
      </c>
      <c r="G79">
        <v>0.88009999999999999</v>
      </c>
      <c r="H79">
        <v>1.0108999999999999</v>
      </c>
      <c r="I79">
        <v>0.98899999999999999</v>
      </c>
      <c r="J79">
        <v>0.92469999999999997</v>
      </c>
      <c r="K79">
        <v>0.87970000000000004</v>
      </c>
      <c r="L79">
        <v>0.91379999999999995</v>
      </c>
      <c r="M79">
        <v>1.0311999999999999</v>
      </c>
      <c r="N79">
        <f t="shared" si="9"/>
        <v>4.9304999999999994</v>
      </c>
      <c r="O79">
        <f t="shared" si="8"/>
        <v>0.95717999999999992</v>
      </c>
    </row>
    <row r="80" spans="1:15" x14ac:dyDescent="0.25">
      <c r="A80" t="s">
        <v>31</v>
      </c>
      <c r="B80">
        <v>19</v>
      </c>
      <c r="D80">
        <v>1.0396000000000001</v>
      </c>
      <c r="E80">
        <v>0.96760000000000002</v>
      </c>
      <c r="F80">
        <v>0.82750000000000001</v>
      </c>
      <c r="G80">
        <v>0.87139999999999995</v>
      </c>
      <c r="H80">
        <v>1.0723</v>
      </c>
      <c r="I80">
        <v>1.0304</v>
      </c>
      <c r="J80">
        <v>0.94169999999999998</v>
      </c>
      <c r="K80">
        <v>1.0871</v>
      </c>
      <c r="L80">
        <v>1.1086</v>
      </c>
      <c r="M80">
        <v>0.9657</v>
      </c>
      <c r="N80">
        <f t="shared" si="9"/>
        <v>4.9897000000000009</v>
      </c>
      <c r="O80">
        <f t="shared" si="8"/>
        <v>0.98443999999999998</v>
      </c>
    </row>
    <row r="81" spans="1:15" x14ac:dyDescent="0.25">
      <c r="A81" t="s">
        <v>32</v>
      </c>
      <c r="B81">
        <v>20</v>
      </c>
      <c r="D81">
        <v>0.98680000000000001</v>
      </c>
      <c r="E81">
        <v>0.9637</v>
      </c>
      <c r="F81">
        <v>1.0430999999999999</v>
      </c>
      <c r="G81">
        <v>1.1656</v>
      </c>
      <c r="H81">
        <v>0.99260000000000004</v>
      </c>
      <c r="I81">
        <v>0.92659999999999998</v>
      </c>
      <c r="J81">
        <v>1.1979</v>
      </c>
      <c r="K81">
        <v>1.1533</v>
      </c>
      <c r="L81">
        <v>1.2082999999999999</v>
      </c>
      <c r="M81">
        <v>1.085</v>
      </c>
      <c r="N81">
        <f t="shared" si="9"/>
        <v>5.4287000000000001</v>
      </c>
      <c r="O81">
        <f t="shared" si="8"/>
        <v>1.05884</v>
      </c>
    </row>
    <row r="84" spans="1:15" x14ac:dyDescent="0.25">
      <c r="A84" t="s">
        <v>40</v>
      </c>
    </row>
    <row r="86" spans="1:15" x14ac:dyDescent="0.25">
      <c r="C86" t="s">
        <v>41</v>
      </c>
      <c r="D86">
        <f>+D27</f>
        <v>1.0059799999999999</v>
      </c>
      <c r="E86">
        <f t="shared" ref="E86:O87" si="10">+E27</f>
        <v>0.99953999999999998</v>
      </c>
      <c r="F86">
        <f t="shared" si="10"/>
        <v>0.83848999999999985</v>
      </c>
      <c r="G86">
        <f t="shared" si="10"/>
        <v>0.99870000000000003</v>
      </c>
      <c r="H86">
        <f t="shared" si="10"/>
        <v>1.0234299999999998</v>
      </c>
      <c r="I86">
        <f t="shared" si="10"/>
        <v>0.99871999999999994</v>
      </c>
      <c r="J86">
        <f t="shared" si="10"/>
        <v>0.99999000000000016</v>
      </c>
      <c r="K86">
        <f t="shared" si="10"/>
        <v>0.99829000000000012</v>
      </c>
      <c r="L86">
        <f t="shared" si="10"/>
        <v>0.99764999999999981</v>
      </c>
      <c r="M86">
        <f t="shared" si="10"/>
        <v>0.99968999999999997</v>
      </c>
      <c r="N86">
        <f t="shared" si="10"/>
        <v>4.8655400000000002</v>
      </c>
      <c r="O86">
        <f t="shared" si="10"/>
        <v>0.9989880000000001</v>
      </c>
    </row>
    <row r="87" spans="1:15" x14ac:dyDescent="0.25">
      <c r="C87" t="s">
        <v>42</v>
      </c>
      <c r="D87">
        <f>+D28</f>
        <v>1.0014000000000001</v>
      </c>
      <c r="E87">
        <f t="shared" si="10"/>
        <v>1.0000100000000001</v>
      </c>
      <c r="F87">
        <f t="shared" si="10"/>
        <v>0.99619999999999997</v>
      </c>
      <c r="G87">
        <f t="shared" si="10"/>
        <v>1.0000100000000001</v>
      </c>
      <c r="H87">
        <f t="shared" si="10"/>
        <v>1.0007999999999999</v>
      </c>
      <c r="I87">
        <f t="shared" si="10"/>
        <v>0.99993000000000021</v>
      </c>
      <c r="J87">
        <f t="shared" si="10"/>
        <v>1.0006600000000001</v>
      </c>
      <c r="K87">
        <f t="shared" si="10"/>
        <v>1.0000100000000001</v>
      </c>
      <c r="L87">
        <f t="shared" si="10"/>
        <v>1.0458699999999999</v>
      </c>
      <c r="M87">
        <f t="shared" si="10"/>
        <v>1.0011800000000002</v>
      </c>
      <c r="N87">
        <f t="shared" si="10"/>
        <v>5.044929999999999</v>
      </c>
      <c r="O87">
        <f t="shared" si="10"/>
        <v>1.0002280000000001</v>
      </c>
    </row>
    <row r="88" spans="1:15" x14ac:dyDescent="0.25">
      <c r="C88" t="s">
        <v>43</v>
      </c>
      <c r="D88">
        <f>VAR(D61:D70)</f>
        <v>8.8292639999999999E-3</v>
      </c>
      <c r="E88">
        <f t="shared" ref="E88:O88" si="11">VAR(E61:E70)</f>
        <v>9.4146282666666456E-2</v>
      </c>
      <c r="F88">
        <f t="shared" si="11"/>
        <v>0.59059904544444486</v>
      </c>
      <c r="G88">
        <f t="shared" si="11"/>
        <v>3.5577873333333128E-2</v>
      </c>
      <c r="H88">
        <f t="shared" si="11"/>
        <v>3.8226986777777978E-2</v>
      </c>
      <c r="I88">
        <f t="shared" si="11"/>
        <v>7.3467548444444475E-2</v>
      </c>
      <c r="J88">
        <f t="shared" si="11"/>
        <v>8.4520098888888878E-3</v>
      </c>
      <c r="K88">
        <f t="shared" si="11"/>
        <v>4.4318400999999757E-2</v>
      </c>
      <c r="L88">
        <f t="shared" si="11"/>
        <v>6.9123383333333337E-3</v>
      </c>
      <c r="M88">
        <f t="shared" si="11"/>
        <v>6.8724594333333319E-2</v>
      </c>
      <c r="N88">
        <f t="shared" si="11"/>
        <v>0.63964250711110693</v>
      </c>
      <c r="O88">
        <f t="shared" si="11"/>
        <v>5.0201727128888547E-2</v>
      </c>
    </row>
    <row r="89" spans="1:15" x14ac:dyDescent="0.25">
      <c r="C89" t="s">
        <v>44</v>
      </c>
      <c r="D89">
        <f>VAR(D72:D81)</f>
        <v>3.420513333333331E-3</v>
      </c>
      <c r="E89">
        <f t="shared" ref="E89:O89" si="12">VAR(E72:E81)</f>
        <v>8.1725698888888837E-3</v>
      </c>
      <c r="F89">
        <f t="shared" si="12"/>
        <v>9.9403888888888858E-3</v>
      </c>
      <c r="G89">
        <f t="shared" si="12"/>
        <v>3.0668956555555522E-2</v>
      </c>
      <c r="H89">
        <f t="shared" si="12"/>
        <v>3.3816755555555558E-3</v>
      </c>
      <c r="I89">
        <f t="shared" si="12"/>
        <v>1.8854517888888367E-2</v>
      </c>
      <c r="J89">
        <f t="shared" si="12"/>
        <v>9.838247111111113E-3</v>
      </c>
      <c r="K89">
        <f t="shared" si="12"/>
        <v>1.2701274333333382E-2</v>
      </c>
      <c r="L89">
        <f t="shared" si="12"/>
        <v>8.209256677777807E-2</v>
      </c>
      <c r="M89">
        <f t="shared" si="12"/>
        <v>3.614015066666651E-2</v>
      </c>
      <c r="N89">
        <f t="shared" si="12"/>
        <v>0.12064116899999992</v>
      </c>
      <c r="O89">
        <f t="shared" si="12"/>
        <v>9.9523458844444444E-3</v>
      </c>
    </row>
    <row r="90" spans="1:15" x14ac:dyDescent="0.25">
      <c r="C90" t="s">
        <v>45</v>
      </c>
      <c r="D90">
        <f>COVAR(D61:D70,E61:E70)</f>
        <v>-1.3434708199999992E-2</v>
      </c>
      <c r="F90">
        <f t="shared" ref="F90:L90" si="13">COVAR(F61:F70,G61:G70)</f>
        <v>2.9936424E-2</v>
      </c>
      <c r="H90">
        <f t="shared" si="13"/>
        <v>-1.1393956599999994E-2</v>
      </c>
      <c r="J90">
        <f t="shared" si="13"/>
        <v>5.1272089000000019E-3</v>
      </c>
      <c r="L90">
        <f t="shared" si="13"/>
        <v>8.9314165000000008E-3</v>
      </c>
      <c r="N90">
        <f t="shared" ref="N90" si="14">COVAR(N61:N70,O61:O70)</f>
        <v>4.7297812799999891E-3</v>
      </c>
    </row>
    <row r="91" spans="1:15" x14ac:dyDescent="0.25">
      <c r="C91" t="s">
        <v>46</v>
      </c>
      <c r="D91">
        <f>COVAR(D72:D81,E72:E81)</f>
        <v>6.6327399999999744E-4</v>
      </c>
      <c r="F91">
        <f t="shared" ref="F91:L91" si="15">COVAR(F72:F81,G72:G81)</f>
        <v>9.6169579999999966E-3</v>
      </c>
      <c r="H91">
        <f t="shared" si="15"/>
        <v>-7.5321600000000078E-4</v>
      </c>
      <c r="J91">
        <f t="shared" si="15"/>
        <v>4.5801263999999996E-3</v>
      </c>
      <c r="L91">
        <f t="shared" si="15"/>
        <v>2.2001512399999999E-2</v>
      </c>
      <c r="N91">
        <f t="shared" ref="N91" si="16">COVAR(N72:N81,O72:O81)</f>
        <v>1.6442006959999995E-2</v>
      </c>
    </row>
    <row r="92" spans="1:15" x14ac:dyDescent="0.25">
      <c r="C92" t="s">
        <v>47</v>
      </c>
      <c r="D92">
        <f>+D87-D86</f>
        <v>-4.5799999999998064E-3</v>
      </c>
      <c r="E92">
        <f t="shared" ref="E92:O92" si="17">+E87-E86</f>
        <v>4.7000000000008146E-4</v>
      </c>
      <c r="F92">
        <f t="shared" si="17"/>
        <v>0.15771000000000013</v>
      </c>
      <c r="G92">
        <f t="shared" si="17"/>
        <v>1.3100000000000334E-3</v>
      </c>
      <c r="H92">
        <f t="shared" si="17"/>
        <v>-2.2629999999999928E-2</v>
      </c>
      <c r="I92">
        <f t="shared" si="17"/>
        <v>1.2100000000002664E-3</v>
      </c>
      <c r="J92">
        <f t="shared" si="17"/>
        <v>6.6999999999994841E-4</v>
      </c>
      <c r="K92">
        <f t="shared" si="17"/>
        <v>1.7199999999999438E-3</v>
      </c>
      <c r="L92">
        <f t="shared" si="17"/>
        <v>4.8220000000000041E-2</v>
      </c>
      <c r="M92">
        <f t="shared" si="17"/>
        <v>1.4900000000002134E-3</v>
      </c>
      <c r="N92">
        <f t="shared" si="17"/>
        <v>0.17938999999999883</v>
      </c>
      <c r="O92">
        <f t="shared" si="17"/>
        <v>1.2400000000000189E-3</v>
      </c>
    </row>
    <row r="93" spans="1:15" x14ac:dyDescent="0.25">
      <c r="C93" t="s">
        <v>48</v>
      </c>
      <c r="D93">
        <f>+D89-D88</f>
        <v>-5.4087506666666684E-3</v>
      </c>
      <c r="E93">
        <f t="shared" ref="E93:O93" si="18">+E89-E88</f>
        <v>-8.5973712777777572E-2</v>
      </c>
      <c r="F93">
        <f t="shared" si="18"/>
        <v>-0.58065865655555593</v>
      </c>
      <c r="G93">
        <f t="shared" si="18"/>
        <v>-4.9089167777776055E-3</v>
      </c>
      <c r="H93">
        <f t="shared" si="18"/>
        <v>-3.4845311222222425E-2</v>
      </c>
      <c r="I93">
        <f t="shared" si="18"/>
        <v>-5.4613030555556108E-2</v>
      </c>
      <c r="J93">
        <f t="shared" si="18"/>
        <v>1.3862372222222252E-3</v>
      </c>
      <c r="K93">
        <f t="shared" si="18"/>
        <v>-3.1617126666666377E-2</v>
      </c>
      <c r="L93">
        <f t="shared" si="18"/>
        <v>7.5180228444444733E-2</v>
      </c>
      <c r="M93">
        <f t="shared" si="18"/>
        <v>-3.258444366666681E-2</v>
      </c>
      <c r="N93">
        <f t="shared" si="18"/>
        <v>-0.51900133811110705</v>
      </c>
      <c r="O93">
        <f t="shared" si="18"/>
        <v>-4.0249381244444105E-2</v>
      </c>
    </row>
    <row r="94" spans="1:15" x14ac:dyDescent="0.25">
      <c r="C94" t="s">
        <v>49</v>
      </c>
      <c r="D94">
        <f>+D91-D90</f>
        <v>1.4097982199999989E-2</v>
      </c>
      <c r="E94">
        <f t="shared" ref="E94:O94" si="19">+E91-E90</f>
        <v>0</v>
      </c>
      <c r="F94">
        <f t="shared" si="19"/>
        <v>-2.0319466000000001E-2</v>
      </c>
      <c r="G94">
        <f t="shared" si="19"/>
        <v>0</v>
      </c>
      <c r="H94">
        <f t="shared" si="19"/>
        <v>1.0640740599999993E-2</v>
      </c>
      <c r="I94">
        <f t="shared" si="19"/>
        <v>0</v>
      </c>
      <c r="J94">
        <f t="shared" si="19"/>
        <v>-5.4708250000000229E-4</v>
      </c>
      <c r="K94">
        <f t="shared" si="19"/>
        <v>0</v>
      </c>
      <c r="L94">
        <f t="shared" si="19"/>
        <v>1.3070095899999998E-2</v>
      </c>
      <c r="M94">
        <f t="shared" si="19"/>
        <v>0</v>
      </c>
      <c r="N94">
        <f t="shared" si="19"/>
        <v>1.1712225680000006E-2</v>
      </c>
      <c r="O94">
        <f t="shared" si="19"/>
        <v>0</v>
      </c>
    </row>
    <row r="96" spans="1:15" x14ac:dyDescent="0.25">
      <c r="D96">
        <f>2*D86*E86</f>
        <v>2.0110344983999999</v>
      </c>
      <c r="E96">
        <f>2*D88</f>
        <v>1.7658528E-2</v>
      </c>
      <c r="G96">
        <f>+D94</f>
        <v>1.4097982199999989E-2</v>
      </c>
      <c r="H96">
        <f>+D94^2</f>
        <v>1.9875310211151653E-4</v>
      </c>
    </row>
    <row r="98" spans="1:14" x14ac:dyDescent="0.25">
      <c r="A98" t="s">
        <v>50</v>
      </c>
    </row>
    <row r="100" spans="1:14" x14ac:dyDescent="0.25">
      <c r="B100">
        <v>1</v>
      </c>
      <c r="D100">
        <f>(2*D86*D92*D90)+(2*E86*E92*(E92^2))*D89</f>
        <v>1.2379783814605363E-4</v>
      </c>
      <c r="F100">
        <f t="shared" ref="F100:L101" si="20">(2*F86*F92*F90)+(2*G86*G92*(G92^2))*F89</f>
        <v>7.9174811596672001E-3</v>
      </c>
      <c r="H100">
        <f t="shared" si="20"/>
        <v>5.2777311552837641E-4</v>
      </c>
      <c r="J100">
        <f t="shared" si="20"/>
        <v>6.8704911730078678E-6</v>
      </c>
      <c r="L100">
        <f t="shared" si="20"/>
        <v>8.5932218756062202E-4</v>
      </c>
      <c r="N100">
        <f t="shared" ref="N100:N101" si="21">(2*N86*N92*N90)+(2*O86*O92*(O92^2))*N89</f>
        <v>8.2565830760308098E-3</v>
      </c>
    </row>
    <row r="101" spans="1:14" x14ac:dyDescent="0.25">
      <c r="B101">
        <v>2</v>
      </c>
      <c r="D101">
        <f>(2*D87*D93*D91)+(2*E87*E93*(E93^2))*D90</f>
        <v>9.8899448421153284E-6</v>
      </c>
      <c r="F101">
        <f t="shared" si="20"/>
        <v>-1.1125907216104335E-2</v>
      </c>
      <c r="H101">
        <f t="shared" si="20"/>
        <v>5.6245701096912257E-5</v>
      </c>
      <c r="J101">
        <f t="shared" si="20"/>
        <v>1.2382561638433734E-5</v>
      </c>
      <c r="L101">
        <f t="shared" si="20"/>
        <v>3.4592839202757021E-3</v>
      </c>
      <c r="N101">
        <f t="shared" si="21"/>
        <v>-8.6101666527386142E-2</v>
      </c>
    </row>
    <row r="102" spans="1:14" x14ac:dyDescent="0.25">
      <c r="B102">
        <v>3</v>
      </c>
      <c r="D102">
        <f>D86^2*E93</f>
        <v>-8.7005032836958193E-2</v>
      </c>
      <c r="F102">
        <f t="shared" ref="F102:L102" si="22">F86^2*G93</f>
        <v>-3.4512899311391555E-3</v>
      </c>
      <c r="H102">
        <f t="shared" si="22"/>
        <v>-5.7202177804247072E-2</v>
      </c>
      <c r="J102">
        <f t="shared" si="22"/>
        <v>-3.161649432729477E-2</v>
      </c>
      <c r="L102">
        <f t="shared" si="22"/>
        <v>-3.2431476729023613E-2</v>
      </c>
      <c r="N102">
        <f t="shared" ref="N102" si="23">N86^2*O93</f>
        <v>-0.95284290143993733</v>
      </c>
    </row>
    <row r="103" spans="1:14" x14ac:dyDescent="0.25">
      <c r="B103">
        <v>4</v>
      </c>
      <c r="D103">
        <f>E86^2*D93</f>
        <v>-5.4037757605449755E-3</v>
      </c>
      <c r="F103">
        <f t="shared" ref="F103:L103" si="24">G86^2*F93</f>
        <v>-0.57914992536164112</v>
      </c>
      <c r="H103">
        <f t="shared" si="24"/>
        <v>-3.4756164316051441E-2</v>
      </c>
      <c r="J103">
        <f t="shared" si="24"/>
        <v>1.3815003444184871E-3</v>
      </c>
      <c r="L103">
        <f t="shared" si="24"/>
        <v>7.5133623927629123E-2</v>
      </c>
      <c r="N103">
        <f t="shared" ref="N103" si="25">O86^2*N93</f>
        <v>-0.51795141093487673</v>
      </c>
    </row>
    <row r="104" spans="1:14" x14ac:dyDescent="0.25">
      <c r="B104">
        <v>5</v>
      </c>
      <c r="D104">
        <f>2*E92*D92*D90</f>
        <v>5.7839105742647541E-8</v>
      </c>
      <c r="F104">
        <f t="shared" ref="F104:L104" si="26">2*G92*F92*F90</f>
        <v>1.2369736384085124E-5</v>
      </c>
      <c r="H104">
        <f t="shared" si="26"/>
        <v>6.2398547561649516E-7</v>
      </c>
      <c r="J104">
        <f t="shared" si="26"/>
        <v>1.1817191072718707E-8</v>
      </c>
      <c r="L104">
        <f t="shared" si="26"/>
        <v>1.2834052528175849E-6</v>
      </c>
      <c r="N104">
        <f t="shared" ref="N104" si="27">2*O92*N92*N90</f>
        <v>2.1042191502716294E-6</v>
      </c>
    </row>
    <row r="105" spans="1:14" x14ac:dyDescent="0.25">
      <c r="B105">
        <v>6</v>
      </c>
      <c r="D105">
        <f>(((2*D86*E86)-(2*D90))*D94)-(D94^2)</f>
        <v>2.8531580014049176E-2</v>
      </c>
      <c r="F105">
        <f t="shared" ref="F105:L105" si="28">(((2*F86*G86)-(2*F90))*F94)-(F94^2)</f>
        <v>-3.3227336552425504E-2</v>
      </c>
      <c r="H105">
        <f t="shared" si="28"/>
        <v>2.1881482681106231E-2</v>
      </c>
      <c r="J105">
        <f t="shared" si="28"/>
        <v>-1.0869723416459642E-3</v>
      </c>
      <c r="L105">
        <f t="shared" si="28"/>
        <v>2.5666381585750839E-2</v>
      </c>
      <c r="N105">
        <f t="shared" ref="N105" si="29">(((2*N86*O86)-(2*N90))*N94)-(N94^2)</f>
        <v>0.11360929603188746</v>
      </c>
    </row>
    <row r="106" spans="1:14" x14ac:dyDescent="0.25">
      <c r="B106">
        <v>7</v>
      </c>
      <c r="D106">
        <f>(2*D86*D92+(D92^2))*E93</f>
        <v>7.9042515492578301E-4</v>
      </c>
      <c r="F106">
        <f t="shared" ref="F106:L106" si="30">(2*F86*F92+(F92^2))*G93</f>
        <v>-1.4203899638856106E-3</v>
      </c>
      <c r="H106">
        <f t="shared" si="30"/>
        <v>2.5017314474625337E-3</v>
      </c>
      <c r="J106">
        <f t="shared" si="30"/>
        <v>-4.2380718991993022E-5</v>
      </c>
      <c r="L106">
        <f t="shared" si="30"/>
        <v>-3.2108233231527119E-3</v>
      </c>
      <c r="N106">
        <f t="shared" ref="N106" si="31">(2*N86*N92+(N92^2))*O93</f>
        <v>-7.1556928287433805E-2</v>
      </c>
    </row>
    <row r="107" spans="1:14" x14ac:dyDescent="0.25">
      <c r="B107">
        <v>8</v>
      </c>
      <c r="D107">
        <f>(2*E86*E92+(E92^2))*D93</f>
        <v>-5.083081675901549E-6</v>
      </c>
      <c r="F107">
        <f t="shared" ref="F107:L107" si="32">(2*G86*G92+(G92^2))*F93</f>
        <v>-1.5203444251118822E-3</v>
      </c>
      <c r="H107">
        <f t="shared" si="32"/>
        <v>-8.4268733341915324E-5</v>
      </c>
      <c r="J107">
        <f t="shared" si="32"/>
        <v>4.7646026868065218E-6</v>
      </c>
      <c r="L107">
        <f t="shared" si="32"/>
        <v>2.2413453689460995E-4</v>
      </c>
      <c r="N107">
        <f t="shared" ref="N107" si="33">(2*O86*O92+(O92^2))*N93</f>
        <v>-1.286618766174707E-3</v>
      </c>
    </row>
    <row r="108" spans="1:14" x14ac:dyDescent="0.25">
      <c r="B108">
        <v>9</v>
      </c>
      <c r="D108">
        <f>(2*E86*D92+2*D86*E92+2*D92*E92)*D94</f>
        <v>-1.1580745748161903E-4</v>
      </c>
      <c r="F108">
        <f t="shared" ref="F108:L108" si="34">(2*G86*F92+2*F86*G92+2*F92*G92)*F94</f>
        <v>-6.4538687502810757E-3</v>
      </c>
      <c r="H108">
        <f t="shared" si="34"/>
        <v>-4.5521227893315921E-4</v>
      </c>
      <c r="J108">
        <f t="shared" si="34"/>
        <v>-2.6150428612673934E-6</v>
      </c>
      <c r="L108">
        <f t="shared" si="34"/>
        <v>1.3008247709537621E-3</v>
      </c>
      <c r="N108">
        <f t="shared" ref="N108" si="35">(2*O86*N92+2*N86*O92+2*N92*O92)*N94</f>
        <v>4.344396441368463E-3</v>
      </c>
    </row>
    <row r="109" spans="1:14" x14ac:dyDescent="0.25">
      <c r="B109">
        <v>10</v>
      </c>
      <c r="D109">
        <f>+D113-D112-SUM(D100:D108)</f>
        <v>-3.2574723672908201E-4</v>
      </c>
      <c r="F109">
        <f t="shared" ref="F109:N109" si="36">+F113-F112-SUM(F100:F108)</f>
        <v>1.9843238101200256E-2</v>
      </c>
      <c r="H109">
        <f t="shared" si="36"/>
        <v>-1.6236062241602317E-3</v>
      </c>
      <c r="J109">
        <f t="shared" si="36"/>
        <v>8.4867685899332745E-5</v>
      </c>
      <c r="L109">
        <f t="shared" si="36"/>
        <v>1.4667413786540462E-3</v>
      </c>
      <c r="N109">
        <f t="shared" si="36"/>
        <v>0.91153328737414219</v>
      </c>
    </row>
    <row r="112" spans="1:14" x14ac:dyDescent="0.25">
      <c r="D112">
        <f>D86*E88+E86^2*D88+2*D86*E86*D90-D90^2</f>
        <v>7.6332267331848877E-2</v>
      </c>
      <c r="F112">
        <f t="shared" ref="F112:L113" si="37">F86*G88+G86^2*F88+2*F86*G86*F90-F90^2</f>
        <v>0.66813750826793961</v>
      </c>
      <c r="H112">
        <f t="shared" si="37"/>
        <v>8.9896277121469151E-2</v>
      </c>
      <c r="J112">
        <f t="shared" si="37"/>
        <v>6.2951578651211093E-2</v>
      </c>
      <c r="L112">
        <f t="shared" si="37"/>
        <v>9.3206705561089717E-2</v>
      </c>
      <c r="N112">
        <f t="shared" ref="N112:N113" si="38">N86*O88+O86^2*N88+2*N86*O86*N90-N90^2</f>
        <v>0.92856396817408959</v>
      </c>
    </row>
    <row r="113" spans="1:14" x14ac:dyDescent="0.25">
      <c r="D113">
        <f>D87*E89+E87^2*D89+2*D87*E87*D91-D91^2</f>
        <v>1.293257174952797E-2</v>
      </c>
      <c r="F113">
        <f t="shared" si="37"/>
        <v>5.956153506460253E-2</v>
      </c>
      <c r="H113">
        <f t="shared" si="37"/>
        <v>2.0742704695404998E-2</v>
      </c>
      <c r="J113">
        <f t="shared" si="37"/>
        <v>3.1693513723424237E-2</v>
      </c>
      <c r="L113">
        <f t="shared" si="37"/>
        <v>0.16567600122188492</v>
      </c>
      <c r="N113">
        <f t="shared" si="38"/>
        <v>0.33657010936086035</v>
      </c>
    </row>
    <row r="115" spans="1:14" x14ac:dyDescent="0.25">
      <c r="D115">
        <f>D113-D112</f>
        <v>-6.3399695582320906E-2</v>
      </c>
      <c r="F115">
        <f t="shared" ref="F115:N115" si="39">F113-F112</f>
        <v>-0.60857597320333712</v>
      </c>
      <c r="H115">
        <f t="shared" si="39"/>
        <v>-6.9153572426064153E-2</v>
      </c>
      <c r="J115">
        <f t="shared" si="39"/>
        <v>-3.1258064927786856E-2</v>
      </c>
      <c r="L115">
        <f t="shared" si="39"/>
        <v>7.2469295660795199E-2</v>
      </c>
      <c r="N115">
        <f t="shared" si="39"/>
        <v>-0.59199385881322919</v>
      </c>
    </row>
    <row r="117" spans="1:14" x14ac:dyDescent="0.25">
      <c r="A117" t="s">
        <v>51</v>
      </c>
    </row>
    <row r="118" spans="1:14" x14ac:dyDescent="0.25">
      <c r="B118">
        <v>1</v>
      </c>
      <c r="D118">
        <f>+D100/$N$115*100</f>
        <v>-2.0912013917548284E-2</v>
      </c>
      <c r="F118">
        <f t="shared" ref="F118:N118" si="40">+F100/$N$115*100</f>
        <v>-1.3374262320118295</v>
      </c>
      <c r="H118">
        <f t="shared" si="40"/>
        <v>-8.9151788936865622E-2</v>
      </c>
      <c r="J118">
        <f t="shared" si="40"/>
        <v>-1.1605679806849939E-3</v>
      </c>
      <c r="L118">
        <f t="shared" si="40"/>
        <v>-0.14515728073316608</v>
      </c>
      <c r="N118">
        <f t="shared" si="40"/>
        <v>-1.3947075553423463</v>
      </c>
    </row>
    <row r="119" spans="1:14" x14ac:dyDescent="0.25">
      <c r="B119">
        <v>2</v>
      </c>
      <c r="D119">
        <f t="shared" ref="D119:N127" si="41">+D101/$N$115*100</f>
        <v>-1.6706161212451955E-3</v>
      </c>
      <c r="F119">
        <f t="shared" si="41"/>
        <v>1.8793957150853648</v>
      </c>
      <c r="H119">
        <f t="shared" si="41"/>
        <v>-9.5010615835894111E-3</v>
      </c>
      <c r="J119">
        <f t="shared" si="41"/>
        <v>-2.0916706236205002E-3</v>
      </c>
      <c r="L119">
        <f t="shared" si="41"/>
        <v>-0.58434456181868721</v>
      </c>
      <c r="N119">
        <f t="shared" si="41"/>
        <v>14.544351304588574</v>
      </c>
    </row>
    <row r="120" spans="1:14" x14ac:dyDescent="0.25">
      <c r="B120">
        <v>3</v>
      </c>
      <c r="D120">
        <f t="shared" si="41"/>
        <v>14.696948547976035</v>
      </c>
      <c r="F120">
        <f t="shared" si="41"/>
        <v>0.58299421180786581</v>
      </c>
      <c r="H120">
        <f t="shared" si="41"/>
        <v>9.662630271016722</v>
      </c>
      <c r="J120">
        <f t="shared" si="41"/>
        <v>5.3406794439855156</v>
      </c>
      <c r="L120">
        <f t="shared" si="41"/>
        <v>5.4783468183333923</v>
      </c>
      <c r="N120">
        <f t="shared" si="41"/>
        <v>160.95486249639526</v>
      </c>
    </row>
    <row r="121" spans="1:14" x14ac:dyDescent="0.25">
      <c r="B121">
        <v>4</v>
      </c>
      <c r="D121">
        <f t="shared" si="41"/>
        <v>0.91280942869541448</v>
      </c>
      <c r="F121">
        <f t="shared" si="41"/>
        <v>97.830394140010796</v>
      </c>
      <c r="H121">
        <f t="shared" si="41"/>
        <v>5.8710346059547254</v>
      </c>
      <c r="J121">
        <f t="shared" si="41"/>
        <v>-0.23336396549585542</v>
      </c>
      <c r="L121">
        <f t="shared" si="41"/>
        <v>-12.69162218646146</v>
      </c>
      <c r="N121">
        <f t="shared" si="41"/>
        <v>87.492700004222101</v>
      </c>
    </row>
    <row r="122" spans="1:14" x14ac:dyDescent="0.25">
      <c r="B122">
        <v>5</v>
      </c>
      <c r="D122">
        <f t="shared" si="41"/>
        <v>-9.7702205659020969E-6</v>
      </c>
      <c r="F122">
        <f t="shared" si="41"/>
        <v>-2.0895041730471242E-3</v>
      </c>
      <c r="H122">
        <f t="shared" si="41"/>
        <v>-1.0540404538442333E-4</v>
      </c>
      <c r="J122">
        <f t="shared" si="41"/>
        <v>-1.9961678481612364E-6</v>
      </c>
      <c r="L122">
        <f t="shared" si="41"/>
        <v>-2.1679367677739577E-4</v>
      </c>
      <c r="N122">
        <f t="shared" si="41"/>
        <v>-3.5544611129749898E-4</v>
      </c>
    </row>
    <row r="123" spans="1:14" x14ac:dyDescent="0.25">
      <c r="B123">
        <v>6</v>
      </c>
      <c r="D123">
        <f t="shared" si="41"/>
        <v>-4.8195736474777737</v>
      </c>
      <c r="F123">
        <f t="shared" si="41"/>
        <v>5.6127839939144613</v>
      </c>
      <c r="H123">
        <f t="shared" si="41"/>
        <v>-3.696234742193452</v>
      </c>
      <c r="J123">
        <f t="shared" si="41"/>
        <v>0.18361209756888677</v>
      </c>
      <c r="L123">
        <f t="shared" si="41"/>
        <v>-4.3355824057371581</v>
      </c>
      <c r="N123">
        <f t="shared" si="41"/>
        <v>-19.190958544678178</v>
      </c>
    </row>
    <row r="124" spans="1:14" x14ac:dyDescent="0.25">
      <c r="B124">
        <v>7</v>
      </c>
      <c r="D124">
        <f t="shared" si="41"/>
        <v>-0.13351914773412502</v>
      </c>
      <c r="F124">
        <f t="shared" si="41"/>
        <v>0.23993322612046483</v>
      </c>
      <c r="H124">
        <f t="shared" si="41"/>
        <v>-0.42259415536467859</v>
      </c>
      <c r="J124">
        <f t="shared" si="41"/>
        <v>7.1589794997119899E-3</v>
      </c>
      <c r="L124">
        <f t="shared" si="41"/>
        <v>0.54237443097626947</v>
      </c>
      <c r="N124">
        <f t="shared" si="41"/>
        <v>12.087444358102644</v>
      </c>
    </row>
    <row r="125" spans="1:14" x14ac:dyDescent="0.25">
      <c r="B125">
        <v>8</v>
      </c>
      <c r="D125">
        <f t="shared" si="41"/>
        <v>8.5863756865512232E-4</v>
      </c>
      <c r="F125">
        <f t="shared" si="41"/>
        <v>0.25681760080412297</v>
      </c>
      <c r="H125">
        <f t="shared" si="41"/>
        <v>1.4234731000562904E-2</v>
      </c>
      <c r="J125">
        <f t="shared" si="41"/>
        <v>-8.0483988404172406E-4</v>
      </c>
      <c r="L125">
        <f t="shared" si="41"/>
        <v>-3.7860956420043404E-2</v>
      </c>
      <c r="N125">
        <f t="shared" si="41"/>
        <v>0.21733650561071585</v>
      </c>
    </row>
    <row r="126" spans="1:14" x14ac:dyDescent="0.25">
      <c r="B126">
        <v>9</v>
      </c>
      <c r="D126">
        <f t="shared" si="41"/>
        <v>1.9562273452258166E-2</v>
      </c>
      <c r="F126">
        <f t="shared" si="41"/>
        <v>1.0901918413848335</v>
      </c>
      <c r="H126">
        <f t="shared" si="41"/>
        <v>7.6894763713549974E-2</v>
      </c>
      <c r="J126">
        <f t="shared" si="41"/>
        <v>4.4173479544361711E-4</v>
      </c>
      <c r="L126">
        <f t="shared" si="41"/>
        <v>-0.21973619347361592</v>
      </c>
      <c r="N126">
        <f t="shared" si="41"/>
        <v>-0.73385836300357576</v>
      </c>
    </row>
    <row r="127" spans="1:14" x14ac:dyDescent="0.25">
      <c r="B127">
        <v>10</v>
      </c>
      <c r="D127">
        <f t="shared" si="41"/>
        <v>5.5025441882472881E-2</v>
      </c>
      <c r="F127">
        <f t="shared" si="41"/>
        <v>-3.3519330996068133</v>
      </c>
      <c r="H127">
        <f t="shared" si="41"/>
        <v>0.2742606532127001</v>
      </c>
      <c r="J127">
        <f t="shared" si="41"/>
        <v>-1.4335906468602073E-2</v>
      </c>
      <c r="L127">
        <f t="shared" si="41"/>
        <v>-0.24776293821601875</v>
      </c>
      <c r="N127">
        <f t="shared" si="41"/>
        <v>-153.97681475978385</v>
      </c>
    </row>
    <row r="128" spans="1:14" x14ac:dyDescent="0.25">
      <c r="C128" t="s">
        <v>52</v>
      </c>
      <c r="D128">
        <f>+D115/$N$115*100</f>
        <v>10.709519134103578</v>
      </c>
      <c r="F128">
        <f t="shared" ref="F128:N128" si="42">+F115/$N$115*100</f>
        <v>102.80106189333623</v>
      </c>
      <c r="H128">
        <f t="shared" si="42"/>
        <v>11.681467872774288</v>
      </c>
      <c r="J128">
        <f t="shared" si="42"/>
        <v>5.2801333092289058</v>
      </c>
      <c r="L128">
        <f t="shared" si="42"/>
        <v>-12.241562067227266</v>
      </c>
      <c r="N128">
        <f t="shared" si="42"/>
        <v>100</v>
      </c>
    </row>
    <row r="130" spans="1:14" x14ac:dyDescent="0.25">
      <c r="A130" t="s">
        <v>53</v>
      </c>
    </row>
    <row r="131" spans="1:14" x14ac:dyDescent="0.25">
      <c r="C131" t="s">
        <v>12</v>
      </c>
      <c r="D131">
        <f>+D86*E92</f>
        <v>4.7281060000008189E-4</v>
      </c>
      <c r="F131">
        <f t="shared" ref="F131:N131" si="43">+F86*G92</f>
        <v>1.0984219000000279E-3</v>
      </c>
      <c r="H131">
        <f t="shared" si="43"/>
        <v>1.2383503000002725E-3</v>
      </c>
      <c r="J131">
        <f t="shared" si="43"/>
        <v>1.719982799999944E-3</v>
      </c>
      <c r="L131">
        <f t="shared" si="43"/>
        <v>1.4864985000002126E-3</v>
      </c>
      <c r="N131">
        <f t="shared" si="43"/>
        <v>6.0332696000000921E-3</v>
      </c>
    </row>
    <row r="132" spans="1:14" x14ac:dyDescent="0.25">
      <c r="C132" t="s">
        <v>54</v>
      </c>
      <c r="D132">
        <f>+E86*D92</f>
        <v>-4.5778931999998062E-3</v>
      </c>
      <c r="F132">
        <f t="shared" ref="F132:N132" si="44">+G86*F92</f>
        <v>0.15750497700000013</v>
      </c>
      <c r="H132">
        <f t="shared" si="44"/>
        <v>-2.2601033599999928E-2</v>
      </c>
      <c r="J132">
        <f t="shared" si="44"/>
        <v>6.6885429999994858E-4</v>
      </c>
      <c r="L132">
        <f t="shared" si="44"/>
        <v>4.8205051800000037E-2</v>
      </c>
      <c r="N132">
        <f t="shared" si="44"/>
        <v>0.17920845731999885</v>
      </c>
    </row>
    <row r="133" spans="1:14" x14ac:dyDescent="0.25">
      <c r="C133" t="s">
        <v>55</v>
      </c>
      <c r="D133">
        <f>+E92*D92</f>
        <v>-2.152600000000282E-6</v>
      </c>
      <c r="F133">
        <f t="shared" ref="F133:N133" si="45">+G92*F92</f>
        <v>2.0660010000000544E-4</v>
      </c>
      <c r="H133">
        <f t="shared" si="45"/>
        <v>-2.7382300000005943E-5</v>
      </c>
      <c r="J133">
        <f t="shared" si="45"/>
        <v>1.1523999999998735E-6</v>
      </c>
      <c r="L133">
        <f t="shared" si="45"/>
        <v>7.1847800000010347E-5</v>
      </c>
      <c r="N133">
        <f t="shared" si="45"/>
        <v>2.2244360000000192E-4</v>
      </c>
    </row>
    <row r="134" spans="1:14" x14ac:dyDescent="0.25">
      <c r="C134" t="s">
        <v>56</v>
      </c>
      <c r="D134">
        <f>+D135-SUM(D131:D133)</f>
        <v>1.4097982199999991E-2</v>
      </c>
      <c r="F134">
        <f t="shared" ref="F134:N134" si="46">+F135-SUM(F131:F133)</f>
        <v>-2.0319466000000008E-2</v>
      </c>
      <c r="H134">
        <f t="shared" si="46"/>
        <v>1.0640740599999993E-2</v>
      </c>
      <c r="J134">
        <f t="shared" si="46"/>
        <v>-5.4708250000000229E-4</v>
      </c>
      <c r="L134">
        <f t="shared" si="46"/>
        <v>1.3070095899999995E-2</v>
      </c>
      <c r="N134">
        <f t="shared" si="46"/>
        <v>1.1712225679999994E-2</v>
      </c>
    </row>
    <row r="135" spans="1:14" x14ac:dyDescent="0.25">
      <c r="C135" t="s">
        <v>52</v>
      </c>
      <c r="D135">
        <f>+D86*E92+E86*D92+D92*E92+D94</f>
        <v>9.9907470000002649E-3</v>
      </c>
      <c r="F135">
        <f t="shared" ref="F135:N135" si="47">+F86*G92+G86*F92+F92*G92+F94</f>
        <v>0.13849053300000017</v>
      </c>
      <c r="H135">
        <f t="shared" si="47"/>
        <v>-1.0749324999999667E-2</v>
      </c>
      <c r="J135">
        <f t="shared" si="47"/>
        <v>1.8429069999998902E-3</v>
      </c>
      <c r="L135">
        <f t="shared" si="47"/>
        <v>6.2833494000000253E-2</v>
      </c>
      <c r="N135">
        <f t="shared" si="47"/>
        <v>0.19717639619999894</v>
      </c>
    </row>
    <row r="137" spans="1:14" x14ac:dyDescent="0.25">
      <c r="A137" t="s">
        <v>57</v>
      </c>
    </row>
    <row r="138" spans="1:14" x14ac:dyDescent="0.25">
      <c r="C138" t="s">
        <v>12</v>
      </c>
      <c r="D138">
        <f>+D131/$L$135*100</f>
        <v>0.75248178941008759</v>
      </c>
      <c r="F138">
        <f t="shared" ref="F138:N138" si="48">+F131/$L$135*100</f>
        <v>1.748147094923646</v>
      </c>
      <c r="H138">
        <f t="shared" si="48"/>
        <v>1.9708442443138168</v>
      </c>
      <c r="J138">
        <f t="shared" si="48"/>
        <v>2.7373661569734402</v>
      </c>
      <c r="L138">
        <f t="shared" si="48"/>
        <v>2.3657740567478336</v>
      </c>
      <c r="N138">
        <f t="shared" si="48"/>
        <v>9.6019960309704686</v>
      </c>
    </row>
    <row r="139" spans="1:14" x14ac:dyDescent="0.25">
      <c r="C139" t="s">
        <v>54</v>
      </c>
      <c r="D139">
        <f t="shared" ref="D139:N142" si="49">+D132/$L$135*100</f>
        <v>-7.2857530412040878</v>
      </c>
      <c r="F139">
        <f t="shared" si="49"/>
        <v>250.67040995682893</v>
      </c>
      <c r="H139">
        <f t="shared" si="49"/>
        <v>-35.969722772379711</v>
      </c>
      <c r="J139">
        <f t="shared" si="49"/>
        <v>1.0644868801979177</v>
      </c>
      <c r="L139">
        <f t="shared" si="49"/>
        <v>76.71871915956136</v>
      </c>
      <c r="N139">
        <f t="shared" si="49"/>
        <v>285.21166962320785</v>
      </c>
    </row>
    <row r="140" spans="1:14" x14ac:dyDescent="0.25">
      <c r="C140" t="s">
        <v>55</v>
      </c>
      <c r="D140">
        <f t="shared" si="49"/>
        <v>-3.4258798340901959E-3</v>
      </c>
      <c r="F140">
        <f t="shared" si="49"/>
        <v>0.32880568443321739</v>
      </c>
      <c r="H140">
        <f t="shared" si="49"/>
        <v>-4.3579145861291482E-2</v>
      </c>
      <c r="J140">
        <f t="shared" si="49"/>
        <v>1.8340536657087206E-3</v>
      </c>
      <c r="L140">
        <f t="shared" si="49"/>
        <v>0.11434633891282579</v>
      </c>
      <c r="N140">
        <f t="shared" si="49"/>
        <v>0.35402073932097589</v>
      </c>
    </row>
    <row r="141" spans="1:14" x14ac:dyDescent="0.25">
      <c r="C141" t="s">
        <v>56</v>
      </c>
      <c r="D141">
        <f t="shared" si="49"/>
        <v>22.437049577411585</v>
      </c>
      <c r="F141">
        <f t="shared" si="49"/>
        <v>-32.33858998832681</v>
      </c>
      <c r="H141">
        <f t="shared" si="49"/>
        <v>16.934822373557566</v>
      </c>
      <c r="J141">
        <f t="shared" si="49"/>
        <v>-0.87068610254269818</v>
      </c>
      <c r="L141">
        <f t="shared" si="49"/>
        <v>20.801160444777974</v>
      </c>
      <c r="N141">
        <f t="shared" si="49"/>
        <v>18.640099307544393</v>
      </c>
    </row>
    <row r="142" spans="1:14" x14ac:dyDescent="0.25">
      <c r="C142" t="s">
        <v>52</v>
      </c>
      <c r="D142">
        <f t="shared" si="49"/>
        <v>15.900352445783493</v>
      </c>
      <c r="F142">
        <f t="shared" si="49"/>
        <v>220.40877274785896</v>
      </c>
      <c r="H142">
        <f t="shared" si="49"/>
        <v>-17.107635300369616</v>
      </c>
      <c r="J142">
        <f t="shared" si="49"/>
        <v>2.9330009882943688</v>
      </c>
      <c r="L142">
        <f t="shared" si="49"/>
        <v>100</v>
      </c>
      <c r="N142">
        <f t="shared" si="49"/>
        <v>313.80778570104371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242-4DC0-4D60-B12A-F53EB690200F}">
  <dimension ref="A1:AH119"/>
  <sheetViews>
    <sheetView topLeftCell="J1" workbookViewId="0">
      <selection activeCell="AA2" sqref="AA2"/>
    </sheetView>
  </sheetViews>
  <sheetFormatPr defaultRowHeight="15" x14ac:dyDescent="0.25"/>
  <cols>
    <col min="4" max="4" width="12" bestFit="1" customWidth="1"/>
  </cols>
  <sheetData>
    <row r="1" spans="1:34" x14ac:dyDescent="0.25">
      <c r="H1" t="s">
        <v>80</v>
      </c>
      <c r="AA1" t="s">
        <v>87</v>
      </c>
    </row>
    <row r="2" spans="1:34" x14ac:dyDescent="0.25">
      <c r="D2" t="s">
        <v>58</v>
      </c>
      <c r="F2" t="s">
        <v>59</v>
      </c>
      <c r="H2" t="s">
        <v>2</v>
      </c>
      <c r="J2" t="s">
        <v>60</v>
      </c>
      <c r="L2" t="s">
        <v>61</v>
      </c>
      <c r="N2" t="s">
        <v>6</v>
      </c>
      <c r="W2" t="s">
        <v>58</v>
      </c>
      <c r="Y2" t="s">
        <v>59</v>
      </c>
      <c r="AA2" t="s">
        <v>2</v>
      </c>
      <c r="AC2" t="s">
        <v>60</v>
      </c>
      <c r="AE2" t="s">
        <v>61</v>
      </c>
      <c r="AG2" t="s">
        <v>6</v>
      </c>
    </row>
    <row r="3" spans="1:34" x14ac:dyDescent="0.25">
      <c r="A3" t="s">
        <v>7</v>
      </c>
      <c r="D3" t="s">
        <v>8</v>
      </c>
      <c r="E3" t="s">
        <v>9</v>
      </c>
      <c r="F3" t="s">
        <v>8</v>
      </c>
      <c r="G3" t="s">
        <v>9</v>
      </c>
      <c r="H3" t="s">
        <v>8</v>
      </c>
      <c r="I3" t="s">
        <v>9</v>
      </c>
      <c r="J3" t="s">
        <v>8</v>
      </c>
      <c r="K3" t="s">
        <v>9</v>
      </c>
      <c r="L3" t="s">
        <v>8</v>
      </c>
      <c r="M3" t="s">
        <v>9</v>
      </c>
      <c r="N3" t="s">
        <v>11</v>
      </c>
      <c r="O3" t="s">
        <v>12</v>
      </c>
      <c r="T3" t="s">
        <v>7</v>
      </c>
      <c r="W3" t="s">
        <v>8</v>
      </c>
      <c r="X3" t="s">
        <v>9</v>
      </c>
      <c r="Y3" t="s">
        <v>8</v>
      </c>
      <c r="Z3" t="s">
        <v>9</v>
      </c>
      <c r="AA3" t="s">
        <v>8</v>
      </c>
      <c r="AB3" t="s">
        <v>9</v>
      </c>
      <c r="AC3" t="s">
        <v>8</v>
      </c>
      <c r="AD3" t="s">
        <v>9</v>
      </c>
      <c r="AE3" t="s">
        <v>8</v>
      </c>
      <c r="AF3" t="s">
        <v>9</v>
      </c>
      <c r="AG3" t="s">
        <v>11</v>
      </c>
      <c r="AH3" t="s">
        <v>12</v>
      </c>
    </row>
    <row r="4" spans="1:34" x14ac:dyDescent="0.25">
      <c r="A4" t="s">
        <v>13</v>
      </c>
      <c r="B4">
        <v>1</v>
      </c>
      <c r="D4">
        <v>0.87760000000000005</v>
      </c>
      <c r="E4">
        <v>0.30199999999999999</v>
      </c>
      <c r="F4">
        <v>6.7775999999999996</v>
      </c>
      <c r="G4">
        <v>0.58160000000000001</v>
      </c>
      <c r="H4">
        <v>1.0150999999999999</v>
      </c>
      <c r="I4">
        <v>0.13220000000000001</v>
      </c>
      <c r="J4">
        <v>3.7763</v>
      </c>
      <c r="K4">
        <v>1.3375999999999999</v>
      </c>
      <c r="L4">
        <v>40.955500000000001</v>
      </c>
      <c r="M4">
        <v>0.45960000000000001</v>
      </c>
      <c r="N4">
        <f>L4+J4+H4+F4+D4</f>
        <v>53.402099999999997</v>
      </c>
      <c r="O4">
        <f>(M4+K4+I4+G4+E4)/5</f>
        <v>0.56259999999999999</v>
      </c>
      <c r="T4" t="s">
        <v>13</v>
      </c>
      <c r="U4">
        <v>1</v>
      </c>
      <c r="W4" s="3">
        <v>59806</v>
      </c>
      <c r="X4" s="2">
        <v>7.2016185666989932E-2</v>
      </c>
      <c r="Y4" s="3">
        <v>8262</v>
      </c>
      <c r="Z4" s="2">
        <v>0.13761801016702976</v>
      </c>
      <c r="AA4" s="3">
        <v>25752</v>
      </c>
      <c r="AB4" s="2">
        <v>2.7920161540851196E-2</v>
      </c>
      <c r="AC4" s="3">
        <v>4678</v>
      </c>
      <c r="AD4">
        <v>0.34</v>
      </c>
      <c r="AE4" s="3">
        <v>4450</v>
      </c>
      <c r="AF4" s="2">
        <v>0.11730337078651686</v>
      </c>
      <c r="AG4">
        <f>AE4+AC4+AA4+Y4+W4</f>
        <v>102948</v>
      </c>
      <c r="AH4" s="1">
        <f>(AF4+AD4+AB4+Z4+X4)/5</f>
        <v>0.13897154563227757</v>
      </c>
    </row>
    <row r="5" spans="1:34" x14ac:dyDescent="0.25">
      <c r="A5" t="s">
        <v>14</v>
      </c>
      <c r="B5">
        <v>2</v>
      </c>
      <c r="D5">
        <v>1.0989</v>
      </c>
      <c r="E5">
        <v>1.3935</v>
      </c>
      <c r="F5">
        <v>2.7843</v>
      </c>
      <c r="G5">
        <v>1.2712000000000001</v>
      </c>
      <c r="H5">
        <v>1.4665999999999999</v>
      </c>
      <c r="I5">
        <v>1.7373000000000001</v>
      </c>
      <c r="J5">
        <v>1.9357</v>
      </c>
      <c r="K5">
        <v>0.41799999999999998</v>
      </c>
      <c r="L5">
        <v>1.8153999999999999</v>
      </c>
      <c r="M5">
        <v>1.1705000000000001</v>
      </c>
      <c r="N5">
        <f t="shared" ref="N5:N13" si="0">L5+J5+H5+F5+D5</f>
        <v>9.1008999999999993</v>
      </c>
      <c r="O5">
        <f t="shared" ref="O5:O13" si="1">(M5+K5+I5+G5+E5)/5</f>
        <v>1.1981000000000002</v>
      </c>
      <c r="T5" t="s">
        <v>14</v>
      </c>
      <c r="U5">
        <v>2</v>
      </c>
      <c r="W5" s="3">
        <v>83676</v>
      </c>
      <c r="X5" s="2">
        <v>0.31717577322051721</v>
      </c>
      <c r="Y5" s="3">
        <v>15543</v>
      </c>
      <c r="Z5" s="2">
        <v>0.34298397992665508</v>
      </c>
      <c r="AA5" s="3">
        <v>39319</v>
      </c>
      <c r="AB5" s="2">
        <v>0.38848902566189375</v>
      </c>
      <c r="AC5" s="3">
        <v>6066</v>
      </c>
      <c r="AD5">
        <v>0.13</v>
      </c>
      <c r="AE5" s="3">
        <v>9611</v>
      </c>
      <c r="AF5" s="2">
        <v>0.31328685880761625</v>
      </c>
      <c r="AG5">
        <f t="shared" ref="AG5:AG13" si="2">AE5+AC5+AA5+Y5+W5</f>
        <v>154215</v>
      </c>
      <c r="AH5" s="1">
        <f t="shared" ref="AH5:AH13" si="3">(AF5+AD5+AB5+Z5+X5)/5</f>
        <v>0.29838712752333646</v>
      </c>
    </row>
    <row r="6" spans="1:34" x14ac:dyDescent="0.25">
      <c r="A6" t="s">
        <v>15</v>
      </c>
      <c r="B6">
        <v>3</v>
      </c>
      <c r="D6">
        <v>0.59470000000000001</v>
      </c>
      <c r="E6">
        <v>8.7900000000000006E-2</v>
      </c>
      <c r="F6">
        <v>0.98340000000000005</v>
      </c>
      <c r="G6">
        <v>3.4000000000000002E-2</v>
      </c>
      <c r="H6">
        <v>8.0199999999999994E-2</v>
      </c>
      <c r="I6">
        <v>0.31519999999999998</v>
      </c>
      <c r="J6">
        <v>0.86250000000000004</v>
      </c>
      <c r="K6">
        <v>0.59799999999999998</v>
      </c>
      <c r="L6">
        <v>1.8179000000000001</v>
      </c>
      <c r="M6">
        <v>7.4499999999999997E-2</v>
      </c>
      <c r="N6">
        <f t="shared" si="0"/>
        <v>4.3387000000000002</v>
      </c>
      <c r="O6">
        <f t="shared" si="1"/>
        <v>0.22192000000000003</v>
      </c>
      <c r="T6" t="s">
        <v>15</v>
      </c>
      <c r="U6">
        <v>3</v>
      </c>
      <c r="W6" s="3">
        <v>50043</v>
      </c>
      <c r="X6" s="2">
        <v>2.4458965289850729E-2</v>
      </c>
      <c r="Y6" s="3">
        <v>9780</v>
      </c>
      <c r="Z6" s="2">
        <v>9.9182004089979556E-3</v>
      </c>
      <c r="AA6" s="3">
        <v>2266</v>
      </c>
      <c r="AB6" s="2">
        <v>6.7519858781994707E-2</v>
      </c>
      <c r="AC6" s="3">
        <v>4337</v>
      </c>
      <c r="AD6">
        <v>0.22</v>
      </c>
      <c r="AE6" s="3">
        <v>19051</v>
      </c>
      <c r="AF6" s="2">
        <v>2.120623589312897E-2</v>
      </c>
      <c r="AG6">
        <f t="shared" si="2"/>
        <v>85477</v>
      </c>
      <c r="AH6" s="1">
        <f t="shared" si="3"/>
        <v>6.862065207479448E-2</v>
      </c>
    </row>
    <row r="7" spans="1:34" x14ac:dyDescent="0.25">
      <c r="A7" t="s">
        <v>16</v>
      </c>
      <c r="B7">
        <v>4</v>
      </c>
      <c r="D7">
        <v>0.99870000000000003</v>
      </c>
      <c r="E7">
        <v>2.1307999999999998</v>
      </c>
      <c r="F7">
        <v>1.0226999999999999</v>
      </c>
      <c r="G7">
        <v>1.8696999999999999</v>
      </c>
      <c r="H7">
        <v>1.169</v>
      </c>
      <c r="I7">
        <v>1.9578</v>
      </c>
      <c r="J7">
        <v>0.56759999999999999</v>
      </c>
      <c r="K7">
        <v>1.1066</v>
      </c>
      <c r="L7">
        <v>0.80079999999999996</v>
      </c>
      <c r="M7">
        <v>2.2397</v>
      </c>
      <c r="N7">
        <f t="shared" si="0"/>
        <v>4.5587999999999997</v>
      </c>
      <c r="O7">
        <f t="shared" si="1"/>
        <v>1.8609200000000001</v>
      </c>
      <c r="T7" t="s">
        <v>16</v>
      </c>
      <c r="U7">
        <v>4</v>
      </c>
      <c r="W7" s="3">
        <v>92028</v>
      </c>
      <c r="X7" s="2">
        <v>0.4761485634806798</v>
      </c>
      <c r="Y7" s="3">
        <v>14633</v>
      </c>
      <c r="Z7" s="2">
        <v>0.59803184582792324</v>
      </c>
      <c r="AA7" s="3">
        <v>34708</v>
      </c>
      <c r="AB7" s="2">
        <v>0.43162959548230956</v>
      </c>
      <c r="AC7" s="3">
        <v>3930</v>
      </c>
      <c r="AD7">
        <v>0.47</v>
      </c>
      <c r="AE7" s="3">
        <v>12544</v>
      </c>
      <c r="AF7" s="2">
        <v>0.61080994897959184</v>
      </c>
      <c r="AG7">
        <f t="shared" si="2"/>
        <v>157843</v>
      </c>
      <c r="AH7" s="1">
        <f t="shared" si="3"/>
        <v>0.51732399075410085</v>
      </c>
    </row>
    <row r="8" spans="1:34" x14ac:dyDescent="0.25">
      <c r="A8" t="s">
        <v>17</v>
      </c>
      <c r="B8">
        <v>5</v>
      </c>
      <c r="D8">
        <v>1.4873000000000001</v>
      </c>
      <c r="E8">
        <v>1.4792000000000001</v>
      </c>
      <c r="F8">
        <v>0.66710000000000003</v>
      </c>
      <c r="G8">
        <v>1.1506000000000001</v>
      </c>
      <c r="H8">
        <v>1.2253000000000001</v>
      </c>
      <c r="I8">
        <v>1.4732000000000001</v>
      </c>
      <c r="J8">
        <v>1.0651999999999999</v>
      </c>
      <c r="K8">
        <v>1.329</v>
      </c>
      <c r="L8">
        <v>1.2067000000000001</v>
      </c>
      <c r="M8">
        <v>1.6658999999999999</v>
      </c>
      <c r="N8">
        <f t="shared" si="0"/>
        <v>5.6516000000000011</v>
      </c>
      <c r="O8">
        <f t="shared" si="1"/>
        <v>1.4195799999999998</v>
      </c>
      <c r="T8" t="s">
        <v>17</v>
      </c>
      <c r="U8">
        <v>5</v>
      </c>
      <c r="W8" s="3">
        <v>148944</v>
      </c>
      <c r="X8" s="2">
        <v>0.33456869695993124</v>
      </c>
      <c r="Y8" s="3">
        <v>12457</v>
      </c>
      <c r="Z8" s="2">
        <v>0.39527976238259616</v>
      </c>
      <c r="AA8" s="3">
        <v>38145</v>
      </c>
      <c r="AB8" s="2">
        <v>0.32221785292961069</v>
      </c>
      <c r="AC8" s="3">
        <v>9393</v>
      </c>
      <c r="AD8">
        <v>0.64</v>
      </c>
      <c r="AE8" s="3">
        <v>25160</v>
      </c>
      <c r="AF8" s="2">
        <v>0.46136724960254372</v>
      </c>
      <c r="AG8">
        <f t="shared" si="2"/>
        <v>234099</v>
      </c>
      <c r="AH8" s="1">
        <f t="shared" si="3"/>
        <v>0.43068671237493633</v>
      </c>
    </row>
    <row r="9" spans="1:34" x14ac:dyDescent="0.25">
      <c r="A9" t="s">
        <v>18</v>
      </c>
      <c r="B9">
        <v>6</v>
      </c>
      <c r="D9">
        <v>1.4259999999999999</v>
      </c>
      <c r="E9">
        <v>0.40739999999999998</v>
      </c>
      <c r="F9">
        <v>0.3926</v>
      </c>
      <c r="G9">
        <v>1.1218999999999999</v>
      </c>
      <c r="H9">
        <v>1.3563000000000001</v>
      </c>
      <c r="I9">
        <v>0.23280000000000001</v>
      </c>
      <c r="J9">
        <v>0.61050000000000004</v>
      </c>
      <c r="K9">
        <v>1.1329</v>
      </c>
      <c r="L9">
        <v>0.62009999999999998</v>
      </c>
      <c r="M9">
        <v>0.71460000000000001</v>
      </c>
      <c r="N9">
        <f t="shared" si="0"/>
        <v>4.4055</v>
      </c>
      <c r="O9">
        <f t="shared" si="1"/>
        <v>0.72192000000000012</v>
      </c>
      <c r="T9" t="s">
        <v>18</v>
      </c>
      <c r="U9">
        <v>6</v>
      </c>
      <c r="W9" s="3">
        <v>154219</v>
      </c>
      <c r="X9" s="2">
        <v>9.3937841640783559E-2</v>
      </c>
      <c r="Y9" s="3">
        <v>9044</v>
      </c>
      <c r="Z9" s="2">
        <v>0.42436974789915966</v>
      </c>
      <c r="AA9" s="3">
        <v>44174</v>
      </c>
      <c r="AB9" s="2">
        <v>4.7946756010322812E-2</v>
      </c>
      <c r="AC9" s="3">
        <v>6540</v>
      </c>
      <c r="AD9">
        <v>0.61</v>
      </c>
      <c r="AE9" s="3">
        <v>16145</v>
      </c>
      <c r="AF9" s="2">
        <v>0.19857541034375967</v>
      </c>
      <c r="AG9">
        <f t="shared" si="2"/>
        <v>230122</v>
      </c>
      <c r="AH9" s="1">
        <f t="shared" si="3"/>
        <v>0.27496595117880512</v>
      </c>
    </row>
    <row r="10" spans="1:34" x14ac:dyDescent="0.25">
      <c r="A10" t="s">
        <v>19</v>
      </c>
      <c r="B10">
        <v>7</v>
      </c>
      <c r="D10">
        <v>0.72940000000000005</v>
      </c>
      <c r="E10">
        <v>1.6916</v>
      </c>
      <c r="F10">
        <v>0.33679999999999999</v>
      </c>
      <c r="G10">
        <v>0.97230000000000005</v>
      </c>
      <c r="H10">
        <v>0.70650000000000002</v>
      </c>
      <c r="I10">
        <v>0.84760000000000002</v>
      </c>
      <c r="J10">
        <v>0.68340000000000001</v>
      </c>
      <c r="K10">
        <v>1.1423000000000001</v>
      </c>
      <c r="L10">
        <v>0.30120000000000002</v>
      </c>
      <c r="M10">
        <v>0.63460000000000005</v>
      </c>
      <c r="N10">
        <f t="shared" si="0"/>
        <v>2.7572999999999999</v>
      </c>
      <c r="O10">
        <f t="shared" si="1"/>
        <v>1.05768</v>
      </c>
      <c r="T10" t="s">
        <v>19</v>
      </c>
      <c r="U10">
        <v>7</v>
      </c>
      <c r="W10" s="3">
        <v>84716</v>
      </c>
      <c r="X10" s="2">
        <v>0.37342414656027195</v>
      </c>
      <c r="Y10" s="3">
        <v>9228</v>
      </c>
      <c r="Z10" s="2">
        <v>0.38805808409189424</v>
      </c>
      <c r="AA10" s="3">
        <v>24028</v>
      </c>
      <c r="AB10" s="2">
        <v>0.18490927251539871</v>
      </c>
      <c r="AC10" s="3">
        <v>8616</v>
      </c>
      <c r="AD10">
        <v>0.68</v>
      </c>
      <c r="AE10" s="3">
        <v>9405</v>
      </c>
      <c r="AF10" s="2">
        <v>0.18298777246145667</v>
      </c>
      <c r="AG10">
        <f t="shared" si="2"/>
        <v>135993</v>
      </c>
      <c r="AH10" s="1">
        <f t="shared" si="3"/>
        <v>0.36187585512580434</v>
      </c>
    </row>
    <row r="11" spans="1:34" x14ac:dyDescent="0.25">
      <c r="A11" t="s">
        <v>20</v>
      </c>
      <c r="B11">
        <v>8</v>
      </c>
      <c r="D11">
        <v>0.63949999999999996</v>
      </c>
      <c r="E11">
        <v>1.4316</v>
      </c>
      <c r="F11">
        <v>0.91649999999999998</v>
      </c>
      <c r="G11">
        <v>1.3323</v>
      </c>
      <c r="H11">
        <v>0.86</v>
      </c>
      <c r="I11">
        <v>2.0958000000000001</v>
      </c>
      <c r="J11">
        <v>0.98250000000000004</v>
      </c>
      <c r="K11">
        <v>1.0888</v>
      </c>
      <c r="L11">
        <v>0.48730000000000001</v>
      </c>
      <c r="M11">
        <v>1.4266000000000001</v>
      </c>
      <c r="N11">
        <f t="shared" si="0"/>
        <v>3.8858000000000001</v>
      </c>
      <c r="O11">
        <f t="shared" si="1"/>
        <v>1.47502</v>
      </c>
      <c r="T11" t="s">
        <v>20</v>
      </c>
      <c r="U11">
        <v>8</v>
      </c>
      <c r="W11" s="3">
        <v>79385</v>
      </c>
      <c r="X11" s="2">
        <v>0.30772816023178184</v>
      </c>
      <c r="Y11" s="3">
        <v>29110</v>
      </c>
      <c r="Z11" s="2">
        <v>0.56959807626245273</v>
      </c>
      <c r="AA11" s="3">
        <v>30486</v>
      </c>
      <c r="AB11" s="2">
        <v>0.43918519976382603</v>
      </c>
      <c r="AC11" s="3">
        <v>14250</v>
      </c>
      <c r="AD11">
        <v>0.71</v>
      </c>
      <c r="AE11" s="3">
        <v>17740</v>
      </c>
      <c r="AF11" s="2">
        <v>0.41133032694475763</v>
      </c>
      <c r="AG11">
        <f t="shared" si="2"/>
        <v>170971</v>
      </c>
      <c r="AH11" s="1">
        <f t="shared" si="3"/>
        <v>0.48756835264056358</v>
      </c>
    </row>
    <row r="12" spans="1:34" x14ac:dyDescent="0.25">
      <c r="A12" t="s">
        <v>21</v>
      </c>
      <c r="B12">
        <v>9</v>
      </c>
      <c r="D12">
        <v>1.0744</v>
      </c>
      <c r="E12">
        <v>1.0263</v>
      </c>
      <c r="F12">
        <v>1.083</v>
      </c>
      <c r="G12">
        <v>0.88</v>
      </c>
      <c r="H12">
        <v>1.1808000000000001</v>
      </c>
      <c r="I12">
        <v>1.1565000000000001</v>
      </c>
      <c r="J12">
        <v>0.67649999999999999</v>
      </c>
      <c r="K12">
        <v>0.98729999999999996</v>
      </c>
      <c r="L12">
        <v>1.1420999999999999</v>
      </c>
      <c r="M12">
        <v>1.3051999999999999</v>
      </c>
      <c r="N12">
        <f t="shared" si="0"/>
        <v>5.1567999999999996</v>
      </c>
      <c r="O12">
        <f t="shared" si="1"/>
        <v>1.0710599999999999</v>
      </c>
      <c r="T12" t="s">
        <v>21</v>
      </c>
      <c r="U12">
        <v>9</v>
      </c>
      <c r="W12" s="3">
        <v>141969</v>
      </c>
      <c r="X12" s="2">
        <v>0.22254154075889807</v>
      </c>
      <c r="Y12" s="3">
        <v>39125</v>
      </c>
      <c r="Z12" s="2">
        <v>0.40324600638977637</v>
      </c>
      <c r="AA12" s="3">
        <v>43562</v>
      </c>
      <c r="AB12" s="2">
        <v>0.24062256094761489</v>
      </c>
      <c r="AC12" s="3">
        <v>11093</v>
      </c>
      <c r="AD12">
        <v>0.7</v>
      </c>
      <c r="AE12" s="3">
        <v>47502</v>
      </c>
      <c r="AF12" s="2">
        <v>0.38192076123110608</v>
      </c>
      <c r="AG12">
        <f t="shared" si="2"/>
        <v>283251</v>
      </c>
      <c r="AH12" s="1">
        <f t="shared" si="3"/>
        <v>0.38966617386547903</v>
      </c>
    </row>
    <row r="13" spans="1:34" x14ac:dyDescent="0.25">
      <c r="A13" t="s">
        <v>22</v>
      </c>
      <c r="B13">
        <v>10</v>
      </c>
      <c r="D13">
        <v>1.0466</v>
      </c>
      <c r="E13">
        <v>4.7100000000000003E-2</v>
      </c>
      <c r="F13">
        <v>1.5154000000000001</v>
      </c>
      <c r="G13">
        <v>0.70650000000000002</v>
      </c>
      <c r="H13">
        <v>0.94089999999999996</v>
      </c>
      <c r="I13">
        <v>4.8800000000000003E-2</v>
      </c>
      <c r="J13">
        <v>1.5720000000000001</v>
      </c>
      <c r="K13">
        <v>0.78349999999999997</v>
      </c>
      <c r="L13">
        <v>1.5568</v>
      </c>
      <c r="M13">
        <v>0.30520000000000003</v>
      </c>
      <c r="N13">
        <f t="shared" si="0"/>
        <v>6.6317000000000004</v>
      </c>
      <c r="O13">
        <f t="shared" si="1"/>
        <v>0.37821999999999995</v>
      </c>
      <c r="T13" t="s">
        <v>22</v>
      </c>
      <c r="U13">
        <v>10</v>
      </c>
      <c r="W13" s="3">
        <v>146665</v>
      </c>
      <c r="X13" s="2">
        <v>1.3779702042068661E-2</v>
      </c>
      <c r="Y13" s="3">
        <v>61356</v>
      </c>
      <c r="Z13" s="2">
        <v>0.33621813677553947</v>
      </c>
      <c r="AA13" s="3">
        <v>36066</v>
      </c>
      <c r="AB13" s="2">
        <v>9.9817002162701715E-3</v>
      </c>
      <c r="AC13" s="3">
        <v>28756</v>
      </c>
      <c r="AD13">
        <v>0.6</v>
      </c>
      <c r="AE13" s="3">
        <v>72821</v>
      </c>
      <c r="AF13" s="2">
        <v>9.2500789607393469E-2</v>
      </c>
      <c r="AG13">
        <f t="shared" si="2"/>
        <v>345664</v>
      </c>
      <c r="AH13" s="1">
        <f t="shared" si="3"/>
        <v>0.21049606572825436</v>
      </c>
    </row>
    <row r="24" spans="3:15" x14ac:dyDescent="0.25">
      <c r="C24" t="s">
        <v>71</v>
      </c>
      <c r="D24">
        <f>AVERAGE(D4:D13)</f>
        <v>0.99731000000000003</v>
      </c>
      <c r="E24">
        <f t="shared" ref="E24:O24" si="4">AVERAGE(E4:E13)</f>
        <v>0.99973999999999985</v>
      </c>
      <c r="F24">
        <f t="shared" si="4"/>
        <v>1.6479399999999997</v>
      </c>
      <c r="G24">
        <f t="shared" si="4"/>
        <v>0.99201000000000017</v>
      </c>
      <c r="H24">
        <f t="shared" si="4"/>
        <v>1.00007</v>
      </c>
      <c r="I24">
        <f t="shared" si="4"/>
        <v>0.99971999999999994</v>
      </c>
      <c r="J24">
        <f t="shared" si="4"/>
        <v>1.2732200000000002</v>
      </c>
      <c r="K24">
        <f t="shared" si="4"/>
        <v>0.99239999999999973</v>
      </c>
      <c r="L24">
        <f t="shared" si="4"/>
        <v>5.0703800000000001</v>
      </c>
      <c r="M24">
        <f t="shared" si="4"/>
        <v>0.99963999999999975</v>
      </c>
      <c r="N24">
        <f t="shared" si="4"/>
        <v>9.988920000000002</v>
      </c>
      <c r="O24">
        <f t="shared" si="4"/>
        <v>0.9967020000000002</v>
      </c>
    </row>
    <row r="25" spans="3:15" x14ac:dyDescent="0.25">
      <c r="C25" t="s">
        <v>75</v>
      </c>
      <c r="D25">
        <f>AVERAGE(D4:D8)</f>
        <v>1.0114399999999999</v>
      </c>
      <c r="E25">
        <f t="shared" ref="E25:O25" si="5">AVERAGE(E4:E8)</f>
        <v>1.0786799999999999</v>
      </c>
      <c r="F25">
        <f t="shared" si="5"/>
        <v>2.4470199999999998</v>
      </c>
      <c r="G25">
        <f t="shared" si="5"/>
        <v>0.98141999999999996</v>
      </c>
      <c r="H25">
        <f t="shared" si="5"/>
        <v>0.99124000000000001</v>
      </c>
      <c r="I25">
        <f t="shared" si="5"/>
        <v>1.12314</v>
      </c>
      <c r="J25">
        <f t="shared" si="5"/>
        <v>1.6414599999999999</v>
      </c>
      <c r="K25">
        <f t="shared" si="5"/>
        <v>0.9578399999999998</v>
      </c>
      <c r="L25">
        <f t="shared" si="5"/>
        <v>9.3192599999999999</v>
      </c>
      <c r="M25">
        <f t="shared" si="5"/>
        <v>1.1220399999999999</v>
      </c>
      <c r="N25">
        <f t="shared" si="5"/>
        <v>15.410420000000002</v>
      </c>
      <c r="O25">
        <f t="shared" si="5"/>
        <v>1.0526240000000002</v>
      </c>
    </row>
    <row r="26" spans="3:15" x14ac:dyDescent="0.25">
      <c r="C26" t="s">
        <v>74</v>
      </c>
      <c r="D26">
        <f>AVERAGE(D9:D13)</f>
        <v>0.98317999999999994</v>
      </c>
      <c r="E26">
        <f t="shared" ref="E26:O26" si="6">AVERAGE(E9:E13)</f>
        <v>0.92080000000000017</v>
      </c>
      <c r="F26">
        <f t="shared" si="6"/>
        <v>0.84886000000000017</v>
      </c>
      <c r="G26">
        <f t="shared" si="6"/>
        <v>1.0025999999999999</v>
      </c>
      <c r="H26">
        <f t="shared" si="6"/>
        <v>1.0089000000000001</v>
      </c>
      <c r="I26">
        <f t="shared" si="6"/>
        <v>0.87629999999999997</v>
      </c>
      <c r="J26">
        <f t="shared" si="6"/>
        <v>0.90498000000000012</v>
      </c>
      <c r="K26">
        <f t="shared" si="6"/>
        <v>1.0269600000000001</v>
      </c>
      <c r="L26">
        <f t="shared" si="6"/>
        <v>0.82150000000000001</v>
      </c>
      <c r="M26">
        <f t="shared" si="6"/>
        <v>0.87724000000000013</v>
      </c>
      <c r="N26">
        <f t="shared" si="6"/>
        <v>4.5674200000000003</v>
      </c>
      <c r="O26">
        <f t="shared" si="6"/>
        <v>0.94077999999999995</v>
      </c>
    </row>
    <row r="34" spans="1:2" x14ac:dyDescent="0.25">
      <c r="A34" t="s">
        <v>36</v>
      </c>
    </row>
    <row r="35" spans="1:2" x14ac:dyDescent="0.25">
      <c r="A35" t="s">
        <v>37</v>
      </c>
    </row>
    <row r="36" spans="1:2" x14ac:dyDescent="0.25">
      <c r="A36" t="s">
        <v>13</v>
      </c>
      <c r="B36">
        <v>1</v>
      </c>
    </row>
    <row r="37" spans="1:2" x14ac:dyDescent="0.25">
      <c r="A37" t="s">
        <v>14</v>
      </c>
      <c r="B37">
        <v>2</v>
      </c>
    </row>
    <row r="38" spans="1:2" x14ac:dyDescent="0.25">
      <c r="A38" t="s">
        <v>15</v>
      </c>
      <c r="B38">
        <v>3</v>
      </c>
    </row>
    <row r="39" spans="1:2" x14ac:dyDescent="0.25">
      <c r="A39" t="s">
        <v>16</v>
      </c>
      <c r="B39">
        <v>4</v>
      </c>
    </row>
    <row r="40" spans="1:2" x14ac:dyDescent="0.25">
      <c r="A40" t="s">
        <v>17</v>
      </c>
      <c r="B40">
        <v>5</v>
      </c>
    </row>
    <row r="41" spans="1:2" x14ac:dyDescent="0.25">
      <c r="A41" t="s">
        <v>18</v>
      </c>
      <c r="B41">
        <v>6</v>
      </c>
    </row>
    <row r="42" spans="1:2" x14ac:dyDescent="0.25">
      <c r="A42" t="s">
        <v>19</v>
      </c>
      <c r="B42">
        <v>7</v>
      </c>
    </row>
    <row r="43" spans="1:2" x14ac:dyDescent="0.25">
      <c r="A43" t="s">
        <v>20</v>
      </c>
      <c r="B43">
        <v>8</v>
      </c>
    </row>
    <row r="44" spans="1:2" x14ac:dyDescent="0.25">
      <c r="A44" t="s">
        <v>21</v>
      </c>
      <c r="B44">
        <v>9</v>
      </c>
    </row>
    <row r="45" spans="1:2" x14ac:dyDescent="0.25">
      <c r="A45" t="s">
        <v>22</v>
      </c>
      <c r="B45">
        <v>10</v>
      </c>
    </row>
    <row r="48" spans="1:2" x14ac:dyDescent="0.25">
      <c r="A48" t="s">
        <v>38</v>
      </c>
    </row>
    <row r="49" spans="1:15" x14ac:dyDescent="0.25">
      <c r="A49" t="s">
        <v>39</v>
      </c>
    </row>
    <row r="50" spans="1:15" x14ac:dyDescent="0.25">
      <c r="A50" t="s">
        <v>13</v>
      </c>
      <c r="B50">
        <v>1</v>
      </c>
      <c r="D50">
        <v>0.87760000000000005</v>
      </c>
      <c r="E50">
        <v>0.30199999999999999</v>
      </c>
      <c r="F50">
        <v>6.7775999999999996</v>
      </c>
      <c r="G50">
        <v>0.58160000000000001</v>
      </c>
      <c r="H50">
        <v>1.0150999999999999</v>
      </c>
      <c r="I50">
        <v>0.13220000000000001</v>
      </c>
      <c r="J50">
        <v>3.7763</v>
      </c>
      <c r="K50">
        <v>1.3375999999999999</v>
      </c>
      <c r="L50">
        <v>40.955500000000001</v>
      </c>
      <c r="M50">
        <v>0.45960000000000001</v>
      </c>
      <c r="N50">
        <f>L50+J50+H50+F50+D50</f>
        <v>53.402099999999997</v>
      </c>
      <c r="O50">
        <f>(M50+K50+I50+G50+E50)/5</f>
        <v>0.56259999999999999</v>
      </c>
    </row>
    <row r="51" spans="1:15" x14ac:dyDescent="0.25">
      <c r="A51" t="s">
        <v>14</v>
      </c>
      <c r="B51">
        <v>2</v>
      </c>
      <c r="D51">
        <v>1.0989</v>
      </c>
      <c r="E51">
        <v>1.3935</v>
      </c>
      <c r="F51">
        <v>2.7843</v>
      </c>
      <c r="G51">
        <v>1.2712000000000001</v>
      </c>
      <c r="H51">
        <v>1.4665999999999999</v>
      </c>
      <c r="I51">
        <v>1.7373000000000001</v>
      </c>
      <c r="J51">
        <v>1.9357</v>
      </c>
      <c r="K51">
        <v>0.41799999999999998</v>
      </c>
      <c r="L51">
        <v>1.8153999999999999</v>
      </c>
      <c r="M51">
        <v>1.1705000000000001</v>
      </c>
      <c r="N51">
        <f t="shared" ref="N51:N59" si="7">L51+J51+H51+F51+D51</f>
        <v>9.1008999999999993</v>
      </c>
      <c r="O51">
        <f t="shared" ref="O51:O59" si="8">(M51+K51+I51+G51+E51)/5</f>
        <v>1.1981000000000002</v>
      </c>
    </row>
    <row r="52" spans="1:15" x14ac:dyDescent="0.25">
      <c r="A52" t="s">
        <v>15</v>
      </c>
      <c r="B52">
        <v>3</v>
      </c>
      <c r="D52">
        <v>0.59470000000000001</v>
      </c>
      <c r="E52">
        <v>8.7900000000000006E-2</v>
      </c>
      <c r="F52">
        <v>0.98340000000000005</v>
      </c>
      <c r="G52">
        <v>3.4000000000000002E-2</v>
      </c>
      <c r="H52">
        <v>8.0199999999999994E-2</v>
      </c>
      <c r="I52">
        <v>0.31519999999999998</v>
      </c>
      <c r="J52">
        <v>0.86250000000000004</v>
      </c>
      <c r="K52">
        <v>0.59799999999999998</v>
      </c>
      <c r="L52">
        <v>1.8179000000000001</v>
      </c>
      <c r="M52">
        <v>7.4499999999999997E-2</v>
      </c>
      <c r="N52">
        <f t="shared" si="7"/>
        <v>4.3387000000000002</v>
      </c>
      <c r="O52">
        <f t="shared" si="8"/>
        <v>0.22192000000000003</v>
      </c>
    </row>
    <row r="53" spans="1:15" x14ac:dyDescent="0.25">
      <c r="A53" t="s">
        <v>16</v>
      </c>
      <c r="B53">
        <v>4</v>
      </c>
      <c r="D53">
        <v>0.99870000000000003</v>
      </c>
      <c r="E53">
        <v>2.1307999999999998</v>
      </c>
      <c r="F53">
        <v>1.0226999999999999</v>
      </c>
      <c r="G53">
        <v>1.8696999999999999</v>
      </c>
      <c r="H53">
        <v>1.169</v>
      </c>
      <c r="I53">
        <v>1.9578</v>
      </c>
      <c r="J53">
        <v>0.56759999999999999</v>
      </c>
      <c r="K53">
        <v>1.1066</v>
      </c>
      <c r="L53">
        <v>0.80079999999999996</v>
      </c>
      <c r="M53">
        <v>2.2397</v>
      </c>
      <c r="N53">
        <f t="shared" si="7"/>
        <v>4.5587999999999997</v>
      </c>
      <c r="O53">
        <f t="shared" si="8"/>
        <v>1.8609200000000001</v>
      </c>
    </row>
    <row r="54" spans="1:15" x14ac:dyDescent="0.25">
      <c r="A54" t="s">
        <v>17</v>
      </c>
      <c r="B54">
        <v>5</v>
      </c>
      <c r="D54">
        <v>1.4873000000000001</v>
      </c>
      <c r="E54">
        <v>1.4792000000000001</v>
      </c>
      <c r="F54">
        <v>0.66710000000000003</v>
      </c>
      <c r="G54">
        <v>1.1506000000000001</v>
      </c>
      <c r="H54">
        <v>1.2253000000000001</v>
      </c>
      <c r="I54">
        <v>1.4732000000000001</v>
      </c>
      <c r="J54">
        <v>1.0651999999999999</v>
      </c>
      <c r="K54">
        <v>1.329</v>
      </c>
      <c r="L54">
        <v>1.2067000000000001</v>
      </c>
      <c r="M54">
        <v>1.6658999999999999</v>
      </c>
      <c r="N54">
        <f t="shared" si="7"/>
        <v>5.6516000000000011</v>
      </c>
      <c r="O54">
        <f t="shared" si="8"/>
        <v>1.4195799999999998</v>
      </c>
    </row>
    <row r="55" spans="1:15" x14ac:dyDescent="0.25">
      <c r="A55" t="s">
        <v>18</v>
      </c>
      <c r="B55">
        <v>6</v>
      </c>
      <c r="D55">
        <v>1.4259999999999999</v>
      </c>
      <c r="E55">
        <v>0.40739999999999998</v>
      </c>
      <c r="F55">
        <v>0.3926</v>
      </c>
      <c r="G55">
        <v>1.1218999999999999</v>
      </c>
      <c r="H55">
        <v>1.3563000000000001</v>
      </c>
      <c r="I55">
        <v>0.23280000000000001</v>
      </c>
      <c r="J55">
        <v>0.61050000000000004</v>
      </c>
      <c r="K55">
        <v>1.1329</v>
      </c>
      <c r="L55">
        <v>0.62009999999999998</v>
      </c>
      <c r="M55">
        <v>0.71460000000000001</v>
      </c>
      <c r="N55">
        <f t="shared" si="7"/>
        <v>4.4055</v>
      </c>
      <c r="O55">
        <f t="shared" si="8"/>
        <v>0.72192000000000012</v>
      </c>
    </row>
    <row r="56" spans="1:15" x14ac:dyDescent="0.25">
      <c r="A56" t="s">
        <v>19</v>
      </c>
      <c r="B56">
        <v>7</v>
      </c>
      <c r="D56">
        <v>0.72940000000000005</v>
      </c>
      <c r="E56">
        <v>1.6916</v>
      </c>
      <c r="F56">
        <v>0.33679999999999999</v>
      </c>
      <c r="G56">
        <v>0.97230000000000005</v>
      </c>
      <c r="H56">
        <v>0.70650000000000002</v>
      </c>
      <c r="I56">
        <v>0.84760000000000002</v>
      </c>
      <c r="J56">
        <v>0.68340000000000001</v>
      </c>
      <c r="K56">
        <v>1.1423000000000001</v>
      </c>
      <c r="L56">
        <v>0.30120000000000002</v>
      </c>
      <c r="M56">
        <v>0.63460000000000005</v>
      </c>
      <c r="N56">
        <f t="shared" si="7"/>
        <v>2.7572999999999999</v>
      </c>
      <c r="O56">
        <f t="shared" si="8"/>
        <v>1.05768</v>
      </c>
    </row>
    <row r="57" spans="1:15" x14ac:dyDescent="0.25">
      <c r="A57" t="s">
        <v>20</v>
      </c>
      <c r="B57">
        <v>8</v>
      </c>
      <c r="D57">
        <v>0.63949999999999996</v>
      </c>
      <c r="E57">
        <v>1.4316</v>
      </c>
      <c r="F57">
        <v>0.91649999999999998</v>
      </c>
      <c r="G57">
        <v>1.3323</v>
      </c>
      <c r="H57">
        <v>0.86</v>
      </c>
      <c r="I57">
        <v>2.0958000000000001</v>
      </c>
      <c r="J57">
        <v>0.98250000000000004</v>
      </c>
      <c r="K57">
        <v>1.0888</v>
      </c>
      <c r="L57">
        <v>0.48730000000000001</v>
      </c>
      <c r="M57">
        <v>1.4266000000000001</v>
      </c>
      <c r="N57">
        <f t="shared" si="7"/>
        <v>3.8858000000000001</v>
      </c>
      <c r="O57">
        <f t="shared" si="8"/>
        <v>1.47502</v>
      </c>
    </row>
    <row r="58" spans="1:15" x14ac:dyDescent="0.25">
      <c r="A58" t="s">
        <v>21</v>
      </c>
      <c r="B58">
        <v>9</v>
      </c>
      <c r="D58">
        <v>1.0744</v>
      </c>
      <c r="E58">
        <v>1.0263</v>
      </c>
      <c r="F58">
        <v>1.083</v>
      </c>
      <c r="G58">
        <v>0.88</v>
      </c>
      <c r="H58">
        <v>1.1808000000000001</v>
      </c>
      <c r="I58">
        <v>1.1565000000000001</v>
      </c>
      <c r="J58">
        <v>0.67649999999999999</v>
      </c>
      <c r="K58">
        <v>0.98729999999999996</v>
      </c>
      <c r="L58">
        <v>1.1420999999999999</v>
      </c>
      <c r="M58">
        <v>1.3051999999999999</v>
      </c>
      <c r="N58">
        <f t="shared" si="7"/>
        <v>5.1567999999999996</v>
      </c>
      <c r="O58">
        <f t="shared" si="8"/>
        <v>1.0710599999999999</v>
      </c>
    </row>
    <row r="59" spans="1:15" x14ac:dyDescent="0.25">
      <c r="A59" t="s">
        <v>22</v>
      </c>
      <c r="B59">
        <v>10</v>
      </c>
      <c r="D59">
        <v>1.0466</v>
      </c>
      <c r="E59">
        <v>4.7100000000000003E-2</v>
      </c>
      <c r="F59">
        <v>1.5154000000000001</v>
      </c>
      <c r="G59">
        <v>0.70650000000000002</v>
      </c>
      <c r="H59">
        <v>0.94089999999999996</v>
      </c>
      <c r="I59">
        <v>4.8800000000000003E-2</v>
      </c>
      <c r="J59">
        <v>1.5720000000000001</v>
      </c>
      <c r="K59">
        <v>0.78349999999999997</v>
      </c>
      <c r="L59">
        <v>1.5568</v>
      </c>
      <c r="M59">
        <v>0.30520000000000003</v>
      </c>
      <c r="N59">
        <f t="shared" si="7"/>
        <v>6.6317000000000004</v>
      </c>
      <c r="O59">
        <f t="shared" si="8"/>
        <v>0.37821999999999995</v>
      </c>
    </row>
    <row r="61" spans="1:15" x14ac:dyDescent="0.25">
      <c r="A61" s="17" t="s">
        <v>72</v>
      </c>
    </row>
    <row r="62" spans="1:15" x14ac:dyDescent="0.25">
      <c r="C62" s="14" t="s">
        <v>41</v>
      </c>
      <c r="D62">
        <f>+D25</f>
        <v>1.0114399999999999</v>
      </c>
      <c r="E62">
        <f t="shared" ref="E62:O63" si="9">+E25</f>
        <v>1.0786799999999999</v>
      </c>
      <c r="F62">
        <f t="shared" si="9"/>
        <v>2.4470199999999998</v>
      </c>
      <c r="G62">
        <f t="shared" si="9"/>
        <v>0.98141999999999996</v>
      </c>
      <c r="H62">
        <f t="shared" si="9"/>
        <v>0.99124000000000001</v>
      </c>
      <c r="I62">
        <f t="shared" si="9"/>
        <v>1.12314</v>
      </c>
      <c r="J62">
        <f t="shared" si="9"/>
        <v>1.6414599999999999</v>
      </c>
      <c r="K62">
        <f t="shared" si="9"/>
        <v>0.9578399999999998</v>
      </c>
      <c r="L62">
        <f t="shared" si="9"/>
        <v>9.3192599999999999</v>
      </c>
      <c r="M62">
        <f t="shared" si="9"/>
        <v>1.1220399999999999</v>
      </c>
      <c r="N62">
        <f t="shared" si="9"/>
        <v>15.410420000000002</v>
      </c>
      <c r="O62">
        <f t="shared" si="9"/>
        <v>1.0526240000000002</v>
      </c>
    </row>
    <row r="63" spans="1:15" x14ac:dyDescent="0.25">
      <c r="C63" s="15" t="s">
        <v>42</v>
      </c>
      <c r="D63">
        <f>+D26</f>
        <v>0.98317999999999994</v>
      </c>
      <c r="E63">
        <f t="shared" si="9"/>
        <v>0.92080000000000017</v>
      </c>
      <c r="F63">
        <f t="shared" si="9"/>
        <v>0.84886000000000017</v>
      </c>
      <c r="G63">
        <f t="shared" si="9"/>
        <v>1.0025999999999999</v>
      </c>
      <c r="H63">
        <f t="shared" si="9"/>
        <v>1.0089000000000001</v>
      </c>
      <c r="I63">
        <f t="shared" si="9"/>
        <v>0.87629999999999997</v>
      </c>
      <c r="J63">
        <f t="shared" si="9"/>
        <v>0.90498000000000012</v>
      </c>
      <c r="K63">
        <f t="shared" si="9"/>
        <v>1.0269600000000001</v>
      </c>
      <c r="L63">
        <f t="shared" si="9"/>
        <v>0.82150000000000001</v>
      </c>
      <c r="M63">
        <f t="shared" si="9"/>
        <v>0.87724000000000013</v>
      </c>
      <c r="N63">
        <f t="shared" si="9"/>
        <v>4.5674200000000003</v>
      </c>
      <c r="O63">
        <f t="shared" si="9"/>
        <v>0.94077999999999995</v>
      </c>
    </row>
    <row r="64" spans="1:15" x14ac:dyDescent="0.25">
      <c r="C64" s="15" t="s">
        <v>43</v>
      </c>
      <c r="D64">
        <f>VAR(D50:D54)</f>
        <v>0.1064599180000001</v>
      </c>
      <c r="E64">
        <f t="shared" ref="E64:O64" si="10">VAR(E50:E54)</f>
        <v>0.73784030700000036</v>
      </c>
      <c r="F64">
        <f t="shared" si="10"/>
        <v>6.5516667769999977</v>
      </c>
      <c r="G64">
        <f t="shared" si="10"/>
        <v>0.48977409200000022</v>
      </c>
      <c r="H64">
        <f t="shared" si="10"/>
        <v>0.28572825300000004</v>
      </c>
      <c r="I64">
        <f t="shared" si="10"/>
        <v>0.70778023800000001</v>
      </c>
      <c r="J64">
        <f t="shared" si="10"/>
        <v>1.6840371430000003</v>
      </c>
      <c r="K64">
        <f t="shared" si="10"/>
        <v>0.18125474800000019</v>
      </c>
      <c r="L64">
        <f t="shared" si="10"/>
        <v>312.95194715299999</v>
      </c>
      <c r="M64">
        <f t="shared" si="10"/>
        <v>0.77086568799999999</v>
      </c>
      <c r="N64">
        <f t="shared" si="10"/>
        <v>454.68825000699991</v>
      </c>
      <c r="O64">
        <f t="shared" si="10"/>
        <v>0.43483876307999969</v>
      </c>
    </row>
    <row r="65" spans="1:15" x14ac:dyDescent="0.25">
      <c r="C65" s="15" t="s">
        <v>44</v>
      </c>
      <c r="D65">
        <f>VAR(D55:D59)</f>
        <v>9.7738242000000142E-2</v>
      </c>
      <c r="E65">
        <f t="shared" ref="E65:O65" si="11">VAR(E55:E59)</f>
        <v>0.47327769499999972</v>
      </c>
      <c r="F65">
        <f t="shared" si="11"/>
        <v>0.24351272799999968</v>
      </c>
      <c r="G65">
        <f t="shared" si="11"/>
        <v>5.6639660000000092E-2</v>
      </c>
      <c r="H65">
        <f t="shared" si="11"/>
        <v>6.7119335000000113E-2</v>
      </c>
      <c r="I65">
        <f t="shared" si="11"/>
        <v>0.66634112000000023</v>
      </c>
      <c r="J65">
        <f t="shared" si="11"/>
        <v>0.15973607699999981</v>
      </c>
      <c r="K65">
        <f t="shared" si="11"/>
        <v>2.2299118000000062E-2</v>
      </c>
      <c r="L65">
        <f t="shared" si="11"/>
        <v>0.26660353499999989</v>
      </c>
      <c r="M65">
        <f t="shared" si="11"/>
        <v>0.22437546799999963</v>
      </c>
      <c r="N65">
        <f t="shared" si="11"/>
        <v>2.0939947569999973</v>
      </c>
      <c r="O65">
        <f t="shared" si="11"/>
        <v>0.17010607980000003</v>
      </c>
    </row>
    <row r="66" spans="1:15" x14ac:dyDescent="0.25">
      <c r="C66" s="15" t="s">
        <v>45</v>
      </c>
      <c r="D66">
        <f>COVAR(D50:D54,E50:E54)</f>
        <v>0.14431402080000003</v>
      </c>
      <c r="F66">
        <f t="shared" ref="F66:P66" si="12">COVAR(F50:F54,G50:G54)</f>
        <v>-0.36267489439999995</v>
      </c>
      <c r="H66">
        <f t="shared" si="12"/>
        <v>0.24693462640000002</v>
      </c>
      <c r="J66">
        <f t="shared" si="12"/>
        <v>0.11171064159999995</v>
      </c>
      <c r="L66">
        <f t="shared" si="12"/>
        <v>-5.4791224224000006</v>
      </c>
      <c r="N66">
        <f t="shared" si="12"/>
        <v>-4.5379550464799987</v>
      </c>
    </row>
    <row r="67" spans="1:15" x14ac:dyDescent="0.25">
      <c r="C67" s="16" t="s">
        <v>46</v>
      </c>
      <c r="D67">
        <f>COVAR(D55:D59,E55:E59)</f>
        <v>-0.12885909999999998</v>
      </c>
      <c r="F67">
        <f t="shared" ref="F67:P67" si="13">COVAR(F55:F59,G55:G59)</f>
        <v>-4.8536709999999997E-2</v>
      </c>
      <c r="H67">
        <f t="shared" si="13"/>
        <v>-5.8404037999999991E-2</v>
      </c>
      <c r="J67">
        <f t="shared" si="13"/>
        <v>-4.1058316800000008E-2</v>
      </c>
      <c r="L67">
        <f t="shared" si="13"/>
        <v>-6.1602372000000016E-2</v>
      </c>
      <c r="N67">
        <f t="shared" si="13"/>
        <v>-0.32496216320000004</v>
      </c>
    </row>
    <row r="68" spans="1:15" x14ac:dyDescent="0.25">
      <c r="C68" s="13" t="s">
        <v>47</v>
      </c>
      <c r="D68">
        <f>+D63-D62</f>
        <v>-2.8259999999999952E-2</v>
      </c>
      <c r="E68">
        <f t="shared" ref="E68:O68" si="14">+E63-E62</f>
        <v>-0.15787999999999969</v>
      </c>
      <c r="F68">
        <f t="shared" si="14"/>
        <v>-1.5981599999999996</v>
      </c>
      <c r="G68">
        <f t="shared" si="14"/>
        <v>2.1179999999999977E-2</v>
      </c>
      <c r="H68">
        <f t="shared" si="14"/>
        <v>1.766000000000012E-2</v>
      </c>
      <c r="I68">
        <f t="shared" si="14"/>
        <v>-0.24684000000000006</v>
      </c>
      <c r="J68">
        <f t="shared" si="14"/>
        <v>-0.7364799999999998</v>
      </c>
      <c r="K68">
        <f t="shared" si="14"/>
        <v>6.9120000000000292E-2</v>
      </c>
      <c r="L68">
        <f t="shared" si="14"/>
        <v>-8.4977599999999995</v>
      </c>
      <c r="M68">
        <f t="shared" si="14"/>
        <v>-0.2447999999999998</v>
      </c>
      <c r="N68">
        <f t="shared" si="14"/>
        <v>-10.843000000000002</v>
      </c>
      <c r="O68">
        <f t="shared" si="14"/>
        <v>-0.11184400000000028</v>
      </c>
    </row>
    <row r="69" spans="1:15" x14ac:dyDescent="0.25">
      <c r="C69" s="13" t="s">
        <v>48</v>
      </c>
      <c r="D69">
        <f>+D65-D64</f>
        <v>-8.721675999999956E-3</v>
      </c>
      <c r="E69">
        <f t="shared" ref="E69:O69" si="15">+E65-E64</f>
        <v>-0.26456261200000064</v>
      </c>
      <c r="F69">
        <f t="shared" si="15"/>
        <v>-6.3081540489999979</v>
      </c>
      <c r="G69">
        <f t="shared" si="15"/>
        <v>-0.43313443200000012</v>
      </c>
      <c r="H69">
        <f t="shared" si="15"/>
        <v>-0.21860891799999993</v>
      </c>
      <c r="I69">
        <f t="shared" si="15"/>
        <v>-4.1439117999999775E-2</v>
      </c>
      <c r="J69">
        <f t="shared" si="15"/>
        <v>-1.5243010660000005</v>
      </c>
      <c r="K69">
        <f t="shared" si="15"/>
        <v>-0.15895563000000013</v>
      </c>
      <c r="L69">
        <f t="shared" si="15"/>
        <v>-312.68534361799999</v>
      </c>
      <c r="M69">
        <f t="shared" si="15"/>
        <v>-0.54649022000000036</v>
      </c>
      <c r="N69">
        <f t="shared" si="15"/>
        <v>-452.59425524999989</v>
      </c>
      <c r="O69">
        <f t="shared" si="15"/>
        <v>-0.26473268327999966</v>
      </c>
    </row>
    <row r="70" spans="1:15" x14ac:dyDescent="0.25">
      <c r="C70" s="13" t="s">
        <v>73</v>
      </c>
      <c r="D70">
        <f>+D67-D66</f>
        <v>-0.2731731208</v>
      </c>
      <c r="E70">
        <f t="shared" ref="E70:O70" si="16">+E67-E66</f>
        <v>0</v>
      </c>
      <c r="F70">
        <f t="shared" si="16"/>
        <v>0.31413818439999996</v>
      </c>
      <c r="G70">
        <f t="shared" si="16"/>
        <v>0</v>
      </c>
      <c r="H70">
        <f t="shared" si="16"/>
        <v>-0.30533866440000001</v>
      </c>
      <c r="I70">
        <f t="shared" si="16"/>
        <v>0</v>
      </c>
      <c r="J70">
        <f t="shared" si="16"/>
        <v>-0.15276895839999996</v>
      </c>
      <c r="K70">
        <f t="shared" si="16"/>
        <v>0</v>
      </c>
      <c r="L70">
        <f t="shared" si="16"/>
        <v>5.4175200504000003</v>
      </c>
      <c r="M70">
        <f t="shared" si="16"/>
        <v>0</v>
      </c>
      <c r="N70">
        <f t="shared" si="16"/>
        <v>4.2129928832799983</v>
      </c>
      <c r="O70">
        <f t="shared" si="16"/>
        <v>0</v>
      </c>
    </row>
    <row r="74" spans="1:15" x14ac:dyDescent="0.25">
      <c r="A74" t="s">
        <v>76</v>
      </c>
    </row>
    <row r="76" spans="1:15" x14ac:dyDescent="0.25">
      <c r="B76">
        <v>1</v>
      </c>
      <c r="D76">
        <f>(2*D62*E68*D66)+(2*E62*E68+(E68^2))*D64</f>
        <v>-7.9696943540901205E-2</v>
      </c>
      <c r="F76">
        <f t="shared" ref="F76:P76" si="17">(2*F62*G68*F66)+(2*G62*G68+(G68^2))*F64</f>
        <v>0.23771780669916559</v>
      </c>
      <c r="H76">
        <f t="shared" si="17"/>
        <v>-0.26185761139896491</v>
      </c>
      <c r="J76">
        <f t="shared" si="17"/>
        <v>0.25638087312791802</v>
      </c>
      <c r="L76">
        <f t="shared" si="17"/>
        <v>-128.1664686654558</v>
      </c>
      <c r="N76">
        <f t="shared" si="17"/>
        <v>-85.729968317821985</v>
      </c>
    </row>
    <row r="77" spans="1:15" x14ac:dyDescent="0.25">
      <c r="B77">
        <v>2</v>
      </c>
      <c r="D77">
        <f>2*E62*D68*D66+(2*D62*D68+(D68^2))*E64</f>
        <v>-5.0388945779275884E-2</v>
      </c>
      <c r="F77">
        <f t="shared" ref="F77:P77" si="18">2*G62*F68*F66+(2*F62*F68+(F68^2))*G64</f>
        <v>-1.4421218019128885</v>
      </c>
      <c r="H77">
        <f t="shared" si="18"/>
        <v>3.4796272882356399E-2</v>
      </c>
      <c r="J77">
        <f t="shared" si="18"/>
        <v>-0.49753361721204314</v>
      </c>
      <c r="L77">
        <f t="shared" si="18"/>
        <v>38.056581774790786</v>
      </c>
      <c r="N77">
        <f t="shared" si="18"/>
        <v>9.3941751583797952</v>
      </c>
    </row>
    <row r="78" spans="1:15" x14ac:dyDescent="0.25">
      <c r="B78">
        <v>3</v>
      </c>
      <c r="D78">
        <f>D62^2*E69</f>
        <v>-0.27065042882401846</v>
      </c>
      <c r="F78">
        <f t="shared" ref="F78:P78" si="19">F62^2*G69</f>
        <v>-2.5935686455109463</v>
      </c>
      <c r="H78">
        <f t="shared" si="19"/>
        <v>-4.0716284591101215E-2</v>
      </c>
      <c r="J78">
        <f t="shared" si="19"/>
        <v>-0.42828860799876517</v>
      </c>
      <c r="L78">
        <f t="shared" si="19"/>
        <v>-47.461914317487484</v>
      </c>
      <c r="N78">
        <f t="shared" si="19"/>
        <v>-62.868994158847599</v>
      </c>
    </row>
    <row r="79" spans="1:15" x14ac:dyDescent="0.25">
      <c r="B79">
        <v>4</v>
      </c>
      <c r="D79">
        <f>+E62^2*D69</f>
        <v>-1.0148110840437008E-2</v>
      </c>
      <c r="F79">
        <f t="shared" ref="F79:P79" si="20">+G62^2*F69</f>
        <v>-6.075920722770598</v>
      </c>
      <c r="H79">
        <f t="shared" si="20"/>
        <v>-0.27576278982133268</v>
      </c>
      <c r="J79">
        <f t="shared" si="20"/>
        <v>-1.3984813928237383</v>
      </c>
      <c r="L79">
        <f t="shared" si="20"/>
        <v>-393.66264325194197</v>
      </c>
      <c r="N79">
        <f t="shared" si="20"/>
        <v>-501.48225807887752</v>
      </c>
    </row>
    <row r="80" spans="1:15" x14ac:dyDescent="0.25">
      <c r="B80">
        <v>5</v>
      </c>
      <c r="D80">
        <f>2*E68*D68*D66</f>
        <v>1.2877685005726496E-3</v>
      </c>
      <c r="F80">
        <f t="shared" ref="F80:P80" si="21">2*G68*F68*F66</f>
        <v>2.4552385891165079E-2</v>
      </c>
      <c r="H80">
        <f t="shared" si="21"/>
        <v>-2.1528720811379598E-3</v>
      </c>
      <c r="J80">
        <f t="shared" si="21"/>
        <v>-1.137337159572656E-2</v>
      </c>
      <c r="L80">
        <f t="shared" si="21"/>
        <v>-22.795906897582686</v>
      </c>
      <c r="N80">
        <f t="shared" si="21"/>
        <v>-11.006578456922615</v>
      </c>
    </row>
    <row r="81" spans="1:14" x14ac:dyDescent="0.25">
      <c r="B81">
        <v>6</v>
      </c>
      <c r="D81">
        <f>(((2*D62*E62)-(2*D66))*D70)-(D70^2)</f>
        <v>-0.59185286176132623</v>
      </c>
      <c r="F81">
        <f t="shared" ref="F81:P81" si="22">(((2*F62*G62)-(2*F66))*F70)-(F70^2)</f>
        <v>1.6380171248645561</v>
      </c>
      <c r="H81">
        <f t="shared" si="22"/>
        <v>-0.62230218206463039</v>
      </c>
      <c r="J81">
        <f t="shared" si="22"/>
        <v>-0.46959035502502533</v>
      </c>
      <c r="L81">
        <f t="shared" si="22"/>
        <v>143.31447826821753</v>
      </c>
      <c r="N81">
        <f t="shared" si="22"/>
        <v>157.16853525031809</v>
      </c>
    </row>
    <row r="82" spans="1:14" x14ac:dyDescent="0.25">
      <c r="B82">
        <v>7</v>
      </c>
      <c r="D82">
        <f>(2*D62*D68+(D68^2))*E69</f>
        <v>1.4912855048186664E-2</v>
      </c>
      <c r="F82">
        <f t="shared" ref="F82:P82" si="23">(2*F62*F68+(F68^2))*G69</f>
        <v>2.2814678700186541</v>
      </c>
      <c r="H82">
        <f t="shared" si="23"/>
        <v>-1.4637321018353452E-3</v>
      </c>
      <c r="J82">
        <f t="shared" si="23"/>
        <v>0.29810572726823881</v>
      </c>
      <c r="L82">
        <f t="shared" si="23"/>
        <v>47.093108698015278</v>
      </c>
      <c r="N82">
        <f t="shared" si="23"/>
        <v>57.346319493997456</v>
      </c>
    </row>
    <row r="83" spans="1:14" x14ac:dyDescent="0.25">
      <c r="B83">
        <v>8</v>
      </c>
      <c r="D83">
        <f>(2*E62*E68+(E68^2))*D69</f>
        <v>2.7532403850924034E-3</v>
      </c>
      <c r="F83">
        <f t="shared" ref="F83:P83" si="24">(2*G62*G68+(G68^2))*F69</f>
        <v>-0.26507837040556959</v>
      </c>
      <c r="H83">
        <f t="shared" si="24"/>
        <v>0.10789263224006128</v>
      </c>
      <c r="J83">
        <f t="shared" si="24"/>
        <v>-0.20911791208067576</v>
      </c>
      <c r="L83">
        <f t="shared" si="24"/>
        <v>153.03563156744795</v>
      </c>
      <c r="N83">
        <f t="shared" si="24"/>
        <v>100.90601456573417</v>
      </c>
    </row>
    <row r="84" spans="1:14" x14ac:dyDescent="0.25">
      <c r="B84">
        <v>9</v>
      </c>
      <c r="D84">
        <f>(2*E62*D68+2*D62*E68+2*D68*E68)*D70</f>
        <v>0.10146084335874098</v>
      </c>
      <c r="F84">
        <f t="shared" ref="F84:O84" si="25">(2*G62*F68+2*F62*G68+2*F68*G68)*F70</f>
        <v>-0.97413455107067015</v>
      </c>
      <c r="H84">
        <f t="shared" si="25"/>
        <v>0.13996860166306832</v>
      </c>
      <c r="J84">
        <f t="shared" si="25"/>
        <v>0.1964235393692208</v>
      </c>
      <c r="L84">
        <f t="shared" si="25"/>
        <v>-105.48919013095895</v>
      </c>
      <c r="N84">
        <f t="shared" si="25"/>
        <v>-100.47516638623932</v>
      </c>
    </row>
    <row r="85" spans="1:14" x14ac:dyDescent="0.25">
      <c r="B85">
        <v>10</v>
      </c>
      <c r="D85">
        <f>+D88-D87-SUM(D76:D84)</f>
        <v>1.6364091630623134E-2</v>
      </c>
      <c r="F85">
        <f t="shared" ref="F85:N85" si="26">+F88-F87-SUM(F76:F84)</f>
        <v>1.7415013382124007</v>
      </c>
      <c r="H85">
        <f t="shared" si="26"/>
        <v>-1.2129058376203816E-2</v>
      </c>
      <c r="J85">
        <f t="shared" si="26"/>
        <v>0.1927662585754053</v>
      </c>
      <c r="L85">
        <f t="shared" si="26"/>
        <v>59.79761528873513</v>
      </c>
      <c r="N85">
        <f t="shared" si="26"/>
        <v>93.793223325384815</v>
      </c>
    </row>
    <row r="87" spans="1:14" x14ac:dyDescent="0.25">
      <c r="D87">
        <f>D62*E64+E62^2*D64+2*D62*E62*D66-D66^2</f>
        <v>1.1642251534237109</v>
      </c>
      <c r="F87">
        <f t="shared" ref="F87:P88" si="27">F62*G64+G62^2*F64+2*F62*G62*F66-F66^2</f>
        <v>5.6354555480525654</v>
      </c>
      <c r="H87">
        <f t="shared" si="27"/>
        <v>1.5508586873811021</v>
      </c>
      <c r="J87">
        <f t="shared" si="27"/>
        <v>2.1813510638040876</v>
      </c>
      <c r="L87">
        <f t="shared" si="27"/>
        <v>256.57561418950945</v>
      </c>
      <c r="N87">
        <f t="shared" si="27"/>
        <v>342.68668464634766</v>
      </c>
    </row>
    <row r="88" spans="1:14" x14ac:dyDescent="0.25">
      <c r="D88">
        <f>D63*E65+E63^2*D65+2*D63*E63*D67-D67^2</f>
        <v>0.29826666160096793</v>
      </c>
      <c r="F88">
        <f t="shared" si="27"/>
        <v>0.20788798206783379</v>
      </c>
      <c r="H88">
        <f t="shared" si="27"/>
        <v>0.61713166373138184</v>
      </c>
      <c r="J88">
        <f t="shared" si="27"/>
        <v>0.11064220540889624</v>
      </c>
      <c r="L88">
        <f t="shared" si="27"/>
        <v>0.29690652328922645</v>
      </c>
      <c r="N88">
        <f t="shared" si="27"/>
        <v>-0.26801295854714091</v>
      </c>
    </row>
    <row r="90" spans="1:14" x14ac:dyDescent="0.25">
      <c r="D90">
        <f>+D88-D87</f>
        <v>-0.86595849182274298</v>
      </c>
      <c r="F90">
        <f t="shared" ref="F90:P90" si="28">+F88-F87</f>
        <v>-5.4275675659847318</v>
      </c>
      <c r="H90">
        <f t="shared" si="28"/>
        <v>-0.93372702364972027</v>
      </c>
      <c r="J90">
        <f t="shared" si="28"/>
        <v>-2.0707088583951911</v>
      </c>
      <c r="L90">
        <f t="shared" si="28"/>
        <v>-256.27870766622021</v>
      </c>
      <c r="N90">
        <f t="shared" si="28"/>
        <v>-342.95469760489482</v>
      </c>
    </row>
    <row r="92" spans="1:14" x14ac:dyDescent="0.25">
      <c r="A92" t="s">
        <v>77</v>
      </c>
    </row>
    <row r="93" spans="1:14" x14ac:dyDescent="0.25">
      <c r="B93">
        <v>1</v>
      </c>
      <c r="D93">
        <f>+D76/$N$90*100</f>
        <v>2.3238329755353591E-2</v>
      </c>
      <c r="F93">
        <f t="shared" ref="F93:O93" si="29">+F76/$N$90*100</f>
        <v>-6.9314637868885906E-2</v>
      </c>
      <c r="H93">
        <f t="shared" si="29"/>
        <v>7.6353411464461465E-2</v>
      </c>
      <c r="J93">
        <f t="shared" si="29"/>
        <v>-7.4756483850028713E-2</v>
      </c>
      <c r="L93">
        <f t="shared" si="29"/>
        <v>37.371253276463804</v>
      </c>
      <c r="N93">
        <f t="shared" si="29"/>
        <v>24.997461447980587</v>
      </c>
    </row>
    <row r="94" spans="1:14" x14ac:dyDescent="0.25">
      <c r="B94">
        <v>2</v>
      </c>
      <c r="D94">
        <f t="shared" ref="D94:N102" si="30">+D77/$N$90*100</f>
        <v>1.4692595299373066E-2</v>
      </c>
      <c r="F94">
        <f t="shared" si="30"/>
        <v>0.42049921228205561</v>
      </c>
      <c r="H94">
        <f t="shared" si="30"/>
        <v>-1.0146026027741971E-2</v>
      </c>
      <c r="J94">
        <f t="shared" si="30"/>
        <v>0.14507269347429463</v>
      </c>
      <c r="L94">
        <f t="shared" si="30"/>
        <v>-11.096678960972955</v>
      </c>
      <c r="N94">
        <f t="shared" si="30"/>
        <v>-2.739188360441259</v>
      </c>
    </row>
    <row r="95" spans="1:14" x14ac:dyDescent="0.25">
      <c r="B95">
        <v>3</v>
      </c>
      <c r="D95">
        <f t="shared" si="30"/>
        <v>7.8917253711399696E-2</v>
      </c>
      <c r="F95">
        <f t="shared" si="30"/>
        <v>0.75624234443317029</v>
      </c>
      <c r="H95">
        <f t="shared" si="30"/>
        <v>1.1872204951689834E-2</v>
      </c>
      <c r="J95">
        <f t="shared" si="30"/>
        <v>0.12488197741270782</v>
      </c>
      <c r="L95">
        <f t="shared" si="30"/>
        <v>13.83912063282672</v>
      </c>
      <c r="N95">
        <f t="shared" si="30"/>
        <v>18.33157399443952</v>
      </c>
    </row>
    <row r="96" spans="1:14" x14ac:dyDescent="0.25">
      <c r="B96">
        <v>4</v>
      </c>
      <c r="D96">
        <f t="shared" si="30"/>
        <v>2.9590237169249286E-3</v>
      </c>
      <c r="F96">
        <f t="shared" si="30"/>
        <v>1.7716394512754092</v>
      </c>
      <c r="H96">
        <f t="shared" si="30"/>
        <v>8.0407934851800339E-2</v>
      </c>
      <c r="J96">
        <f t="shared" si="30"/>
        <v>0.4077743802870652</v>
      </c>
      <c r="L96">
        <f t="shared" si="30"/>
        <v>114.78561046143356</v>
      </c>
      <c r="N96">
        <f t="shared" si="30"/>
        <v>146.22405279213183</v>
      </c>
    </row>
    <row r="97" spans="1:14" x14ac:dyDescent="0.25">
      <c r="B97">
        <v>5</v>
      </c>
      <c r="D97">
        <f t="shared" si="30"/>
        <v>-3.7549230541703769E-4</v>
      </c>
      <c r="F97">
        <f t="shared" si="30"/>
        <v>-7.1590755463133956E-3</v>
      </c>
      <c r="H97">
        <f t="shared" si="30"/>
        <v>6.277424091791279E-4</v>
      </c>
      <c r="J97">
        <f t="shared" si="30"/>
        <v>3.3162897826316973E-3</v>
      </c>
      <c r="L97">
        <f t="shared" si="30"/>
        <v>6.6469149006511037</v>
      </c>
      <c r="N97">
        <f t="shared" si="30"/>
        <v>3.2093388817210133</v>
      </c>
    </row>
    <row r="98" spans="1:14" x14ac:dyDescent="0.25">
      <c r="B98">
        <v>6</v>
      </c>
      <c r="D98">
        <f t="shared" si="30"/>
        <v>0.17257464787468157</v>
      </c>
      <c r="F98">
        <f t="shared" si="30"/>
        <v>-0.47761909555519599</v>
      </c>
      <c r="H98">
        <f t="shared" si="30"/>
        <v>0.18145317338138967</v>
      </c>
      <c r="J98">
        <f t="shared" si="30"/>
        <v>0.1369248936680327</v>
      </c>
      <c r="L98">
        <f t="shared" si="30"/>
        <v>-41.788165979089378</v>
      </c>
      <c r="N98">
        <f t="shared" si="30"/>
        <v>-45.827783187675138</v>
      </c>
    </row>
    <row r="99" spans="1:14" x14ac:dyDescent="0.25">
      <c r="B99">
        <v>7</v>
      </c>
      <c r="D99">
        <f t="shared" si="30"/>
        <v>-4.3483454672976086E-3</v>
      </c>
      <c r="F99">
        <f t="shared" si="30"/>
        <v>-0.66523884523286148</v>
      </c>
      <c r="H99">
        <f t="shared" si="30"/>
        <v>4.2680042351297829E-4</v>
      </c>
      <c r="J99">
        <f t="shared" si="30"/>
        <v>-8.692277124358716E-2</v>
      </c>
      <c r="L99">
        <f t="shared" si="30"/>
        <v>-13.731582925354612</v>
      </c>
      <c r="N99">
        <f t="shared" si="30"/>
        <v>-16.721252076291428</v>
      </c>
    </row>
    <row r="100" spans="1:14" x14ac:dyDescent="0.25">
      <c r="B100">
        <v>8</v>
      </c>
      <c r="D100">
        <f t="shared" si="30"/>
        <v>-8.0280002120405652E-4</v>
      </c>
      <c r="F100">
        <f t="shared" si="30"/>
        <v>7.7292532295608438E-2</v>
      </c>
      <c r="H100">
        <f t="shared" si="30"/>
        <v>-3.1459733018254298E-2</v>
      </c>
      <c r="J100">
        <f t="shared" si="30"/>
        <v>6.0975374748064429E-2</v>
      </c>
      <c r="L100">
        <f t="shared" si="30"/>
        <v>-44.622695835983137</v>
      </c>
      <c r="N100">
        <f t="shared" si="30"/>
        <v>-29.422549179362512</v>
      </c>
    </row>
    <row r="101" spans="1:14" x14ac:dyDescent="0.25">
      <c r="B101">
        <v>9</v>
      </c>
      <c r="D101">
        <f t="shared" si="30"/>
        <v>-2.9584328212243993E-2</v>
      </c>
      <c r="F101">
        <f t="shared" si="30"/>
        <v>0.28404175766472045</v>
      </c>
      <c r="H101">
        <f t="shared" si="30"/>
        <v>-4.081256289549965E-2</v>
      </c>
      <c r="J101">
        <f t="shared" si="30"/>
        <v>-5.7273902571094958E-2</v>
      </c>
      <c r="L101">
        <f t="shared" si="30"/>
        <v>30.758928472963813</v>
      </c>
      <c r="N101">
        <f t="shared" si="30"/>
        <v>29.296920872620024</v>
      </c>
    </row>
    <row r="102" spans="1:14" x14ac:dyDescent="0.25">
      <c r="B102">
        <v>10</v>
      </c>
      <c r="D102">
        <f>+D85/$N$90*100</f>
        <v>-4.7715024010184541E-3</v>
      </c>
      <c r="F102">
        <f t="shared" si="30"/>
        <v>-0.50779340547733764</v>
      </c>
      <c r="H102">
        <f t="shared" si="30"/>
        <v>3.536635730873483E-3</v>
      </c>
      <c r="J102">
        <f t="shared" si="30"/>
        <v>-5.6207499101669708E-2</v>
      </c>
      <c r="L102">
        <f t="shared" si="30"/>
        <v>-17.436009976345538</v>
      </c>
      <c r="N102">
        <f t="shared" si="30"/>
        <v>-27.348575185122687</v>
      </c>
    </row>
    <row r="103" spans="1:14" x14ac:dyDescent="0.25">
      <c r="C103" t="s">
        <v>78</v>
      </c>
      <c r="D103">
        <f>+D90/$N$90*100</f>
        <v>0.25249938195055172</v>
      </c>
      <c r="F103">
        <f t="shared" ref="F103:O103" si="31">+F90/$N$90*100</f>
        <v>1.58259023827037</v>
      </c>
      <c r="H103">
        <f t="shared" si="31"/>
        <v>0.27225958127141098</v>
      </c>
      <c r="J103">
        <f t="shared" si="31"/>
        <v>0.60378495260641585</v>
      </c>
      <c r="L103">
        <f t="shared" si="31"/>
        <v>74.726694066593382</v>
      </c>
      <c r="N103">
        <f t="shared" si="31"/>
        <v>100</v>
      </c>
    </row>
    <row r="106" spans="1:14" x14ac:dyDescent="0.25">
      <c r="A106" t="s">
        <v>53</v>
      </c>
    </row>
    <row r="107" spans="1:14" x14ac:dyDescent="0.25">
      <c r="C107" t="s">
        <v>12</v>
      </c>
      <c r="D107">
        <f>+D62*E68</f>
        <v>-0.15968614719999966</v>
      </c>
      <c r="F107">
        <f t="shared" ref="F107:O107" si="32">+F62*G68</f>
        <v>5.1827883599999937E-2</v>
      </c>
      <c r="H107">
        <f t="shared" si="32"/>
        <v>-0.24467768160000006</v>
      </c>
      <c r="J107">
        <f t="shared" si="32"/>
        <v>0.11345771520000048</v>
      </c>
      <c r="L107">
        <f t="shared" si="32"/>
        <v>-2.2813548479999981</v>
      </c>
      <c r="N107">
        <f t="shared" si="32"/>
        <v>-1.7235630144800045</v>
      </c>
    </row>
    <row r="108" spans="1:14" x14ac:dyDescent="0.25">
      <c r="C108" t="s">
        <v>54</v>
      </c>
      <c r="D108">
        <f>+E62*D68</f>
        <v>-3.0483496799999944E-2</v>
      </c>
      <c r="F108">
        <f t="shared" ref="F108:O108" si="33">+G62*F68</f>
        <v>-1.5684661871999994</v>
      </c>
      <c r="H108">
        <f t="shared" si="33"/>
        <v>1.9834652400000135E-2</v>
      </c>
      <c r="J108">
        <f t="shared" si="33"/>
        <v>-0.70543000319999971</v>
      </c>
      <c r="L108">
        <f t="shared" si="33"/>
        <v>-9.5348266303999996</v>
      </c>
      <c r="N108">
        <f t="shared" si="33"/>
        <v>-11.413602032000004</v>
      </c>
    </row>
    <row r="109" spans="1:14" x14ac:dyDescent="0.25">
      <c r="C109" t="s">
        <v>55</v>
      </c>
      <c r="D109">
        <f>+E68*D68</f>
        <v>4.4616887999999839E-3</v>
      </c>
      <c r="F109">
        <f t="shared" ref="F109:O109" si="34">+G68*F68</f>
        <v>-3.3849028799999951E-2</v>
      </c>
      <c r="H109">
        <f t="shared" si="34"/>
        <v>-4.3591944000000308E-3</v>
      </c>
      <c r="J109">
        <f t="shared" si="34"/>
        <v>-5.0905497600000203E-2</v>
      </c>
      <c r="L109">
        <f t="shared" si="34"/>
        <v>2.0802516479999982</v>
      </c>
      <c r="N109">
        <f t="shared" si="34"/>
        <v>1.2127244920000031</v>
      </c>
    </row>
    <row r="110" spans="1:14" x14ac:dyDescent="0.25">
      <c r="C110" t="s">
        <v>56</v>
      </c>
      <c r="D110">
        <f>+D111-SUM(D107:D109)</f>
        <v>-0.2731731208</v>
      </c>
      <c r="F110">
        <f t="shared" ref="F110:N110" si="35">+F111-SUM(F107:F109)</f>
        <v>0.31413818439999996</v>
      </c>
      <c r="H110">
        <f t="shared" si="35"/>
        <v>-0.30533866440000001</v>
      </c>
      <c r="J110">
        <f t="shared" si="35"/>
        <v>-0.15276895839999993</v>
      </c>
      <c r="L110">
        <f t="shared" si="35"/>
        <v>5.4175200504000003</v>
      </c>
      <c r="N110">
        <f t="shared" si="35"/>
        <v>4.2129928832799983</v>
      </c>
    </row>
    <row r="111" spans="1:14" x14ac:dyDescent="0.25">
      <c r="C111" t="s">
        <v>52</v>
      </c>
      <c r="D111">
        <f>+D62*E68+E62*D68+D68*E68+D70</f>
        <v>-0.45888107599999961</v>
      </c>
      <c r="F111">
        <f t="shared" ref="F111:O111" si="36">+F62*G68+G62*F68+F68*G68+F70</f>
        <v>-1.2363491479999995</v>
      </c>
      <c r="H111">
        <f t="shared" si="36"/>
        <v>-0.53454088799999999</v>
      </c>
      <c r="J111">
        <f t="shared" si="36"/>
        <v>-0.79564674399999935</v>
      </c>
      <c r="L111">
        <f t="shared" si="36"/>
        <v>-4.3184097799999996</v>
      </c>
      <c r="N111">
        <f t="shared" si="36"/>
        <v>-7.7114476712000073</v>
      </c>
    </row>
    <row r="114" spans="1:14" x14ac:dyDescent="0.25">
      <c r="A114" t="s">
        <v>57</v>
      </c>
    </row>
    <row r="115" spans="1:14" x14ac:dyDescent="0.25">
      <c r="C115" t="s">
        <v>12</v>
      </c>
      <c r="D115">
        <f>D107/$N$111*100</f>
        <v>2.0707674357485497</v>
      </c>
      <c r="F115">
        <f t="shared" ref="E115:N115" si="37">F107/$N$111*100</f>
        <v>-0.67209019382394131</v>
      </c>
      <c r="H115">
        <f t="shared" si="37"/>
        <v>3.1729150223478704</v>
      </c>
      <c r="J115">
        <f t="shared" si="37"/>
        <v>-1.47128943925447</v>
      </c>
      <c r="L115">
        <f t="shared" si="37"/>
        <v>29.584002190926984</v>
      </c>
      <c r="N115">
        <f t="shared" si="37"/>
        <v>22.350706222347931</v>
      </c>
    </row>
    <row r="116" spans="1:14" x14ac:dyDescent="0.25">
      <c r="C116" t="s">
        <v>54</v>
      </c>
      <c r="D116">
        <f t="shared" ref="D116:N119" si="38">D108/$N$111*100</f>
        <v>0.3953018693733325</v>
      </c>
      <c r="F116">
        <f t="shared" si="38"/>
        <v>20.339451865280239</v>
      </c>
      <c r="H116">
        <f t="shared" si="38"/>
        <v>-0.25721049076267144</v>
      </c>
      <c r="J116">
        <f t="shared" si="38"/>
        <v>9.1478284399772782</v>
      </c>
      <c r="L116">
        <f t="shared" si="38"/>
        <v>123.64509281454087</v>
      </c>
      <c r="N116">
        <f t="shared" si="38"/>
        <v>148.00855194319033</v>
      </c>
    </row>
    <row r="117" spans="1:14" x14ac:dyDescent="0.25">
      <c r="C117" t="s">
        <v>55</v>
      </c>
      <c r="D117">
        <f t="shared" si="38"/>
        <v>-5.7857992302315447E-2</v>
      </c>
      <c r="F117">
        <f t="shared" si="38"/>
        <v>0.43894519217728906</v>
      </c>
      <c r="H117">
        <f t="shared" si="38"/>
        <v>5.6528872215269532E-2</v>
      </c>
      <c r="J117">
        <f t="shared" si="38"/>
        <v>0.66012893778839066</v>
      </c>
      <c r="L117">
        <f t="shared" si="38"/>
        <v>-26.976149442978485</v>
      </c>
      <c r="N117">
        <f t="shared" si="38"/>
        <v>-15.726288288633183</v>
      </c>
    </row>
    <row r="118" spans="1:14" x14ac:dyDescent="0.25">
      <c r="C118" t="s">
        <v>56</v>
      </c>
      <c r="D118">
        <f t="shared" si="38"/>
        <v>3.5424362901433075</v>
      </c>
      <c r="F118">
        <f t="shared" si="38"/>
        <v>-4.0736603267530924</v>
      </c>
      <c r="H118">
        <f t="shared" si="38"/>
        <v>3.9595504945245268</v>
      </c>
      <c r="J118">
        <f t="shared" si="38"/>
        <v>1.9810671732954519</v>
      </c>
      <c r="L118">
        <f t="shared" si="38"/>
        <v>-70.252957439273658</v>
      </c>
      <c r="N118">
        <f t="shared" si="38"/>
        <v>-54.632969876905079</v>
      </c>
    </row>
    <row r="119" spans="1:14" x14ac:dyDescent="0.25">
      <c r="C119" t="s">
        <v>52</v>
      </c>
      <c r="D119">
        <f t="shared" si="38"/>
        <v>5.9506476029628743</v>
      </c>
      <c r="F119">
        <f t="shared" si="38"/>
        <v>16.032646536880492</v>
      </c>
      <c r="H119">
        <f t="shared" si="38"/>
        <v>6.931783898324996</v>
      </c>
      <c r="J119">
        <f t="shared" si="38"/>
        <v>10.31773511180665</v>
      </c>
      <c r="L119">
        <f t="shared" si="38"/>
        <v>55.999988123215729</v>
      </c>
      <c r="N119">
        <f t="shared" si="38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64D8F-4296-4A2E-AEA5-11B7C090BEFC}">
  <dimension ref="A1:AH119"/>
  <sheetViews>
    <sheetView topLeftCell="V1" workbookViewId="0">
      <selection activeCell="J20" sqref="J20"/>
    </sheetView>
  </sheetViews>
  <sheetFormatPr defaultRowHeight="15" x14ac:dyDescent="0.25"/>
  <cols>
    <col min="4" max="4" width="12" bestFit="1" customWidth="1"/>
  </cols>
  <sheetData>
    <row r="1" spans="1:34" x14ac:dyDescent="0.25">
      <c r="H1" t="s">
        <v>80</v>
      </c>
      <c r="X1" t="s">
        <v>88</v>
      </c>
    </row>
    <row r="2" spans="1:34" x14ac:dyDescent="0.25">
      <c r="D2" t="s">
        <v>58</v>
      </c>
      <c r="F2" t="s">
        <v>59</v>
      </c>
      <c r="H2" t="s">
        <v>2</v>
      </c>
      <c r="J2" t="s">
        <v>60</v>
      </c>
      <c r="L2" t="s">
        <v>61</v>
      </c>
      <c r="N2" t="s">
        <v>6</v>
      </c>
      <c r="T2" t="s">
        <v>58</v>
      </c>
      <c r="V2" t="s">
        <v>59</v>
      </c>
      <c r="X2" t="s">
        <v>2</v>
      </c>
      <c r="Z2" t="s">
        <v>60</v>
      </c>
      <c r="AB2" t="s">
        <v>61</v>
      </c>
      <c r="AD2" t="s">
        <v>6</v>
      </c>
    </row>
    <row r="3" spans="1:34" x14ac:dyDescent="0.25">
      <c r="A3" t="s">
        <v>7</v>
      </c>
      <c r="D3" t="s">
        <v>8</v>
      </c>
      <c r="E3" t="s">
        <v>9</v>
      </c>
      <c r="F3" t="s">
        <v>8</v>
      </c>
      <c r="G3" t="s">
        <v>9</v>
      </c>
      <c r="H3" t="s">
        <v>8</v>
      </c>
      <c r="I3" t="s">
        <v>9</v>
      </c>
      <c r="J3" t="s">
        <v>8</v>
      </c>
      <c r="K3" t="s">
        <v>9</v>
      </c>
      <c r="L3" t="s">
        <v>8</v>
      </c>
      <c r="M3" t="s">
        <v>9</v>
      </c>
      <c r="N3" t="s">
        <v>11</v>
      </c>
      <c r="O3" t="s">
        <v>12</v>
      </c>
      <c r="T3" t="s">
        <v>8</v>
      </c>
      <c r="U3" t="s">
        <v>9</v>
      </c>
      <c r="V3" t="s">
        <v>8</v>
      </c>
      <c r="W3" t="s">
        <v>9</v>
      </c>
      <c r="X3" t="s">
        <v>8</v>
      </c>
      <c r="Y3" t="s">
        <v>9</v>
      </c>
      <c r="Z3" t="s">
        <v>8</v>
      </c>
      <c r="AA3" t="s">
        <v>9</v>
      </c>
      <c r="AB3" t="s">
        <v>8</v>
      </c>
      <c r="AC3" t="s">
        <v>9</v>
      </c>
      <c r="AD3" t="s">
        <v>11</v>
      </c>
      <c r="AE3" t="s">
        <v>12</v>
      </c>
    </row>
    <row r="4" spans="1:34" x14ac:dyDescent="0.25">
      <c r="A4" t="s">
        <v>23</v>
      </c>
      <c r="B4">
        <v>1</v>
      </c>
      <c r="D4">
        <v>0.8226</v>
      </c>
      <c r="E4">
        <v>1.3268</v>
      </c>
      <c r="F4">
        <v>1.1513</v>
      </c>
      <c r="G4">
        <v>0.80600000000000005</v>
      </c>
      <c r="H4">
        <v>0.73060000000000003</v>
      </c>
      <c r="I4">
        <v>1.3919999999999999</v>
      </c>
      <c r="J4">
        <v>0.89039999999999997</v>
      </c>
      <c r="K4">
        <v>1.0238</v>
      </c>
      <c r="L4">
        <v>1.2948999999999999</v>
      </c>
      <c r="M4">
        <v>1.4474</v>
      </c>
      <c r="N4">
        <f t="shared" ref="N4:N13" si="0">L4+J4+H4+F4+D4</f>
        <v>4.8897999999999993</v>
      </c>
      <c r="O4">
        <f t="shared" ref="O4:O13" si="1">(M4+K4+I4+G4+E4)/5</f>
        <v>1.1992</v>
      </c>
      <c r="T4" t="s">
        <v>23</v>
      </c>
      <c r="U4">
        <v>11</v>
      </c>
      <c r="W4" s="3">
        <v>107074</v>
      </c>
      <c r="X4" s="2">
        <v>0.4394063918411566</v>
      </c>
      <c r="Y4" s="3">
        <v>32523</v>
      </c>
      <c r="Z4" s="2">
        <v>0.34188113027703471</v>
      </c>
      <c r="AA4" s="3">
        <v>29577</v>
      </c>
      <c r="AB4" s="2">
        <v>0.42823815802819759</v>
      </c>
      <c r="AC4" s="3">
        <v>17723</v>
      </c>
      <c r="AD4">
        <v>0.47</v>
      </c>
      <c r="AE4" s="3">
        <v>41855</v>
      </c>
      <c r="AF4" s="2">
        <v>0.38277386214311315</v>
      </c>
      <c r="AG4">
        <f t="shared" ref="AG4:AG13" si="2">AE4+AC4+AA4+Y4+W4</f>
        <v>228752</v>
      </c>
      <c r="AH4" s="1">
        <f t="shared" ref="AH4:AH13" si="3">(AF4+AD4+AB4+Z4+X4)/5</f>
        <v>0.41245990845790031</v>
      </c>
    </row>
    <row r="5" spans="1:34" x14ac:dyDescent="0.25">
      <c r="A5" t="s">
        <v>24</v>
      </c>
      <c r="B5">
        <v>2</v>
      </c>
      <c r="D5">
        <v>1.0953999999999999</v>
      </c>
      <c r="E5">
        <v>0.9798</v>
      </c>
      <c r="F5">
        <v>1.0426</v>
      </c>
      <c r="G5">
        <v>0.85109999999999997</v>
      </c>
      <c r="H5">
        <v>1.1476</v>
      </c>
      <c r="I5">
        <v>1.3445</v>
      </c>
      <c r="J5">
        <v>1.2726</v>
      </c>
      <c r="K5">
        <v>1.0912999999999999</v>
      </c>
      <c r="L5">
        <v>1.2883</v>
      </c>
      <c r="M5">
        <v>1.0879000000000001</v>
      </c>
      <c r="N5">
        <f t="shared" si="0"/>
        <v>5.8464999999999998</v>
      </c>
      <c r="O5">
        <f t="shared" si="1"/>
        <v>1.0709199999999999</v>
      </c>
      <c r="T5" t="s">
        <v>24</v>
      </c>
      <c r="U5">
        <v>12</v>
      </c>
      <c r="W5" s="3">
        <v>133084</v>
      </c>
      <c r="X5" s="2">
        <v>0.32360013224730244</v>
      </c>
      <c r="Y5" s="3">
        <v>29546</v>
      </c>
      <c r="Z5" s="2">
        <v>0.36025181073580181</v>
      </c>
      <c r="AA5" s="3">
        <v>44048</v>
      </c>
      <c r="AB5" s="2">
        <v>0.4334135488557937</v>
      </c>
      <c r="AC5" s="3">
        <v>24890</v>
      </c>
      <c r="AD5">
        <v>0.5</v>
      </c>
      <c r="AE5" s="3">
        <v>38059</v>
      </c>
      <c r="AF5" s="2">
        <v>0.29827373288841008</v>
      </c>
      <c r="AG5">
        <f t="shared" si="2"/>
        <v>269627</v>
      </c>
      <c r="AH5" s="1">
        <f t="shared" si="3"/>
        <v>0.38310784494546157</v>
      </c>
    </row>
    <row r="6" spans="1:34" x14ac:dyDescent="0.25">
      <c r="A6" t="s">
        <v>25</v>
      </c>
      <c r="B6">
        <v>3</v>
      </c>
      <c r="D6">
        <v>0.9657</v>
      </c>
      <c r="E6">
        <v>0.96399999999999997</v>
      </c>
      <c r="F6">
        <v>1.1837</v>
      </c>
      <c r="G6">
        <v>1.0846</v>
      </c>
      <c r="H6">
        <v>0.93089999999999995</v>
      </c>
      <c r="I6">
        <v>0.45350000000000001</v>
      </c>
      <c r="J6">
        <v>1.2928999999999999</v>
      </c>
      <c r="K6">
        <v>0.83099999999999996</v>
      </c>
      <c r="L6">
        <v>1.0832999999999999</v>
      </c>
      <c r="M6">
        <v>0.83050000000000002</v>
      </c>
      <c r="N6">
        <f t="shared" si="0"/>
        <v>5.4565000000000001</v>
      </c>
      <c r="O6">
        <f t="shared" si="1"/>
        <v>0.83272000000000013</v>
      </c>
      <c r="T6" t="s">
        <v>25</v>
      </c>
      <c r="U6">
        <v>13</v>
      </c>
      <c r="W6" s="3">
        <v>108938</v>
      </c>
      <c r="X6" s="2">
        <v>0.31126879509445737</v>
      </c>
      <c r="Y6" s="3">
        <v>33648</v>
      </c>
      <c r="Z6" s="2">
        <v>0.45660960532572514</v>
      </c>
      <c r="AA6" s="3">
        <v>33777</v>
      </c>
      <c r="AB6" s="2">
        <v>0.14882908488024396</v>
      </c>
      <c r="AC6" s="3">
        <v>24839</v>
      </c>
      <c r="AD6">
        <v>0.38</v>
      </c>
      <c r="AE6" s="3">
        <v>28989</v>
      </c>
      <c r="AF6" s="2">
        <v>0.23622753458208287</v>
      </c>
      <c r="AG6">
        <f t="shared" si="2"/>
        <v>230191</v>
      </c>
      <c r="AH6" s="1">
        <f t="shared" si="3"/>
        <v>0.3065870039765019</v>
      </c>
    </row>
    <row r="7" spans="1:34" x14ac:dyDescent="0.25">
      <c r="A7" t="s">
        <v>26</v>
      </c>
      <c r="B7">
        <v>4</v>
      </c>
      <c r="D7">
        <v>1.1847000000000001</v>
      </c>
      <c r="E7">
        <v>0.53700000000000003</v>
      </c>
      <c r="F7">
        <v>0.67349999999999999</v>
      </c>
      <c r="G7">
        <v>1.1052</v>
      </c>
      <c r="H7">
        <v>1.0952999999999999</v>
      </c>
      <c r="I7">
        <v>0.3805</v>
      </c>
      <c r="J7">
        <v>0.74539999999999995</v>
      </c>
      <c r="K7">
        <v>0.78879999999999995</v>
      </c>
      <c r="L7">
        <v>0.62739999999999996</v>
      </c>
      <c r="M7">
        <v>0.59570000000000001</v>
      </c>
      <c r="N7">
        <f t="shared" si="0"/>
        <v>4.3262999999999998</v>
      </c>
      <c r="O7">
        <f t="shared" si="1"/>
        <v>0.68144000000000005</v>
      </c>
      <c r="T7" t="s">
        <v>26</v>
      </c>
      <c r="U7">
        <v>14</v>
      </c>
      <c r="W7" s="3">
        <v>123353</v>
      </c>
      <c r="X7" s="2">
        <v>0.16855690579069824</v>
      </c>
      <c r="Y7" s="3">
        <v>19204</v>
      </c>
      <c r="Z7" s="2">
        <v>0.47109977088106647</v>
      </c>
      <c r="AA7" s="3">
        <v>37444</v>
      </c>
      <c r="AB7" s="2">
        <v>0.13355944877684009</v>
      </c>
      <c r="AC7" s="3">
        <v>14061</v>
      </c>
      <c r="AD7">
        <v>0.36</v>
      </c>
      <c r="AE7" s="3">
        <v>15045</v>
      </c>
      <c r="AF7" s="2">
        <v>0.1751412429378531</v>
      </c>
      <c r="AG7">
        <f t="shared" si="2"/>
        <v>209107</v>
      </c>
      <c r="AH7" s="1">
        <f t="shared" si="3"/>
        <v>0.26167147367729154</v>
      </c>
    </row>
    <row r="8" spans="1:34" x14ac:dyDescent="0.25">
      <c r="A8" t="s">
        <v>27</v>
      </c>
      <c r="B8">
        <v>5</v>
      </c>
      <c r="D8">
        <v>1.1264000000000001</v>
      </c>
      <c r="E8">
        <v>1.0913999999999999</v>
      </c>
      <c r="F8">
        <v>0.54900000000000004</v>
      </c>
      <c r="G8">
        <v>1.1725000000000001</v>
      </c>
      <c r="H8">
        <v>1.1216999999999999</v>
      </c>
      <c r="I8">
        <v>1.163</v>
      </c>
      <c r="J8">
        <v>0.65690000000000004</v>
      </c>
      <c r="K8">
        <v>1.1637</v>
      </c>
      <c r="L8">
        <v>0.42880000000000001</v>
      </c>
      <c r="M8">
        <v>0.60240000000000005</v>
      </c>
      <c r="N8">
        <f t="shared" si="0"/>
        <v>3.8827999999999996</v>
      </c>
      <c r="O8">
        <f t="shared" si="1"/>
        <v>1.0386000000000002</v>
      </c>
      <c r="T8" t="s">
        <v>27</v>
      </c>
      <c r="U8">
        <v>15</v>
      </c>
      <c r="W8" s="3">
        <v>107502</v>
      </c>
      <c r="X8" s="2">
        <v>0.34023553050175809</v>
      </c>
      <c r="Y8" s="3">
        <v>15704</v>
      </c>
      <c r="Z8" s="2">
        <v>0.49700713194090679</v>
      </c>
      <c r="AA8" s="3">
        <v>35994</v>
      </c>
      <c r="AB8" s="2">
        <v>0.41101294660221149</v>
      </c>
      <c r="AC8" s="3">
        <v>12165</v>
      </c>
      <c r="AD8">
        <v>0.53</v>
      </c>
      <c r="AE8" s="3">
        <v>9090</v>
      </c>
      <c r="AF8" s="2">
        <v>0.19207920792079208</v>
      </c>
      <c r="AG8">
        <f t="shared" si="2"/>
        <v>180455</v>
      </c>
      <c r="AH8" s="1">
        <f t="shared" si="3"/>
        <v>0.39406696339313368</v>
      </c>
    </row>
    <row r="9" spans="1:34" x14ac:dyDescent="0.25">
      <c r="A9" t="s">
        <v>28</v>
      </c>
      <c r="B9">
        <v>6</v>
      </c>
      <c r="D9">
        <v>1.0646</v>
      </c>
      <c r="E9">
        <v>0.91359999999999997</v>
      </c>
      <c r="F9">
        <v>1.3963000000000001</v>
      </c>
      <c r="G9">
        <v>1.2161999999999999</v>
      </c>
      <c r="H9">
        <v>1.3259000000000001</v>
      </c>
      <c r="I9">
        <v>1.1831</v>
      </c>
      <c r="J9">
        <v>1.1998</v>
      </c>
      <c r="K9">
        <v>0.99</v>
      </c>
      <c r="L9">
        <v>0.57520000000000004</v>
      </c>
      <c r="M9">
        <v>1.0954999999999999</v>
      </c>
      <c r="N9">
        <f t="shared" si="0"/>
        <v>5.5617999999999999</v>
      </c>
      <c r="O9">
        <f t="shared" si="1"/>
        <v>1.07968</v>
      </c>
      <c r="T9" t="s">
        <v>28</v>
      </c>
      <c r="U9">
        <v>16</v>
      </c>
      <c r="W9" s="3">
        <v>92359</v>
      </c>
      <c r="X9" s="2">
        <v>0.27885750170530216</v>
      </c>
      <c r="Y9" s="3">
        <v>40061</v>
      </c>
      <c r="Z9" s="2">
        <v>0.5188337784878061</v>
      </c>
      <c r="AA9" s="3">
        <v>39765</v>
      </c>
      <c r="AB9" s="2">
        <v>0.43420093046649061</v>
      </c>
      <c r="AC9" s="3">
        <v>21802</v>
      </c>
      <c r="AD9">
        <v>0.45</v>
      </c>
      <c r="AE9" s="3">
        <v>10593</v>
      </c>
      <c r="AF9" s="2">
        <v>0.35872746153119983</v>
      </c>
      <c r="AG9">
        <f t="shared" si="2"/>
        <v>204580</v>
      </c>
      <c r="AH9" s="1">
        <f t="shared" si="3"/>
        <v>0.40812393443815981</v>
      </c>
    </row>
    <row r="10" spans="1:34" x14ac:dyDescent="0.25">
      <c r="A10" t="s">
        <v>29</v>
      </c>
      <c r="B10">
        <v>7</v>
      </c>
      <c r="D10">
        <v>0.8498</v>
      </c>
      <c r="E10">
        <v>1.0947</v>
      </c>
      <c r="F10">
        <v>0.96719999999999995</v>
      </c>
      <c r="G10">
        <v>1.0729</v>
      </c>
      <c r="H10">
        <v>1.0235000000000001</v>
      </c>
      <c r="I10">
        <v>0.93489999999999995</v>
      </c>
      <c r="J10">
        <v>0.79579999999999995</v>
      </c>
      <c r="K10">
        <v>1.2123999999999999</v>
      </c>
      <c r="L10">
        <v>0.71830000000000005</v>
      </c>
      <c r="M10">
        <v>1.0239</v>
      </c>
      <c r="N10">
        <f t="shared" si="0"/>
        <v>4.3546000000000005</v>
      </c>
      <c r="O10">
        <f t="shared" si="1"/>
        <v>1.0677599999999998</v>
      </c>
      <c r="T10" t="s">
        <v>29</v>
      </c>
      <c r="U10">
        <v>17</v>
      </c>
      <c r="W10" s="3">
        <v>66344</v>
      </c>
      <c r="X10" s="2">
        <v>0.32770107319426023</v>
      </c>
      <c r="Y10" s="3">
        <v>27835</v>
      </c>
      <c r="Z10" s="2">
        <v>0.46452308245015267</v>
      </c>
      <c r="AA10" s="3">
        <v>28548</v>
      </c>
      <c r="AB10" s="2">
        <v>0.35442062491242821</v>
      </c>
      <c r="AC10" s="3">
        <v>14186</v>
      </c>
      <c r="AD10">
        <v>0.55000000000000004</v>
      </c>
      <c r="AE10" s="3">
        <v>11232</v>
      </c>
      <c r="AF10" s="2">
        <v>0.34766737891737892</v>
      </c>
      <c r="AG10">
        <f t="shared" si="2"/>
        <v>148145</v>
      </c>
      <c r="AH10" s="1">
        <f t="shared" si="3"/>
        <v>0.40886243189484406</v>
      </c>
    </row>
    <row r="11" spans="1:34" x14ac:dyDescent="0.25">
      <c r="A11" t="s">
        <v>30</v>
      </c>
      <c r="B11">
        <v>8</v>
      </c>
      <c r="D11">
        <v>0.92469999999999997</v>
      </c>
      <c r="E11">
        <v>0.64100000000000001</v>
      </c>
      <c r="F11">
        <v>0.88460000000000005</v>
      </c>
      <c r="G11">
        <v>0.90720000000000001</v>
      </c>
      <c r="H11">
        <v>0.8155</v>
      </c>
      <c r="I11">
        <v>1.1161000000000001</v>
      </c>
      <c r="J11">
        <v>0.83089999999999997</v>
      </c>
      <c r="K11">
        <v>1.0602</v>
      </c>
      <c r="L11">
        <v>0.57240000000000002</v>
      </c>
      <c r="M11">
        <v>1.2393000000000001</v>
      </c>
      <c r="N11">
        <f t="shared" si="0"/>
        <v>4.0280999999999993</v>
      </c>
      <c r="O11">
        <f t="shared" si="1"/>
        <v>0.9927600000000002</v>
      </c>
      <c r="T11" t="s">
        <v>30</v>
      </c>
      <c r="U11">
        <v>18</v>
      </c>
      <c r="W11" s="3">
        <v>64162</v>
      </c>
      <c r="X11" s="2">
        <v>0.19478819238801784</v>
      </c>
      <c r="Y11" s="3">
        <v>25537</v>
      </c>
      <c r="Z11" s="2">
        <v>0.38665465794729215</v>
      </c>
      <c r="AA11" s="3">
        <v>21036</v>
      </c>
      <c r="AB11" s="2">
        <v>0.43287697280851872</v>
      </c>
      <c r="AC11" s="3">
        <v>14524</v>
      </c>
      <c r="AD11">
        <v>0.48</v>
      </c>
      <c r="AE11" s="3">
        <v>7358</v>
      </c>
      <c r="AF11" s="2">
        <v>0.43693938570263657</v>
      </c>
      <c r="AG11">
        <f t="shared" si="2"/>
        <v>132617</v>
      </c>
      <c r="AH11" s="1">
        <f t="shared" si="3"/>
        <v>0.38625184176929306</v>
      </c>
    </row>
    <row r="12" spans="1:34" x14ac:dyDescent="0.25">
      <c r="A12" t="s">
        <v>31</v>
      </c>
      <c r="B12">
        <v>9</v>
      </c>
      <c r="D12">
        <v>0.83009999999999995</v>
      </c>
      <c r="E12">
        <v>1.4413</v>
      </c>
      <c r="F12">
        <v>0.98939999999999995</v>
      </c>
      <c r="G12">
        <v>0.92800000000000005</v>
      </c>
      <c r="H12">
        <v>0.99009999999999998</v>
      </c>
      <c r="I12">
        <v>0.98440000000000005</v>
      </c>
      <c r="J12">
        <v>1.0278</v>
      </c>
      <c r="K12">
        <v>0.9738</v>
      </c>
      <c r="L12">
        <v>1.0133000000000001</v>
      </c>
      <c r="M12">
        <v>1.3577999999999999</v>
      </c>
      <c r="N12">
        <f t="shared" si="0"/>
        <v>4.8506999999999998</v>
      </c>
      <c r="O12">
        <f t="shared" si="1"/>
        <v>1.13706</v>
      </c>
      <c r="T12" t="s">
        <v>31</v>
      </c>
      <c r="U12">
        <v>19</v>
      </c>
      <c r="W12" s="3">
        <v>50390</v>
      </c>
      <c r="X12" s="2">
        <v>0.42135344314348083</v>
      </c>
      <c r="Y12" s="3">
        <v>28650</v>
      </c>
      <c r="Z12" s="2">
        <v>0.39965095986038396</v>
      </c>
      <c r="AA12" s="3">
        <v>23462</v>
      </c>
      <c r="AB12" s="2">
        <v>0.3883726877504049</v>
      </c>
      <c r="AC12" s="3">
        <v>17609</v>
      </c>
      <c r="AD12">
        <v>0.44</v>
      </c>
      <c r="AE12" s="3">
        <v>10209</v>
      </c>
      <c r="AF12" s="2">
        <v>0.50181212655500052</v>
      </c>
      <c r="AG12">
        <f t="shared" si="2"/>
        <v>130320</v>
      </c>
      <c r="AH12" s="1">
        <f t="shared" si="3"/>
        <v>0.43023784346185401</v>
      </c>
    </row>
    <row r="13" spans="1:34" x14ac:dyDescent="0.25">
      <c r="A13" t="s">
        <v>32</v>
      </c>
      <c r="B13">
        <v>10</v>
      </c>
      <c r="D13">
        <v>1.1102000000000001</v>
      </c>
      <c r="E13">
        <v>1.0126999999999999</v>
      </c>
      <c r="F13">
        <v>1.1624000000000001</v>
      </c>
      <c r="G13">
        <v>0.85609999999999997</v>
      </c>
      <c r="H13">
        <v>0.77549999999999997</v>
      </c>
      <c r="I13">
        <v>1.0563</v>
      </c>
      <c r="J13">
        <v>1.2899</v>
      </c>
      <c r="K13">
        <v>0.8649</v>
      </c>
      <c r="L13">
        <v>3.5169999999999999</v>
      </c>
      <c r="M13">
        <v>0.73399999999999999</v>
      </c>
      <c r="N13">
        <f t="shared" si="0"/>
        <v>7.8549999999999995</v>
      </c>
      <c r="O13">
        <f t="shared" si="1"/>
        <v>0.90480000000000005</v>
      </c>
      <c r="T13" t="s">
        <v>32</v>
      </c>
      <c r="U13">
        <v>20</v>
      </c>
      <c r="W13" s="5">
        <v>57748</v>
      </c>
      <c r="X13" s="4">
        <v>0.28999999999999998</v>
      </c>
      <c r="Y13" s="5">
        <v>33763</v>
      </c>
      <c r="Z13" s="4">
        <v>0.37</v>
      </c>
      <c r="AA13" s="5">
        <v>16750</v>
      </c>
      <c r="AB13" s="4">
        <v>0.43</v>
      </c>
      <c r="AC13" s="5">
        <v>21652</v>
      </c>
      <c r="AD13" s="6">
        <v>0.39</v>
      </c>
      <c r="AE13" s="5">
        <v>25652</v>
      </c>
      <c r="AF13" s="4">
        <v>0.28000000000000003</v>
      </c>
      <c r="AG13">
        <f t="shared" si="2"/>
        <v>155565</v>
      </c>
      <c r="AH13" s="1">
        <f t="shared" si="3"/>
        <v>0.35200000000000004</v>
      </c>
    </row>
    <row r="24" spans="3:15" x14ac:dyDescent="0.25">
      <c r="C24" t="s">
        <v>71</v>
      </c>
      <c r="D24">
        <f>AVERAGE(D4:D13)</f>
        <v>0.9974200000000002</v>
      </c>
      <c r="E24">
        <f t="shared" ref="E24:O24" si="4">AVERAGE(E4:E13)</f>
        <v>1.00023</v>
      </c>
      <c r="F24">
        <f t="shared" si="4"/>
        <v>1</v>
      </c>
      <c r="G24">
        <f t="shared" si="4"/>
        <v>0.99998000000000009</v>
      </c>
      <c r="H24">
        <f t="shared" si="4"/>
        <v>0.99565999999999977</v>
      </c>
      <c r="I24">
        <f t="shared" si="4"/>
        <v>1.0008300000000001</v>
      </c>
      <c r="J24">
        <f t="shared" si="4"/>
        <v>1.0002399999999998</v>
      </c>
      <c r="K24">
        <f t="shared" si="4"/>
        <v>0.99999000000000016</v>
      </c>
      <c r="L24">
        <f t="shared" si="4"/>
        <v>1.11189</v>
      </c>
      <c r="M24">
        <f t="shared" si="4"/>
        <v>1.0014400000000001</v>
      </c>
      <c r="N24">
        <f t="shared" si="4"/>
        <v>5.1052099999999987</v>
      </c>
      <c r="O24">
        <f t="shared" si="4"/>
        <v>1.000494</v>
      </c>
    </row>
    <row r="25" spans="3:15" x14ac:dyDescent="0.25">
      <c r="C25" t="s">
        <v>75</v>
      </c>
      <c r="D25">
        <f>AVERAGE(D4:D8)</f>
        <v>1.0389600000000001</v>
      </c>
      <c r="E25">
        <f t="shared" ref="E25:O25" si="5">AVERAGE(E4:E8)</f>
        <v>0.9798</v>
      </c>
      <c r="F25">
        <f t="shared" si="5"/>
        <v>0.92002000000000006</v>
      </c>
      <c r="G25">
        <f t="shared" si="5"/>
        <v>1.0038800000000001</v>
      </c>
      <c r="H25">
        <f t="shared" si="5"/>
        <v>1.00522</v>
      </c>
      <c r="I25">
        <f t="shared" si="5"/>
        <v>0.9467000000000001</v>
      </c>
      <c r="J25">
        <f t="shared" si="5"/>
        <v>0.97164000000000006</v>
      </c>
      <c r="K25">
        <f t="shared" si="5"/>
        <v>0.97972000000000004</v>
      </c>
      <c r="L25">
        <f t="shared" si="5"/>
        <v>0.94453999999999994</v>
      </c>
      <c r="M25">
        <f t="shared" si="5"/>
        <v>0.91278000000000004</v>
      </c>
      <c r="N25">
        <f t="shared" si="5"/>
        <v>4.8803799999999997</v>
      </c>
      <c r="O25">
        <f t="shared" si="5"/>
        <v>0.96457599999999988</v>
      </c>
    </row>
    <row r="26" spans="3:15" x14ac:dyDescent="0.25">
      <c r="C26" t="s">
        <v>74</v>
      </c>
      <c r="D26">
        <f>AVERAGE(D9:D13)</f>
        <v>0.95587999999999995</v>
      </c>
      <c r="E26">
        <f t="shared" ref="E26:O26" si="6">AVERAGE(E9:E13)</f>
        <v>1.0206599999999999</v>
      </c>
      <c r="F26">
        <f t="shared" si="6"/>
        <v>1.0799799999999999</v>
      </c>
      <c r="G26">
        <f t="shared" si="6"/>
        <v>0.99607999999999985</v>
      </c>
      <c r="H26">
        <f t="shared" si="6"/>
        <v>0.98610000000000009</v>
      </c>
      <c r="I26">
        <f t="shared" si="6"/>
        <v>1.0549599999999999</v>
      </c>
      <c r="J26">
        <f t="shared" si="6"/>
        <v>1.0288400000000002</v>
      </c>
      <c r="K26">
        <f t="shared" si="6"/>
        <v>1.0202599999999999</v>
      </c>
      <c r="L26">
        <f t="shared" si="6"/>
        <v>1.2792400000000002</v>
      </c>
      <c r="M26">
        <f t="shared" si="6"/>
        <v>1.0901000000000001</v>
      </c>
      <c r="N26">
        <f t="shared" si="6"/>
        <v>5.3300399999999994</v>
      </c>
      <c r="O26">
        <f t="shared" si="6"/>
        <v>1.0364119999999999</v>
      </c>
    </row>
    <row r="34" spans="1:2" x14ac:dyDescent="0.25">
      <c r="A34" t="s">
        <v>36</v>
      </c>
    </row>
    <row r="35" spans="1:2" x14ac:dyDescent="0.25">
      <c r="A35" t="s">
        <v>37</v>
      </c>
    </row>
    <row r="36" spans="1:2" x14ac:dyDescent="0.25">
      <c r="A36" t="s">
        <v>23</v>
      </c>
      <c r="B36">
        <v>1</v>
      </c>
    </row>
    <row r="37" spans="1:2" x14ac:dyDescent="0.25">
      <c r="A37" t="s">
        <v>24</v>
      </c>
      <c r="B37">
        <v>2</v>
      </c>
    </row>
    <row r="38" spans="1:2" x14ac:dyDescent="0.25">
      <c r="A38" t="s">
        <v>25</v>
      </c>
      <c r="B38">
        <v>3</v>
      </c>
    </row>
    <row r="39" spans="1:2" x14ac:dyDescent="0.25">
      <c r="A39" t="s">
        <v>26</v>
      </c>
      <c r="B39">
        <v>4</v>
      </c>
    </row>
    <row r="40" spans="1:2" x14ac:dyDescent="0.25">
      <c r="A40" t="s">
        <v>27</v>
      </c>
      <c r="B40">
        <v>5</v>
      </c>
    </row>
    <row r="41" spans="1:2" x14ac:dyDescent="0.25">
      <c r="A41" t="s">
        <v>28</v>
      </c>
      <c r="B41">
        <v>6</v>
      </c>
    </row>
    <row r="42" spans="1:2" x14ac:dyDescent="0.25">
      <c r="A42" t="s">
        <v>29</v>
      </c>
      <c r="B42">
        <v>7</v>
      </c>
    </row>
    <row r="43" spans="1:2" x14ac:dyDescent="0.25">
      <c r="A43" t="s">
        <v>30</v>
      </c>
      <c r="B43">
        <v>8</v>
      </c>
    </row>
    <row r="44" spans="1:2" x14ac:dyDescent="0.25">
      <c r="A44" t="s">
        <v>31</v>
      </c>
      <c r="B44">
        <v>9</v>
      </c>
    </row>
    <row r="45" spans="1:2" x14ac:dyDescent="0.25">
      <c r="A45" t="s">
        <v>32</v>
      </c>
      <c r="B45">
        <v>10</v>
      </c>
    </row>
    <row r="48" spans="1:2" x14ac:dyDescent="0.25">
      <c r="A48" t="s">
        <v>38</v>
      </c>
    </row>
    <row r="49" spans="1:15" x14ac:dyDescent="0.25">
      <c r="A49" t="s">
        <v>39</v>
      </c>
    </row>
    <row r="50" spans="1:15" x14ac:dyDescent="0.25">
      <c r="A50" t="s">
        <v>23</v>
      </c>
      <c r="B50">
        <v>1</v>
      </c>
      <c r="D50">
        <v>0.8226</v>
      </c>
      <c r="E50">
        <v>1.3268</v>
      </c>
      <c r="F50">
        <v>1.1513</v>
      </c>
      <c r="G50">
        <v>0.80600000000000005</v>
      </c>
      <c r="H50">
        <v>0.73060000000000003</v>
      </c>
      <c r="I50">
        <v>1.3919999999999999</v>
      </c>
      <c r="J50">
        <v>0.89039999999999997</v>
      </c>
      <c r="K50">
        <v>1.0238</v>
      </c>
      <c r="L50">
        <v>1.2948999999999999</v>
      </c>
      <c r="M50">
        <v>1.4474</v>
      </c>
      <c r="N50">
        <f t="shared" ref="N50:N59" si="7">L50+J50+H50+F50+D50</f>
        <v>4.8897999999999993</v>
      </c>
      <c r="O50">
        <f t="shared" ref="O50:O59" si="8">(M50+K50+I50+G50+E50)/5</f>
        <v>1.1992</v>
      </c>
    </row>
    <row r="51" spans="1:15" x14ac:dyDescent="0.25">
      <c r="A51" t="s">
        <v>24</v>
      </c>
      <c r="B51">
        <v>2</v>
      </c>
      <c r="D51">
        <v>1.0953999999999999</v>
      </c>
      <c r="E51">
        <v>0.9798</v>
      </c>
      <c r="F51">
        <v>1.0426</v>
      </c>
      <c r="G51">
        <v>0.85109999999999997</v>
      </c>
      <c r="H51">
        <v>1.1476</v>
      </c>
      <c r="I51">
        <v>1.3445</v>
      </c>
      <c r="J51">
        <v>1.2726</v>
      </c>
      <c r="K51">
        <v>1.0912999999999999</v>
      </c>
      <c r="L51">
        <v>1.2883</v>
      </c>
      <c r="M51">
        <v>1.0879000000000001</v>
      </c>
      <c r="N51">
        <f t="shared" si="7"/>
        <v>5.8464999999999998</v>
      </c>
      <c r="O51">
        <f t="shared" si="8"/>
        <v>1.0709199999999999</v>
      </c>
    </row>
    <row r="52" spans="1:15" x14ac:dyDescent="0.25">
      <c r="A52" t="s">
        <v>25</v>
      </c>
      <c r="B52">
        <v>3</v>
      </c>
      <c r="D52">
        <v>0.9657</v>
      </c>
      <c r="E52">
        <v>0.96399999999999997</v>
      </c>
      <c r="F52">
        <v>1.1837</v>
      </c>
      <c r="G52">
        <v>1.0846</v>
      </c>
      <c r="H52">
        <v>0.93089999999999995</v>
      </c>
      <c r="I52">
        <v>0.45350000000000001</v>
      </c>
      <c r="J52">
        <v>1.2928999999999999</v>
      </c>
      <c r="K52">
        <v>0.83099999999999996</v>
      </c>
      <c r="L52">
        <v>1.0832999999999999</v>
      </c>
      <c r="M52">
        <v>0.83050000000000002</v>
      </c>
      <c r="N52">
        <f t="shared" si="7"/>
        <v>5.4565000000000001</v>
      </c>
      <c r="O52">
        <f t="shared" si="8"/>
        <v>0.83272000000000013</v>
      </c>
    </row>
    <row r="53" spans="1:15" x14ac:dyDescent="0.25">
      <c r="A53" t="s">
        <v>26</v>
      </c>
      <c r="B53">
        <v>4</v>
      </c>
      <c r="D53">
        <v>1.1847000000000001</v>
      </c>
      <c r="E53">
        <v>0.53700000000000003</v>
      </c>
      <c r="F53">
        <v>0.67349999999999999</v>
      </c>
      <c r="G53">
        <v>1.1052</v>
      </c>
      <c r="H53">
        <v>1.0952999999999999</v>
      </c>
      <c r="I53">
        <v>0.3805</v>
      </c>
      <c r="J53">
        <v>0.74539999999999995</v>
      </c>
      <c r="K53">
        <v>0.78879999999999995</v>
      </c>
      <c r="L53">
        <v>0.62739999999999996</v>
      </c>
      <c r="M53">
        <v>0.59570000000000001</v>
      </c>
      <c r="N53">
        <f t="shared" si="7"/>
        <v>4.3262999999999998</v>
      </c>
      <c r="O53">
        <f t="shared" si="8"/>
        <v>0.68144000000000005</v>
      </c>
    </row>
    <row r="54" spans="1:15" x14ac:dyDescent="0.25">
      <c r="A54" t="s">
        <v>27</v>
      </c>
      <c r="B54">
        <v>5</v>
      </c>
      <c r="D54">
        <v>1.1264000000000001</v>
      </c>
      <c r="E54">
        <v>1.0913999999999999</v>
      </c>
      <c r="F54">
        <v>0.54900000000000004</v>
      </c>
      <c r="G54">
        <v>1.1725000000000001</v>
      </c>
      <c r="H54">
        <v>1.1216999999999999</v>
      </c>
      <c r="I54">
        <v>1.163</v>
      </c>
      <c r="J54">
        <v>0.65690000000000004</v>
      </c>
      <c r="K54">
        <v>1.1637</v>
      </c>
      <c r="L54">
        <v>0.42880000000000001</v>
      </c>
      <c r="M54">
        <v>0.60240000000000005</v>
      </c>
      <c r="N54">
        <f t="shared" si="7"/>
        <v>3.8827999999999996</v>
      </c>
      <c r="O54">
        <f t="shared" si="8"/>
        <v>1.0386000000000002</v>
      </c>
    </row>
    <row r="55" spans="1:15" x14ac:dyDescent="0.25">
      <c r="A55" t="s">
        <v>28</v>
      </c>
      <c r="B55">
        <v>6</v>
      </c>
      <c r="D55">
        <v>1.0646</v>
      </c>
      <c r="E55">
        <v>0.91359999999999997</v>
      </c>
      <c r="F55">
        <v>1.3963000000000001</v>
      </c>
      <c r="G55">
        <v>1.2161999999999999</v>
      </c>
      <c r="H55">
        <v>1.3259000000000001</v>
      </c>
      <c r="I55">
        <v>1.1831</v>
      </c>
      <c r="J55">
        <v>1.1998</v>
      </c>
      <c r="K55">
        <v>0.99</v>
      </c>
      <c r="L55">
        <v>0.57520000000000004</v>
      </c>
      <c r="M55">
        <v>1.0954999999999999</v>
      </c>
      <c r="N55">
        <f t="shared" si="7"/>
        <v>5.5617999999999999</v>
      </c>
      <c r="O55">
        <f t="shared" si="8"/>
        <v>1.07968</v>
      </c>
    </row>
    <row r="56" spans="1:15" x14ac:dyDescent="0.25">
      <c r="A56" t="s">
        <v>29</v>
      </c>
      <c r="B56">
        <v>7</v>
      </c>
      <c r="D56">
        <v>0.8498</v>
      </c>
      <c r="E56">
        <v>1.0947</v>
      </c>
      <c r="F56">
        <v>0.96719999999999995</v>
      </c>
      <c r="G56">
        <v>1.0729</v>
      </c>
      <c r="H56">
        <v>1.0235000000000001</v>
      </c>
      <c r="I56">
        <v>0.93489999999999995</v>
      </c>
      <c r="J56">
        <v>0.79579999999999995</v>
      </c>
      <c r="K56">
        <v>1.2123999999999999</v>
      </c>
      <c r="L56">
        <v>0.71830000000000005</v>
      </c>
      <c r="M56">
        <v>1.0239</v>
      </c>
      <c r="N56">
        <f t="shared" si="7"/>
        <v>4.3546000000000005</v>
      </c>
      <c r="O56">
        <f t="shared" si="8"/>
        <v>1.0677599999999998</v>
      </c>
    </row>
    <row r="57" spans="1:15" x14ac:dyDescent="0.25">
      <c r="A57" t="s">
        <v>30</v>
      </c>
      <c r="B57">
        <v>8</v>
      </c>
      <c r="D57">
        <v>0.92469999999999997</v>
      </c>
      <c r="E57">
        <v>0.64100000000000001</v>
      </c>
      <c r="F57">
        <v>0.88460000000000005</v>
      </c>
      <c r="G57">
        <v>0.90720000000000001</v>
      </c>
      <c r="H57">
        <v>0.8155</v>
      </c>
      <c r="I57">
        <v>1.1161000000000001</v>
      </c>
      <c r="J57">
        <v>0.83089999999999997</v>
      </c>
      <c r="K57">
        <v>1.0602</v>
      </c>
      <c r="L57">
        <v>0.57240000000000002</v>
      </c>
      <c r="M57">
        <v>1.2393000000000001</v>
      </c>
      <c r="N57">
        <f t="shared" si="7"/>
        <v>4.0280999999999993</v>
      </c>
      <c r="O57">
        <f t="shared" si="8"/>
        <v>0.9927600000000002</v>
      </c>
    </row>
    <row r="58" spans="1:15" x14ac:dyDescent="0.25">
      <c r="A58" t="s">
        <v>31</v>
      </c>
      <c r="B58">
        <v>9</v>
      </c>
      <c r="D58">
        <v>0.83009999999999995</v>
      </c>
      <c r="E58">
        <v>1.4413</v>
      </c>
      <c r="F58">
        <v>0.98939999999999995</v>
      </c>
      <c r="G58">
        <v>0.92800000000000005</v>
      </c>
      <c r="H58">
        <v>0.99009999999999998</v>
      </c>
      <c r="I58">
        <v>0.98440000000000005</v>
      </c>
      <c r="J58">
        <v>1.0278</v>
      </c>
      <c r="K58">
        <v>0.9738</v>
      </c>
      <c r="L58">
        <v>1.0133000000000001</v>
      </c>
      <c r="M58">
        <v>1.3577999999999999</v>
      </c>
      <c r="N58">
        <f t="shared" si="7"/>
        <v>4.8506999999999998</v>
      </c>
      <c r="O58">
        <f t="shared" si="8"/>
        <v>1.13706</v>
      </c>
    </row>
    <row r="59" spans="1:15" x14ac:dyDescent="0.25">
      <c r="A59" t="s">
        <v>32</v>
      </c>
      <c r="B59">
        <v>10</v>
      </c>
      <c r="D59">
        <v>1.1102000000000001</v>
      </c>
      <c r="E59">
        <v>1.0126999999999999</v>
      </c>
      <c r="F59">
        <v>1.1624000000000001</v>
      </c>
      <c r="G59">
        <v>0.85609999999999997</v>
      </c>
      <c r="H59">
        <v>0.77549999999999997</v>
      </c>
      <c r="I59">
        <v>1.0563</v>
      </c>
      <c r="J59">
        <v>1.2899</v>
      </c>
      <c r="K59">
        <v>0.8649</v>
      </c>
      <c r="L59">
        <v>3.5169999999999999</v>
      </c>
      <c r="M59">
        <v>0.73399999999999999</v>
      </c>
      <c r="N59">
        <f t="shared" si="7"/>
        <v>7.8549999999999995</v>
      </c>
      <c r="O59">
        <f t="shared" si="8"/>
        <v>0.90480000000000005</v>
      </c>
    </row>
    <row r="61" spans="1:15" x14ac:dyDescent="0.25">
      <c r="A61" s="17" t="s">
        <v>72</v>
      </c>
    </row>
    <row r="62" spans="1:15" x14ac:dyDescent="0.25">
      <c r="C62" s="14" t="s">
        <v>41</v>
      </c>
      <c r="D62">
        <f>+D25</f>
        <v>1.0389600000000001</v>
      </c>
      <c r="E62">
        <f t="shared" ref="E62:O63" si="9">+E25</f>
        <v>0.9798</v>
      </c>
      <c r="F62">
        <f t="shared" si="9"/>
        <v>0.92002000000000006</v>
      </c>
      <c r="G62">
        <f t="shared" si="9"/>
        <v>1.0038800000000001</v>
      </c>
      <c r="H62">
        <f t="shared" si="9"/>
        <v>1.00522</v>
      </c>
      <c r="I62">
        <f t="shared" si="9"/>
        <v>0.9467000000000001</v>
      </c>
      <c r="J62">
        <f t="shared" si="9"/>
        <v>0.97164000000000006</v>
      </c>
      <c r="K62">
        <f t="shared" si="9"/>
        <v>0.97972000000000004</v>
      </c>
      <c r="L62">
        <f t="shared" si="9"/>
        <v>0.94453999999999994</v>
      </c>
      <c r="M62">
        <f t="shared" si="9"/>
        <v>0.91278000000000004</v>
      </c>
      <c r="N62">
        <f t="shared" si="9"/>
        <v>4.8803799999999997</v>
      </c>
      <c r="O62">
        <f t="shared" si="9"/>
        <v>0.96457599999999988</v>
      </c>
    </row>
    <row r="63" spans="1:15" x14ac:dyDescent="0.25">
      <c r="C63" s="15" t="s">
        <v>42</v>
      </c>
      <c r="D63">
        <f>+D26</f>
        <v>0.95587999999999995</v>
      </c>
      <c r="E63">
        <f t="shared" si="9"/>
        <v>1.0206599999999999</v>
      </c>
      <c r="F63">
        <f t="shared" si="9"/>
        <v>1.0799799999999999</v>
      </c>
      <c r="G63">
        <f t="shared" si="9"/>
        <v>0.99607999999999985</v>
      </c>
      <c r="H63">
        <f t="shared" si="9"/>
        <v>0.98610000000000009</v>
      </c>
      <c r="I63">
        <f t="shared" si="9"/>
        <v>1.0549599999999999</v>
      </c>
      <c r="J63">
        <f t="shared" si="9"/>
        <v>1.0288400000000002</v>
      </c>
      <c r="K63">
        <f t="shared" si="9"/>
        <v>1.0202599999999999</v>
      </c>
      <c r="L63">
        <f t="shared" si="9"/>
        <v>1.2792400000000002</v>
      </c>
      <c r="M63">
        <f t="shared" si="9"/>
        <v>1.0901000000000001</v>
      </c>
      <c r="N63">
        <f t="shared" si="9"/>
        <v>5.3300399999999994</v>
      </c>
      <c r="O63">
        <f t="shared" si="9"/>
        <v>1.0364119999999999</v>
      </c>
    </row>
    <row r="64" spans="1:15" x14ac:dyDescent="0.25">
      <c r="C64" s="15" t="s">
        <v>43</v>
      </c>
      <c r="D64">
        <f>VAR(D50:D54)</f>
        <v>2.1062512999999949E-2</v>
      </c>
      <c r="E64">
        <f t="shared" ref="E64:O64" si="10">VAR(E50:E54)</f>
        <v>8.2296260000000121E-2</v>
      </c>
      <c r="F64">
        <f t="shared" si="10"/>
        <v>8.4117846999999912E-2</v>
      </c>
      <c r="G64">
        <f t="shared" si="10"/>
        <v>2.6928096999999873E-2</v>
      </c>
      <c r="H64">
        <f t="shared" si="10"/>
        <v>3.0723417000000142E-2</v>
      </c>
      <c r="I64">
        <f t="shared" si="10"/>
        <v>0.24178782499999962</v>
      </c>
      <c r="J64">
        <f t="shared" si="10"/>
        <v>8.7657662999999886E-2</v>
      </c>
      <c r="K64">
        <f t="shared" si="10"/>
        <v>2.6702466999999785E-2</v>
      </c>
      <c r="L64">
        <f t="shared" si="10"/>
        <v>0.15668573299999999</v>
      </c>
      <c r="M64">
        <f t="shared" si="10"/>
        <v>0.13003275699999994</v>
      </c>
      <c r="N64">
        <f t="shared" si="10"/>
        <v>0.64189033700000309</v>
      </c>
      <c r="O64">
        <f t="shared" si="10"/>
        <v>4.2347254880000351E-2</v>
      </c>
    </row>
    <row r="65" spans="1:15" x14ac:dyDescent="0.25">
      <c r="C65" s="15" t="s">
        <v>44</v>
      </c>
      <c r="D65">
        <f>VAR(D55:D59)</f>
        <v>1.5920117000000067E-2</v>
      </c>
      <c r="E65">
        <f t="shared" ref="E65:O65" si="11">VAR(E55:E59)</f>
        <v>8.4521712999999998E-2</v>
      </c>
      <c r="F65">
        <f t="shared" si="11"/>
        <v>4.1487202000000334E-2</v>
      </c>
      <c r="G65">
        <f t="shared" si="11"/>
        <v>2.1620767000000152E-2</v>
      </c>
      <c r="H65">
        <f t="shared" si="11"/>
        <v>4.7583879999999912E-2</v>
      </c>
      <c r="I65">
        <f t="shared" si="11"/>
        <v>9.8882180000000059E-3</v>
      </c>
      <c r="J65">
        <f t="shared" si="11"/>
        <v>4.771715299999979E-2</v>
      </c>
      <c r="K65">
        <f t="shared" si="11"/>
        <v>1.6430977999999818E-2</v>
      </c>
      <c r="L65">
        <f t="shared" si="11"/>
        <v>1.5970606730000001</v>
      </c>
      <c r="M65">
        <f t="shared" si="11"/>
        <v>5.6285684999999974E-2</v>
      </c>
      <c r="N65">
        <f t="shared" si="11"/>
        <v>2.3263583729999979</v>
      </c>
      <c r="O65">
        <f t="shared" si="11"/>
        <v>8.0530131199999869E-3</v>
      </c>
    </row>
    <row r="66" spans="1:15" x14ac:dyDescent="0.25">
      <c r="C66" s="15" t="s">
        <v>45</v>
      </c>
      <c r="D66">
        <f>COVAR(D50:D54,E50:E54)</f>
        <v>-2.5738956E-2</v>
      </c>
      <c r="F66">
        <f t="shared" ref="F66:P66" si="12">COVAR(F50:F54,G50:G54)</f>
        <v>-2.6149601599999999E-2</v>
      </c>
      <c r="H66">
        <f t="shared" si="12"/>
        <v>-1.0960713999999986E-2</v>
      </c>
      <c r="J66">
        <f t="shared" si="12"/>
        <v>-6.4979707999999973E-3</v>
      </c>
      <c r="L66">
        <f t="shared" si="12"/>
        <v>9.9345134799999998E-2</v>
      </c>
      <c r="N66">
        <f t="shared" si="12"/>
        <v>2.2404295519999909E-2</v>
      </c>
    </row>
    <row r="67" spans="1:15" x14ac:dyDescent="0.25">
      <c r="C67" s="16" t="s">
        <v>46</v>
      </c>
      <c r="D67">
        <f>COVAR(D55:D59,E55:E59)</f>
        <v>-1.2358482800000004E-2</v>
      </c>
      <c r="F67">
        <f t="shared" ref="F67:P67" si="13">COVAR(F55:F59,G55:G59)</f>
        <v>1.4591901599999995E-2</v>
      </c>
      <c r="H67">
        <f t="shared" si="13"/>
        <v>5.6113599999999984E-3</v>
      </c>
      <c r="J67">
        <f t="shared" si="13"/>
        <v>-1.9673048400000004E-2</v>
      </c>
      <c r="L67">
        <f t="shared" si="13"/>
        <v>-0.18803731799999998</v>
      </c>
      <c r="N67">
        <f t="shared" si="13"/>
        <v>-6.8855532879999987E-2</v>
      </c>
    </row>
    <row r="68" spans="1:15" x14ac:dyDescent="0.25">
      <c r="C68" s="13" t="s">
        <v>47</v>
      </c>
      <c r="D68">
        <f>+D63-D62</f>
        <v>-8.3080000000000154E-2</v>
      </c>
      <c r="E68">
        <f t="shared" ref="E68:O68" si="14">+E63-E62</f>
        <v>4.0859999999999896E-2</v>
      </c>
      <c r="F68">
        <f t="shared" si="14"/>
        <v>0.15995999999999988</v>
      </c>
      <c r="G68">
        <f t="shared" si="14"/>
        <v>-7.8000000000002512E-3</v>
      </c>
      <c r="H68">
        <f t="shared" si="14"/>
        <v>-1.9119999999999915E-2</v>
      </c>
      <c r="I68">
        <f t="shared" si="14"/>
        <v>0.1082599999999998</v>
      </c>
      <c r="J68">
        <f t="shared" si="14"/>
        <v>5.720000000000014E-2</v>
      </c>
      <c r="K68">
        <f t="shared" si="14"/>
        <v>4.0539999999999909E-2</v>
      </c>
      <c r="L68">
        <f t="shared" si="14"/>
        <v>0.33470000000000022</v>
      </c>
      <c r="M68">
        <f t="shared" si="14"/>
        <v>0.17732000000000003</v>
      </c>
      <c r="N68">
        <f t="shared" si="14"/>
        <v>0.44965999999999973</v>
      </c>
      <c r="O68">
        <f t="shared" si="14"/>
        <v>7.1836000000000011E-2</v>
      </c>
    </row>
    <row r="69" spans="1:15" x14ac:dyDescent="0.25">
      <c r="C69" s="13" t="s">
        <v>48</v>
      </c>
      <c r="D69">
        <f>+D65-D64</f>
        <v>-5.1423959999998825E-3</v>
      </c>
      <c r="E69">
        <f t="shared" ref="E69:O69" si="15">+E65-E64</f>
        <v>2.2254529999998773E-3</v>
      </c>
      <c r="F69">
        <f t="shared" si="15"/>
        <v>-4.2630644999999578E-2</v>
      </c>
      <c r="G69">
        <f t="shared" si="15"/>
        <v>-5.3073299999997214E-3</v>
      </c>
      <c r="H69">
        <f t="shared" si="15"/>
        <v>1.686046299999977E-2</v>
      </c>
      <c r="I69">
        <f t="shared" si="15"/>
        <v>-0.23189960699999962</v>
      </c>
      <c r="J69">
        <f t="shared" si="15"/>
        <v>-3.9940510000000096E-2</v>
      </c>
      <c r="K69">
        <f t="shared" si="15"/>
        <v>-1.0271488999999967E-2</v>
      </c>
      <c r="L69">
        <f t="shared" si="15"/>
        <v>1.4403749400000001</v>
      </c>
      <c r="M69">
        <f t="shared" si="15"/>
        <v>-7.3747071999999969E-2</v>
      </c>
      <c r="N69">
        <f t="shared" si="15"/>
        <v>1.6844680359999948</v>
      </c>
      <c r="O69">
        <f t="shared" si="15"/>
        <v>-3.4294241760000364E-2</v>
      </c>
    </row>
    <row r="70" spans="1:15" x14ac:dyDescent="0.25">
      <c r="C70" s="13" t="s">
        <v>73</v>
      </c>
      <c r="D70">
        <f>+D67-D66</f>
        <v>1.3380473199999996E-2</v>
      </c>
      <c r="E70">
        <f t="shared" ref="E70:O70" si="16">+E67-E66</f>
        <v>0</v>
      </c>
      <c r="F70">
        <f t="shared" si="16"/>
        <v>4.0741503199999994E-2</v>
      </c>
      <c r="G70">
        <f t="shared" si="16"/>
        <v>0</v>
      </c>
      <c r="H70">
        <f t="shared" si="16"/>
        <v>1.6572073999999985E-2</v>
      </c>
      <c r="I70">
        <f t="shared" si="16"/>
        <v>0</v>
      </c>
      <c r="J70">
        <f t="shared" si="16"/>
        <v>-1.3175077600000007E-2</v>
      </c>
      <c r="K70">
        <f t="shared" si="16"/>
        <v>0</v>
      </c>
      <c r="L70">
        <f t="shared" si="16"/>
        <v>-0.28738245279999997</v>
      </c>
      <c r="M70">
        <f t="shared" si="16"/>
        <v>0</v>
      </c>
      <c r="N70">
        <f t="shared" si="16"/>
        <v>-9.1259828399999895E-2</v>
      </c>
      <c r="O70">
        <f t="shared" si="16"/>
        <v>0</v>
      </c>
    </row>
    <row r="74" spans="1:15" x14ac:dyDescent="0.25">
      <c r="A74" t="s">
        <v>76</v>
      </c>
    </row>
    <row r="76" spans="1:15" x14ac:dyDescent="0.25">
      <c r="B76">
        <v>1</v>
      </c>
      <c r="D76">
        <f>(2*D62*E68*D66)+(2*E62*E68+(E68^2))*D64</f>
        <v>-4.637110157797678E-4</v>
      </c>
      <c r="F76">
        <f t="shared" ref="F76:P76" si="17">(2*F62*G68*F66)+(2*G62*G68+(G68^2))*F64</f>
        <v>-9.3690492759286549E-4</v>
      </c>
      <c r="H76">
        <f t="shared" si="17"/>
        <v>4.2721536319752021E-3</v>
      </c>
      <c r="J76">
        <f t="shared" si="17"/>
        <v>6.595298391941895E-3</v>
      </c>
      <c r="L76">
        <f t="shared" si="17"/>
        <v>8.8924850145158135E-2</v>
      </c>
      <c r="N76">
        <f t="shared" si="17"/>
        <v>0.10797653450851487</v>
      </c>
    </row>
    <row r="77" spans="1:15" x14ac:dyDescent="0.25">
      <c r="B77">
        <v>2</v>
      </c>
      <c r="D77">
        <f>2*E62*D68*D66+(2*D62*D68+(D68^2))*E64</f>
        <v>-9.4486728740761014E-3</v>
      </c>
      <c r="F77">
        <f t="shared" ref="F77:P77" si="18">2*G62*F68*F66+(2*F62*F68+(F68^2))*G64</f>
        <v>2.1659701985773591E-4</v>
      </c>
      <c r="H77">
        <f t="shared" si="18"/>
        <v>-8.809041269931513E-3</v>
      </c>
      <c r="J77">
        <f t="shared" si="18"/>
        <v>2.3272030084049988E-3</v>
      </c>
      <c r="L77">
        <f t="shared" si="18"/>
        <v>0.15748463337213356</v>
      </c>
      <c r="N77">
        <f t="shared" si="18"/>
        <v>0.21386034181039107</v>
      </c>
    </row>
    <row r="78" spans="1:15" x14ac:dyDescent="0.25">
      <c r="B78">
        <v>3</v>
      </c>
      <c r="D78">
        <f>D62^2*E69</f>
        <v>2.402238271920233E-3</v>
      </c>
      <c r="F78">
        <f t="shared" ref="F78:P78" si="19">F62^2*G69</f>
        <v>-4.4923194238666968E-3</v>
      </c>
      <c r="H78">
        <f t="shared" si="19"/>
        <v>-0.23432695779033097</v>
      </c>
      <c r="J78">
        <f t="shared" si="19"/>
        <v>-9.6971513956991846E-3</v>
      </c>
      <c r="L78">
        <f t="shared" si="19"/>
        <v>-6.5793878873283598E-2</v>
      </c>
      <c r="N78">
        <f t="shared" si="19"/>
        <v>-0.81682398640528064</v>
      </c>
    </row>
    <row r="79" spans="1:15" x14ac:dyDescent="0.25">
      <c r="B79">
        <v>4</v>
      </c>
      <c r="D79">
        <f>+E62^2*D69</f>
        <v>-4.9367415048637278E-3</v>
      </c>
      <c r="F79">
        <f t="shared" ref="F79:P79" si="20">+G62^2*F69</f>
        <v>-4.2962100583981672E-2</v>
      </c>
      <c r="H79">
        <f t="shared" si="20"/>
        <v>1.5111036364931867E-2</v>
      </c>
      <c r="J79">
        <f t="shared" si="20"/>
        <v>-3.8336949583448077E-2</v>
      </c>
      <c r="L79">
        <f t="shared" si="20"/>
        <v>1.2000733406541104</v>
      </c>
      <c r="N79">
        <f t="shared" si="20"/>
        <v>1.5672406157678009</v>
      </c>
    </row>
    <row r="80" spans="1:15" x14ac:dyDescent="0.25">
      <c r="B80">
        <v>5</v>
      </c>
      <c r="D80">
        <f>2*E68*D68*D66</f>
        <v>1.7474943219730548E-4</v>
      </c>
      <c r="F80">
        <f t="shared" ref="F80:P80" si="21">2*G68*F68*F66</f>
        <v>6.5253088242203658E-5</v>
      </c>
      <c r="H80">
        <f t="shared" si="21"/>
        <v>4.537584776575326E-5</v>
      </c>
      <c r="J80">
        <f t="shared" si="21"/>
        <v>-3.0136133024940792E-5</v>
      </c>
      <c r="L80">
        <f t="shared" si="21"/>
        <v>1.1792069605251488E-2</v>
      </c>
      <c r="N80">
        <f t="shared" si="21"/>
        <v>1.4473970598956186E-3</v>
      </c>
    </row>
    <row r="81" spans="1:14" x14ac:dyDescent="0.25">
      <c r="B81">
        <v>6</v>
      </c>
      <c r="D81">
        <f>(((2*D62*E62)-(2*D66))*D70)-(D70^2)</f>
        <v>2.7751682862586807E-2</v>
      </c>
      <c r="F81">
        <f t="shared" ref="F81:P81" si="22">(((2*F62*G62)-(2*F66))*F70)-(F70^2)</f>
        <v>7.5727741682389382E-2</v>
      </c>
      <c r="H81">
        <f t="shared" si="22"/>
        <v>3.1630005690778722E-2</v>
      </c>
      <c r="J81">
        <f t="shared" si="22"/>
        <v>-2.5428443909244959E-2</v>
      </c>
      <c r="L81">
        <f t="shared" si="22"/>
        <v>-0.52102629100757913</v>
      </c>
      <c r="N81">
        <f t="shared" si="22"/>
        <v>-0.86344994523130347</v>
      </c>
    </row>
    <row r="82" spans="1:14" x14ac:dyDescent="0.25">
      <c r="B82">
        <v>7</v>
      </c>
      <c r="D82">
        <f>(2*D62*D68+(D68^2))*E69</f>
        <v>-3.6882723480214199E-4</v>
      </c>
      <c r="F82">
        <f t="shared" ref="F82:P82" si="23">(2*F62*F68+(F68^2))*G69</f>
        <v>-1.6979210135999096E-3</v>
      </c>
      <c r="H82">
        <f t="shared" si="23"/>
        <v>8.8293545418628543E-3</v>
      </c>
      <c r="J82">
        <f t="shared" si="23"/>
        <v>-1.1753403556019832E-3</v>
      </c>
      <c r="L82">
        <f t="shared" si="23"/>
        <v>-5.4889884184541965E-2</v>
      </c>
      <c r="N82">
        <f t="shared" si="23"/>
        <v>-0.15745232144995081</v>
      </c>
    </row>
    <row r="83" spans="1:14" x14ac:dyDescent="0.25">
      <c r="B83">
        <v>8</v>
      </c>
      <c r="D83">
        <f>(2*E62*E68+(E68^2))*D69</f>
        <v>-4.2033325553824692E-4</v>
      </c>
      <c r="F83">
        <f t="shared" ref="F83:P83" si="24">(2*G62*G68+(G68^2))*F69</f>
        <v>6.6502476123877477E-4</v>
      </c>
      <c r="H83">
        <f t="shared" si="24"/>
        <v>3.6536574695424148E-3</v>
      </c>
      <c r="J83">
        <f t="shared" si="24"/>
        <v>-3.2383441670344923E-3</v>
      </c>
      <c r="L83">
        <f t="shared" si="24"/>
        <v>0.51155014170055924</v>
      </c>
      <c r="N83">
        <f t="shared" si="24"/>
        <v>0.24213044504867537</v>
      </c>
    </row>
    <row r="84" spans="1:14" x14ac:dyDescent="0.25">
      <c r="B84">
        <v>9</v>
      </c>
      <c r="D84">
        <f>(2*E62*D68+2*D62*E68+2*D68*E68)*D70</f>
        <v>-1.1331796227325487E-3</v>
      </c>
      <c r="F84">
        <f t="shared" ref="F84:O84" si="25">(2*G62*F68+2*F62*G68+2*F68*G68)*F70</f>
        <v>1.2398193573389891E-2</v>
      </c>
      <c r="H84">
        <f t="shared" si="25"/>
        <v>2.9383706434417296E-3</v>
      </c>
      <c r="J84">
        <f t="shared" si="25"/>
        <v>-2.5757054734292626E-3</v>
      </c>
      <c r="L84">
        <f t="shared" si="25"/>
        <v>-0.30597167341572873</v>
      </c>
      <c r="N84">
        <f t="shared" si="25"/>
        <v>-0.14904920169796859</v>
      </c>
    </row>
    <row r="85" spans="1:14" x14ac:dyDescent="0.25">
      <c r="B85">
        <v>10</v>
      </c>
      <c r="D85">
        <f>+D88-D87-SUM(D76:D84)</f>
        <v>6.8957484431928628E-3</v>
      </c>
      <c r="F85">
        <f t="shared" ref="F85:N85" si="26">+F88-F87-SUM(F76:F84)</f>
        <v>-3.8489882120530811E-3</v>
      </c>
      <c r="H85">
        <f t="shared" si="26"/>
        <v>1.40425650547088E-3</v>
      </c>
      <c r="J85">
        <f t="shared" si="26"/>
        <v>-1.2233412467927557E-3</v>
      </c>
      <c r="L85">
        <f t="shared" si="26"/>
        <v>-2.6917750147335218E-2</v>
      </c>
      <c r="N85">
        <f t="shared" si="26"/>
        <v>0.61610303826454538</v>
      </c>
    </row>
    <row r="87" spans="1:14" x14ac:dyDescent="0.25">
      <c r="D87">
        <f>D62*E64+E62^2*D64+2*D62*E62*D66-D66^2</f>
        <v>5.2657085332035378E-2</v>
      </c>
      <c r="F87">
        <f t="shared" ref="F87:P88" si="27">F62*G64+G62^2*F64+2*F62*G62*F66-F66^2</f>
        <v>6.0559449752312061E-2</v>
      </c>
      <c r="H87">
        <f t="shared" si="27"/>
        <v>0.24960405616049788</v>
      </c>
      <c r="J87">
        <f t="shared" si="27"/>
        <v>9.7669987806643849E-2</v>
      </c>
      <c r="L87">
        <f t="shared" si="27"/>
        <v>0.41479936876817031</v>
      </c>
      <c r="N87">
        <f t="shared" si="27"/>
        <v>1.0143242427466883</v>
      </c>
    </row>
    <row r="88" spans="1:14" x14ac:dyDescent="0.25">
      <c r="D88">
        <f>D63*E65+E63^2*D65+2*D63*E63*D67-D67^2</f>
        <v>7.3110038834140051E-2</v>
      </c>
      <c r="F88">
        <f t="shared" si="27"/>
        <v>9.5694025716335826E-2</v>
      </c>
      <c r="H88">
        <f t="shared" si="27"/>
        <v>7.4352267796004817E-2</v>
      </c>
      <c r="J88">
        <f t="shared" si="27"/>
        <v>2.4887076942715095E-2</v>
      </c>
      <c r="L88">
        <f t="shared" si="27"/>
        <v>1.4100249266169147</v>
      </c>
      <c r="N88">
        <f t="shared" si="27"/>
        <v>1.776307160422008</v>
      </c>
    </row>
    <row r="90" spans="1:14" x14ac:dyDescent="0.25">
      <c r="D90">
        <f>+D88-D87</f>
        <v>2.0452953502104673E-2</v>
      </c>
      <c r="F90">
        <f t="shared" ref="F90:P90" si="28">+F88-F87</f>
        <v>3.5134575964023765E-2</v>
      </c>
      <c r="H90">
        <f t="shared" si="28"/>
        <v>-0.17525178836449307</v>
      </c>
      <c r="J90">
        <f t="shared" si="28"/>
        <v>-7.2782910863928754E-2</v>
      </c>
      <c r="L90">
        <f t="shared" si="28"/>
        <v>0.99522555784874434</v>
      </c>
      <c r="N90">
        <f t="shared" si="28"/>
        <v>0.76198291767531967</v>
      </c>
    </row>
    <row r="92" spans="1:14" x14ac:dyDescent="0.25">
      <c r="A92" t="s">
        <v>77</v>
      </c>
    </row>
    <row r="93" spans="1:14" x14ac:dyDescent="0.25">
      <c r="B93">
        <v>1</v>
      </c>
      <c r="D93">
        <f>+D76/$N$90*100</f>
        <v>-6.0855828263771478E-2</v>
      </c>
      <c r="F93">
        <f t="shared" ref="F93:O93" si="29">+F76/$N$90*100</f>
        <v>-0.12295615897154272</v>
      </c>
      <c r="H93">
        <f t="shared" si="29"/>
        <v>0.56066265173093599</v>
      </c>
      <c r="J93">
        <f t="shared" si="29"/>
        <v>0.86554412690287452</v>
      </c>
      <c r="L93">
        <f t="shared" si="29"/>
        <v>11.670189459949146</v>
      </c>
      <c r="N93">
        <f t="shared" si="29"/>
        <v>14.170466555593256</v>
      </c>
    </row>
    <row r="94" spans="1:14" x14ac:dyDescent="0.25">
      <c r="B94">
        <v>2</v>
      </c>
      <c r="D94">
        <f t="shared" ref="D94:N102" si="30">+D77/$N$90*100</f>
        <v>-1.2400111150657283</v>
      </c>
      <c r="F94">
        <f t="shared" si="30"/>
        <v>2.84254429900524E-2</v>
      </c>
      <c r="H94">
        <f t="shared" si="30"/>
        <v>-1.1560680778522439</v>
      </c>
      <c r="J94">
        <f t="shared" si="30"/>
        <v>0.30541406564662887</v>
      </c>
      <c r="L94">
        <f t="shared" si="30"/>
        <v>20.66773804491476</v>
      </c>
      <c r="N94">
        <f t="shared" si="30"/>
        <v>28.066290837968204</v>
      </c>
    </row>
    <row r="95" spans="1:14" x14ac:dyDescent="0.25">
      <c r="B95">
        <v>3</v>
      </c>
      <c r="D95">
        <f t="shared" si="30"/>
        <v>0.31526143384540078</v>
      </c>
      <c r="F95">
        <f t="shared" si="30"/>
        <v>-0.58955644800699725</v>
      </c>
      <c r="H95">
        <f t="shared" si="30"/>
        <v>-30.752258660236464</v>
      </c>
      <c r="J95">
        <f t="shared" si="30"/>
        <v>-1.272620575968231</v>
      </c>
      <c r="L95">
        <f t="shared" si="30"/>
        <v>-8.6345608736229327</v>
      </c>
      <c r="N95">
        <f t="shared" si="30"/>
        <v>-107.1971519909228</v>
      </c>
    </row>
    <row r="96" spans="1:14" x14ac:dyDescent="0.25">
      <c r="B96">
        <v>4</v>
      </c>
      <c r="D96">
        <f t="shared" si="30"/>
        <v>-0.64788086325148686</v>
      </c>
      <c r="F96">
        <f t="shared" si="30"/>
        <v>-5.6381973384720663</v>
      </c>
      <c r="H96">
        <f t="shared" si="30"/>
        <v>1.9831200955308905</v>
      </c>
      <c r="J96">
        <f t="shared" si="30"/>
        <v>-5.0312085342290338</v>
      </c>
      <c r="L96">
        <f t="shared" si="30"/>
        <v>157.49347036746312</v>
      </c>
      <c r="N96">
        <f t="shared" si="30"/>
        <v>205.67923235722731</v>
      </c>
    </row>
    <row r="97" spans="1:14" x14ac:dyDescent="0.25">
      <c r="B97">
        <v>5</v>
      </c>
      <c r="D97">
        <f t="shared" si="30"/>
        <v>2.2933510469032074E-2</v>
      </c>
      <c r="F97">
        <f t="shared" si="30"/>
        <v>8.5635893835100309E-3</v>
      </c>
      <c r="H97">
        <f t="shared" si="30"/>
        <v>5.9549691618005366E-3</v>
      </c>
      <c r="J97">
        <f t="shared" si="30"/>
        <v>-3.9549617617257102E-3</v>
      </c>
      <c r="L97">
        <f t="shared" si="30"/>
        <v>1.5475503888232938</v>
      </c>
      <c r="N97">
        <f t="shared" si="30"/>
        <v>0.18995137900353212</v>
      </c>
    </row>
    <row r="98" spans="1:14" x14ac:dyDescent="0.25">
      <c r="B98">
        <v>6</v>
      </c>
      <c r="D98">
        <f t="shared" si="30"/>
        <v>3.6420347777942936</v>
      </c>
      <c r="F98">
        <f t="shared" si="30"/>
        <v>9.938246635951085</v>
      </c>
      <c r="H98">
        <f t="shared" si="30"/>
        <v>4.1510124383465827</v>
      </c>
      <c r="J98">
        <f t="shared" si="30"/>
        <v>-3.3371409410099142</v>
      </c>
      <c r="L98">
        <f t="shared" si="30"/>
        <v>-68.377686549344403</v>
      </c>
      <c r="N98">
        <f t="shared" si="30"/>
        <v>-113.31618140017396</v>
      </c>
    </row>
    <row r="99" spans="1:14" x14ac:dyDescent="0.25">
      <c r="B99">
        <v>7</v>
      </c>
      <c r="D99">
        <f t="shared" si="30"/>
        <v>-4.8403609352211094E-2</v>
      </c>
      <c r="F99">
        <f t="shared" si="30"/>
        <v>-0.22282927533073552</v>
      </c>
      <c r="H99">
        <f t="shared" si="30"/>
        <v>1.1587339213324772</v>
      </c>
      <c r="J99">
        <f t="shared" si="30"/>
        <v>-0.15424759903906335</v>
      </c>
      <c r="L99">
        <f t="shared" si="30"/>
        <v>-7.2035583621745305</v>
      </c>
      <c r="N99">
        <f t="shared" si="30"/>
        <v>-20.663497540116918</v>
      </c>
    </row>
    <row r="100" spans="1:14" x14ac:dyDescent="0.25">
      <c r="B100">
        <v>8</v>
      </c>
      <c r="D100">
        <f t="shared" si="30"/>
        <v>-5.5163081190929088E-2</v>
      </c>
      <c r="F100">
        <f t="shared" si="30"/>
        <v>8.7275547235055109E-2</v>
      </c>
      <c r="H100">
        <f t="shared" si="30"/>
        <v>0.47949335671317966</v>
      </c>
      <c r="J100">
        <f t="shared" si="30"/>
        <v>-0.42498907677801095</v>
      </c>
      <c r="L100">
        <f t="shared" si="30"/>
        <v>67.134069522347261</v>
      </c>
      <c r="N100">
        <f t="shared" si="30"/>
        <v>31.776361311008678</v>
      </c>
    </row>
    <row r="101" spans="1:14" x14ac:dyDescent="0.25">
      <c r="B101">
        <v>9</v>
      </c>
      <c r="D101">
        <f t="shared" si="30"/>
        <v>-0.14871457042497579</v>
      </c>
      <c r="F101">
        <f t="shared" si="30"/>
        <v>1.6270959998965162</v>
      </c>
      <c r="H101">
        <f t="shared" si="30"/>
        <v>0.38562159010154701</v>
      </c>
      <c r="J101">
        <f t="shared" si="30"/>
        <v>-0.33802666879820642</v>
      </c>
      <c r="L101">
        <f t="shared" si="30"/>
        <v>-40.154663092605311</v>
      </c>
      <c r="N101">
        <f t="shared" si="30"/>
        <v>-19.56070119691034</v>
      </c>
    </row>
    <row r="102" spans="1:14" x14ac:dyDescent="0.25">
      <c r="B102">
        <v>10</v>
      </c>
      <c r="D102">
        <f>+D85/$N$90*100</f>
        <v>0.90497415141938076</v>
      </c>
      <c r="F102">
        <f t="shared" si="30"/>
        <v>-0.50512788709170664</v>
      </c>
      <c r="H102">
        <f t="shared" si="30"/>
        <v>0.18428976200083697</v>
      </c>
      <c r="J102">
        <f t="shared" si="30"/>
        <v>-0.16054706981161229</v>
      </c>
      <c r="L102">
        <f t="shared" si="30"/>
        <v>-3.5325923354629389</v>
      </c>
      <c r="N102">
        <f t="shared" si="30"/>
        <v>80.855229687323032</v>
      </c>
    </row>
    <row r="103" spans="1:14" x14ac:dyDescent="0.25">
      <c r="C103" t="s">
        <v>78</v>
      </c>
      <c r="D103">
        <f>+D90/$N$90*100</f>
        <v>2.6841748059790049</v>
      </c>
      <c r="F103">
        <f t="shared" ref="F103:O103" si="31">+F90/$N$90*100</f>
        <v>4.6109401075831702</v>
      </c>
      <c r="H103">
        <f t="shared" si="31"/>
        <v>-22.999437953170457</v>
      </c>
      <c r="J103">
        <f t="shared" si="31"/>
        <v>-9.551777234846293</v>
      </c>
      <c r="L103">
        <f t="shared" si="31"/>
        <v>130.60995657028747</v>
      </c>
      <c r="N103">
        <f t="shared" si="31"/>
        <v>100</v>
      </c>
    </row>
    <row r="106" spans="1:14" x14ac:dyDescent="0.25">
      <c r="A106" t="s">
        <v>53</v>
      </c>
    </row>
    <row r="107" spans="1:14" x14ac:dyDescent="0.25">
      <c r="C107" t="s">
        <v>12</v>
      </c>
      <c r="D107">
        <f>+D62*E68</f>
        <v>4.2451905599999895E-2</v>
      </c>
      <c r="F107">
        <f t="shared" ref="F107:O107" si="32">+F62*G68</f>
        <v>-7.176156000000232E-3</v>
      </c>
      <c r="H107">
        <f t="shared" si="32"/>
        <v>0.10882511719999979</v>
      </c>
      <c r="J107">
        <f t="shared" si="32"/>
        <v>3.9390285599999915E-2</v>
      </c>
      <c r="L107">
        <f t="shared" si="32"/>
        <v>0.16748583280000001</v>
      </c>
      <c r="N107">
        <f t="shared" si="32"/>
        <v>0.35058697768000002</v>
      </c>
    </row>
    <row r="108" spans="1:14" x14ac:dyDescent="0.25">
      <c r="C108" t="s">
        <v>54</v>
      </c>
      <c r="D108">
        <f>+E62*D68</f>
        <v>-8.1401784000000157E-2</v>
      </c>
      <c r="F108">
        <f t="shared" ref="F108:O108" si="33">+G62*F68</f>
        <v>0.16058064479999989</v>
      </c>
      <c r="H108">
        <f t="shared" si="33"/>
        <v>-1.8100903999999921E-2</v>
      </c>
      <c r="J108">
        <f t="shared" si="33"/>
        <v>5.603998400000014E-2</v>
      </c>
      <c r="L108">
        <f t="shared" si="33"/>
        <v>0.30550746600000023</v>
      </c>
      <c r="N108">
        <f t="shared" si="33"/>
        <v>0.4337312441599997</v>
      </c>
    </row>
    <row r="109" spans="1:14" x14ac:dyDescent="0.25">
      <c r="C109" t="s">
        <v>55</v>
      </c>
      <c r="D109">
        <f>+E68*D68</f>
        <v>-3.3946487999999978E-3</v>
      </c>
      <c r="F109">
        <f t="shared" ref="F109:O109" si="34">+G68*F68</f>
        <v>-1.2476880000000393E-3</v>
      </c>
      <c r="H109">
        <f t="shared" si="34"/>
        <v>-2.0699311999999872E-3</v>
      </c>
      <c r="J109">
        <f t="shared" si="34"/>
        <v>2.3188880000000003E-3</v>
      </c>
      <c r="L109">
        <f t="shared" si="34"/>
        <v>5.9349004000000052E-2</v>
      </c>
      <c r="N109">
        <f t="shared" si="34"/>
        <v>3.2301775759999984E-2</v>
      </c>
    </row>
    <row r="110" spans="1:14" x14ac:dyDescent="0.25">
      <c r="C110" t="s">
        <v>56</v>
      </c>
      <c r="D110">
        <f>+D111-SUM(D107:D109)</f>
        <v>1.3380473199999996E-2</v>
      </c>
      <c r="F110">
        <f t="shared" ref="F110:N110" si="35">+F111-SUM(F107:F109)</f>
        <v>4.0741503200000001E-2</v>
      </c>
      <c r="H110">
        <f t="shared" si="35"/>
        <v>1.6572073999999992E-2</v>
      </c>
      <c r="J110">
        <f t="shared" si="35"/>
        <v>-1.3175077600000001E-2</v>
      </c>
      <c r="L110">
        <f t="shared" si="35"/>
        <v>-0.28738245279999997</v>
      </c>
      <c r="N110">
        <f t="shared" si="35"/>
        <v>-9.1259828399999909E-2</v>
      </c>
    </row>
    <row r="111" spans="1:14" x14ac:dyDescent="0.25">
      <c r="C111" t="s">
        <v>52</v>
      </c>
      <c r="D111">
        <f>+D62*E68+E62*D68+D68*E68+D70</f>
        <v>-2.8964054000000263E-2</v>
      </c>
      <c r="F111">
        <f t="shared" ref="F111:O111" si="36">+F62*G68+G62*F68+F68*G68+F70</f>
        <v>0.1928983039999996</v>
      </c>
      <c r="H111">
        <f t="shared" si="36"/>
        <v>0.10522635599999988</v>
      </c>
      <c r="J111">
        <f t="shared" si="36"/>
        <v>8.4574080000000065E-2</v>
      </c>
      <c r="L111">
        <f t="shared" si="36"/>
        <v>0.24495985000000031</v>
      </c>
      <c r="N111">
        <f t="shared" si="36"/>
        <v>0.72536016919999979</v>
      </c>
    </row>
    <row r="114" spans="1:14" x14ac:dyDescent="0.25">
      <c r="A114" t="s">
        <v>57</v>
      </c>
    </row>
    <row r="115" spans="1:14" x14ac:dyDescent="0.25">
      <c r="C115" t="s">
        <v>12</v>
      </c>
      <c r="D115">
        <f>D107/$N$111*100</f>
        <v>5.8525278065405955</v>
      </c>
      <c r="F115">
        <f t="shared" ref="F115:O115" si="37">F107/$N$111*100</f>
        <v>-0.98932313969139207</v>
      </c>
      <c r="H115">
        <f t="shared" si="37"/>
        <v>15.002907772013879</v>
      </c>
      <c r="J115">
        <f t="shared" si="37"/>
        <v>5.4304450771598738</v>
      </c>
      <c r="L115">
        <f t="shared" si="37"/>
        <v>23.090023399647137</v>
      </c>
      <c r="N115">
        <f t="shared" si="37"/>
        <v>48.332813485838713</v>
      </c>
    </row>
    <row r="116" spans="1:14" x14ac:dyDescent="0.25">
      <c r="C116" t="s">
        <v>54</v>
      </c>
      <c r="D116">
        <f t="shared" ref="D116:N119" si="38">D108/$N$111*100</f>
        <v>-11.222257225645329</v>
      </c>
      <c r="F116">
        <f t="shared" si="38"/>
        <v>22.138056598435007</v>
      </c>
      <c r="H116">
        <f t="shared" si="38"/>
        <v>-2.4954367180049908</v>
      </c>
      <c r="J116">
        <f t="shared" si="38"/>
        <v>7.7258148957650485</v>
      </c>
      <c r="L116">
        <f t="shared" si="38"/>
        <v>42.118037214111794</v>
      </c>
      <c r="N116">
        <f t="shared" si="38"/>
        <v>59.795293783274893</v>
      </c>
    </row>
    <row r="117" spans="1:14" x14ac:dyDescent="0.25">
      <c r="C117" t="s">
        <v>55</v>
      </c>
      <c r="D117">
        <f t="shared" si="38"/>
        <v>-0.46799492778104407</v>
      </c>
      <c r="F117">
        <f t="shared" si="38"/>
        <v>-0.17200944482188968</v>
      </c>
      <c r="H117">
        <f t="shared" si="38"/>
        <v>-0.28536598615318454</v>
      </c>
      <c r="J117">
        <f t="shared" si="38"/>
        <v>0.31968780455060047</v>
      </c>
      <c r="L117">
        <f t="shared" si="38"/>
        <v>8.1820048191309027</v>
      </c>
      <c r="N117">
        <f t="shared" si="38"/>
        <v>4.4532050602703528</v>
      </c>
    </row>
    <row r="118" spans="1:14" x14ac:dyDescent="0.25">
      <c r="C118" t="s">
        <v>56</v>
      </c>
      <c r="D118">
        <f t="shared" si="38"/>
        <v>1.8446661077016855</v>
      </c>
      <c r="F118">
        <f t="shared" si="38"/>
        <v>5.6167273762679626</v>
      </c>
      <c r="H118">
        <f t="shared" si="38"/>
        <v>2.2846683211565564</v>
      </c>
      <c r="J118">
        <f t="shared" si="38"/>
        <v>-1.8163497472615298</v>
      </c>
      <c r="L118">
        <f t="shared" si="38"/>
        <v>-39.619276740402533</v>
      </c>
      <c r="N118">
        <f t="shared" si="38"/>
        <v>-12.581312329383957</v>
      </c>
    </row>
    <row r="119" spans="1:14" x14ac:dyDescent="0.25">
      <c r="C119" t="s">
        <v>52</v>
      </c>
      <c r="D119">
        <f t="shared" si="38"/>
        <v>-3.9930582391840921</v>
      </c>
      <c r="F119">
        <f t="shared" si="38"/>
        <v>26.593451390189689</v>
      </c>
      <c r="H119">
        <f t="shared" si="38"/>
        <v>14.506773389012261</v>
      </c>
      <c r="J119">
        <f t="shared" si="38"/>
        <v>11.659598030213994</v>
      </c>
      <c r="L119">
        <f t="shared" si="38"/>
        <v>33.770788692487301</v>
      </c>
      <c r="N119">
        <f t="shared" si="38"/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5FE18-285C-41D4-9452-20434E8077A0}">
  <dimension ref="A1:AG142"/>
  <sheetViews>
    <sheetView topLeftCell="N1" workbookViewId="0">
      <selection activeCell="Z1" sqref="Z1"/>
    </sheetView>
  </sheetViews>
  <sheetFormatPr defaultRowHeight="15" x14ac:dyDescent="0.25"/>
  <sheetData>
    <row r="1" spans="1:33" x14ac:dyDescent="0.25">
      <c r="H1" t="s">
        <v>85</v>
      </c>
      <c r="Z1" t="s">
        <v>87</v>
      </c>
    </row>
    <row r="2" spans="1:33" x14ac:dyDescent="0.25">
      <c r="D2" t="s">
        <v>58</v>
      </c>
      <c r="F2" t="s">
        <v>59</v>
      </c>
      <c r="H2" t="s">
        <v>2</v>
      </c>
      <c r="J2" t="s">
        <v>60</v>
      </c>
      <c r="L2" t="s">
        <v>61</v>
      </c>
      <c r="N2" t="s">
        <v>6</v>
      </c>
      <c r="V2" t="s">
        <v>58</v>
      </c>
      <c r="X2" t="s">
        <v>59</v>
      </c>
      <c r="Z2" t="s">
        <v>2</v>
      </c>
      <c r="AB2" t="s">
        <v>60</v>
      </c>
      <c r="AD2" t="s">
        <v>61</v>
      </c>
      <c r="AF2" t="s">
        <v>6</v>
      </c>
    </row>
    <row r="3" spans="1:33" x14ac:dyDescent="0.25">
      <c r="A3" t="s">
        <v>7</v>
      </c>
      <c r="D3" t="s">
        <v>8</v>
      </c>
      <c r="E3" t="s">
        <v>9</v>
      </c>
      <c r="F3" t="s">
        <v>8</v>
      </c>
      <c r="G3" t="s">
        <v>9</v>
      </c>
      <c r="H3" t="s">
        <v>8</v>
      </c>
      <c r="I3" t="s">
        <v>9</v>
      </c>
      <c r="J3" t="s">
        <v>8</v>
      </c>
      <c r="K3" t="s">
        <v>9</v>
      </c>
      <c r="L3" t="s">
        <v>8</v>
      </c>
      <c r="M3" t="s">
        <v>9</v>
      </c>
      <c r="N3" t="s">
        <v>11</v>
      </c>
      <c r="O3" t="s">
        <v>12</v>
      </c>
      <c r="S3" t="s">
        <v>7</v>
      </c>
      <c r="V3" t="s">
        <v>8</v>
      </c>
      <c r="W3" t="s">
        <v>9</v>
      </c>
      <c r="X3" t="s">
        <v>8</v>
      </c>
      <c r="Y3" t="s">
        <v>9</v>
      </c>
      <c r="Z3" t="s">
        <v>8</v>
      </c>
      <c r="AA3" t="s">
        <v>9</v>
      </c>
      <c r="AB3" t="s">
        <v>8</v>
      </c>
      <c r="AC3" t="s">
        <v>9</v>
      </c>
      <c r="AD3" t="s">
        <v>8</v>
      </c>
      <c r="AE3" t="s">
        <v>9</v>
      </c>
      <c r="AF3" t="s">
        <v>11</v>
      </c>
      <c r="AG3" t="s">
        <v>12</v>
      </c>
    </row>
    <row r="4" spans="1:33" x14ac:dyDescent="0.25">
      <c r="A4" t="s">
        <v>13</v>
      </c>
      <c r="B4">
        <v>1</v>
      </c>
      <c r="D4">
        <v>0.87760000000000005</v>
      </c>
      <c r="E4">
        <v>0.30199999999999999</v>
      </c>
      <c r="F4">
        <v>6.7775999999999996</v>
      </c>
      <c r="G4">
        <v>0.58160000000000001</v>
      </c>
      <c r="H4">
        <v>1.0150999999999999</v>
      </c>
      <c r="I4">
        <v>0.13220000000000001</v>
      </c>
      <c r="J4">
        <v>3.7763</v>
      </c>
      <c r="K4">
        <v>1.3375999999999999</v>
      </c>
      <c r="L4">
        <v>40.955500000000001</v>
      </c>
      <c r="M4">
        <v>0.45960000000000001</v>
      </c>
      <c r="N4">
        <f>L4+J4+H4+F4+D4</f>
        <v>53.402099999999997</v>
      </c>
      <c r="O4">
        <f>(M4+K4+I4+G4+E4)/5</f>
        <v>0.56259999999999999</v>
      </c>
      <c r="S4" t="s">
        <v>13</v>
      </c>
      <c r="T4">
        <v>1</v>
      </c>
      <c r="V4" s="3">
        <v>59806</v>
      </c>
      <c r="W4" s="2">
        <v>7.2016185666989932E-2</v>
      </c>
      <c r="X4" s="3">
        <v>8262</v>
      </c>
      <c r="Y4" s="2">
        <v>0.13761801016702976</v>
      </c>
      <c r="Z4" s="3">
        <v>25752</v>
      </c>
      <c r="AA4" s="2">
        <v>2.7920161540851196E-2</v>
      </c>
      <c r="AB4" s="3">
        <v>4678</v>
      </c>
      <c r="AC4">
        <v>0.34</v>
      </c>
      <c r="AD4" s="3">
        <v>4450</v>
      </c>
      <c r="AE4" s="2">
        <v>0.11730337078651686</v>
      </c>
      <c r="AF4">
        <f>AD4+AB4+Z4+X4+V4</f>
        <v>102948</v>
      </c>
      <c r="AG4" s="1">
        <f>(AE4+AC4+AA4+Y4+W4)/5</f>
        <v>0.13897154563227757</v>
      </c>
    </row>
    <row r="5" spans="1:33" x14ac:dyDescent="0.25">
      <c r="A5" t="s">
        <v>14</v>
      </c>
      <c r="B5">
        <v>2</v>
      </c>
      <c r="D5">
        <v>1.0989</v>
      </c>
      <c r="E5">
        <v>1.3935</v>
      </c>
      <c r="F5">
        <v>2.7843</v>
      </c>
      <c r="G5">
        <v>1.2712000000000001</v>
      </c>
      <c r="H5">
        <v>1.4665999999999999</v>
      </c>
      <c r="I5">
        <v>1.7373000000000001</v>
      </c>
      <c r="J5">
        <v>1.9357</v>
      </c>
      <c r="K5">
        <v>0.41799999999999998</v>
      </c>
      <c r="L5">
        <v>1.8153999999999999</v>
      </c>
      <c r="M5">
        <v>1.1705000000000001</v>
      </c>
      <c r="N5">
        <f t="shared" ref="N5:N24" si="0">L5+J5+H5+F5+D5</f>
        <v>9.1008999999999993</v>
      </c>
      <c r="O5">
        <f t="shared" ref="O5:O24" si="1">(M5+K5+I5+G5+E5)/5</f>
        <v>1.1981000000000002</v>
      </c>
      <c r="S5" t="s">
        <v>14</v>
      </c>
      <c r="T5">
        <v>2</v>
      </c>
      <c r="V5" s="3">
        <v>83676</v>
      </c>
      <c r="W5" s="2">
        <v>0.31717577322051721</v>
      </c>
      <c r="X5" s="3">
        <v>15543</v>
      </c>
      <c r="Y5" s="2">
        <v>0.34298397992665508</v>
      </c>
      <c r="Z5" s="3">
        <v>39319</v>
      </c>
      <c r="AA5" s="2">
        <v>0.38848902566189375</v>
      </c>
      <c r="AB5" s="3">
        <v>6066</v>
      </c>
      <c r="AC5">
        <v>0.13</v>
      </c>
      <c r="AD5" s="3">
        <v>9611</v>
      </c>
      <c r="AE5" s="2">
        <v>0.31328685880761625</v>
      </c>
      <c r="AF5">
        <f t="shared" ref="AF5:AF24" si="2">AD5+AB5+Z5+X5+V5</f>
        <v>154215</v>
      </c>
      <c r="AG5" s="1">
        <f t="shared" ref="AG5:AG24" si="3">(AE5+AC5+AA5+Y5+W5)/5</f>
        <v>0.29838712752333646</v>
      </c>
    </row>
    <row r="6" spans="1:33" x14ac:dyDescent="0.25">
      <c r="A6" t="s">
        <v>15</v>
      </c>
      <c r="B6">
        <v>3</v>
      </c>
      <c r="D6">
        <v>0.59470000000000001</v>
      </c>
      <c r="E6">
        <v>8.7900000000000006E-2</v>
      </c>
      <c r="F6">
        <v>0.98340000000000005</v>
      </c>
      <c r="G6">
        <v>3.4000000000000002E-2</v>
      </c>
      <c r="H6">
        <v>8.0199999999999994E-2</v>
      </c>
      <c r="I6">
        <v>0.31519999999999998</v>
      </c>
      <c r="J6">
        <v>0.86250000000000004</v>
      </c>
      <c r="K6">
        <v>0.59799999999999998</v>
      </c>
      <c r="L6">
        <v>1.8179000000000001</v>
      </c>
      <c r="M6">
        <v>7.4499999999999997E-2</v>
      </c>
      <c r="N6">
        <f t="shared" si="0"/>
        <v>4.3387000000000002</v>
      </c>
      <c r="O6">
        <f t="shared" si="1"/>
        <v>0.22192000000000003</v>
      </c>
      <c r="S6" t="s">
        <v>15</v>
      </c>
      <c r="T6">
        <v>3</v>
      </c>
      <c r="V6" s="3">
        <v>50043</v>
      </c>
      <c r="W6" s="2">
        <v>2.4458965289850729E-2</v>
      </c>
      <c r="X6" s="3">
        <v>9780</v>
      </c>
      <c r="Y6" s="2">
        <v>9.9182004089979556E-3</v>
      </c>
      <c r="Z6" s="3">
        <v>2266</v>
      </c>
      <c r="AA6" s="2">
        <v>6.7519858781994707E-2</v>
      </c>
      <c r="AB6" s="3">
        <v>4337</v>
      </c>
      <c r="AC6">
        <v>0.22</v>
      </c>
      <c r="AD6" s="3">
        <v>19051</v>
      </c>
      <c r="AE6" s="2">
        <v>2.120623589312897E-2</v>
      </c>
      <c r="AF6">
        <f t="shared" si="2"/>
        <v>85477</v>
      </c>
      <c r="AG6" s="1">
        <f t="shared" si="3"/>
        <v>6.862065207479448E-2</v>
      </c>
    </row>
    <row r="7" spans="1:33" x14ac:dyDescent="0.25">
      <c r="A7" t="s">
        <v>16</v>
      </c>
      <c r="B7">
        <v>4</v>
      </c>
      <c r="D7">
        <v>0.99870000000000003</v>
      </c>
      <c r="E7">
        <v>2.1307999999999998</v>
      </c>
      <c r="F7">
        <v>1.0226999999999999</v>
      </c>
      <c r="G7">
        <v>1.8696999999999999</v>
      </c>
      <c r="H7">
        <v>1.169</v>
      </c>
      <c r="I7">
        <v>1.9578</v>
      </c>
      <c r="J7">
        <v>0.56759999999999999</v>
      </c>
      <c r="K7">
        <v>1.1066</v>
      </c>
      <c r="L7">
        <v>0.80079999999999996</v>
      </c>
      <c r="M7">
        <v>2.2397</v>
      </c>
      <c r="N7">
        <f t="shared" si="0"/>
        <v>4.5587999999999997</v>
      </c>
      <c r="O7">
        <f t="shared" si="1"/>
        <v>1.8609200000000001</v>
      </c>
      <c r="S7" t="s">
        <v>16</v>
      </c>
      <c r="T7">
        <v>4</v>
      </c>
      <c r="V7" s="3">
        <v>92028</v>
      </c>
      <c r="W7" s="2">
        <v>0.4761485634806798</v>
      </c>
      <c r="X7" s="3">
        <v>14633</v>
      </c>
      <c r="Y7" s="2">
        <v>0.59803184582792324</v>
      </c>
      <c r="Z7" s="3">
        <v>34708</v>
      </c>
      <c r="AA7" s="2">
        <v>0.43162959548230956</v>
      </c>
      <c r="AB7" s="3">
        <v>3930</v>
      </c>
      <c r="AC7">
        <v>0.47</v>
      </c>
      <c r="AD7" s="3">
        <v>12544</v>
      </c>
      <c r="AE7" s="2">
        <v>0.61080994897959184</v>
      </c>
      <c r="AF7">
        <f t="shared" si="2"/>
        <v>157843</v>
      </c>
      <c r="AG7" s="1">
        <f t="shared" si="3"/>
        <v>0.51732399075410085</v>
      </c>
    </row>
    <row r="8" spans="1:33" x14ac:dyDescent="0.25">
      <c r="A8" t="s">
        <v>17</v>
      </c>
      <c r="B8">
        <v>5</v>
      </c>
      <c r="D8">
        <v>1.4873000000000001</v>
      </c>
      <c r="E8">
        <v>1.4792000000000001</v>
      </c>
      <c r="F8">
        <v>0.66710000000000003</v>
      </c>
      <c r="G8">
        <v>1.1506000000000001</v>
      </c>
      <c r="H8">
        <v>1.2253000000000001</v>
      </c>
      <c r="I8">
        <v>1.4732000000000001</v>
      </c>
      <c r="J8">
        <v>1.0651999999999999</v>
      </c>
      <c r="K8">
        <v>1.329</v>
      </c>
      <c r="L8">
        <v>1.2067000000000001</v>
      </c>
      <c r="M8">
        <v>1.6658999999999999</v>
      </c>
      <c r="N8">
        <f t="shared" si="0"/>
        <v>5.6516000000000011</v>
      </c>
      <c r="O8">
        <f t="shared" si="1"/>
        <v>1.4195799999999998</v>
      </c>
      <c r="S8" t="s">
        <v>17</v>
      </c>
      <c r="T8">
        <v>5</v>
      </c>
      <c r="V8" s="3">
        <v>148944</v>
      </c>
      <c r="W8" s="2">
        <v>0.33456869695993124</v>
      </c>
      <c r="X8" s="3">
        <v>12457</v>
      </c>
      <c r="Y8" s="2">
        <v>0.39527976238259616</v>
      </c>
      <c r="Z8" s="3">
        <v>38145</v>
      </c>
      <c r="AA8" s="2">
        <v>0.32221785292961069</v>
      </c>
      <c r="AB8" s="3">
        <v>9393</v>
      </c>
      <c r="AC8">
        <v>0.64</v>
      </c>
      <c r="AD8" s="3">
        <v>25160</v>
      </c>
      <c r="AE8" s="2">
        <v>0.46136724960254372</v>
      </c>
      <c r="AF8">
        <f t="shared" si="2"/>
        <v>234099</v>
      </c>
      <c r="AG8" s="1">
        <f t="shared" si="3"/>
        <v>0.43068671237493633</v>
      </c>
    </row>
    <row r="9" spans="1:33" x14ac:dyDescent="0.25">
      <c r="A9" t="s">
        <v>18</v>
      </c>
      <c r="B9">
        <v>6</v>
      </c>
      <c r="D9">
        <v>1.4259999999999999</v>
      </c>
      <c r="E9">
        <v>0.40739999999999998</v>
      </c>
      <c r="F9">
        <v>0.3926</v>
      </c>
      <c r="G9">
        <v>1.1218999999999999</v>
      </c>
      <c r="H9">
        <v>1.3563000000000001</v>
      </c>
      <c r="I9">
        <v>0.23280000000000001</v>
      </c>
      <c r="J9">
        <v>0.61050000000000004</v>
      </c>
      <c r="K9">
        <v>1.1329</v>
      </c>
      <c r="L9">
        <v>0.62009999999999998</v>
      </c>
      <c r="M9">
        <v>0.71460000000000001</v>
      </c>
      <c r="N9">
        <f t="shared" si="0"/>
        <v>4.4055</v>
      </c>
      <c r="O9">
        <f t="shared" si="1"/>
        <v>0.72192000000000012</v>
      </c>
      <c r="S9" t="s">
        <v>18</v>
      </c>
      <c r="T9">
        <v>6</v>
      </c>
      <c r="V9" s="3">
        <v>154219</v>
      </c>
      <c r="W9" s="2">
        <v>9.3937841640783559E-2</v>
      </c>
      <c r="X9" s="3">
        <v>9044</v>
      </c>
      <c r="Y9" s="2">
        <v>0.42436974789915966</v>
      </c>
      <c r="Z9" s="3">
        <v>44174</v>
      </c>
      <c r="AA9" s="2">
        <v>4.7946756010322812E-2</v>
      </c>
      <c r="AB9" s="3">
        <v>6540</v>
      </c>
      <c r="AC9">
        <v>0.61</v>
      </c>
      <c r="AD9" s="3">
        <v>16145</v>
      </c>
      <c r="AE9" s="2">
        <v>0.19857541034375967</v>
      </c>
      <c r="AF9">
        <f t="shared" si="2"/>
        <v>230122</v>
      </c>
      <c r="AG9" s="1">
        <f t="shared" si="3"/>
        <v>0.27496595117880512</v>
      </c>
    </row>
    <row r="10" spans="1:33" x14ac:dyDescent="0.25">
      <c r="A10" t="s">
        <v>19</v>
      </c>
      <c r="B10">
        <v>7</v>
      </c>
      <c r="D10">
        <v>0.72940000000000005</v>
      </c>
      <c r="E10">
        <v>1.6916</v>
      </c>
      <c r="F10">
        <v>0.33679999999999999</v>
      </c>
      <c r="G10">
        <v>0.97230000000000005</v>
      </c>
      <c r="H10">
        <v>0.70650000000000002</v>
      </c>
      <c r="I10">
        <v>0.84760000000000002</v>
      </c>
      <c r="J10">
        <v>0.68340000000000001</v>
      </c>
      <c r="K10">
        <v>1.1423000000000001</v>
      </c>
      <c r="L10">
        <v>0.30120000000000002</v>
      </c>
      <c r="M10">
        <v>0.63460000000000005</v>
      </c>
      <c r="N10">
        <f t="shared" si="0"/>
        <v>2.7572999999999999</v>
      </c>
      <c r="O10">
        <f t="shared" si="1"/>
        <v>1.05768</v>
      </c>
      <c r="S10" t="s">
        <v>19</v>
      </c>
      <c r="T10">
        <v>7</v>
      </c>
      <c r="V10" s="3">
        <v>84716</v>
      </c>
      <c r="W10" s="2">
        <v>0.37342414656027195</v>
      </c>
      <c r="X10" s="3">
        <v>9228</v>
      </c>
      <c r="Y10" s="2">
        <v>0.38805808409189424</v>
      </c>
      <c r="Z10" s="3">
        <v>24028</v>
      </c>
      <c r="AA10" s="2">
        <v>0.18490927251539871</v>
      </c>
      <c r="AB10" s="3">
        <v>8616</v>
      </c>
      <c r="AC10">
        <v>0.68</v>
      </c>
      <c r="AD10" s="3">
        <v>9405</v>
      </c>
      <c r="AE10" s="2">
        <v>0.18298777246145667</v>
      </c>
      <c r="AF10">
        <f t="shared" si="2"/>
        <v>135993</v>
      </c>
      <c r="AG10" s="1">
        <f t="shared" si="3"/>
        <v>0.36187585512580434</v>
      </c>
    </row>
    <row r="11" spans="1:33" x14ac:dyDescent="0.25">
      <c r="A11" t="s">
        <v>20</v>
      </c>
      <c r="B11">
        <v>8</v>
      </c>
      <c r="D11">
        <v>0.63949999999999996</v>
      </c>
      <c r="E11">
        <v>1.4316</v>
      </c>
      <c r="F11">
        <v>0.91649999999999998</v>
      </c>
      <c r="G11">
        <v>1.3323</v>
      </c>
      <c r="H11">
        <v>0.86</v>
      </c>
      <c r="I11">
        <v>2.0958000000000001</v>
      </c>
      <c r="J11">
        <v>0.98250000000000004</v>
      </c>
      <c r="K11">
        <v>1.0888</v>
      </c>
      <c r="L11">
        <v>0.48730000000000001</v>
      </c>
      <c r="M11">
        <v>1.4266000000000001</v>
      </c>
      <c r="N11">
        <f t="shared" si="0"/>
        <v>3.8858000000000001</v>
      </c>
      <c r="O11">
        <f t="shared" si="1"/>
        <v>1.47502</v>
      </c>
      <c r="S11" t="s">
        <v>20</v>
      </c>
      <c r="T11">
        <v>8</v>
      </c>
      <c r="V11" s="3">
        <v>79385</v>
      </c>
      <c r="W11" s="2">
        <v>0.30772816023178184</v>
      </c>
      <c r="X11" s="3">
        <v>29110</v>
      </c>
      <c r="Y11" s="2">
        <v>0.56959807626245273</v>
      </c>
      <c r="Z11" s="3">
        <v>30486</v>
      </c>
      <c r="AA11" s="2">
        <v>0.43918519976382603</v>
      </c>
      <c r="AB11" s="3">
        <v>14250</v>
      </c>
      <c r="AC11">
        <v>0.71</v>
      </c>
      <c r="AD11" s="3">
        <v>17740</v>
      </c>
      <c r="AE11" s="2">
        <v>0.41133032694475763</v>
      </c>
      <c r="AF11">
        <f t="shared" si="2"/>
        <v>170971</v>
      </c>
      <c r="AG11" s="1">
        <f t="shared" si="3"/>
        <v>0.48756835264056358</v>
      </c>
    </row>
    <row r="12" spans="1:33" x14ac:dyDescent="0.25">
      <c r="A12" t="s">
        <v>21</v>
      </c>
      <c r="B12">
        <v>9</v>
      </c>
      <c r="D12">
        <v>1.0744</v>
      </c>
      <c r="E12">
        <v>1.0263</v>
      </c>
      <c r="F12">
        <v>1.083</v>
      </c>
      <c r="G12">
        <v>0.88</v>
      </c>
      <c r="H12">
        <v>1.1808000000000001</v>
      </c>
      <c r="I12">
        <v>1.1565000000000001</v>
      </c>
      <c r="J12">
        <v>0.67649999999999999</v>
      </c>
      <c r="K12">
        <v>0.98729999999999996</v>
      </c>
      <c r="L12">
        <v>1.1420999999999999</v>
      </c>
      <c r="M12">
        <v>1.3051999999999999</v>
      </c>
      <c r="N12">
        <f t="shared" si="0"/>
        <v>5.1567999999999996</v>
      </c>
      <c r="O12">
        <f t="shared" si="1"/>
        <v>1.0710599999999999</v>
      </c>
      <c r="S12" t="s">
        <v>21</v>
      </c>
      <c r="T12">
        <v>9</v>
      </c>
      <c r="V12" s="3">
        <v>141969</v>
      </c>
      <c r="W12" s="2">
        <v>0.22254154075889807</v>
      </c>
      <c r="X12" s="3">
        <v>39125</v>
      </c>
      <c r="Y12" s="2">
        <v>0.40324600638977637</v>
      </c>
      <c r="Z12" s="3">
        <v>43562</v>
      </c>
      <c r="AA12" s="2">
        <v>0.24062256094761489</v>
      </c>
      <c r="AB12" s="3">
        <v>11093</v>
      </c>
      <c r="AC12">
        <v>0.7</v>
      </c>
      <c r="AD12" s="3">
        <v>47502</v>
      </c>
      <c r="AE12" s="2">
        <v>0.38192076123110608</v>
      </c>
      <c r="AF12">
        <f t="shared" si="2"/>
        <v>283251</v>
      </c>
      <c r="AG12" s="1">
        <f t="shared" si="3"/>
        <v>0.38966617386547903</v>
      </c>
    </row>
    <row r="13" spans="1:33" x14ac:dyDescent="0.25">
      <c r="A13" t="s">
        <v>22</v>
      </c>
      <c r="B13">
        <v>10</v>
      </c>
      <c r="D13">
        <v>1.0466</v>
      </c>
      <c r="E13">
        <v>4.7100000000000003E-2</v>
      </c>
      <c r="F13">
        <v>1.5154000000000001</v>
      </c>
      <c r="G13">
        <v>0.70650000000000002</v>
      </c>
      <c r="H13">
        <v>0.94089999999999996</v>
      </c>
      <c r="I13">
        <v>4.8800000000000003E-2</v>
      </c>
      <c r="J13">
        <v>1.5720000000000001</v>
      </c>
      <c r="K13">
        <v>0.78349999999999997</v>
      </c>
      <c r="L13">
        <v>1.5568</v>
      </c>
      <c r="M13">
        <v>0.30520000000000003</v>
      </c>
      <c r="N13">
        <f t="shared" si="0"/>
        <v>6.6317000000000004</v>
      </c>
      <c r="O13">
        <f t="shared" si="1"/>
        <v>0.37821999999999995</v>
      </c>
      <c r="S13" t="s">
        <v>22</v>
      </c>
      <c r="T13">
        <v>10</v>
      </c>
      <c r="V13" s="3">
        <v>146665</v>
      </c>
      <c r="W13" s="2">
        <v>1.3779702042068661E-2</v>
      </c>
      <c r="X13" s="3">
        <v>61356</v>
      </c>
      <c r="Y13" s="2">
        <v>0.33621813677553947</v>
      </c>
      <c r="Z13" s="3">
        <v>36066</v>
      </c>
      <c r="AA13" s="2">
        <v>9.9817002162701715E-3</v>
      </c>
      <c r="AB13" s="3">
        <v>28756</v>
      </c>
      <c r="AC13">
        <v>0.6</v>
      </c>
      <c r="AD13" s="3">
        <v>72821</v>
      </c>
      <c r="AE13" s="2">
        <v>9.2500789607393469E-2</v>
      </c>
      <c r="AF13">
        <f t="shared" si="2"/>
        <v>345664</v>
      </c>
      <c r="AG13" s="1">
        <f t="shared" si="3"/>
        <v>0.21049606572825436</v>
      </c>
    </row>
    <row r="14" spans="1:33" x14ac:dyDescent="0.25">
      <c r="O14">
        <f t="shared" si="1"/>
        <v>0</v>
      </c>
      <c r="V14" s="3"/>
      <c r="W14" s="2"/>
      <c r="X14" s="3"/>
      <c r="Y14" s="2"/>
      <c r="Z14" s="3"/>
      <c r="AA14" s="2"/>
      <c r="AB14" s="3"/>
      <c r="AD14" s="3"/>
      <c r="AE14" s="2"/>
      <c r="AG14" s="1">
        <f t="shared" si="3"/>
        <v>0</v>
      </c>
    </row>
    <row r="15" spans="1:33" x14ac:dyDescent="0.25">
      <c r="A15" t="s">
        <v>23</v>
      </c>
      <c r="B15">
        <v>11</v>
      </c>
      <c r="D15">
        <v>0.8226</v>
      </c>
      <c r="E15">
        <v>1.3268</v>
      </c>
      <c r="F15">
        <v>1.1513</v>
      </c>
      <c r="G15">
        <v>0.80600000000000005</v>
      </c>
      <c r="H15">
        <v>0.73060000000000003</v>
      </c>
      <c r="I15">
        <v>1.3919999999999999</v>
      </c>
      <c r="J15">
        <v>0.89039999999999997</v>
      </c>
      <c r="K15">
        <v>1.0238</v>
      </c>
      <c r="L15">
        <v>1.2948999999999999</v>
      </c>
      <c r="M15">
        <v>1.4474</v>
      </c>
      <c r="N15">
        <f t="shared" si="0"/>
        <v>4.8897999999999993</v>
      </c>
      <c r="O15">
        <f t="shared" si="1"/>
        <v>1.1992</v>
      </c>
      <c r="S15" t="s">
        <v>23</v>
      </c>
      <c r="T15">
        <v>11</v>
      </c>
      <c r="V15" s="3">
        <v>107074</v>
      </c>
      <c r="W15" s="2">
        <v>0.4394063918411566</v>
      </c>
      <c r="X15" s="3">
        <v>32523</v>
      </c>
      <c r="Y15" s="2">
        <v>0.34188113027703471</v>
      </c>
      <c r="Z15" s="3">
        <v>29577</v>
      </c>
      <c r="AA15" s="2">
        <v>0.42823815802819759</v>
      </c>
      <c r="AB15" s="3">
        <v>17723</v>
      </c>
      <c r="AC15">
        <v>0.47</v>
      </c>
      <c r="AD15" s="3">
        <v>41855</v>
      </c>
      <c r="AE15" s="2">
        <v>0.38277386214311315</v>
      </c>
      <c r="AF15">
        <f t="shared" si="2"/>
        <v>228752</v>
      </c>
      <c r="AG15" s="1">
        <f t="shared" si="3"/>
        <v>0.41245990845790031</v>
      </c>
    </row>
    <row r="16" spans="1:33" x14ac:dyDescent="0.25">
      <c r="A16" t="s">
        <v>24</v>
      </c>
      <c r="B16">
        <v>12</v>
      </c>
      <c r="D16">
        <v>1.0953999999999999</v>
      </c>
      <c r="E16">
        <v>0.9798</v>
      </c>
      <c r="F16">
        <v>1.0426</v>
      </c>
      <c r="G16">
        <v>0.85109999999999997</v>
      </c>
      <c r="H16">
        <v>1.1476</v>
      </c>
      <c r="I16">
        <v>1.3445</v>
      </c>
      <c r="J16">
        <v>1.2726</v>
      </c>
      <c r="K16">
        <v>1.0912999999999999</v>
      </c>
      <c r="L16">
        <v>1.2883</v>
      </c>
      <c r="M16">
        <v>1.0879000000000001</v>
      </c>
      <c r="N16">
        <f t="shared" si="0"/>
        <v>5.8464999999999998</v>
      </c>
      <c r="O16">
        <f t="shared" si="1"/>
        <v>1.0709199999999999</v>
      </c>
      <c r="S16" t="s">
        <v>24</v>
      </c>
      <c r="T16">
        <v>12</v>
      </c>
      <c r="V16" s="3">
        <v>133084</v>
      </c>
      <c r="W16" s="2">
        <v>0.32360013224730244</v>
      </c>
      <c r="X16" s="3">
        <v>29546</v>
      </c>
      <c r="Y16" s="2">
        <v>0.36025181073580181</v>
      </c>
      <c r="Z16" s="3">
        <v>44048</v>
      </c>
      <c r="AA16" s="2">
        <v>0.4334135488557937</v>
      </c>
      <c r="AB16" s="3">
        <v>24890</v>
      </c>
      <c r="AC16">
        <v>0.5</v>
      </c>
      <c r="AD16" s="3">
        <v>38059</v>
      </c>
      <c r="AE16" s="2">
        <v>0.29827373288841008</v>
      </c>
      <c r="AF16">
        <f t="shared" si="2"/>
        <v>269627</v>
      </c>
      <c r="AG16" s="1">
        <f t="shared" si="3"/>
        <v>0.38310784494546157</v>
      </c>
    </row>
    <row r="17" spans="1:33" x14ac:dyDescent="0.25">
      <c r="A17" t="s">
        <v>25</v>
      </c>
      <c r="B17">
        <v>13</v>
      </c>
      <c r="D17">
        <v>0.9657</v>
      </c>
      <c r="E17">
        <v>0.96399999999999997</v>
      </c>
      <c r="F17">
        <v>1.1837</v>
      </c>
      <c r="G17">
        <v>1.0846</v>
      </c>
      <c r="H17">
        <v>0.93089999999999995</v>
      </c>
      <c r="I17">
        <v>0.45350000000000001</v>
      </c>
      <c r="J17">
        <v>1.2928999999999999</v>
      </c>
      <c r="K17">
        <v>0.83099999999999996</v>
      </c>
      <c r="L17">
        <v>1.0832999999999999</v>
      </c>
      <c r="M17">
        <v>0.83050000000000002</v>
      </c>
      <c r="N17">
        <f t="shared" si="0"/>
        <v>5.4565000000000001</v>
      </c>
      <c r="O17">
        <f t="shared" si="1"/>
        <v>0.83272000000000013</v>
      </c>
      <c r="S17" t="s">
        <v>25</v>
      </c>
      <c r="T17">
        <v>13</v>
      </c>
      <c r="V17" s="3">
        <v>108938</v>
      </c>
      <c r="W17" s="2">
        <v>0.31126879509445737</v>
      </c>
      <c r="X17" s="3">
        <v>33648</v>
      </c>
      <c r="Y17" s="2">
        <v>0.45660960532572514</v>
      </c>
      <c r="Z17" s="3">
        <v>33777</v>
      </c>
      <c r="AA17" s="2">
        <v>0.14882908488024396</v>
      </c>
      <c r="AB17" s="3">
        <v>24839</v>
      </c>
      <c r="AC17">
        <v>0.38</v>
      </c>
      <c r="AD17" s="3">
        <v>28989</v>
      </c>
      <c r="AE17" s="2">
        <v>0.23622753458208287</v>
      </c>
      <c r="AF17">
        <f t="shared" si="2"/>
        <v>230191</v>
      </c>
      <c r="AG17" s="1">
        <f t="shared" si="3"/>
        <v>0.3065870039765019</v>
      </c>
    </row>
    <row r="18" spans="1:33" x14ac:dyDescent="0.25">
      <c r="A18" t="s">
        <v>26</v>
      </c>
      <c r="B18">
        <v>14</v>
      </c>
      <c r="D18">
        <v>1.1847000000000001</v>
      </c>
      <c r="E18">
        <v>0.53700000000000003</v>
      </c>
      <c r="F18">
        <v>0.67349999999999999</v>
      </c>
      <c r="G18">
        <v>1.1052</v>
      </c>
      <c r="H18">
        <v>1.0952999999999999</v>
      </c>
      <c r="I18">
        <v>0.3805</v>
      </c>
      <c r="J18">
        <v>0.74539999999999995</v>
      </c>
      <c r="K18">
        <v>0.78879999999999995</v>
      </c>
      <c r="L18">
        <v>0.62739999999999996</v>
      </c>
      <c r="M18">
        <v>0.59570000000000001</v>
      </c>
      <c r="N18">
        <f t="shared" si="0"/>
        <v>4.3262999999999998</v>
      </c>
      <c r="O18">
        <f t="shared" si="1"/>
        <v>0.68144000000000005</v>
      </c>
      <c r="S18" t="s">
        <v>26</v>
      </c>
      <c r="T18">
        <v>14</v>
      </c>
      <c r="V18" s="3">
        <v>123353</v>
      </c>
      <c r="W18" s="2">
        <v>0.16855690579069824</v>
      </c>
      <c r="X18" s="3">
        <v>19204</v>
      </c>
      <c r="Y18" s="2">
        <v>0.47109977088106647</v>
      </c>
      <c r="Z18" s="3">
        <v>37444</v>
      </c>
      <c r="AA18" s="2">
        <v>0.13355944877684009</v>
      </c>
      <c r="AB18" s="3">
        <v>14061</v>
      </c>
      <c r="AC18">
        <v>0.36</v>
      </c>
      <c r="AD18" s="3">
        <v>15045</v>
      </c>
      <c r="AE18" s="2">
        <v>0.1751412429378531</v>
      </c>
      <c r="AF18">
        <f t="shared" si="2"/>
        <v>209107</v>
      </c>
      <c r="AG18" s="1">
        <f t="shared" si="3"/>
        <v>0.26167147367729154</v>
      </c>
    </row>
    <row r="19" spans="1:33" x14ac:dyDescent="0.25">
      <c r="A19" t="s">
        <v>27</v>
      </c>
      <c r="B19">
        <v>15</v>
      </c>
      <c r="D19">
        <v>1.1264000000000001</v>
      </c>
      <c r="E19">
        <v>1.0913999999999999</v>
      </c>
      <c r="F19">
        <v>0.54900000000000004</v>
      </c>
      <c r="G19">
        <v>1.1725000000000001</v>
      </c>
      <c r="H19">
        <v>1.1216999999999999</v>
      </c>
      <c r="I19">
        <v>1.163</v>
      </c>
      <c r="J19">
        <v>0.65690000000000004</v>
      </c>
      <c r="K19">
        <v>1.1637</v>
      </c>
      <c r="L19">
        <v>0.42880000000000001</v>
      </c>
      <c r="M19">
        <v>0.60240000000000005</v>
      </c>
      <c r="N19">
        <f t="shared" si="0"/>
        <v>3.8827999999999996</v>
      </c>
      <c r="O19">
        <f t="shared" si="1"/>
        <v>1.0386000000000002</v>
      </c>
      <c r="S19" t="s">
        <v>27</v>
      </c>
      <c r="T19">
        <v>15</v>
      </c>
      <c r="V19" s="3">
        <v>107502</v>
      </c>
      <c r="W19" s="2">
        <v>0.34023553050175809</v>
      </c>
      <c r="X19" s="3">
        <v>15704</v>
      </c>
      <c r="Y19" s="2">
        <v>0.49700713194090679</v>
      </c>
      <c r="Z19" s="3">
        <v>35994</v>
      </c>
      <c r="AA19" s="2">
        <v>0.41101294660221149</v>
      </c>
      <c r="AB19" s="3">
        <v>12165</v>
      </c>
      <c r="AC19">
        <v>0.53</v>
      </c>
      <c r="AD19" s="3">
        <v>9090</v>
      </c>
      <c r="AE19" s="2">
        <v>0.19207920792079208</v>
      </c>
      <c r="AF19">
        <f t="shared" si="2"/>
        <v>180455</v>
      </c>
      <c r="AG19" s="1">
        <f t="shared" si="3"/>
        <v>0.39406696339313368</v>
      </c>
    </row>
    <row r="20" spans="1:33" x14ac:dyDescent="0.25">
      <c r="A20" t="s">
        <v>28</v>
      </c>
      <c r="B20">
        <v>16</v>
      </c>
      <c r="D20">
        <v>1.0646</v>
      </c>
      <c r="E20">
        <v>0.91359999999999997</v>
      </c>
      <c r="F20">
        <v>1.3963000000000001</v>
      </c>
      <c r="G20">
        <v>1.2161999999999999</v>
      </c>
      <c r="H20">
        <v>1.3259000000000001</v>
      </c>
      <c r="I20">
        <v>1.1831</v>
      </c>
      <c r="J20">
        <v>1.1998</v>
      </c>
      <c r="K20">
        <v>0.99</v>
      </c>
      <c r="L20">
        <v>0.57520000000000004</v>
      </c>
      <c r="M20">
        <v>1.0954999999999999</v>
      </c>
      <c r="N20">
        <f t="shared" si="0"/>
        <v>5.5617999999999999</v>
      </c>
      <c r="O20">
        <f t="shared" si="1"/>
        <v>1.07968</v>
      </c>
      <c r="S20" t="s">
        <v>28</v>
      </c>
      <c r="T20">
        <v>16</v>
      </c>
      <c r="V20" s="3">
        <v>92359</v>
      </c>
      <c r="W20" s="2">
        <v>0.27885750170530216</v>
      </c>
      <c r="X20" s="3">
        <v>40061</v>
      </c>
      <c r="Y20" s="2">
        <v>0.5188337784878061</v>
      </c>
      <c r="Z20" s="3">
        <v>39765</v>
      </c>
      <c r="AA20" s="2">
        <v>0.43420093046649061</v>
      </c>
      <c r="AB20" s="3">
        <v>21802</v>
      </c>
      <c r="AC20">
        <v>0.45</v>
      </c>
      <c r="AD20" s="3">
        <v>10593</v>
      </c>
      <c r="AE20" s="2">
        <v>0.35872746153119983</v>
      </c>
      <c r="AF20">
        <f t="shared" si="2"/>
        <v>204580</v>
      </c>
      <c r="AG20" s="1">
        <f t="shared" si="3"/>
        <v>0.40812393443815981</v>
      </c>
    </row>
    <row r="21" spans="1:33" x14ac:dyDescent="0.25">
      <c r="A21" t="s">
        <v>29</v>
      </c>
      <c r="B21">
        <v>17</v>
      </c>
      <c r="D21">
        <v>0.8498</v>
      </c>
      <c r="E21">
        <v>1.0947</v>
      </c>
      <c r="F21">
        <v>0.96719999999999995</v>
      </c>
      <c r="G21">
        <v>1.0729</v>
      </c>
      <c r="H21">
        <v>1.0235000000000001</v>
      </c>
      <c r="I21">
        <v>0.93489999999999995</v>
      </c>
      <c r="J21">
        <v>0.79579999999999995</v>
      </c>
      <c r="K21">
        <v>1.2123999999999999</v>
      </c>
      <c r="L21">
        <v>0.71830000000000005</v>
      </c>
      <c r="M21">
        <v>1.0239</v>
      </c>
      <c r="N21">
        <f t="shared" si="0"/>
        <v>4.3546000000000005</v>
      </c>
      <c r="O21">
        <f t="shared" si="1"/>
        <v>1.0677599999999998</v>
      </c>
      <c r="S21" t="s">
        <v>29</v>
      </c>
      <c r="T21">
        <v>17</v>
      </c>
      <c r="V21" s="3">
        <v>66344</v>
      </c>
      <c r="W21" s="2">
        <v>0.32770107319426023</v>
      </c>
      <c r="X21" s="3">
        <v>27835</v>
      </c>
      <c r="Y21" s="2">
        <v>0.46452308245015267</v>
      </c>
      <c r="Z21" s="3">
        <v>28548</v>
      </c>
      <c r="AA21" s="2">
        <v>0.35442062491242821</v>
      </c>
      <c r="AB21" s="3">
        <v>14186</v>
      </c>
      <c r="AC21">
        <v>0.55000000000000004</v>
      </c>
      <c r="AD21" s="3">
        <v>11232</v>
      </c>
      <c r="AE21" s="2">
        <v>0.34766737891737892</v>
      </c>
      <c r="AF21">
        <f t="shared" si="2"/>
        <v>148145</v>
      </c>
      <c r="AG21" s="1">
        <f t="shared" si="3"/>
        <v>0.40886243189484406</v>
      </c>
    </row>
    <row r="22" spans="1:33" x14ac:dyDescent="0.25">
      <c r="A22" t="s">
        <v>30</v>
      </c>
      <c r="B22">
        <v>18</v>
      </c>
      <c r="D22">
        <v>0.92469999999999997</v>
      </c>
      <c r="E22">
        <v>0.64100000000000001</v>
      </c>
      <c r="F22">
        <v>0.88460000000000005</v>
      </c>
      <c r="G22">
        <v>0.90720000000000001</v>
      </c>
      <c r="H22">
        <v>0.8155</v>
      </c>
      <c r="I22">
        <v>1.1161000000000001</v>
      </c>
      <c r="J22">
        <v>0.83089999999999997</v>
      </c>
      <c r="K22">
        <v>1.0602</v>
      </c>
      <c r="L22">
        <v>0.57240000000000002</v>
      </c>
      <c r="M22">
        <v>1.2393000000000001</v>
      </c>
      <c r="N22">
        <f t="shared" si="0"/>
        <v>4.0280999999999993</v>
      </c>
      <c r="O22">
        <f t="shared" si="1"/>
        <v>0.9927600000000002</v>
      </c>
      <c r="S22" t="s">
        <v>30</v>
      </c>
      <c r="T22">
        <v>18</v>
      </c>
      <c r="V22" s="3">
        <v>64162</v>
      </c>
      <c r="W22" s="2">
        <v>0.19478819238801784</v>
      </c>
      <c r="X22" s="3">
        <v>25537</v>
      </c>
      <c r="Y22" s="2">
        <v>0.38665465794729215</v>
      </c>
      <c r="Z22" s="3">
        <v>21036</v>
      </c>
      <c r="AA22" s="2">
        <v>0.43287697280851872</v>
      </c>
      <c r="AB22" s="3">
        <v>14524</v>
      </c>
      <c r="AC22">
        <v>0.48</v>
      </c>
      <c r="AD22" s="3">
        <v>7358</v>
      </c>
      <c r="AE22" s="2">
        <v>0.43693938570263657</v>
      </c>
      <c r="AF22">
        <f t="shared" si="2"/>
        <v>132617</v>
      </c>
      <c r="AG22" s="1">
        <f t="shared" si="3"/>
        <v>0.38625184176929306</v>
      </c>
    </row>
    <row r="23" spans="1:33" x14ac:dyDescent="0.25">
      <c r="A23" t="s">
        <v>31</v>
      </c>
      <c r="B23">
        <v>19</v>
      </c>
      <c r="D23">
        <v>0.83009999999999995</v>
      </c>
      <c r="E23">
        <v>1.4413</v>
      </c>
      <c r="F23">
        <v>0.98939999999999995</v>
      </c>
      <c r="G23">
        <v>0.92800000000000005</v>
      </c>
      <c r="H23">
        <v>0.99009999999999998</v>
      </c>
      <c r="I23">
        <v>0.98440000000000005</v>
      </c>
      <c r="J23">
        <v>1.0278</v>
      </c>
      <c r="K23">
        <v>0.9738</v>
      </c>
      <c r="L23">
        <v>1.0133000000000001</v>
      </c>
      <c r="M23">
        <v>1.3577999999999999</v>
      </c>
      <c r="N23">
        <f t="shared" si="0"/>
        <v>4.8506999999999998</v>
      </c>
      <c r="O23">
        <f t="shared" si="1"/>
        <v>1.13706</v>
      </c>
      <c r="S23" t="s">
        <v>31</v>
      </c>
      <c r="T23">
        <v>19</v>
      </c>
      <c r="V23" s="3">
        <v>50390</v>
      </c>
      <c r="W23" s="2">
        <v>0.42135344314348083</v>
      </c>
      <c r="X23" s="3">
        <v>28650</v>
      </c>
      <c r="Y23" s="2">
        <v>0.39965095986038396</v>
      </c>
      <c r="Z23" s="3">
        <v>23462</v>
      </c>
      <c r="AA23" s="2">
        <v>0.3883726877504049</v>
      </c>
      <c r="AB23" s="3">
        <v>17609</v>
      </c>
      <c r="AC23">
        <v>0.44</v>
      </c>
      <c r="AD23" s="3">
        <v>10209</v>
      </c>
      <c r="AE23" s="2">
        <v>0.50181212655500052</v>
      </c>
      <c r="AF23">
        <f t="shared" si="2"/>
        <v>130320</v>
      </c>
      <c r="AG23" s="1">
        <f t="shared" si="3"/>
        <v>0.43023784346185401</v>
      </c>
    </row>
    <row r="24" spans="1:33" x14ac:dyDescent="0.25">
      <c r="A24" t="s">
        <v>32</v>
      </c>
      <c r="B24">
        <v>20</v>
      </c>
      <c r="D24">
        <v>1.1102000000000001</v>
      </c>
      <c r="E24">
        <v>1.0126999999999999</v>
      </c>
      <c r="F24">
        <v>1.1624000000000001</v>
      </c>
      <c r="G24">
        <v>0.85609999999999997</v>
      </c>
      <c r="H24">
        <v>0.77549999999999997</v>
      </c>
      <c r="I24">
        <v>1.0563</v>
      </c>
      <c r="J24">
        <v>1.2899</v>
      </c>
      <c r="K24">
        <v>0.8649</v>
      </c>
      <c r="L24">
        <v>3.5169999999999999</v>
      </c>
      <c r="M24">
        <v>0.73399999999999999</v>
      </c>
      <c r="N24">
        <f t="shared" si="0"/>
        <v>7.8549999999999995</v>
      </c>
      <c r="O24">
        <f t="shared" si="1"/>
        <v>0.90480000000000005</v>
      </c>
      <c r="S24" t="s">
        <v>32</v>
      </c>
      <c r="T24">
        <v>20</v>
      </c>
      <c r="V24" s="5">
        <v>57748</v>
      </c>
      <c r="W24" s="4">
        <v>0.28999999999999998</v>
      </c>
      <c r="X24" s="5">
        <v>33763</v>
      </c>
      <c r="Y24" s="4">
        <v>0.37</v>
      </c>
      <c r="Z24" s="5">
        <v>16750</v>
      </c>
      <c r="AA24" s="4">
        <v>0.43</v>
      </c>
      <c r="AB24" s="5">
        <v>21652</v>
      </c>
      <c r="AC24" s="6">
        <v>0.39</v>
      </c>
      <c r="AD24" s="5">
        <v>25652</v>
      </c>
      <c r="AE24" s="4">
        <v>0.28000000000000003</v>
      </c>
      <c r="AF24">
        <f t="shared" si="2"/>
        <v>155565</v>
      </c>
      <c r="AG24" s="1">
        <f t="shared" si="3"/>
        <v>0.35200000000000004</v>
      </c>
    </row>
    <row r="26" spans="1:33" x14ac:dyDescent="0.25">
      <c r="C26" t="s">
        <v>33</v>
      </c>
      <c r="D26">
        <f t="shared" ref="D26:O26" si="4">AVERAGE(D4:D24)</f>
        <v>0.99736499999999995</v>
      </c>
      <c r="E26">
        <f t="shared" si="4"/>
        <v>0.99998500000000001</v>
      </c>
      <c r="F26">
        <f t="shared" si="4"/>
        <v>1.3239699999999999</v>
      </c>
      <c r="G26">
        <f t="shared" si="4"/>
        <v>0.9959950000000003</v>
      </c>
      <c r="H26">
        <f t="shared" si="4"/>
        <v>0.99786500000000022</v>
      </c>
      <c r="I26">
        <f t="shared" si="4"/>
        <v>1.0002749999999998</v>
      </c>
      <c r="J26">
        <f t="shared" si="4"/>
        <v>1.13673</v>
      </c>
      <c r="K26">
        <f t="shared" si="4"/>
        <v>0.99619499999999994</v>
      </c>
      <c r="L26">
        <f t="shared" si="4"/>
        <v>3.0911350000000004</v>
      </c>
      <c r="M26">
        <f t="shared" si="4"/>
        <v>1.0005399999999998</v>
      </c>
      <c r="N26">
        <f t="shared" si="4"/>
        <v>7.5470650000000008</v>
      </c>
      <c r="O26">
        <f t="shared" si="4"/>
        <v>0.95104571428571438</v>
      </c>
    </row>
    <row r="27" spans="1:33" x14ac:dyDescent="0.25">
      <c r="C27" t="s">
        <v>34</v>
      </c>
      <c r="D27">
        <f t="shared" ref="D27:O27" si="5">AVERAGE(D4:D13)</f>
        <v>0.99731000000000003</v>
      </c>
      <c r="E27">
        <f t="shared" si="5"/>
        <v>0.99973999999999985</v>
      </c>
      <c r="F27">
        <f t="shared" si="5"/>
        <v>1.6479399999999997</v>
      </c>
      <c r="G27">
        <f t="shared" si="5"/>
        <v>0.99201000000000017</v>
      </c>
      <c r="H27">
        <f t="shared" si="5"/>
        <v>1.00007</v>
      </c>
      <c r="I27">
        <f t="shared" si="5"/>
        <v>0.99971999999999994</v>
      </c>
      <c r="J27">
        <f t="shared" si="5"/>
        <v>1.2732200000000002</v>
      </c>
      <c r="K27">
        <f t="shared" si="5"/>
        <v>0.99239999999999973</v>
      </c>
      <c r="L27">
        <f t="shared" si="5"/>
        <v>5.0703800000000001</v>
      </c>
      <c r="M27">
        <f t="shared" si="5"/>
        <v>0.99963999999999975</v>
      </c>
      <c r="N27">
        <f t="shared" si="5"/>
        <v>9.988920000000002</v>
      </c>
      <c r="O27">
        <f t="shared" si="5"/>
        <v>0.9967020000000002</v>
      </c>
    </row>
    <row r="28" spans="1:33" x14ac:dyDescent="0.25">
      <c r="C28" t="s">
        <v>35</v>
      </c>
      <c r="D28">
        <f>AVERAGE(D15:D24)</f>
        <v>0.9974200000000002</v>
      </c>
      <c r="E28">
        <f t="shared" ref="E28:O28" si="6">AVERAGE(E15:E24)</f>
        <v>1.00023</v>
      </c>
      <c r="F28">
        <f t="shared" si="6"/>
        <v>1</v>
      </c>
      <c r="G28">
        <f t="shared" si="6"/>
        <v>0.99998000000000009</v>
      </c>
      <c r="H28">
        <f t="shared" si="6"/>
        <v>0.99565999999999977</v>
      </c>
      <c r="I28">
        <f t="shared" si="6"/>
        <v>1.0008300000000001</v>
      </c>
      <c r="J28">
        <f t="shared" si="6"/>
        <v>1.0002399999999998</v>
      </c>
      <c r="K28">
        <f t="shared" si="6"/>
        <v>0.99999000000000016</v>
      </c>
      <c r="L28">
        <f t="shared" si="6"/>
        <v>1.11189</v>
      </c>
      <c r="M28">
        <f t="shared" si="6"/>
        <v>1.0014400000000001</v>
      </c>
      <c r="N28">
        <f t="shared" si="6"/>
        <v>5.1052099999999987</v>
      </c>
      <c r="O28">
        <f t="shared" si="6"/>
        <v>1.000494</v>
      </c>
    </row>
    <row r="34" spans="1:2" x14ac:dyDescent="0.25">
      <c r="A34" t="s">
        <v>36</v>
      </c>
    </row>
    <row r="35" spans="1:2" x14ac:dyDescent="0.25">
      <c r="A35" t="s">
        <v>37</v>
      </c>
    </row>
    <row r="36" spans="1:2" x14ac:dyDescent="0.25">
      <c r="A36" t="s">
        <v>13</v>
      </c>
      <c r="B36">
        <v>1</v>
      </c>
    </row>
    <row r="37" spans="1:2" x14ac:dyDescent="0.25">
      <c r="A37" t="s">
        <v>14</v>
      </c>
      <c r="B37">
        <v>2</v>
      </c>
    </row>
    <row r="38" spans="1:2" x14ac:dyDescent="0.25">
      <c r="A38" t="s">
        <v>15</v>
      </c>
      <c r="B38">
        <v>3</v>
      </c>
    </row>
    <row r="39" spans="1:2" x14ac:dyDescent="0.25">
      <c r="A39" t="s">
        <v>16</v>
      </c>
      <c r="B39">
        <v>4</v>
      </c>
    </row>
    <row r="40" spans="1:2" x14ac:dyDescent="0.25">
      <c r="A40" t="s">
        <v>17</v>
      </c>
      <c r="B40">
        <v>5</v>
      </c>
    </row>
    <row r="41" spans="1:2" x14ac:dyDescent="0.25">
      <c r="A41" t="s">
        <v>18</v>
      </c>
      <c r="B41">
        <v>6</v>
      </c>
    </row>
    <row r="42" spans="1:2" x14ac:dyDescent="0.25">
      <c r="A42" t="s">
        <v>19</v>
      </c>
      <c r="B42">
        <v>7</v>
      </c>
    </row>
    <row r="43" spans="1:2" x14ac:dyDescent="0.25">
      <c r="A43" t="s">
        <v>20</v>
      </c>
      <c r="B43">
        <v>8</v>
      </c>
    </row>
    <row r="44" spans="1:2" x14ac:dyDescent="0.25">
      <c r="A44" t="s">
        <v>21</v>
      </c>
      <c r="B44">
        <v>9</v>
      </c>
    </row>
    <row r="45" spans="1:2" x14ac:dyDescent="0.25">
      <c r="A45" t="s">
        <v>22</v>
      </c>
      <c r="B45">
        <v>10</v>
      </c>
    </row>
    <row r="47" spans="1:2" x14ac:dyDescent="0.25">
      <c r="A47" t="s">
        <v>23</v>
      </c>
      <c r="B47">
        <v>11</v>
      </c>
    </row>
    <row r="48" spans="1:2" x14ac:dyDescent="0.25">
      <c r="A48" t="s">
        <v>24</v>
      </c>
      <c r="B48">
        <v>12</v>
      </c>
    </row>
    <row r="49" spans="1:15" x14ac:dyDescent="0.25">
      <c r="A49" t="s">
        <v>25</v>
      </c>
      <c r="B49">
        <v>13</v>
      </c>
    </row>
    <row r="50" spans="1:15" x14ac:dyDescent="0.25">
      <c r="A50" t="s">
        <v>26</v>
      </c>
      <c r="B50">
        <v>14</v>
      </c>
    </row>
    <row r="51" spans="1:15" x14ac:dyDescent="0.25">
      <c r="A51" t="s">
        <v>27</v>
      </c>
      <c r="B51">
        <v>15</v>
      </c>
    </row>
    <row r="52" spans="1:15" x14ac:dyDescent="0.25">
      <c r="A52" t="s">
        <v>28</v>
      </c>
      <c r="B52">
        <v>16</v>
      </c>
    </row>
    <row r="53" spans="1:15" x14ac:dyDescent="0.25">
      <c r="A53" t="s">
        <v>29</v>
      </c>
      <c r="B53">
        <v>17</v>
      </c>
    </row>
    <row r="54" spans="1:15" x14ac:dyDescent="0.25">
      <c r="A54" t="s">
        <v>30</v>
      </c>
      <c r="B54">
        <v>18</v>
      </c>
    </row>
    <row r="55" spans="1:15" x14ac:dyDescent="0.25">
      <c r="A55" t="s">
        <v>31</v>
      </c>
      <c r="B55">
        <v>19</v>
      </c>
    </row>
    <row r="56" spans="1:15" x14ac:dyDescent="0.25">
      <c r="A56" t="s">
        <v>32</v>
      </c>
      <c r="B56">
        <v>20</v>
      </c>
    </row>
    <row r="59" spans="1:15" x14ac:dyDescent="0.25">
      <c r="A59" t="s">
        <v>38</v>
      </c>
    </row>
    <row r="60" spans="1:15" x14ac:dyDescent="0.25">
      <c r="A60" t="s">
        <v>39</v>
      </c>
    </row>
    <row r="61" spans="1:15" x14ac:dyDescent="0.25">
      <c r="A61" t="s">
        <v>13</v>
      </c>
      <c r="B61">
        <v>1</v>
      </c>
      <c r="D61">
        <v>0.87760000000000005</v>
      </c>
      <c r="E61">
        <v>0.30199999999999999</v>
      </c>
      <c r="F61">
        <v>6.7775999999999996</v>
      </c>
      <c r="G61">
        <v>0.58160000000000001</v>
      </c>
      <c r="H61">
        <v>1.0150999999999999</v>
      </c>
      <c r="I61">
        <v>0.13220000000000001</v>
      </c>
      <c r="J61">
        <v>3.7763</v>
      </c>
      <c r="K61">
        <v>1.3375999999999999</v>
      </c>
      <c r="L61">
        <v>40.955500000000001</v>
      </c>
      <c r="M61">
        <v>0.45960000000000001</v>
      </c>
      <c r="N61">
        <f>L61+J61+H61+F61+D61</f>
        <v>53.402099999999997</v>
      </c>
      <c r="O61">
        <f>(M61+K61+I61+G61+E61)/5</f>
        <v>0.56259999999999999</v>
      </c>
    </row>
    <row r="62" spans="1:15" x14ac:dyDescent="0.25">
      <c r="A62" t="s">
        <v>14</v>
      </c>
      <c r="B62">
        <v>2</v>
      </c>
      <c r="D62">
        <v>1.0989</v>
      </c>
      <c r="E62">
        <v>1.3935</v>
      </c>
      <c r="F62">
        <v>2.7843</v>
      </c>
      <c r="G62">
        <v>1.2712000000000001</v>
      </c>
      <c r="H62">
        <v>1.4665999999999999</v>
      </c>
      <c r="I62">
        <v>1.7373000000000001</v>
      </c>
      <c r="J62">
        <v>1.9357</v>
      </c>
      <c r="K62">
        <v>0.41799999999999998</v>
      </c>
      <c r="L62">
        <v>1.8153999999999999</v>
      </c>
      <c r="M62">
        <v>1.1705000000000001</v>
      </c>
      <c r="N62">
        <f t="shared" ref="N62:N70" si="7">L62+J62+H62+F62+D62</f>
        <v>9.1008999999999993</v>
      </c>
      <c r="O62">
        <f t="shared" ref="O62:O81" si="8">(M62+K62+I62+G62+E62)/5</f>
        <v>1.1981000000000002</v>
      </c>
    </row>
    <row r="63" spans="1:15" x14ac:dyDescent="0.25">
      <c r="A63" t="s">
        <v>15</v>
      </c>
      <c r="B63">
        <v>3</v>
      </c>
      <c r="D63">
        <v>0.59470000000000001</v>
      </c>
      <c r="E63">
        <v>8.7900000000000006E-2</v>
      </c>
      <c r="F63">
        <v>0.98340000000000005</v>
      </c>
      <c r="G63">
        <v>3.4000000000000002E-2</v>
      </c>
      <c r="H63">
        <v>8.0199999999999994E-2</v>
      </c>
      <c r="I63">
        <v>0.31519999999999998</v>
      </c>
      <c r="J63">
        <v>0.86250000000000004</v>
      </c>
      <c r="K63">
        <v>0.59799999999999998</v>
      </c>
      <c r="L63">
        <v>1.8179000000000001</v>
      </c>
      <c r="M63">
        <v>7.4499999999999997E-2</v>
      </c>
      <c r="N63">
        <f t="shared" si="7"/>
        <v>4.3387000000000002</v>
      </c>
      <c r="O63">
        <f t="shared" si="8"/>
        <v>0.22192000000000003</v>
      </c>
    </row>
    <row r="64" spans="1:15" x14ac:dyDescent="0.25">
      <c r="A64" t="s">
        <v>16</v>
      </c>
      <c r="B64">
        <v>4</v>
      </c>
      <c r="D64">
        <v>0.99870000000000003</v>
      </c>
      <c r="E64">
        <v>2.1307999999999998</v>
      </c>
      <c r="F64">
        <v>1.0226999999999999</v>
      </c>
      <c r="G64">
        <v>1.8696999999999999</v>
      </c>
      <c r="H64">
        <v>1.169</v>
      </c>
      <c r="I64">
        <v>1.9578</v>
      </c>
      <c r="J64">
        <v>0.56759999999999999</v>
      </c>
      <c r="K64">
        <v>1.1066</v>
      </c>
      <c r="L64">
        <v>0.80079999999999996</v>
      </c>
      <c r="M64">
        <v>2.2397</v>
      </c>
      <c r="N64">
        <f t="shared" si="7"/>
        <v>4.5587999999999997</v>
      </c>
      <c r="O64">
        <f t="shared" si="8"/>
        <v>1.8609200000000001</v>
      </c>
    </row>
    <row r="65" spans="1:15" x14ac:dyDescent="0.25">
      <c r="A65" t="s">
        <v>17</v>
      </c>
      <c r="B65">
        <v>5</v>
      </c>
      <c r="D65">
        <v>1.4873000000000001</v>
      </c>
      <c r="E65">
        <v>1.4792000000000001</v>
      </c>
      <c r="F65">
        <v>0.66710000000000003</v>
      </c>
      <c r="G65">
        <v>1.1506000000000001</v>
      </c>
      <c r="H65">
        <v>1.2253000000000001</v>
      </c>
      <c r="I65">
        <v>1.4732000000000001</v>
      </c>
      <c r="J65">
        <v>1.0651999999999999</v>
      </c>
      <c r="K65">
        <v>1.329</v>
      </c>
      <c r="L65">
        <v>1.2067000000000001</v>
      </c>
      <c r="M65">
        <v>1.6658999999999999</v>
      </c>
      <c r="N65">
        <f t="shared" si="7"/>
        <v>5.6516000000000011</v>
      </c>
      <c r="O65">
        <f t="shared" si="8"/>
        <v>1.4195799999999998</v>
      </c>
    </row>
    <row r="66" spans="1:15" x14ac:dyDescent="0.25">
      <c r="A66" t="s">
        <v>18</v>
      </c>
      <c r="B66">
        <v>6</v>
      </c>
      <c r="D66">
        <v>1.4259999999999999</v>
      </c>
      <c r="E66">
        <v>0.40739999999999998</v>
      </c>
      <c r="F66">
        <v>0.3926</v>
      </c>
      <c r="G66">
        <v>1.1218999999999999</v>
      </c>
      <c r="H66">
        <v>1.3563000000000001</v>
      </c>
      <c r="I66">
        <v>0.23280000000000001</v>
      </c>
      <c r="J66">
        <v>0.61050000000000004</v>
      </c>
      <c r="K66">
        <v>1.1329</v>
      </c>
      <c r="L66">
        <v>0.62009999999999998</v>
      </c>
      <c r="M66">
        <v>0.71460000000000001</v>
      </c>
      <c r="N66">
        <f t="shared" si="7"/>
        <v>4.4055</v>
      </c>
      <c r="O66">
        <f t="shared" si="8"/>
        <v>0.72192000000000012</v>
      </c>
    </row>
    <row r="67" spans="1:15" x14ac:dyDescent="0.25">
      <c r="A67" t="s">
        <v>19</v>
      </c>
      <c r="B67">
        <v>7</v>
      </c>
      <c r="D67">
        <v>0.72940000000000005</v>
      </c>
      <c r="E67">
        <v>1.6916</v>
      </c>
      <c r="F67">
        <v>0.33679999999999999</v>
      </c>
      <c r="G67">
        <v>0.97230000000000005</v>
      </c>
      <c r="H67">
        <v>0.70650000000000002</v>
      </c>
      <c r="I67">
        <v>0.84760000000000002</v>
      </c>
      <c r="J67">
        <v>0.68340000000000001</v>
      </c>
      <c r="K67">
        <v>1.1423000000000001</v>
      </c>
      <c r="L67">
        <v>0.30120000000000002</v>
      </c>
      <c r="M67">
        <v>0.63460000000000005</v>
      </c>
      <c r="N67">
        <f t="shared" si="7"/>
        <v>2.7572999999999999</v>
      </c>
      <c r="O67">
        <f t="shared" si="8"/>
        <v>1.05768</v>
      </c>
    </row>
    <row r="68" spans="1:15" x14ac:dyDescent="0.25">
      <c r="A68" t="s">
        <v>20</v>
      </c>
      <c r="B68">
        <v>8</v>
      </c>
      <c r="D68">
        <v>0.63949999999999996</v>
      </c>
      <c r="E68">
        <v>1.4316</v>
      </c>
      <c r="F68">
        <v>0.91649999999999998</v>
      </c>
      <c r="G68">
        <v>1.3323</v>
      </c>
      <c r="H68">
        <v>0.86</v>
      </c>
      <c r="I68">
        <v>2.0958000000000001</v>
      </c>
      <c r="J68">
        <v>0.98250000000000004</v>
      </c>
      <c r="K68">
        <v>1.0888</v>
      </c>
      <c r="L68">
        <v>0.48730000000000001</v>
      </c>
      <c r="M68">
        <v>1.4266000000000001</v>
      </c>
      <c r="N68">
        <f t="shared" si="7"/>
        <v>3.8858000000000001</v>
      </c>
      <c r="O68">
        <f t="shared" si="8"/>
        <v>1.47502</v>
      </c>
    </row>
    <row r="69" spans="1:15" x14ac:dyDescent="0.25">
      <c r="A69" t="s">
        <v>21</v>
      </c>
      <c r="B69">
        <v>9</v>
      </c>
      <c r="D69">
        <v>1.0744</v>
      </c>
      <c r="E69">
        <v>1.0263</v>
      </c>
      <c r="F69">
        <v>1.083</v>
      </c>
      <c r="G69">
        <v>0.88</v>
      </c>
      <c r="H69">
        <v>1.1808000000000001</v>
      </c>
      <c r="I69">
        <v>1.1565000000000001</v>
      </c>
      <c r="J69">
        <v>0.67649999999999999</v>
      </c>
      <c r="K69">
        <v>0.98729999999999996</v>
      </c>
      <c r="L69">
        <v>1.1420999999999999</v>
      </c>
      <c r="M69">
        <v>1.3051999999999999</v>
      </c>
      <c r="N69">
        <f t="shared" si="7"/>
        <v>5.1567999999999996</v>
      </c>
      <c r="O69">
        <f t="shared" si="8"/>
        <v>1.0710599999999999</v>
      </c>
    </row>
    <row r="70" spans="1:15" x14ac:dyDescent="0.25">
      <c r="A70" t="s">
        <v>22</v>
      </c>
      <c r="B70">
        <v>10</v>
      </c>
      <c r="D70">
        <v>1.0466</v>
      </c>
      <c r="E70">
        <v>4.7100000000000003E-2</v>
      </c>
      <c r="F70">
        <v>1.5154000000000001</v>
      </c>
      <c r="G70">
        <v>0.70650000000000002</v>
      </c>
      <c r="H70">
        <v>0.94089999999999996</v>
      </c>
      <c r="I70">
        <v>4.8800000000000003E-2</v>
      </c>
      <c r="J70">
        <v>1.5720000000000001</v>
      </c>
      <c r="K70">
        <v>0.78349999999999997</v>
      </c>
      <c r="L70">
        <v>1.5568</v>
      </c>
      <c r="M70">
        <v>0.30520000000000003</v>
      </c>
      <c r="N70">
        <f t="shared" si="7"/>
        <v>6.6317000000000004</v>
      </c>
      <c r="O70">
        <f t="shared" si="8"/>
        <v>0.37821999999999995</v>
      </c>
    </row>
    <row r="71" spans="1:15" x14ac:dyDescent="0.25">
      <c r="O71">
        <f t="shared" si="8"/>
        <v>0</v>
      </c>
    </row>
    <row r="72" spans="1:15" x14ac:dyDescent="0.25">
      <c r="A72" t="s">
        <v>23</v>
      </c>
      <c r="B72">
        <v>11</v>
      </c>
      <c r="D72">
        <v>0.8226</v>
      </c>
      <c r="E72">
        <v>1.3268</v>
      </c>
      <c r="F72">
        <v>1.1513</v>
      </c>
      <c r="G72">
        <v>0.80600000000000005</v>
      </c>
      <c r="H72">
        <v>0.73060000000000003</v>
      </c>
      <c r="I72">
        <v>1.3919999999999999</v>
      </c>
      <c r="J72">
        <v>0.89039999999999997</v>
      </c>
      <c r="K72">
        <v>1.0238</v>
      </c>
      <c r="L72">
        <v>1.2948999999999999</v>
      </c>
      <c r="M72">
        <v>1.4474</v>
      </c>
      <c r="N72">
        <f t="shared" ref="N72:N81" si="9">L72+J72+H72+F72+D72</f>
        <v>4.8897999999999993</v>
      </c>
      <c r="O72">
        <f t="shared" si="8"/>
        <v>1.1992</v>
      </c>
    </row>
    <row r="73" spans="1:15" x14ac:dyDescent="0.25">
      <c r="A73" t="s">
        <v>24</v>
      </c>
      <c r="B73">
        <v>12</v>
      </c>
      <c r="D73">
        <v>1.0953999999999999</v>
      </c>
      <c r="E73">
        <v>0.9798</v>
      </c>
      <c r="F73">
        <v>1.0426</v>
      </c>
      <c r="G73">
        <v>0.85109999999999997</v>
      </c>
      <c r="H73">
        <v>1.1476</v>
      </c>
      <c r="I73">
        <v>1.3445</v>
      </c>
      <c r="J73">
        <v>1.2726</v>
      </c>
      <c r="K73">
        <v>1.0912999999999999</v>
      </c>
      <c r="L73">
        <v>1.2883</v>
      </c>
      <c r="M73">
        <v>1.0879000000000001</v>
      </c>
      <c r="N73">
        <f t="shared" si="9"/>
        <v>5.8464999999999998</v>
      </c>
      <c r="O73">
        <f t="shared" si="8"/>
        <v>1.0709199999999999</v>
      </c>
    </row>
    <row r="74" spans="1:15" x14ac:dyDescent="0.25">
      <c r="A74" t="s">
        <v>25</v>
      </c>
      <c r="B74">
        <v>13</v>
      </c>
      <c r="D74">
        <v>0.9657</v>
      </c>
      <c r="E74">
        <v>0.96399999999999997</v>
      </c>
      <c r="F74">
        <v>1.1837</v>
      </c>
      <c r="G74">
        <v>1.0846</v>
      </c>
      <c r="H74">
        <v>0.93089999999999995</v>
      </c>
      <c r="I74">
        <v>0.45350000000000001</v>
      </c>
      <c r="J74">
        <v>1.2928999999999999</v>
      </c>
      <c r="K74">
        <v>0.83099999999999996</v>
      </c>
      <c r="L74">
        <v>1.0832999999999999</v>
      </c>
      <c r="M74">
        <v>0.83050000000000002</v>
      </c>
      <c r="N74">
        <f t="shared" si="9"/>
        <v>5.4565000000000001</v>
      </c>
      <c r="O74">
        <f t="shared" si="8"/>
        <v>0.83272000000000013</v>
      </c>
    </row>
    <row r="75" spans="1:15" x14ac:dyDescent="0.25">
      <c r="A75" t="s">
        <v>26</v>
      </c>
      <c r="B75">
        <v>14</v>
      </c>
      <c r="D75">
        <v>1.1847000000000001</v>
      </c>
      <c r="E75">
        <v>0.53700000000000003</v>
      </c>
      <c r="F75">
        <v>0.67349999999999999</v>
      </c>
      <c r="G75">
        <v>1.1052</v>
      </c>
      <c r="H75">
        <v>1.0952999999999999</v>
      </c>
      <c r="I75">
        <v>0.3805</v>
      </c>
      <c r="J75">
        <v>0.74539999999999995</v>
      </c>
      <c r="K75">
        <v>0.78879999999999995</v>
      </c>
      <c r="L75">
        <v>0.62739999999999996</v>
      </c>
      <c r="M75">
        <v>0.59570000000000001</v>
      </c>
      <c r="N75">
        <f t="shared" si="9"/>
        <v>4.3262999999999998</v>
      </c>
      <c r="O75">
        <f t="shared" si="8"/>
        <v>0.68144000000000005</v>
      </c>
    </row>
    <row r="76" spans="1:15" x14ac:dyDescent="0.25">
      <c r="A76" t="s">
        <v>27</v>
      </c>
      <c r="B76">
        <v>15</v>
      </c>
      <c r="D76">
        <v>1.1264000000000001</v>
      </c>
      <c r="E76">
        <v>1.0913999999999999</v>
      </c>
      <c r="F76">
        <v>0.54900000000000004</v>
      </c>
      <c r="G76">
        <v>1.1725000000000001</v>
      </c>
      <c r="H76">
        <v>1.1216999999999999</v>
      </c>
      <c r="I76">
        <v>1.163</v>
      </c>
      <c r="J76">
        <v>0.65690000000000004</v>
      </c>
      <c r="K76">
        <v>1.1637</v>
      </c>
      <c r="L76">
        <v>0.42880000000000001</v>
      </c>
      <c r="M76">
        <v>0.60240000000000005</v>
      </c>
      <c r="N76">
        <f t="shared" si="9"/>
        <v>3.8827999999999996</v>
      </c>
      <c r="O76">
        <f t="shared" si="8"/>
        <v>1.0386000000000002</v>
      </c>
    </row>
    <row r="77" spans="1:15" x14ac:dyDescent="0.25">
      <c r="A77" t="s">
        <v>28</v>
      </c>
      <c r="B77">
        <v>16</v>
      </c>
      <c r="D77">
        <v>1.0646</v>
      </c>
      <c r="E77">
        <v>0.91359999999999997</v>
      </c>
      <c r="F77">
        <v>1.3963000000000001</v>
      </c>
      <c r="G77">
        <v>1.2161999999999999</v>
      </c>
      <c r="H77">
        <v>1.3259000000000001</v>
      </c>
      <c r="I77">
        <v>1.1831</v>
      </c>
      <c r="J77">
        <v>1.1998</v>
      </c>
      <c r="K77">
        <v>0.99</v>
      </c>
      <c r="L77">
        <v>0.57520000000000004</v>
      </c>
      <c r="M77">
        <v>1.0954999999999999</v>
      </c>
      <c r="N77">
        <f t="shared" si="9"/>
        <v>5.5617999999999999</v>
      </c>
      <c r="O77">
        <f t="shared" si="8"/>
        <v>1.07968</v>
      </c>
    </row>
    <row r="78" spans="1:15" x14ac:dyDescent="0.25">
      <c r="A78" t="s">
        <v>29</v>
      </c>
      <c r="B78">
        <v>17</v>
      </c>
      <c r="D78">
        <v>0.8498</v>
      </c>
      <c r="E78">
        <v>1.0947</v>
      </c>
      <c r="F78">
        <v>0.96719999999999995</v>
      </c>
      <c r="G78">
        <v>1.0729</v>
      </c>
      <c r="H78">
        <v>1.0235000000000001</v>
      </c>
      <c r="I78">
        <v>0.93489999999999995</v>
      </c>
      <c r="J78">
        <v>0.79579999999999995</v>
      </c>
      <c r="K78">
        <v>1.2123999999999999</v>
      </c>
      <c r="L78">
        <v>0.71830000000000005</v>
      </c>
      <c r="M78">
        <v>1.0239</v>
      </c>
      <c r="N78">
        <f t="shared" si="9"/>
        <v>4.3546000000000005</v>
      </c>
      <c r="O78">
        <f t="shared" si="8"/>
        <v>1.0677599999999998</v>
      </c>
    </row>
    <row r="79" spans="1:15" x14ac:dyDescent="0.25">
      <c r="A79" t="s">
        <v>30</v>
      </c>
      <c r="B79">
        <v>18</v>
      </c>
      <c r="D79">
        <v>0.92469999999999997</v>
      </c>
      <c r="E79">
        <v>0.64100000000000001</v>
      </c>
      <c r="F79">
        <v>0.88460000000000005</v>
      </c>
      <c r="G79">
        <v>0.90720000000000001</v>
      </c>
      <c r="H79">
        <v>0.8155</v>
      </c>
      <c r="I79">
        <v>1.1161000000000001</v>
      </c>
      <c r="J79">
        <v>0.83089999999999997</v>
      </c>
      <c r="K79">
        <v>1.0602</v>
      </c>
      <c r="L79">
        <v>0.57240000000000002</v>
      </c>
      <c r="M79">
        <v>1.2393000000000001</v>
      </c>
      <c r="N79">
        <f t="shared" si="9"/>
        <v>4.0280999999999993</v>
      </c>
      <c r="O79">
        <f t="shared" si="8"/>
        <v>0.9927600000000002</v>
      </c>
    </row>
    <row r="80" spans="1:15" x14ac:dyDescent="0.25">
      <c r="A80" t="s">
        <v>31</v>
      </c>
      <c r="B80">
        <v>19</v>
      </c>
      <c r="D80">
        <v>0.83009999999999995</v>
      </c>
      <c r="E80">
        <v>1.4413</v>
      </c>
      <c r="F80">
        <v>0.98939999999999995</v>
      </c>
      <c r="G80">
        <v>0.92800000000000005</v>
      </c>
      <c r="H80">
        <v>0.99009999999999998</v>
      </c>
      <c r="I80">
        <v>0.98440000000000005</v>
      </c>
      <c r="J80">
        <v>1.0278</v>
      </c>
      <c r="K80">
        <v>0.9738</v>
      </c>
      <c r="L80">
        <v>1.0133000000000001</v>
      </c>
      <c r="M80">
        <v>1.3577999999999999</v>
      </c>
      <c r="N80">
        <f t="shared" si="9"/>
        <v>4.8506999999999998</v>
      </c>
      <c r="O80">
        <f t="shared" si="8"/>
        <v>1.13706</v>
      </c>
    </row>
    <row r="81" spans="1:15" x14ac:dyDescent="0.25">
      <c r="A81" t="s">
        <v>32</v>
      </c>
      <c r="B81">
        <v>20</v>
      </c>
      <c r="D81">
        <v>1.1102000000000001</v>
      </c>
      <c r="E81">
        <v>1.0126999999999999</v>
      </c>
      <c r="F81">
        <v>1.1624000000000001</v>
      </c>
      <c r="G81">
        <v>0.85609999999999997</v>
      </c>
      <c r="H81">
        <v>0.77549999999999997</v>
      </c>
      <c r="I81">
        <v>1.0563</v>
      </c>
      <c r="J81">
        <v>1.2899</v>
      </c>
      <c r="K81">
        <v>0.8649</v>
      </c>
      <c r="L81">
        <v>3.5169999999999999</v>
      </c>
      <c r="M81">
        <v>0.73399999999999999</v>
      </c>
      <c r="N81">
        <f t="shared" si="9"/>
        <v>7.8549999999999995</v>
      </c>
      <c r="O81">
        <f t="shared" si="8"/>
        <v>0.90480000000000005</v>
      </c>
    </row>
    <row r="84" spans="1:15" x14ac:dyDescent="0.25">
      <c r="A84" t="s">
        <v>40</v>
      </c>
    </row>
    <row r="86" spans="1:15" x14ac:dyDescent="0.25">
      <c r="C86" t="s">
        <v>41</v>
      </c>
      <c r="D86">
        <f>+D27</f>
        <v>0.99731000000000003</v>
      </c>
      <c r="E86">
        <f t="shared" ref="E86:O87" si="10">+E27</f>
        <v>0.99973999999999985</v>
      </c>
      <c r="F86">
        <f t="shared" si="10"/>
        <v>1.6479399999999997</v>
      </c>
      <c r="G86">
        <f t="shared" si="10"/>
        <v>0.99201000000000017</v>
      </c>
      <c r="H86">
        <f t="shared" si="10"/>
        <v>1.00007</v>
      </c>
      <c r="I86">
        <f t="shared" si="10"/>
        <v>0.99971999999999994</v>
      </c>
      <c r="J86">
        <f t="shared" si="10"/>
        <v>1.2732200000000002</v>
      </c>
      <c r="K86">
        <f t="shared" si="10"/>
        <v>0.99239999999999973</v>
      </c>
      <c r="L86">
        <f t="shared" si="10"/>
        <v>5.0703800000000001</v>
      </c>
      <c r="M86">
        <f t="shared" si="10"/>
        <v>0.99963999999999975</v>
      </c>
      <c r="N86">
        <f t="shared" si="10"/>
        <v>9.988920000000002</v>
      </c>
      <c r="O86">
        <f t="shared" si="10"/>
        <v>0.9967020000000002</v>
      </c>
    </row>
    <row r="87" spans="1:15" x14ac:dyDescent="0.25">
      <c r="C87" t="s">
        <v>42</v>
      </c>
      <c r="D87">
        <f>+D28</f>
        <v>0.9974200000000002</v>
      </c>
      <c r="E87">
        <f t="shared" si="10"/>
        <v>1.00023</v>
      </c>
      <c r="F87">
        <f t="shared" si="10"/>
        <v>1</v>
      </c>
      <c r="G87">
        <f t="shared" si="10"/>
        <v>0.99998000000000009</v>
      </c>
      <c r="H87">
        <f t="shared" si="10"/>
        <v>0.99565999999999977</v>
      </c>
      <c r="I87">
        <f t="shared" si="10"/>
        <v>1.0008300000000001</v>
      </c>
      <c r="J87">
        <f t="shared" si="10"/>
        <v>1.0002399999999998</v>
      </c>
      <c r="K87">
        <f t="shared" si="10"/>
        <v>0.99999000000000016</v>
      </c>
      <c r="L87">
        <f t="shared" si="10"/>
        <v>1.11189</v>
      </c>
      <c r="M87">
        <f t="shared" si="10"/>
        <v>1.0014400000000001</v>
      </c>
      <c r="N87">
        <f t="shared" si="10"/>
        <v>5.1052099999999987</v>
      </c>
      <c r="O87">
        <f t="shared" si="10"/>
        <v>1.000494</v>
      </c>
    </row>
    <row r="88" spans="1:15" x14ac:dyDescent="0.25">
      <c r="C88" t="s">
        <v>43</v>
      </c>
      <c r="D88">
        <f>VAR(D61:D70)</f>
        <v>9.0976578777777595E-2</v>
      </c>
      <c r="E88">
        <f t="shared" ref="E88:O88" si="11">VAR(E61:E70)</f>
        <v>0.54519858266666688</v>
      </c>
      <c r="F88">
        <f t="shared" si="11"/>
        <v>3.7295562759999989</v>
      </c>
      <c r="G88">
        <f t="shared" si="11"/>
        <v>0.2429751654444442</v>
      </c>
      <c r="H88">
        <f t="shared" si="11"/>
        <v>0.15690778233333288</v>
      </c>
      <c r="I88">
        <f t="shared" si="11"/>
        <v>0.62764559955555599</v>
      </c>
      <c r="J88">
        <f t="shared" si="11"/>
        <v>0.97012220622222189</v>
      </c>
      <c r="K88">
        <f t="shared" si="11"/>
        <v>9.179548888888947E-2</v>
      </c>
      <c r="L88">
        <f t="shared" si="11"/>
        <v>159.26711281066665</v>
      </c>
      <c r="M88">
        <f t="shared" si="11"/>
        <v>0.45897580266666715</v>
      </c>
      <c r="N88">
        <f t="shared" si="11"/>
        <v>235.67284461733328</v>
      </c>
      <c r="O88">
        <f t="shared" si="11"/>
        <v>0.27233911915111064</v>
      </c>
    </row>
    <row r="89" spans="1:15" x14ac:dyDescent="0.25">
      <c r="C89" t="s">
        <v>44</v>
      </c>
      <c r="D89">
        <f>VAR(D72:D81)</f>
        <v>1.8354026222221858E-2</v>
      </c>
      <c r="E89">
        <f t="shared" ref="E89:O89" si="12">VAR(E72:E81)</f>
        <v>7.4605082333333461E-2</v>
      </c>
      <c r="F89">
        <f t="shared" si="12"/>
        <v>6.2932022222222272E-2</v>
      </c>
      <c r="G89">
        <f t="shared" si="12"/>
        <v>2.1594172888888725E-2</v>
      </c>
      <c r="H89">
        <f t="shared" si="12"/>
        <v>3.4904791555556064E-2</v>
      </c>
      <c r="I89">
        <f t="shared" si="12"/>
        <v>0.11511163788888841</v>
      </c>
      <c r="J89">
        <f t="shared" si="12"/>
        <v>6.1075429333333792E-2</v>
      </c>
      <c r="K89">
        <f t="shared" si="12"/>
        <v>1.9626945444443916E-2</v>
      </c>
      <c r="L89">
        <f t="shared" si="12"/>
        <v>0.81056064988888898</v>
      </c>
      <c r="M89">
        <f t="shared" si="12"/>
        <v>9.1542191555555485E-2</v>
      </c>
      <c r="N89">
        <f t="shared" si="12"/>
        <v>1.375386681000009</v>
      </c>
      <c r="O89">
        <f t="shared" si="12"/>
        <v>2.3833566582222687E-2</v>
      </c>
    </row>
    <row r="90" spans="1:15" x14ac:dyDescent="0.25">
      <c r="C90" t="s">
        <v>45</v>
      </c>
      <c r="D90">
        <f>COVAR(D61:D70,E61:E70)</f>
        <v>8.842882600000013E-3</v>
      </c>
      <c r="F90">
        <f t="shared" ref="F90:L90" si="13">COVAR(F61:F70,G61:G70)</f>
        <v>-0.21406805939999995</v>
      </c>
      <c r="H90">
        <f t="shared" si="13"/>
        <v>9.3175495600000005E-2</v>
      </c>
      <c r="J90">
        <f t="shared" si="13"/>
        <v>2.2599787999999968E-2</v>
      </c>
      <c r="L90">
        <f t="shared" si="13"/>
        <v>-2.2502994852000002</v>
      </c>
      <c r="N90">
        <f t="shared" ref="N90" si="14">COVAR(N61:N70,O61:O70)</f>
        <v>-2.1282774818400001</v>
      </c>
    </row>
    <row r="91" spans="1:15" x14ac:dyDescent="0.25">
      <c r="C91" t="s">
        <v>46</v>
      </c>
      <c r="D91">
        <f>COVAR(D72:D81,E72:E81)</f>
        <v>-1.9897381600000007E-2</v>
      </c>
      <c r="F91">
        <f t="shared" ref="F91:L91" si="15">COVAR(F72:F81,G72:G81)</f>
        <v>-6.0907720000000012E-3</v>
      </c>
      <c r="H91">
        <f t="shared" si="15"/>
        <v>-3.1921597999999911E-3</v>
      </c>
      <c r="J91">
        <f t="shared" si="15"/>
        <v>-1.2505787599999998E-2</v>
      </c>
      <c r="L91">
        <f t="shared" si="15"/>
        <v>-2.9508840599999985E-2</v>
      </c>
      <c r="N91">
        <f t="shared" ref="N91" si="16">COVAR(N72:N81,O72:O81)</f>
        <v>-1.5150174740000041E-2</v>
      </c>
    </row>
    <row r="92" spans="1:15" x14ac:dyDescent="0.25">
      <c r="C92" t="s">
        <v>47</v>
      </c>
      <c r="D92">
        <f>+D87-D86</f>
        <v>1.1000000000016552E-4</v>
      </c>
      <c r="E92">
        <f t="shared" ref="E92:O92" si="17">+E87-E86</f>
        <v>4.9000000000010147E-4</v>
      </c>
      <c r="F92">
        <f t="shared" si="17"/>
        <v>-0.64793999999999974</v>
      </c>
      <c r="G92">
        <f t="shared" si="17"/>
        <v>7.9699999999999216E-3</v>
      </c>
      <c r="H92">
        <f t="shared" si="17"/>
        <v>-4.4100000000002471E-3</v>
      </c>
      <c r="I92">
        <f t="shared" si="17"/>
        <v>1.1100000000001664E-3</v>
      </c>
      <c r="J92">
        <f t="shared" si="17"/>
        <v>-0.27298000000000044</v>
      </c>
      <c r="K92">
        <f t="shared" si="17"/>
        <v>7.5900000000004297E-3</v>
      </c>
      <c r="L92">
        <f t="shared" si="17"/>
        <v>-3.9584900000000003</v>
      </c>
      <c r="M92">
        <f t="shared" si="17"/>
        <v>1.8000000000003569E-3</v>
      </c>
      <c r="N92">
        <f t="shared" si="17"/>
        <v>-4.8837100000000033</v>
      </c>
      <c r="O92">
        <f t="shared" si="17"/>
        <v>3.7919999999997955E-3</v>
      </c>
    </row>
    <row r="93" spans="1:15" x14ac:dyDescent="0.25">
      <c r="C93" t="s">
        <v>48</v>
      </c>
      <c r="D93">
        <f>+D89-D88</f>
        <v>-7.2622552555555733E-2</v>
      </c>
      <c r="E93">
        <f t="shared" ref="E93:O93" si="18">+E89-E88</f>
        <v>-0.47059350033333341</v>
      </c>
      <c r="F93">
        <f t="shared" si="18"/>
        <v>-3.6666242537777767</v>
      </c>
      <c r="G93">
        <f t="shared" si="18"/>
        <v>-0.22138099255555546</v>
      </c>
      <c r="H93">
        <f t="shared" si="18"/>
        <v>-0.12200299077777682</v>
      </c>
      <c r="I93">
        <f t="shared" si="18"/>
        <v>-0.51253396166666754</v>
      </c>
      <c r="J93">
        <f t="shared" si="18"/>
        <v>-0.90904677688888813</v>
      </c>
      <c r="K93">
        <f t="shared" si="18"/>
        <v>-7.2168543444445551E-2</v>
      </c>
      <c r="L93">
        <f t="shared" si="18"/>
        <v>-158.45655216077776</v>
      </c>
      <c r="M93">
        <f t="shared" si="18"/>
        <v>-0.36743361111111167</v>
      </c>
      <c r="N93">
        <f t="shared" si="18"/>
        <v>-234.29745793633327</v>
      </c>
      <c r="O93">
        <f t="shared" si="18"/>
        <v>-0.24850555256888796</v>
      </c>
    </row>
    <row r="94" spans="1:15" x14ac:dyDescent="0.25">
      <c r="C94" t="s">
        <v>49</v>
      </c>
      <c r="D94">
        <f>+D91-D90</f>
        <v>-2.8740264200000018E-2</v>
      </c>
      <c r="E94">
        <f t="shared" ref="E94:O94" si="19">+E91-E90</f>
        <v>0</v>
      </c>
      <c r="F94">
        <f t="shared" si="19"/>
        <v>0.20797728739999996</v>
      </c>
      <c r="G94">
        <f t="shared" si="19"/>
        <v>0</v>
      </c>
      <c r="H94">
        <f t="shared" si="19"/>
        <v>-9.6367655400000002E-2</v>
      </c>
      <c r="I94">
        <f t="shared" si="19"/>
        <v>0</v>
      </c>
      <c r="J94">
        <f t="shared" si="19"/>
        <v>-3.5105575599999966E-2</v>
      </c>
      <c r="K94">
        <f t="shared" si="19"/>
        <v>0</v>
      </c>
      <c r="L94">
        <f t="shared" si="19"/>
        <v>2.2207906446000001</v>
      </c>
      <c r="M94">
        <f t="shared" si="19"/>
        <v>0</v>
      </c>
      <c r="N94">
        <f t="shared" si="19"/>
        <v>2.1131273071000001</v>
      </c>
      <c r="O94">
        <f t="shared" si="19"/>
        <v>0</v>
      </c>
    </row>
    <row r="96" spans="1:15" x14ac:dyDescent="0.25">
      <c r="D96">
        <f>2*D86*E86</f>
        <v>1.9941013987999998</v>
      </c>
      <c r="E96">
        <f>2*D88</f>
        <v>0.18195315755555519</v>
      </c>
      <c r="G96">
        <f>+D94</f>
        <v>-2.8740264200000018E-2</v>
      </c>
      <c r="H96">
        <f>+D94^2</f>
        <v>8.2600278628580269E-4</v>
      </c>
    </row>
    <row r="98" spans="1:14" x14ac:dyDescent="0.25">
      <c r="A98" t="s">
        <v>50</v>
      </c>
    </row>
    <row r="100" spans="1:14" x14ac:dyDescent="0.25">
      <c r="B100">
        <v>1</v>
      </c>
      <c r="D100">
        <f>(2*D86*D92*D90)+(2*E86*E92*(E92^2))*D89</f>
        <v>1.9402052716230514E-6</v>
      </c>
      <c r="F100">
        <f t="shared" ref="F100:L101" si="20">(2*F86*F92*F90)+(2*G86*G92*(G92^2))*F89</f>
        <v>0.45714935853156435</v>
      </c>
      <c r="H100">
        <f t="shared" si="20"/>
        <v>-8.2186530229601219E-4</v>
      </c>
      <c r="J100">
        <f t="shared" si="20"/>
        <v>-1.5709674150160082E-2</v>
      </c>
      <c r="L100">
        <f t="shared" si="20"/>
        <v>90.331740341315154</v>
      </c>
      <c r="N100">
        <f t="shared" ref="N100:N101" si="21">(2*N86*N92*N90)+(2*O86*O92*(O92^2))*N89</f>
        <v>207.64747196336944</v>
      </c>
    </row>
    <row r="101" spans="1:14" x14ac:dyDescent="0.25">
      <c r="B101">
        <v>2</v>
      </c>
      <c r="D101">
        <f>(2*D87*D93*D91)+(2*E87*E93*(E93^2))*D90</f>
        <v>1.0389631400606635E-3</v>
      </c>
      <c r="F101">
        <f t="shared" si="20"/>
        <v>4.9310235101663179E-2</v>
      </c>
      <c r="H101">
        <f t="shared" si="20"/>
        <v>-2.43352406609454E-2</v>
      </c>
      <c r="J101">
        <f t="shared" si="20"/>
        <v>2.2725159390935876E-2</v>
      </c>
      <c r="L101">
        <f t="shared" si="20"/>
        <v>10.62168373086538</v>
      </c>
      <c r="N101">
        <f t="shared" si="21"/>
        <v>36.308746432710294</v>
      </c>
    </row>
    <row r="102" spans="1:14" x14ac:dyDescent="0.25">
      <c r="B102">
        <v>3</v>
      </c>
      <c r="D102">
        <f>D86^2*E93</f>
        <v>-0.46806511256316785</v>
      </c>
      <c r="F102">
        <f t="shared" ref="F102:L102" si="22">F86^2*G93</f>
        <v>-0.60120574369748692</v>
      </c>
      <c r="H102">
        <f t="shared" si="22"/>
        <v>-0.51260571893271722</v>
      </c>
      <c r="J102">
        <f t="shared" si="22"/>
        <v>-0.11699164407699555</v>
      </c>
      <c r="L102">
        <f t="shared" si="22"/>
        <v>-9.4462600784977617</v>
      </c>
      <c r="N102">
        <f t="shared" ref="N102" si="23">N86^2*O93</f>
        <v>-24.795516934571609</v>
      </c>
    </row>
    <row r="103" spans="1:14" x14ac:dyDescent="0.25">
      <c r="B103">
        <v>4</v>
      </c>
      <c r="D103">
        <f>E86^2*D93</f>
        <v>-7.258479373751138E-2</v>
      </c>
      <c r="F103">
        <f t="shared" ref="F103:L103" si="24">G86^2*F93</f>
        <v>-3.6082656758614329</v>
      </c>
      <c r="H103">
        <f t="shared" si="24"/>
        <v>-0.12193467866797573</v>
      </c>
      <c r="J103">
        <f t="shared" si="24"/>
        <v>-0.89528177242200968</v>
      </c>
      <c r="L103">
        <f t="shared" si="24"/>
        <v>-158.34248397919109</v>
      </c>
      <c r="N103">
        <f t="shared" ref="N103" si="25">O86^2*N93</f>
        <v>-232.75458031131299</v>
      </c>
    </row>
    <row r="104" spans="1:14" x14ac:dyDescent="0.25">
      <c r="B104">
        <v>5</v>
      </c>
      <c r="D104">
        <f>2*E92*D92*D90</f>
        <v>9.5326274428163314E-10</v>
      </c>
      <c r="F104">
        <f t="shared" ref="F104:L104" si="26">2*G92*F92*F90</f>
        <v>2.2109299390176947E-3</v>
      </c>
      <c r="H104">
        <f t="shared" si="26"/>
        <v>-9.1220673702330792E-7</v>
      </c>
      <c r="J104">
        <f t="shared" si="26"/>
        <v>-9.3649824146688513E-5</v>
      </c>
      <c r="L104">
        <f t="shared" si="26"/>
        <v>3.2068036833016018E-2</v>
      </c>
      <c r="N104">
        <f t="shared" ref="N104" si="27">2*O92*N92*N90</f>
        <v>7.8827261918022293E-2</v>
      </c>
    </row>
    <row r="105" spans="1:14" x14ac:dyDescent="0.25">
      <c r="B105">
        <v>6</v>
      </c>
      <c r="D105">
        <f>(((2*D86*E86)-(2*D90))*D94)-(D94^2)</f>
        <v>-5.7628710264960227E-2</v>
      </c>
      <c r="F105">
        <f t="shared" ref="F105:L105" si="28">(((2*F86*G86)-(2*F90))*F94)-(F94^2)</f>
        <v>0.72577932777349041</v>
      </c>
      <c r="H105">
        <f t="shared" si="28"/>
        <v>-0.18402334951100302</v>
      </c>
      <c r="J105">
        <f t="shared" si="28"/>
        <v>-8.8360489998040706E-2</v>
      </c>
      <c r="L105">
        <f t="shared" si="28"/>
        <v>27.575374556774353</v>
      </c>
      <c r="N105">
        <f t="shared" ref="N105" si="29">(((2*N86*O86)-(2*N90))*N94)-(N94^2)</f>
        <v>46.605827310730831</v>
      </c>
    </row>
    <row r="106" spans="1:14" x14ac:dyDescent="0.25">
      <c r="B106">
        <v>7</v>
      </c>
      <c r="D106">
        <f>(2*D86*D92+(D92^2))*E93</f>
        <v>-1.032577670213455E-4</v>
      </c>
      <c r="F106">
        <f t="shared" ref="F106:L106" si="30">(2*F86*F92+(F92^2))*G93</f>
        <v>0.37982475114193148</v>
      </c>
      <c r="H106">
        <f t="shared" si="30"/>
        <v>4.5108981686283033E-3</v>
      </c>
      <c r="J106">
        <f t="shared" si="30"/>
        <v>4.478845557478859E-2</v>
      </c>
      <c r="L106">
        <f t="shared" si="30"/>
        <v>8.9920021357926583</v>
      </c>
      <c r="N106">
        <f t="shared" ref="N106" si="31">(2*N86*N92+(N92^2))*O93</f>
        <v>18.318674684720651</v>
      </c>
    </row>
    <row r="107" spans="1:14" x14ac:dyDescent="0.25">
      <c r="B107">
        <v>8</v>
      </c>
      <c r="D107">
        <f>(2*E86*E92+(E92^2))*D93</f>
        <v>-7.1169033952936785E-5</v>
      </c>
      <c r="F107">
        <f t="shared" ref="F107:L107" si="32">(2*G86*G92+(G92^2))*F93</f>
        <v>-5.8211914412843291E-2</v>
      </c>
      <c r="H107">
        <f t="shared" si="32"/>
        <v>-2.7092112235257499E-4</v>
      </c>
      <c r="J107">
        <f t="shared" si="32"/>
        <v>-1.3746823622245675E-2</v>
      </c>
      <c r="L107">
        <f t="shared" si="32"/>
        <v>-0.57075162731631357</v>
      </c>
      <c r="N107">
        <f t="shared" ref="N107" si="33">(2*O86*O92+(O92^2))*N93</f>
        <v>-1.7744206904758293</v>
      </c>
    </row>
    <row r="108" spans="1:14" x14ac:dyDescent="0.25">
      <c r="B108">
        <v>9</v>
      </c>
      <c r="D108">
        <f>(2*E86*D92+2*D86*E92+2*D92*E92)*D94</f>
        <v>-3.441400621289983E-5</v>
      </c>
      <c r="F108">
        <f t="shared" ref="F108:L108" si="34">(2*G86*F92+2*F86*G92+2*F92*G92)*F94</f>
        <v>-0.26404503551326058</v>
      </c>
      <c r="H108">
        <f t="shared" si="34"/>
        <v>6.3671701916448767E-4</v>
      </c>
      <c r="J108">
        <f t="shared" si="34"/>
        <v>1.8487546095920175E-2</v>
      </c>
      <c r="L108">
        <f t="shared" si="34"/>
        <v>-17.566736223967641</v>
      </c>
      <c r="N108">
        <f t="shared" ref="N108" si="35">(2*O86*N92+2*N86*O92+2*N92*O92)*N94</f>
        <v>-20.489915976702736</v>
      </c>
    </row>
    <row r="109" spans="1:14" x14ac:dyDescent="0.25">
      <c r="B109">
        <v>10</v>
      </c>
      <c r="D109">
        <f>+D113-D112-SUM(D100:D108)</f>
        <v>-2.0921869219765465E-3</v>
      </c>
      <c r="F109">
        <f t="shared" ref="F109:N109" si="36">+F113-F112-SUM(F100:F108)</f>
        <v>-0.33511502510559055</v>
      </c>
      <c r="H109">
        <f t="shared" si="36"/>
        <v>1.990816274395335E-2</v>
      </c>
      <c r="J109">
        <f t="shared" si="36"/>
        <v>-2.9194082366491569E-2</v>
      </c>
      <c r="L109">
        <f t="shared" si="36"/>
        <v>-84.382804924687377</v>
      </c>
      <c r="N109">
        <f t="shared" si="36"/>
        <v>-217.7352452393888</v>
      </c>
    </row>
    <row r="112" spans="1:14" x14ac:dyDescent="0.25">
      <c r="D112">
        <f>D86*E88+E86^2*D88+2*D86*E86*D90-D90^2</f>
        <v>0.6522166835755302</v>
      </c>
      <c r="F112">
        <f t="shared" ref="F112:L113" si="37">F86*G88+G86^2*F88+2*F86*G86*F90-F90^2</f>
        <v>3.3248740720856662</v>
      </c>
      <c r="H112">
        <f t="shared" si="37"/>
        <v>0.96213964188338408</v>
      </c>
      <c r="J112">
        <f t="shared" si="37"/>
        <v>1.1289091166148861</v>
      </c>
      <c r="L112">
        <f t="shared" si="37"/>
        <v>133.60426318908029</v>
      </c>
      <c r="N112">
        <f t="shared" ref="N112:N113" si="38">N86*O88+O86^2*N88+2*N86*O86*N90-N90^2</f>
        <v>189.93355716848947</v>
      </c>
    </row>
    <row r="113" spans="1:14" x14ac:dyDescent="0.25">
      <c r="D113">
        <f>D87*E89+E87^2*D89+2*D87*E87*D91-D91^2</f>
        <v>5.2677943579321984E-2</v>
      </c>
      <c r="F113">
        <f t="shared" si="37"/>
        <v>7.2305279982718934E-2</v>
      </c>
      <c r="H113">
        <f t="shared" si="37"/>
        <v>0.14320273341110315</v>
      </c>
      <c r="J113">
        <f t="shared" si="37"/>
        <v>5.553214121644074E-2</v>
      </c>
      <c r="L113">
        <f t="shared" si="37"/>
        <v>0.84809515700066396</v>
      </c>
      <c r="N113">
        <f t="shared" si="38"/>
        <v>1.3434256694867852</v>
      </c>
    </row>
    <row r="115" spans="1:14" x14ac:dyDescent="0.25">
      <c r="D115">
        <f>D113-D112</f>
        <v>-0.59953873999620821</v>
      </c>
      <c r="F115">
        <f t="shared" ref="F115:N115" si="39">F113-F112</f>
        <v>-3.2525687921029474</v>
      </c>
      <c r="H115">
        <f t="shared" si="39"/>
        <v>-0.81893690847228096</v>
      </c>
      <c r="J115">
        <f t="shared" si="39"/>
        <v>-1.0733769753984455</v>
      </c>
      <c r="L115">
        <f t="shared" si="39"/>
        <v>-132.75616803207961</v>
      </c>
      <c r="N115">
        <f t="shared" si="39"/>
        <v>-188.59013149900269</v>
      </c>
    </row>
    <row r="117" spans="1:14" x14ac:dyDescent="0.25">
      <c r="A117" t="s">
        <v>51</v>
      </c>
    </row>
    <row r="118" spans="1:14" x14ac:dyDescent="0.25">
      <c r="B118">
        <v>1</v>
      </c>
      <c r="D118">
        <f>+D100/$N$115*100</f>
        <v>-1.028794696838796E-6</v>
      </c>
      <c r="F118">
        <f t="shared" ref="F118:N118" si="40">+F100/$N$115*100</f>
        <v>-0.2424036480052944</v>
      </c>
      <c r="H118">
        <f t="shared" si="40"/>
        <v>4.3579443726108138E-4</v>
      </c>
      <c r="J118">
        <f t="shared" si="40"/>
        <v>8.3300616131354449E-3</v>
      </c>
      <c r="L118">
        <f t="shared" si="40"/>
        <v>-47.898444962796397</v>
      </c>
      <c r="N118">
        <f t="shared" si="40"/>
        <v>-110.10516314554218</v>
      </c>
    </row>
    <row r="119" spans="1:14" x14ac:dyDescent="0.25">
      <c r="B119">
        <v>2</v>
      </c>
      <c r="D119">
        <f t="shared" ref="D119:N127" si="41">+D101/$N$115*100</f>
        <v>-5.509106610205412E-4</v>
      </c>
      <c r="F119">
        <f t="shared" si="41"/>
        <v>-2.614677380503547E-2</v>
      </c>
      <c r="H119">
        <f t="shared" si="41"/>
        <v>1.2903772041260858E-2</v>
      </c>
      <c r="J119">
        <f t="shared" si="41"/>
        <v>-1.205002574116984E-2</v>
      </c>
      <c r="L119">
        <f t="shared" si="41"/>
        <v>-5.6321524601734261</v>
      </c>
      <c r="N119">
        <f t="shared" si="41"/>
        <v>-19.252728731939136</v>
      </c>
    </row>
    <row r="120" spans="1:14" x14ac:dyDescent="0.25">
      <c r="B120">
        <v>3</v>
      </c>
      <c r="D120">
        <f t="shared" si="41"/>
        <v>0.24819173137150238</v>
      </c>
      <c r="F120">
        <f t="shared" si="41"/>
        <v>0.31878960946621232</v>
      </c>
      <c r="H120">
        <f t="shared" si="41"/>
        <v>0.27180940744793319</v>
      </c>
      <c r="J120">
        <f t="shared" si="41"/>
        <v>6.2034870619735595E-2</v>
      </c>
      <c r="L120">
        <f t="shared" si="41"/>
        <v>5.008883552609281</v>
      </c>
      <c r="N120">
        <f t="shared" si="41"/>
        <v>13.147833737367501</v>
      </c>
    </row>
    <row r="121" spans="1:14" x14ac:dyDescent="0.25">
      <c r="B121">
        <v>4</v>
      </c>
      <c r="D121">
        <f t="shared" si="41"/>
        <v>3.8488118736952695E-2</v>
      </c>
      <c r="F121">
        <f t="shared" si="41"/>
        <v>1.913284458301846</v>
      </c>
      <c r="H121">
        <f t="shared" si="41"/>
        <v>6.4655916881112399E-2</v>
      </c>
      <c r="J121">
        <f t="shared" si="41"/>
        <v>0.47472355276805356</v>
      </c>
      <c r="L121">
        <f t="shared" si="41"/>
        <v>83.961171626856014</v>
      </c>
      <c r="N121">
        <f t="shared" si="41"/>
        <v>123.41821836660836</v>
      </c>
    </row>
    <row r="122" spans="1:14" x14ac:dyDescent="0.25">
      <c r="B122">
        <v>5</v>
      </c>
      <c r="D122">
        <f t="shared" si="41"/>
        <v>-5.054679885446043E-10</v>
      </c>
      <c r="F122">
        <f t="shared" si="41"/>
        <v>-1.172346570546501E-3</v>
      </c>
      <c r="H122">
        <f t="shared" si="41"/>
        <v>4.8369802267629889E-7</v>
      </c>
      <c r="J122">
        <f t="shared" si="41"/>
        <v>4.9657860356910432E-5</v>
      </c>
      <c r="L122">
        <f t="shared" si="41"/>
        <v>-1.7004090605443795E-2</v>
      </c>
      <c r="N122">
        <f t="shared" si="41"/>
        <v>-4.1798190229502624E-2</v>
      </c>
    </row>
    <row r="123" spans="1:14" x14ac:dyDescent="0.25">
      <c r="B123">
        <v>6</v>
      </c>
      <c r="D123">
        <f t="shared" si="41"/>
        <v>3.0557648911372109E-2</v>
      </c>
      <c r="F123">
        <f t="shared" si="41"/>
        <v>-0.38484480709815322</v>
      </c>
      <c r="H123">
        <f t="shared" si="41"/>
        <v>9.7578461846491785E-2</v>
      </c>
      <c r="J123">
        <f t="shared" si="41"/>
        <v>4.6853188603088687E-2</v>
      </c>
      <c r="L123">
        <f t="shared" si="41"/>
        <v>-14.621854461626576</v>
      </c>
      <c r="N123">
        <f t="shared" si="41"/>
        <v>-24.712760386922628</v>
      </c>
    </row>
    <row r="124" spans="1:14" x14ac:dyDescent="0.25">
      <c r="B124">
        <v>7</v>
      </c>
      <c r="D124">
        <f t="shared" si="41"/>
        <v>5.4752476283146108E-5</v>
      </c>
      <c r="F124">
        <f t="shared" si="41"/>
        <v>-0.2014022409989889</v>
      </c>
      <c r="H124">
        <f t="shared" si="41"/>
        <v>-2.3919057337590107E-3</v>
      </c>
      <c r="J124">
        <f t="shared" si="41"/>
        <v>-2.374909822629051E-2</v>
      </c>
      <c r="L124">
        <f t="shared" si="41"/>
        <v>-4.7680130791150175</v>
      </c>
      <c r="N124">
        <f t="shared" si="41"/>
        <v>-9.7134852916826802</v>
      </c>
    </row>
    <row r="125" spans="1:14" x14ac:dyDescent="0.25">
      <c r="B125">
        <v>8</v>
      </c>
      <c r="D125">
        <f t="shared" si="41"/>
        <v>3.77374114898017E-5</v>
      </c>
      <c r="F125">
        <f t="shared" si="41"/>
        <v>3.0866893166756781E-2</v>
      </c>
      <c r="H125">
        <f t="shared" si="41"/>
        <v>1.436560440353729E-4</v>
      </c>
      <c r="J125">
        <f t="shared" si="41"/>
        <v>7.2892592592091014E-3</v>
      </c>
      <c r="L125">
        <f t="shared" si="41"/>
        <v>0.30264130088871161</v>
      </c>
      <c r="N125">
        <f t="shared" si="41"/>
        <v>0.94088734992223755</v>
      </c>
    </row>
    <row r="126" spans="1:14" x14ac:dyDescent="0.25">
      <c r="B126">
        <v>9</v>
      </c>
      <c r="D126">
        <f t="shared" si="41"/>
        <v>1.8248041898778686E-5</v>
      </c>
      <c r="F126">
        <f t="shared" si="41"/>
        <v>0.1400099959708957</v>
      </c>
      <c r="H126">
        <f t="shared" si="41"/>
        <v>-3.3761947886857207E-4</v>
      </c>
      <c r="J126">
        <f t="shared" si="41"/>
        <v>-9.8030294315892882E-3</v>
      </c>
      <c r="L126">
        <f t="shared" si="41"/>
        <v>9.3147695928408307</v>
      </c>
      <c r="N126">
        <f t="shared" si="41"/>
        <v>10.864786939719108</v>
      </c>
    </row>
    <row r="127" spans="1:14" x14ac:dyDescent="0.25">
      <c r="B127">
        <v>10</v>
      </c>
      <c r="D127">
        <f t="shared" si="41"/>
        <v>1.1093830336438419E-3</v>
      </c>
      <c r="F127">
        <f t="shared" si="41"/>
        <v>0.17769488914501483</v>
      </c>
      <c r="H127">
        <f t="shared" si="41"/>
        <v>-1.0556312032720878E-2</v>
      </c>
      <c r="J127">
        <f t="shared" si="41"/>
        <v>1.5480174988183808E-2</v>
      </c>
      <c r="L127">
        <f t="shared" si="41"/>
        <v>44.744019347127725</v>
      </c>
      <c r="N127">
        <f t="shared" si="41"/>
        <v>115.45420935269894</v>
      </c>
    </row>
    <row r="128" spans="1:14" x14ac:dyDescent="0.25">
      <c r="C128" t="s">
        <v>52</v>
      </c>
      <c r="D128">
        <f>+D115/$N$115*100</f>
        <v>0.3179056800219574</v>
      </c>
      <c r="F128">
        <f t="shared" ref="F128:N128" si="42">+F115/$N$115*100</f>
        <v>1.7246760295727075</v>
      </c>
      <c r="H128">
        <f t="shared" si="42"/>
        <v>0.43424165515076896</v>
      </c>
      <c r="J128">
        <f t="shared" si="42"/>
        <v>0.56915861231271359</v>
      </c>
      <c r="L128">
        <f t="shared" si="42"/>
        <v>70.394016366005701</v>
      </c>
      <c r="N128">
        <f t="shared" si="42"/>
        <v>100</v>
      </c>
    </row>
    <row r="130" spans="1:14" x14ac:dyDescent="0.25">
      <c r="A130" t="s">
        <v>53</v>
      </c>
    </row>
    <row r="131" spans="1:14" x14ac:dyDescent="0.25">
      <c r="C131" t="s">
        <v>12</v>
      </c>
      <c r="D131">
        <f>+D86*E92</f>
        <v>4.8868190000010117E-4</v>
      </c>
      <c r="F131">
        <f t="shared" ref="F131:N131" si="43">+F86*G92</f>
        <v>1.3134081799999869E-2</v>
      </c>
      <c r="H131">
        <f t="shared" si="43"/>
        <v>1.1100777000001665E-3</v>
      </c>
      <c r="J131">
        <f t="shared" si="43"/>
        <v>9.6637398000005495E-3</v>
      </c>
      <c r="L131">
        <f t="shared" si="43"/>
        <v>9.1266840000018088E-3</v>
      </c>
      <c r="N131">
        <f t="shared" si="43"/>
        <v>3.7877984639997968E-2</v>
      </c>
    </row>
    <row r="132" spans="1:14" x14ac:dyDescent="0.25">
      <c r="C132" t="s">
        <v>54</v>
      </c>
      <c r="D132">
        <f>+E86*D92</f>
        <v>1.0997140000016546E-4</v>
      </c>
      <c r="F132">
        <f t="shared" ref="F132:N132" si="44">+G86*F92</f>
        <v>-0.64276295939999983</v>
      </c>
      <c r="H132">
        <f t="shared" si="44"/>
        <v>-4.4087652000002467E-3</v>
      </c>
      <c r="J132">
        <f t="shared" si="44"/>
        <v>-0.27090535200000038</v>
      </c>
      <c r="L132">
        <f t="shared" si="44"/>
        <v>-3.9570649435999994</v>
      </c>
      <c r="N132">
        <f t="shared" si="44"/>
        <v>-4.8676035244200042</v>
      </c>
    </row>
    <row r="133" spans="1:14" x14ac:dyDescent="0.25">
      <c r="C133" t="s">
        <v>55</v>
      </c>
      <c r="D133">
        <f>+E92*D92</f>
        <v>5.3900000000092267E-8</v>
      </c>
      <c r="F133">
        <f t="shared" ref="F133:N133" si="45">+G92*F92</f>
        <v>-5.1640817999999474E-3</v>
      </c>
      <c r="H133">
        <f t="shared" si="45"/>
        <v>-4.8951000000010079E-6</v>
      </c>
      <c r="J133">
        <f t="shared" si="45"/>
        <v>-2.0719182000001205E-3</v>
      </c>
      <c r="L133">
        <f t="shared" si="45"/>
        <v>-7.1252820000014131E-3</v>
      </c>
      <c r="N133">
        <f t="shared" si="45"/>
        <v>-1.8519028319999013E-2</v>
      </c>
    </row>
    <row r="134" spans="1:14" x14ac:dyDescent="0.25">
      <c r="C134" t="s">
        <v>56</v>
      </c>
      <c r="D134">
        <f>+D135-SUM(D131:D133)</f>
        <v>-2.8740264200000018E-2</v>
      </c>
      <c r="F134">
        <f t="shared" ref="F134:N134" si="46">+F135-SUM(F131:F133)</f>
        <v>0.20797728739999999</v>
      </c>
      <c r="H134">
        <f t="shared" si="46"/>
        <v>-9.6367655400000002E-2</v>
      </c>
      <c r="J134">
        <f t="shared" si="46"/>
        <v>-3.5105575599999939E-2</v>
      </c>
      <c r="L134">
        <f t="shared" si="46"/>
        <v>2.2207906446000001</v>
      </c>
      <c r="N134">
        <f t="shared" si="46"/>
        <v>2.1131273071000001</v>
      </c>
    </row>
    <row r="135" spans="1:14" x14ac:dyDescent="0.25">
      <c r="C135" t="s">
        <v>52</v>
      </c>
      <c r="D135">
        <f>+D86*E92+E86*D92+D92*E92+D94</f>
        <v>-2.8141556999999751E-2</v>
      </c>
      <c r="F135">
        <f t="shared" ref="F135:N135" si="47">+F86*G92+G86*F92+F92*G92+F94</f>
        <v>-0.42681567199999992</v>
      </c>
      <c r="H135">
        <f t="shared" si="47"/>
        <v>-9.9671238000000079E-2</v>
      </c>
      <c r="J135">
        <f t="shared" si="47"/>
        <v>-0.29841910599999988</v>
      </c>
      <c r="L135">
        <f t="shared" si="47"/>
        <v>-1.734272896999999</v>
      </c>
      <c r="N135">
        <f t="shared" si="47"/>
        <v>-2.7351172610000054</v>
      </c>
    </row>
    <row r="137" spans="1:14" x14ac:dyDescent="0.25">
      <c r="A137" t="s">
        <v>57</v>
      </c>
    </row>
    <row r="138" spans="1:14" x14ac:dyDescent="0.25">
      <c r="C138" t="s">
        <v>12</v>
      </c>
      <c r="D138">
        <f>+D131/$L$135*100</f>
        <v>-2.8177912532995172E-2</v>
      </c>
      <c r="F138">
        <f t="shared" ref="F138:N138" si="48">+F131/$L$135*100</f>
        <v>-0.75732497594349923</v>
      </c>
      <c r="H138">
        <f t="shared" si="48"/>
        <v>-6.4008248178266211E-2</v>
      </c>
      <c r="J138">
        <f t="shared" si="48"/>
        <v>-0.55722140481565485</v>
      </c>
      <c r="L138">
        <f t="shared" si="48"/>
        <v>-0.52625420231091891</v>
      </c>
      <c r="N138">
        <f t="shared" si="48"/>
        <v>-2.1840844486193909</v>
      </c>
    </row>
    <row r="139" spans="1:14" x14ac:dyDescent="0.25">
      <c r="C139" t="s">
        <v>54</v>
      </c>
      <c r="D139">
        <f t="shared" ref="D139:N142" si="49">+D132/$L$135*100</f>
        <v>-6.3410666331923616E-3</v>
      </c>
      <c r="F139">
        <f t="shared" si="49"/>
        <v>37.062388538267065</v>
      </c>
      <c r="H139">
        <f t="shared" si="49"/>
        <v>0.25421404022554184</v>
      </c>
      <c r="J139">
        <f t="shared" si="49"/>
        <v>15.62068763622041</v>
      </c>
      <c r="L139">
        <f t="shared" si="49"/>
        <v>228.16852817368348</v>
      </c>
      <c r="N139">
        <f t="shared" si="49"/>
        <v>280.67114078990346</v>
      </c>
    </row>
    <row r="140" spans="1:14" x14ac:dyDescent="0.25">
      <c r="C140" t="s">
        <v>55</v>
      </c>
      <c r="D140">
        <f t="shared" si="49"/>
        <v>-3.107930712250086E-6</v>
      </c>
      <c r="F140">
        <f t="shared" si="49"/>
        <v>0.29776639010694</v>
      </c>
      <c r="H140">
        <f t="shared" si="49"/>
        <v>2.8225661650301459E-4</v>
      </c>
      <c r="J140">
        <f t="shared" si="49"/>
        <v>0.11946898343301053</v>
      </c>
      <c r="L140">
        <f t="shared" si="49"/>
        <v>0.41085125716529125</v>
      </c>
      <c r="N140">
        <f t="shared" si="49"/>
        <v>1.0678266581939799</v>
      </c>
    </row>
    <row r="141" spans="1:14" x14ac:dyDescent="0.25">
      <c r="C141" t="s">
        <v>56</v>
      </c>
      <c r="D141">
        <f t="shared" si="49"/>
        <v>1.6571938735660259</v>
      </c>
      <c r="F141">
        <f t="shared" si="49"/>
        <v>-11.992189220033698</v>
      </c>
      <c r="H141">
        <f t="shared" si="49"/>
        <v>5.5566604060237506</v>
      </c>
      <c r="J141">
        <f t="shared" si="49"/>
        <v>2.0242244263129918</v>
      </c>
      <c r="L141">
        <f t="shared" si="49"/>
        <v>-128.05312522853788</v>
      </c>
      <c r="N141">
        <f t="shared" si="49"/>
        <v>-121.84514390759122</v>
      </c>
    </row>
    <row r="142" spans="1:14" x14ac:dyDescent="0.25">
      <c r="C142" t="s">
        <v>52</v>
      </c>
      <c r="D142">
        <f t="shared" si="49"/>
        <v>1.622671786469126</v>
      </c>
      <c r="F142">
        <f t="shared" si="49"/>
        <v>24.61064073239681</v>
      </c>
      <c r="H142">
        <f t="shared" si="49"/>
        <v>5.7471484546875287</v>
      </c>
      <c r="J142">
        <f t="shared" si="49"/>
        <v>17.207159641150756</v>
      </c>
      <c r="L142">
        <f t="shared" si="49"/>
        <v>100</v>
      </c>
      <c r="N142">
        <f t="shared" si="49"/>
        <v>157.7097390918868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AF518-B051-4811-8B68-8146CA7274F2}">
  <dimension ref="A1:AH119"/>
  <sheetViews>
    <sheetView topLeftCell="P1" workbookViewId="0">
      <selection activeCell="AA1" sqref="AA1"/>
    </sheetView>
  </sheetViews>
  <sheetFormatPr defaultRowHeight="15" x14ac:dyDescent="0.25"/>
  <cols>
    <col min="4" max="4" width="12" bestFit="1" customWidth="1"/>
  </cols>
  <sheetData>
    <row r="1" spans="1:34" x14ac:dyDescent="0.25">
      <c r="H1" t="s">
        <v>81</v>
      </c>
      <c r="AA1" t="s">
        <v>91</v>
      </c>
    </row>
    <row r="2" spans="1:34" x14ac:dyDescent="0.25">
      <c r="D2" t="s">
        <v>62</v>
      </c>
      <c r="F2" t="s">
        <v>63</v>
      </c>
      <c r="H2" t="s">
        <v>64</v>
      </c>
      <c r="J2" t="s">
        <v>65</v>
      </c>
      <c r="L2" t="s">
        <v>66</v>
      </c>
      <c r="N2" t="s">
        <v>6</v>
      </c>
      <c r="W2" t="s">
        <v>62</v>
      </c>
      <c r="Y2" t="s">
        <v>63</v>
      </c>
      <c r="AA2" t="s">
        <v>64</v>
      </c>
      <c r="AC2" t="s">
        <v>65</v>
      </c>
      <c r="AE2" t="s">
        <v>66</v>
      </c>
      <c r="AG2" t="s">
        <v>6</v>
      </c>
    </row>
    <row r="3" spans="1:34" x14ac:dyDescent="0.25">
      <c r="A3" t="s">
        <v>7</v>
      </c>
      <c r="D3" t="s">
        <v>8</v>
      </c>
      <c r="E3" t="s">
        <v>9</v>
      </c>
      <c r="F3" t="s">
        <v>8</v>
      </c>
      <c r="G3" t="s">
        <v>9</v>
      </c>
      <c r="H3" t="s">
        <v>8</v>
      </c>
      <c r="I3" t="s">
        <v>9</v>
      </c>
      <c r="J3" t="s">
        <v>8</v>
      </c>
      <c r="K3" t="s">
        <v>9</v>
      </c>
      <c r="L3" t="s">
        <v>8</v>
      </c>
      <c r="M3" t="s">
        <v>9</v>
      </c>
      <c r="N3" t="s">
        <v>11</v>
      </c>
      <c r="O3" t="s">
        <v>12</v>
      </c>
      <c r="T3" t="s">
        <v>7</v>
      </c>
      <c r="W3" t="s">
        <v>8</v>
      </c>
      <c r="X3" t="s">
        <v>9</v>
      </c>
      <c r="Y3" t="s">
        <v>8</v>
      </c>
      <c r="Z3" t="s">
        <v>9</v>
      </c>
      <c r="AA3" t="s">
        <v>8</v>
      </c>
      <c r="AB3" t="s">
        <v>9</v>
      </c>
      <c r="AC3" t="s">
        <v>8</v>
      </c>
      <c r="AD3" t="s">
        <v>9</v>
      </c>
      <c r="AE3" t="s">
        <v>8</v>
      </c>
      <c r="AF3" t="s">
        <v>9</v>
      </c>
      <c r="AG3" t="s">
        <v>11</v>
      </c>
      <c r="AH3" t="s">
        <v>12</v>
      </c>
    </row>
    <row r="4" spans="1:34" x14ac:dyDescent="0.25">
      <c r="A4" t="s">
        <v>13</v>
      </c>
      <c r="B4">
        <v>1</v>
      </c>
      <c r="D4">
        <v>1.2445999999999999</v>
      </c>
      <c r="E4">
        <v>0.66749999999999998</v>
      </c>
      <c r="F4">
        <v>1.5258</v>
      </c>
      <c r="G4">
        <v>0.82469999999999999</v>
      </c>
      <c r="H4">
        <v>1.1355</v>
      </c>
      <c r="I4">
        <v>0.9123</v>
      </c>
      <c r="J4">
        <v>1.4697</v>
      </c>
      <c r="K4">
        <v>0.46460000000000001</v>
      </c>
      <c r="L4">
        <v>0.86760000000000004</v>
      </c>
      <c r="M4">
        <v>0.61699999999999999</v>
      </c>
      <c r="N4">
        <f>L4+J4+H4+F4+D4</f>
        <v>6.2431999999999999</v>
      </c>
      <c r="O4">
        <f>(M4+K4+I4+G4+E4)/5</f>
        <v>0.69721999999999995</v>
      </c>
      <c r="T4" t="s">
        <v>13</v>
      </c>
      <c r="U4">
        <v>1</v>
      </c>
      <c r="W4" s="3">
        <v>213375</v>
      </c>
      <c r="X4" s="2">
        <v>0.53093380199179852</v>
      </c>
      <c r="Y4" s="3">
        <v>149286</v>
      </c>
      <c r="Z4" s="2">
        <v>0.80695443645083931</v>
      </c>
      <c r="AA4">
        <v>136279</v>
      </c>
      <c r="AB4" s="2">
        <v>0.9496620902706947</v>
      </c>
      <c r="AC4" s="3">
        <v>10853</v>
      </c>
      <c r="AD4" s="2">
        <v>0.614853036026905</v>
      </c>
      <c r="AE4" s="3">
        <v>116607</v>
      </c>
      <c r="AF4" s="2">
        <v>0.50315161182433299</v>
      </c>
      <c r="AG4">
        <f>AE4+AC4+AA4+Y4+W4</f>
        <v>626400</v>
      </c>
      <c r="AH4" s="1">
        <f>(AF4+AD4+AB4+Z4+X4)/5</f>
        <v>0.68111099531291397</v>
      </c>
    </row>
    <row r="5" spans="1:34" x14ac:dyDescent="0.25">
      <c r="A5" t="s">
        <v>14</v>
      </c>
      <c r="B5">
        <v>2</v>
      </c>
      <c r="D5">
        <v>1.1345000000000001</v>
      </c>
      <c r="E5">
        <v>1.2813000000000001</v>
      </c>
      <c r="F5">
        <v>1.2806</v>
      </c>
      <c r="G5">
        <v>1.0948</v>
      </c>
      <c r="H5">
        <v>1.2163999999999999</v>
      </c>
      <c r="I5">
        <v>1.0436000000000001</v>
      </c>
      <c r="J5">
        <v>1.0417000000000001</v>
      </c>
      <c r="K5">
        <v>1.0456000000000001</v>
      </c>
      <c r="L5">
        <v>0.87129999999999996</v>
      </c>
      <c r="M5">
        <v>1.1184000000000001</v>
      </c>
      <c r="N5">
        <f t="shared" ref="N5:N13" si="0">L5+J5+H5+F5+D5</f>
        <v>5.5445000000000002</v>
      </c>
      <c r="O5">
        <f t="shared" ref="O5:O13" si="1">(M5+K5+I5+G5+E5)/5</f>
        <v>1.1167400000000001</v>
      </c>
      <c r="T5" t="s">
        <v>14</v>
      </c>
      <c r="U5">
        <v>2</v>
      </c>
      <c r="W5" s="3">
        <v>201963</v>
      </c>
      <c r="X5" s="2">
        <v>1.0911057966063091</v>
      </c>
      <c r="Y5" s="3">
        <v>138359</v>
      </c>
      <c r="Z5" s="2">
        <v>1.1221098735897195</v>
      </c>
      <c r="AA5">
        <v>145228</v>
      </c>
      <c r="AB5" s="2">
        <v>1.1158041149089708</v>
      </c>
      <c r="AC5" s="3">
        <v>9435</v>
      </c>
      <c r="AD5" s="2">
        <v>1.316163222045575</v>
      </c>
      <c r="AE5" s="3">
        <v>112641</v>
      </c>
      <c r="AF5" s="2">
        <v>0.95465239122521994</v>
      </c>
      <c r="AG5">
        <f t="shared" ref="AG5:AG13" si="2">AE5+AC5+AA5+Y5+W5</f>
        <v>607626</v>
      </c>
      <c r="AH5" s="1">
        <f t="shared" ref="AH5:AH13" si="3">(AF5+AD5+AB5+Z5+X5)/5</f>
        <v>1.1199670796751591</v>
      </c>
    </row>
    <row r="6" spans="1:34" x14ac:dyDescent="0.25">
      <c r="A6" t="s">
        <v>15</v>
      </c>
      <c r="B6">
        <v>3</v>
      </c>
      <c r="D6">
        <v>0.82879999999999998</v>
      </c>
      <c r="E6">
        <v>0.55110000000000003</v>
      </c>
      <c r="F6">
        <v>0.56079999999999997</v>
      </c>
      <c r="G6">
        <v>0.25380000000000003</v>
      </c>
      <c r="H6">
        <v>0.71699999999999997</v>
      </c>
      <c r="I6">
        <v>0.29859999999999998</v>
      </c>
      <c r="J6">
        <v>0.77859999999999996</v>
      </c>
      <c r="K6">
        <v>1.4602999999999999</v>
      </c>
      <c r="L6">
        <v>0.874</v>
      </c>
      <c r="M6">
        <v>0.84419999999999995</v>
      </c>
      <c r="N6">
        <f t="shared" si="0"/>
        <v>3.7591999999999999</v>
      </c>
      <c r="O6">
        <f t="shared" si="1"/>
        <v>0.68159999999999998</v>
      </c>
      <c r="T6" t="s">
        <v>15</v>
      </c>
      <c r="U6">
        <v>3</v>
      </c>
      <c r="W6" s="3">
        <v>152994</v>
      </c>
      <c r="X6" s="2">
        <v>0.49807835601396133</v>
      </c>
      <c r="Y6" s="3">
        <v>66317</v>
      </c>
      <c r="Z6" s="2">
        <v>0.26789510985116938</v>
      </c>
      <c r="AA6">
        <v>85161</v>
      </c>
      <c r="AB6" s="2">
        <v>0.33260530054837306</v>
      </c>
      <c r="AC6" s="3">
        <v>8354</v>
      </c>
      <c r="AD6" s="2">
        <v>1.7651424467321044</v>
      </c>
      <c r="AE6" s="3">
        <v>108518</v>
      </c>
      <c r="AF6" s="2">
        <v>0.75400394404614901</v>
      </c>
      <c r="AG6">
        <f t="shared" si="2"/>
        <v>421344</v>
      </c>
      <c r="AH6" s="1">
        <f t="shared" si="3"/>
        <v>0.72354503143835136</v>
      </c>
    </row>
    <row r="7" spans="1:34" x14ac:dyDescent="0.25">
      <c r="A7" t="s">
        <v>16</v>
      </c>
      <c r="B7">
        <v>4</v>
      </c>
      <c r="D7">
        <v>0.72499999999999998</v>
      </c>
      <c r="E7">
        <v>1.2343999999999999</v>
      </c>
      <c r="F7">
        <v>0.71109999999999995</v>
      </c>
      <c r="G7">
        <v>1.2311000000000001</v>
      </c>
      <c r="H7">
        <v>0.89300000000000002</v>
      </c>
      <c r="I7">
        <v>1.4158999999999999</v>
      </c>
      <c r="J7">
        <v>0.6552</v>
      </c>
      <c r="K7">
        <v>1.3859999999999999</v>
      </c>
      <c r="L7">
        <v>0.85550000000000004</v>
      </c>
      <c r="M7">
        <v>1.6065</v>
      </c>
      <c r="N7">
        <f t="shared" si="0"/>
        <v>3.8397999999999999</v>
      </c>
      <c r="O7">
        <f t="shared" si="1"/>
        <v>1.3747799999999999</v>
      </c>
      <c r="T7" t="s">
        <v>16</v>
      </c>
      <c r="U7">
        <v>4</v>
      </c>
      <c r="W7" s="3">
        <v>138602</v>
      </c>
      <c r="X7" s="2">
        <v>1.1921833739772876</v>
      </c>
      <c r="Y7" s="3">
        <v>91351</v>
      </c>
      <c r="Z7" s="2">
        <v>1.3623934056551106</v>
      </c>
      <c r="AA7">
        <v>105505</v>
      </c>
      <c r="AB7" s="2">
        <v>1.6095540495711105</v>
      </c>
      <c r="AC7" s="3">
        <v>8126</v>
      </c>
      <c r="AD7" s="2">
        <v>1.6119862170809747</v>
      </c>
      <c r="AE7" s="3">
        <v>101837</v>
      </c>
      <c r="AF7" s="2">
        <v>1.4856289953553228</v>
      </c>
      <c r="AG7">
        <f t="shared" si="2"/>
        <v>445421</v>
      </c>
      <c r="AH7" s="1">
        <f t="shared" si="3"/>
        <v>1.4523492083279612</v>
      </c>
    </row>
    <row r="8" spans="1:34" x14ac:dyDescent="0.25">
      <c r="A8" t="s">
        <v>17</v>
      </c>
      <c r="B8">
        <v>5</v>
      </c>
      <c r="D8">
        <v>0.95779999999999998</v>
      </c>
      <c r="E8">
        <v>1.3619000000000001</v>
      </c>
      <c r="F8">
        <v>0.86890000000000001</v>
      </c>
      <c r="G8">
        <v>1.6586000000000001</v>
      </c>
      <c r="H8">
        <v>1.0076000000000001</v>
      </c>
      <c r="I8">
        <v>1.3687</v>
      </c>
      <c r="J8">
        <v>0.95550000000000002</v>
      </c>
      <c r="K8">
        <v>1.0259</v>
      </c>
      <c r="L8">
        <v>1.1859</v>
      </c>
      <c r="M8">
        <v>1.0347</v>
      </c>
      <c r="N8">
        <f t="shared" si="0"/>
        <v>4.9756999999999998</v>
      </c>
      <c r="O8">
        <f t="shared" si="1"/>
        <v>1.2899600000000002</v>
      </c>
      <c r="T8" t="s">
        <v>17</v>
      </c>
      <c r="U8">
        <v>5</v>
      </c>
      <c r="W8" s="3">
        <v>189406</v>
      </c>
      <c r="X8" s="2">
        <v>1.3869465592431074</v>
      </c>
      <c r="Y8" s="3">
        <v>120487</v>
      </c>
      <c r="Z8" s="2">
        <v>1.9036410567115125</v>
      </c>
      <c r="AA8">
        <v>118412</v>
      </c>
      <c r="AB8" s="2">
        <v>1.60049657129345</v>
      </c>
      <c r="AC8" s="3">
        <v>13449</v>
      </c>
      <c r="AD8" s="2">
        <v>1.13934121496022</v>
      </c>
      <c r="AE8" s="3">
        <v>135087</v>
      </c>
      <c r="AF8" s="2">
        <v>1.0000518184577347</v>
      </c>
      <c r="AG8">
        <f t="shared" si="2"/>
        <v>576841</v>
      </c>
      <c r="AH8" s="1">
        <f t="shared" si="3"/>
        <v>1.406095444133205</v>
      </c>
    </row>
    <row r="9" spans="1:34" x14ac:dyDescent="0.25">
      <c r="A9" t="s">
        <v>18</v>
      </c>
      <c r="B9">
        <v>6</v>
      </c>
      <c r="D9">
        <v>1.0064</v>
      </c>
      <c r="E9">
        <v>0.95609999999999995</v>
      </c>
      <c r="F9">
        <v>0.99070000000000003</v>
      </c>
      <c r="G9">
        <v>1.1294</v>
      </c>
      <c r="H9">
        <v>1.0891</v>
      </c>
      <c r="I9">
        <v>1.0991</v>
      </c>
      <c r="J9">
        <v>1.0083</v>
      </c>
      <c r="K9">
        <v>0.89559999999999995</v>
      </c>
      <c r="L9">
        <v>1.5018</v>
      </c>
      <c r="M9">
        <v>0.91500000000000004</v>
      </c>
      <c r="N9">
        <f t="shared" si="0"/>
        <v>5.5963000000000003</v>
      </c>
      <c r="O9">
        <f t="shared" si="1"/>
        <v>0.99903999999999993</v>
      </c>
      <c r="T9" t="s">
        <v>18</v>
      </c>
      <c r="U9">
        <v>6</v>
      </c>
      <c r="W9" s="3">
        <v>205629</v>
      </c>
      <c r="X9" s="2">
        <v>1.029446235696327</v>
      </c>
      <c r="Y9" s="3">
        <v>147486</v>
      </c>
      <c r="Z9" s="2">
        <v>1.3408730320165982</v>
      </c>
      <c r="AA9">
        <v>127319</v>
      </c>
      <c r="AB9" s="2">
        <v>1.3174231654348527</v>
      </c>
      <c r="AC9" s="3">
        <v>15879</v>
      </c>
      <c r="AD9" s="2">
        <v>0.95402733169595066</v>
      </c>
      <c r="AE9" s="3">
        <v>163364</v>
      </c>
      <c r="AF9" s="2">
        <v>0.92161675766998852</v>
      </c>
      <c r="AG9">
        <f t="shared" si="2"/>
        <v>659677</v>
      </c>
      <c r="AH9" s="1">
        <f t="shared" si="3"/>
        <v>1.1126773045027434</v>
      </c>
    </row>
    <row r="10" spans="1:34" x14ac:dyDescent="0.25">
      <c r="A10" t="s">
        <v>19</v>
      </c>
      <c r="B10">
        <v>7</v>
      </c>
      <c r="D10">
        <v>0.96389999999999998</v>
      </c>
      <c r="E10">
        <v>1.0582</v>
      </c>
      <c r="F10">
        <v>0.76160000000000005</v>
      </c>
      <c r="G10">
        <v>1.1733</v>
      </c>
      <c r="H10">
        <v>0.64810000000000001</v>
      </c>
      <c r="I10">
        <v>1.0625</v>
      </c>
      <c r="J10">
        <v>1.0162</v>
      </c>
      <c r="K10">
        <v>0.82150000000000001</v>
      </c>
      <c r="L10">
        <v>1.4709000000000001</v>
      </c>
      <c r="M10">
        <v>0.86160000000000003</v>
      </c>
      <c r="N10">
        <f t="shared" si="0"/>
        <v>4.8606999999999996</v>
      </c>
      <c r="O10">
        <f t="shared" si="1"/>
        <v>0.99541999999999997</v>
      </c>
      <c r="T10" t="s">
        <v>19</v>
      </c>
      <c r="U10">
        <v>7</v>
      </c>
      <c r="W10" s="3">
        <v>203288</v>
      </c>
      <c r="X10" s="2">
        <v>1.196440517885955</v>
      </c>
      <c r="Y10" s="3">
        <v>121157</v>
      </c>
      <c r="Z10" s="2">
        <v>1.4395536370164332</v>
      </c>
      <c r="AA10">
        <v>75361</v>
      </c>
      <c r="AB10" s="2">
        <v>1.309019253990791</v>
      </c>
      <c r="AC10" s="3">
        <v>17704</v>
      </c>
      <c r="AD10" s="2">
        <v>0.82772254857659289</v>
      </c>
      <c r="AE10" s="3">
        <v>152465</v>
      </c>
      <c r="AF10" s="2">
        <v>0.89570721149116195</v>
      </c>
      <c r="AG10">
        <f t="shared" si="2"/>
        <v>569975</v>
      </c>
      <c r="AH10" s="1">
        <f t="shared" si="3"/>
        <v>1.1336886337921868</v>
      </c>
    </row>
    <row r="11" spans="1:34" x14ac:dyDescent="0.25">
      <c r="A11" t="s">
        <v>20</v>
      </c>
      <c r="B11">
        <v>8</v>
      </c>
      <c r="D11">
        <v>1.0331999999999999</v>
      </c>
      <c r="E11">
        <v>1.159</v>
      </c>
      <c r="F11">
        <v>1.1823999999999999</v>
      </c>
      <c r="G11">
        <v>1.0646</v>
      </c>
      <c r="H11">
        <v>1.0755999999999999</v>
      </c>
      <c r="I11">
        <v>1.2492000000000001</v>
      </c>
      <c r="J11">
        <v>1.1737</v>
      </c>
      <c r="K11">
        <v>1.1667000000000001</v>
      </c>
      <c r="L11">
        <v>1.4214</v>
      </c>
      <c r="M11">
        <v>1.0336000000000001</v>
      </c>
      <c r="N11">
        <f t="shared" si="0"/>
        <v>5.8862999999999994</v>
      </c>
      <c r="O11">
        <f t="shared" si="1"/>
        <v>1.1346200000000002</v>
      </c>
      <c r="T11" t="s">
        <v>20</v>
      </c>
      <c r="U11">
        <v>8</v>
      </c>
      <c r="W11" s="3">
        <v>224695</v>
      </c>
      <c r="X11" s="2">
        <v>1.3810276152117316</v>
      </c>
      <c r="Y11" s="3">
        <v>200166</v>
      </c>
      <c r="Z11" s="2">
        <v>1.3492101555708762</v>
      </c>
      <c r="AA11">
        <v>124405</v>
      </c>
      <c r="AB11" s="2">
        <v>1.5817129536594188</v>
      </c>
      <c r="AC11" s="3">
        <v>22411</v>
      </c>
      <c r="AD11" s="2">
        <v>1.1160144571862032</v>
      </c>
      <c r="AE11" s="3">
        <v>140057</v>
      </c>
      <c r="AF11" s="2">
        <v>1.1210864148168245</v>
      </c>
      <c r="AG11">
        <f t="shared" si="2"/>
        <v>711734</v>
      </c>
      <c r="AH11" s="1">
        <f t="shared" si="3"/>
        <v>1.3098103192890109</v>
      </c>
    </row>
    <row r="12" spans="1:34" x14ac:dyDescent="0.25">
      <c r="A12" t="s">
        <v>21</v>
      </c>
      <c r="B12">
        <v>9</v>
      </c>
      <c r="D12">
        <v>1.0568</v>
      </c>
      <c r="E12">
        <v>0.77769999999999995</v>
      </c>
      <c r="F12">
        <v>1.1627000000000001</v>
      </c>
      <c r="G12">
        <v>0.70279999999999998</v>
      </c>
      <c r="H12">
        <v>1.1489</v>
      </c>
      <c r="I12">
        <v>0.64780000000000004</v>
      </c>
      <c r="J12">
        <v>1.1534</v>
      </c>
      <c r="K12">
        <v>0.76959999999999995</v>
      </c>
      <c r="L12">
        <v>0.48930000000000001</v>
      </c>
      <c r="M12">
        <v>1.1046</v>
      </c>
      <c r="N12">
        <f t="shared" si="0"/>
        <v>5.0110999999999999</v>
      </c>
      <c r="O12">
        <f t="shared" si="1"/>
        <v>0.8005000000000001</v>
      </c>
      <c r="T12" t="s">
        <v>21</v>
      </c>
      <c r="U12">
        <v>9</v>
      </c>
      <c r="W12" s="3">
        <v>236786</v>
      </c>
      <c r="X12" s="2">
        <v>0.96991376179334932</v>
      </c>
      <c r="Y12" s="3">
        <v>208708</v>
      </c>
      <c r="Z12" s="2">
        <v>0.9170707399812178</v>
      </c>
      <c r="AA12">
        <v>132164</v>
      </c>
      <c r="AB12" s="2">
        <v>0.84453406373899098</v>
      </c>
      <c r="AC12" s="3">
        <v>23953</v>
      </c>
      <c r="AD12" s="2">
        <v>0.70037156097357323</v>
      </c>
      <c r="AE12" s="3">
        <v>45702</v>
      </c>
      <c r="AF12" s="2">
        <v>1.2368386503872917</v>
      </c>
      <c r="AG12">
        <f t="shared" si="2"/>
        <v>647313</v>
      </c>
      <c r="AH12" s="1">
        <f t="shared" si="3"/>
        <v>0.93374575537488469</v>
      </c>
    </row>
    <row r="13" spans="1:34" x14ac:dyDescent="0.25">
      <c r="A13" t="s">
        <v>22</v>
      </c>
      <c r="B13">
        <v>10</v>
      </c>
      <c r="D13">
        <v>1.0565</v>
      </c>
      <c r="E13">
        <v>0.92789999999999995</v>
      </c>
      <c r="F13">
        <v>1.0247999999999999</v>
      </c>
      <c r="G13">
        <v>0.85199999999999998</v>
      </c>
      <c r="H13">
        <v>1.0689</v>
      </c>
      <c r="I13">
        <v>0.89559999999999995</v>
      </c>
      <c r="J13">
        <v>0.8448</v>
      </c>
      <c r="K13">
        <v>0.94289999999999996</v>
      </c>
      <c r="L13">
        <v>0.42099999999999999</v>
      </c>
      <c r="M13">
        <v>0.85219999999999996</v>
      </c>
      <c r="N13">
        <f t="shared" si="0"/>
        <v>4.4159999999999995</v>
      </c>
      <c r="O13">
        <f t="shared" si="1"/>
        <v>0.8941199999999998</v>
      </c>
      <c r="T13" t="s">
        <v>22</v>
      </c>
      <c r="U13">
        <v>10</v>
      </c>
      <c r="W13" s="3">
        <v>243664</v>
      </c>
      <c r="X13" s="2">
        <v>1.2056684614879507</v>
      </c>
      <c r="Y13" s="3">
        <v>194417</v>
      </c>
      <c r="Z13" s="2">
        <v>1.1539320121182819</v>
      </c>
      <c r="AA13">
        <v>122293</v>
      </c>
      <c r="AB13" s="2">
        <v>1.1904769692459911</v>
      </c>
      <c r="AC13" s="3">
        <v>18958</v>
      </c>
      <c r="AD13" s="2">
        <v>0.8125329676126174</v>
      </c>
      <c r="AE13" s="3">
        <v>37171</v>
      </c>
      <c r="AF13" s="2">
        <v>0.98700599930053001</v>
      </c>
      <c r="AG13">
        <f t="shared" si="2"/>
        <v>616503</v>
      </c>
      <c r="AH13" s="1">
        <f t="shared" si="3"/>
        <v>1.0699232819530742</v>
      </c>
    </row>
    <row r="24" spans="3:15" x14ac:dyDescent="0.25">
      <c r="C24" t="s">
        <v>71</v>
      </c>
      <c r="D24">
        <f>AVERAGE(D4:D13)</f>
        <v>1.00075</v>
      </c>
      <c r="E24">
        <f t="shared" ref="E24:O24" si="4">AVERAGE(E4:E13)</f>
        <v>0.9975099999999999</v>
      </c>
      <c r="F24">
        <f t="shared" si="4"/>
        <v>1.0069399999999997</v>
      </c>
      <c r="G24">
        <f t="shared" si="4"/>
        <v>0.99851000000000012</v>
      </c>
      <c r="H24">
        <f t="shared" si="4"/>
        <v>1.0000100000000001</v>
      </c>
      <c r="I24">
        <f t="shared" si="4"/>
        <v>0.99932999999999994</v>
      </c>
      <c r="J24">
        <f t="shared" si="4"/>
        <v>1.0097099999999999</v>
      </c>
      <c r="K24">
        <f t="shared" si="4"/>
        <v>0.99787000000000015</v>
      </c>
      <c r="L24">
        <f t="shared" si="4"/>
        <v>0.99587000000000003</v>
      </c>
      <c r="M24">
        <f t="shared" si="4"/>
        <v>0.99878</v>
      </c>
      <c r="N24">
        <f t="shared" si="4"/>
        <v>5.01328</v>
      </c>
      <c r="O24">
        <f t="shared" si="4"/>
        <v>0.99839999999999995</v>
      </c>
    </row>
    <row r="25" spans="3:15" x14ac:dyDescent="0.25">
      <c r="C25" t="s">
        <v>75</v>
      </c>
      <c r="D25">
        <f>AVERAGE(D4:D8)</f>
        <v>0.97814000000000012</v>
      </c>
      <c r="E25">
        <f t="shared" ref="E25:O25" si="5">AVERAGE(E4:E8)</f>
        <v>1.0192400000000001</v>
      </c>
      <c r="F25">
        <f t="shared" si="5"/>
        <v>0.98943999999999988</v>
      </c>
      <c r="G25">
        <f t="shared" si="5"/>
        <v>1.0126000000000002</v>
      </c>
      <c r="H25">
        <f t="shared" si="5"/>
        <v>0.99390000000000001</v>
      </c>
      <c r="I25">
        <f t="shared" si="5"/>
        <v>1.0078199999999999</v>
      </c>
      <c r="J25">
        <f t="shared" si="5"/>
        <v>0.9801399999999999</v>
      </c>
      <c r="K25">
        <f t="shared" si="5"/>
        <v>1.0764800000000001</v>
      </c>
      <c r="L25">
        <f t="shared" si="5"/>
        <v>0.93086000000000002</v>
      </c>
      <c r="M25">
        <f t="shared" si="5"/>
        <v>1.04416</v>
      </c>
      <c r="N25">
        <f t="shared" si="5"/>
        <v>4.8724800000000004</v>
      </c>
      <c r="O25">
        <f t="shared" si="5"/>
        <v>1.03206</v>
      </c>
    </row>
    <row r="26" spans="3:15" x14ac:dyDescent="0.25">
      <c r="C26" t="s">
        <v>74</v>
      </c>
      <c r="D26">
        <f>AVERAGE(D9:D13)</f>
        <v>1.0233599999999998</v>
      </c>
      <c r="E26">
        <f t="shared" ref="E26:O26" si="6">AVERAGE(E9:E13)</f>
        <v>0.97577999999999998</v>
      </c>
      <c r="F26">
        <f t="shared" si="6"/>
        <v>1.02444</v>
      </c>
      <c r="G26">
        <f t="shared" si="6"/>
        <v>0.98442000000000007</v>
      </c>
      <c r="H26">
        <f t="shared" si="6"/>
        <v>1.0061200000000001</v>
      </c>
      <c r="I26">
        <f t="shared" si="6"/>
        <v>0.99084000000000005</v>
      </c>
      <c r="J26">
        <f t="shared" si="6"/>
        <v>1.03928</v>
      </c>
      <c r="K26">
        <f t="shared" si="6"/>
        <v>0.91926000000000008</v>
      </c>
      <c r="L26">
        <f t="shared" si="6"/>
        <v>1.06088</v>
      </c>
      <c r="M26">
        <f t="shared" si="6"/>
        <v>0.95340000000000003</v>
      </c>
      <c r="N26">
        <f t="shared" si="6"/>
        <v>5.1540799999999996</v>
      </c>
      <c r="O26">
        <f t="shared" si="6"/>
        <v>0.96473999999999993</v>
      </c>
    </row>
    <row r="34" spans="1:2" x14ac:dyDescent="0.25">
      <c r="A34" t="s">
        <v>36</v>
      </c>
    </row>
    <row r="35" spans="1:2" x14ac:dyDescent="0.25">
      <c r="A35" t="s">
        <v>37</v>
      </c>
    </row>
    <row r="36" spans="1:2" x14ac:dyDescent="0.25">
      <c r="A36" t="s">
        <v>13</v>
      </c>
      <c r="B36">
        <v>1</v>
      </c>
    </row>
    <row r="37" spans="1:2" x14ac:dyDescent="0.25">
      <c r="A37" t="s">
        <v>14</v>
      </c>
      <c r="B37">
        <v>2</v>
      </c>
    </row>
    <row r="38" spans="1:2" x14ac:dyDescent="0.25">
      <c r="A38" t="s">
        <v>15</v>
      </c>
      <c r="B38">
        <v>3</v>
      </c>
    </row>
    <row r="39" spans="1:2" x14ac:dyDescent="0.25">
      <c r="A39" t="s">
        <v>16</v>
      </c>
      <c r="B39">
        <v>4</v>
      </c>
    </row>
    <row r="40" spans="1:2" x14ac:dyDescent="0.25">
      <c r="A40" t="s">
        <v>17</v>
      </c>
      <c r="B40">
        <v>5</v>
      </c>
    </row>
    <row r="41" spans="1:2" x14ac:dyDescent="0.25">
      <c r="A41" t="s">
        <v>18</v>
      </c>
      <c r="B41">
        <v>6</v>
      </c>
    </row>
    <row r="42" spans="1:2" x14ac:dyDescent="0.25">
      <c r="A42" t="s">
        <v>19</v>
      </c>
      <c r="B42">
        <v>7</v>
      </c>
    </row>
    <row r="43" spans="1:2" x14ac:dyDescent="0.25">
      <c r="A43" t="s">
        <v>20</v>
      </c>
      <c r="B43">
        <v>8</v>
      </c>
    </row>
    <row r="44" spans="1:2" x14ac:dyDescent="0.25">
      <c r="A44" t="s">
        <v>21</v>
      </c>
      <c r="B44">
        <v>9</v>
      </c>
    </row>
    <row r="45" spans="1:2" x14ac:dyDescent="0.25">
      <c r="A45" t="s">
        <v>22</v>
      </c>
      <c r="B45">
        <v>10</v>
      </c>
    </row>
    <row r="48" spans="1:2" x14ac:dyDescent="0.25">
      <c r="A48" t="s">
        <v>38</v>
      </c>
    </row>
    <row r="49" spans="1:15" x14ac:dyDescent="0.25">
      <c r="A49" t="s">
        <v>39</v>
      </c>
    </row>
    <row r="50" spans="1:15" x14ac:dyDescent="0.25">
      <c r="A50" t="s">
        <v>13</v>
      </c>
      <c r="B50">
        <v>1</v>
      </c>
      <c r="D50">
        <v>1.2445999999999999</v>
      </c>
      <c r="E50">
        <v>0.66749999999999998</v>
      </c>
      <c r="F50">
        <v>1.5258</v>
      </c>
      <c r="G50">
        <v>0.82469999999999999</v>
      </c>
      <c r="H50">
        <v>1.1355</v>
      </c>
      <c r="I50">
        <v>0.9123</v>
      </c>
      <c r="J50">
        <v>1.4697</v>
      </c>
      <c r="K50">
        <v>0.46460000000000001</v>
      </c>
      <c r="L50">
        <v>0.86760000000000004</v>
      </c>
      <c r="M50">
        <v>0.61699999999999999</v>
      </c>
      <c r="N50">
        <f>L50+J50+H50+F50+D50</f>
        <v>6.2431999999999999</v>
      </c>
      <c r="O50">
        <f>(M50+K50+I50+G50+E50)/5</f>
        <v>0.69721999999999995</v>
      </c>
    </row>
    <row r="51" spans="1:15" x14ac:dyDescent="0.25">
      <c r="A51" t="s">
        <v>14</v>
      </c>
      <c r="B51">
        <v>2</v>
      </c>
      <c r="D51">
        <v>1.1345000000000001</v>
      </c>
      <c r="E51">
        <v>1.2813000000000001</v>
      </c>
      <c r="F51">
        <v>1.2806</v>
      </c>
      <c r="G51">
        <v>1.0948</v>
      </c>
      <c r="H51">
        <v>1.2163999999999999</v>
      </c>
      <c r="I51">
        <v>1.0436000000000001</v>
      </c>
      <c r="J51">
        <v>1.0417000000000001</v>
      </c>
      <c r="K51">
        <v>1.0456000000000001</v>
      </c>
      <c r="L51">
        <v>0.87129999999999996</v>
      </c>
      <c r="M51">
        <v>1.1184000000000001</v>
      </c>
      <c r="N51">
        <f t="shared" ref="N51:N59" si="7">L51+J51+H51+F51+D51</f>
        <v>5.5445000000000002</v>
      </c>
      <c r="O51">
        <f t="shared" ref="O51:O59" si="8">(M51+K51+I51+G51+E51)/5</f>
        <v>1.1167400000000001</v>
      </c>
    </row>
    <row r="52" spans="1:15" x14ac:dyDescent="0.25">
      <c r="A52" t="s">
        <v>15</v>
      </c>
      <c r="B52">
        <v>3</v>
      </c>
      <c r="D52">
        <v>0.82879999999999998</v>
      </c>
      <c r="E52">
        <v>0.55110000000000003</v>
      </c>
      <c r="F52">
        <v>0.56079999999999997</v>
      </c>
      <c r="G52">
        <v>0.25380000000000003</v>
      </c>
      <c r="H52">
        <v>0.71699999999999997</v>
      </c>
      <c r="I52">
        <v>0.29859999999999998</v>
      </c>
      <c r="J52">
        <v>0.77859999999999996</v>
      </c>
      <c r="K52">
        <v>1.4602999999999999</v>
      </c>
      <c r="L52">
        <v>0.874</v>
      </c>
      <c r="M52">
        <v>0.84419999999999995</v>
      </c>
      <c r="N52">
        <f t="shared" si="7"/>
        <v>3.7591999999999999</v>
      </c>
      <c r="O52">
        <f t="shared" si="8"/>
        <v>0.68159999999999998</v>
      </c>
    </row>
    <row r="53" spans="1:15" x14ac:dyDescent="0.25">
      <c r="A53" t="s">
        <v>16</v>
      </c>
      <c r="B53">
        <v>4</v>
      </c>
      <c r="D53">
        <v>0.72499999999999998</v>
      </c>
      <c r="E53">
        <v>1.2343999999999999</v>
      </c>
      <c r="F53">
        <v>0.71109999999999995</v>
      </c>
      <c r="G53">
        <v>1.2311000000000001</v>
      </c>
      <c r="H53">
        <v>0.89300000000000002</v>
      </c>
      <c r="I53">
        <v>1.4158999999999999</v>
      </c>
      <c r="J53">
        <v>0.6552</v>
      </c>
      <c r="K53">
        <v>1.3859999999999999</v>
      </c>
      <c r="L53">
        <v>0.85550000000000004</v>
      </c>
      <c r="M53">
        <v>1.6065</v>
      </c>
      <c r="N53">
        <f t="shared" si="7"/>
        <v>3.8397999999999999</v>
      </c>
      <c r="O53">
        <f t="shared" si="8"/>
        <v>1.3747799999999999</v>
      </c>
    </row>
    <row r="54" spans="1:15" x14ac:dyDescent="0.25">
      <c r="A54" t="s">
        <v>17</v>
      </c>
      <c r="B54">
        <v>5</v>
      </c>
      <c r="D54">
        <v>0.95779999999999998</v>
      </c>
      <c r="E54">
        <v>1.3619000000000001</v>
      </c>
      <c r="F54">
        <v>0.86890000000000001</v>
      </c>
      <c r="G54">
        <v>1.6586000000000001</v>
      </c>
      <c r="H54">
        <v>1.0076000000000001</v>
      </c>
      <c r="I54">
        <v>1.3687</v>
      </c>
      <c r="J54">
        <v>0.95550000000000002</v>
      </c>
      <c r="K54">
        <v>1.0259</v>
      </c>
      <c r="L54">
        <v>1.1859</v>
      </c>
      <c r="M54">
        <v>1.0347</v>
      </c>
      <c r="N54">
        <f t="shared" si="7"/>
        <v>4.9756999999999998</v>
      </c>
      <c r="O54">
        <f t="shared" si="8"/>
        <v>1.2899600000000002</v>
      </c>
    </row>
    <row r="55" spans="1:15" x14ac:dyDescent="0.25">
      <c r="A55" t="s">
        <v>18</v>
      </c>
      <c r="B55">
        <v>6</v>
      </c>
      <c r="D55">
        <v>1.0064</v>
      </c>
      <c r="E55">
        <v>0.95609999999999995</v>
      </c>
      <c r="F55">
        <v>0.99070000000000003</v>
      </c>
      <c r="G55">
        <v>1.1294</v>
      </c>
      <c r="H55">
        <v>1.0891</v>
      </c>
      <c r="I55">
        <v>1.0991</v>
      </c>
      <c r="J55">
        <v>1.0083</v>
      </c>
      <c r="K55">
        <v>0.89559999999999995</v>
      </c>
      <c r="L55">
        <v>1.5018</v>
      </c>
      <c r="M55">
        <v>0.91500000000000004</v>
      </c>
      <c r="N55">
        <f t="shared" si="7"/>
        <v>5.5963000000000003</v>
      </c>
      <c r="O55">
        <f t="shared" si="8"/>
        <v>0.99903999999999993</v>
      </c>
    </row>
    <row r="56" spans="1:15" x14ac:dyDescent="0.25">
      <c r="A56" t="s">
        <v>19</v>
      </c>
      <c r="B56">
        <v>7</v>
      </c>
      <c r="D56">
        <v>0.96389999999999998</v>
      </c>
      <c r="E56">
        <v>1.0582</v>
      </c>
      <c r="F56">
        <v>0.76160000000000005</v>
      </c>
      <c r="G56">
        <v>1.1733</v>
      </c>
      <c r="H56">
        <v>0.64810000000000001</v>
      </c>
      <c r="I56">
        <v>1.0625</v>
      </c>
      <c r="J56">
        <v>1.0162</v>
      </c>
      <c r="K56">
        <v>0.82150000000000001</v>
      </c>
      <c r="L56">
        <v>1.4709000000000001</v>
      </c>
      <c r="M56">
        <v>0.86160000000000003</v>
      </c>
      <c r="N56">
        <f t="shared" si="7"/>
        <v>4.8606999999999996</v>
      </c>
      <c r="O56">
        <f t="shared" si="8"/>
        <v>0.99541999999999997</v>
      </c>
    </row>
    <row r="57" spans="1:15" x14ac:dyDescent="0.25">
      <c r="A57" t="s">
        <v>20</v>
      </c>
      <c r="B57">
        <v>8</v>
      </c>
      <c r="D57">
        <v>1.0331999999999999</v>
      </c>
      <c r="E57">
        <v>1.159</v>
      </c>
      <c r="F57">
        <v>1.1823999999999999</v>
      </c>
      <c r="G57">
        <v>1.0646</v>
      </c>
      <c r="H57">
        <v>1.0755999999999999</v>
      </c>
      <c r="I57">
        <v>1.2492000000000001</v>
      </c>
      <c r="J57">
        <v>1.1737</v>
      </c>
      <c r="K57">
        <v>1.1667000000000001</v>
      </c>
      <c r="L57">
        <v>1.4214</v>
      </c>
      <c r="M57">
        <v>1.0336000000000001</v>
      </c>
      <c r="N57">
        <f t="shared" si="7"/>
        <v>5.8862999999999994</v>
      </c>
      <c r="O57">
        <f t="shared" si="8"/>
        <v>1.1346200000000002</v>
      </c>
    </row>
    <row r="58" spans="1:15" x14ac:dyDescent="0.25">
      <c r="A58" t="s">
        <v>21</v>
      </c>
      <c r="B58">
        <v>9</v>
      </c>
      <c r="D58">
        <v>1.0568</v>
      </c>
      <c r="E58">
        <v>0.77769999999999995</v>
      </c>
      <c r="F58">
        <v>1.1627000000000001</v>
      </c>
      <c r="G58">
        <v>0.70279999999999998</v>
      </c>
      <c r="H58">
        <v>1.1489</v>
      </c>
      <c r="I58">
        <v>0.64780000000000004</v>
      </c>
      <c r="J58">
        <v>1.1534</v>
      </c>
      <c r="K58">
        <v>0.76959999999999995</v>
      </c>
      <c r="L58">
        <v>0.48930000000000001</v>
      </c>
      <c r="M58">
        <v>1.1046</v>
      </c>
      <c r="N58">
        <f t="shared" si="7"/>
        <v>5.0110999999999999</v>
      </c>
      <c r="O58">
        <f t="shared" si="8"/>
        <v>0.8005000000000001</v>
      </c>
    </row>
    <row r="59" spans="1:15" x14ac:dyDescent="0.25">
      <c r="A59" t="s">
        <v>22</v>
      </c>
      <c r="B59">
        <v>10</v>
      </c>
      <c r="D59">
        <v>1.0565</v>
      </c>
      <c r="E59">
        <v>0.92789999999999995</v>
      </c>
      <c r="F59">
        <v>1.0247999999999999</v>
      </c>
      <c r="G59">
        <v>0.85199999999999998</v>
      </c>
      <c r="H59">
        <v>1.0689</v>
      </c>
      <c r="I59">
        <v>0.89559999999999995</v>
      </c>
      <c r="J59">
        <v>0.8448</v>
      </c>
      <c r="K59">
        <v>0.94289999999999996</v>
      </c>
      <c r="L59">
        <v>0.42099999999999999</v>
      </c>
      <c r="M59">
        <v>0.85219999999999996</v>
      </c>
      <c r="N59">
        <f t="shared" si="7"/>
        <v>4.4159999999999995</v>
      </c>
      <c r="O59">
        <f t="shared" si="8"/>
        <v>0.8941199999999998</v>
      </c>
    </row>
    <row r="61" spans="1:15" x14ac:dyDescent="0.25">
      <c r="A61" s="17" t="s">
        <v>72</v>
      </c>
    </row>
    <row r="62" spans="1:15" x14ac:dyDescent="0.25">
      <c r="C62" s="14" t="s">
        <v>41</v>
      </c>
      <c r="D62">
        <f>+D25</f>
        <v>0.97814000000000012</v>
      </c>
      <c r="E62">
        <f t="shared" ref="E62:O63" si="9">+E25</f>
        <v>1.0192400000000001</v>
      </c>
      <c r="F62">
        <f t="shared" si="9"/>
        <v>0.98943999999999988</v>
      </c>
      <c r="G62">
        <f t="shared" si="9"/>
        <v>1.0126000000000002</v>
      </c>
      <c r="H62">
        <f t="shared" si="9"/>
        <v>0.99390000000000001</v>
      </c>
      <c r="I62">
        <f t="shared" si="9"/>
        <v>1.0078199999999999</v>
      </c>
      <c r="J62">
        <f t="shared" si="9"/>
        <v>0.9801399999999999</v>
      </c>
      <c r="K62">
        <f t="shared" si="9"/>
        <v>1.0764800000000001</v>
      </c>
      <c r="L62">
        <f t="shared" si="9"/>
        <v>0.93086000000000002</v>
      </c>
      <c r="M62">
        <f t="shared" si="9"/>
        <v>1.04416</v>
      </c>
      <c r="N62">
        <f t="shared" si="9"/>
        <v>4.8724800000000004</v>
      </c>
      <c r="O62">
        <f t="shared" si="9"/>
        <v>1.03206</v>
      </c>
    </row>
    <row r="63" spans="1:15" x14ac:dyDescent="0.25">
      <c r="C63" s="15" t="s">
        <v>42</v>
      </c>
      <c r="D63">
        <f>+D26</f>
        <v>1.0233599999999998</v>
      </c>
      <c r="E63">
        <f t="shared" si="9"/>
        <v>0.97577999999999998</v>
      </c>
      <c r="F63">
        <f t="shared" si="9"/>
        <v>1.02444</v>
      </c>
      <c r="G63">
        <f t="shared" si="9"/>
        <v>0.98442000000000007</v>
      </c>
      <c r="H63">
        <f t="shared" si="9"/>
        <v>1.0061200000000001</v>
      </c>
      <c r="I63">
        <f t="shared" si="9"/>
        <v>0.99084000000000005</v>
      </c>
      <c r="J63">
        <f t="shared" si="9"/>
        <v>1.03928</v>
      </c>
      <c r="K63">
        <f t="shared" si="9"/>
        <v>0.91926000000000008</v>
      </c>
      <c r="L63">
        <f t="shared" si="9"/>
        <v>1.06088</v>
      </c>
      <c r="M63">
        <f t="shared" si="9"/>
        <v>0.95340000000000003</v>
      </c>
      <c r="N63">
        <f t="shared" si="9"/>
        <v>5.1540799999999996</v>
      </c>
      <c r="O63">
        <f t="shared" si="9"/>
        <v>0.96473999999999993</v>
      </c>
    </row>
    <row r="64" spans="1:15" x14ac:dyDescent="0.25">
      <c r="C64" s="15" t="s">
        <v>43</v>
      </c>
      <c r="D64">
        <f>VAR(D50:D54)</f>
        <v>4.5561347999999668E-2</v>
      </c>
      <c r="E64">
        <f t="shared" ref="E64:O64" si="10">VAR(E50:E54)</f>
        <v>0.14381530799999975</v>
      </c>
      <c r="F64">
        <f t="shared" si="10"/>
        <v>0.16204787300000012</v>
      </c>
      <c r="G64">
        <f t="shared" si="10"/>
        <v>0.27072473499999972</v>
      </c>
      <c r="H64">
        <f t="shared" si="10"/>
        <v>3.9149729999999883E-2</v>
      </c>
      <c r="I64">
        <f t="shared" si="10"/>
        <v>0.20254023700000046</v>
      </c>
      <c r="J64">
        <f t="shared" si="10"/>
        <v>9.7567533000000317E-2</v>
      </c>
      <c r="K64">
        <f t="shared" si="10"/>
        <v>0.1552573669999997</v>
      </c>
      <c r="L64">
        <f t="shared" si="10"/>
        <v>2.0376703000000163E-2</v>
      </c>
      <c r="M64">
        <f t="shared" si="10"/>
        <v>0.13606925300000028</v>
      </c>
      <c r="N64">
        <f t="shared" si="10"/>
        <v>1.1617397270000005</v>
      </c>
      <c r="O64">
        <f t="shared" si="10"/>
        <v>0.1065200369999999</v>
      </c>
    </row>
    <row r="65" spans="1:15" x14ac:dyDescent="0.25">
      <c r="C65" s="15" t="s">
        <v>44</v>
      </c>
      <c r="D65">
        <f>VAR(D55:D59)</f>
        <v>1.5341129999999995E-3</v>
      </c>
      <c r="E65">
        <f t="shared" ref="E65:O65" si="11">VAR(E55:E59)</f>
        <v>2.0569526999999921E-2</v>
      </c>
      <c r="F65">
        <f t="shared" si="11"/>
        <v>2.8572642999999731E-2</v>
      </c>
      <c r="G65">
        <f t="shared" si="11"/>
        <v>3.9992141999999564E-2</v>
      </c>
      <c r="H65">
        <f t="shared" si="11"/>
        <v>4.105473199999965E-2</v>
      </c>
      <c r="I65">
        <f t="shared" si="11"/>
        <v>5.258809299999978E-2</v>
      </c>
      <c r="J65">
        <f t="shared" si="11"/>
        <v>1.7601757000000218E-2</v>
      </c>
      <c r="K65">
        <f t="shared" si="11"/>
        <v>2.3575082999999886E-2</v>
      </c>
      <c r="L65">
        <f t="shared" si="11"/>
        <v>0.30716290699999993</v>
      </c>
      <c r="M65">
        <f t="shared" si="11"/>
        <v>1.2359179999999803E-2</v>
      </c>
      <c r="N65">
        <f t="shared" si="11"/>
        <v>0.34574546200000356</v>
      </c>
      <c r="O65">
        <f t="shared" si="11"/>
        <v>1.5734732200000101E-2</v>
      </c>
    </row>
    <row r="66" spans="1:15" x14ac:dyDescent="0.25">
      <c r="C66" s="15" t="s">
        <v>45</v>
      </c>
      <c r="D66">
        <f>COVAR(D50:D54,E50:E54)</f>
        <v>-8.854443599999989E-3</v>
      </c>
      <c r="F66">
        <f t="shared" ref="F66:P66" si="12">COVAR(F50:F54,G50:G54)</f>
        <v>2.1943441999999987E-2</v>
      </c>
      <c r="H66">
        <f t="shared" si="12"/>
        <v>3.0917444000000016E-2</v>
      </c>
      <c r="J66">
        <f t="shared" si="12"/>
        <v>-9.56274332E-2</v>
      </c>
      <c r="L66">
        <f t="shared" si="12"/>
        <v>-2.164097600000003E-3</v>
      </c>
      <c r="N66">
        <f t="shared" si="12"/>
        <v>-6.7840954799999978E-2</v>
      </c>
    </row>
    <row r="67" spans="1:15" x14ac:dyDescent="0.25">
      <c r="C67" s="16" t="s">
        <v>46</v>
      </c>
      <c r="D67">
        <f>COVAR(D55:D59,E55:E59)</f>
        <v>-2.1949148000000034E-3</v>
      </c>
      <c r="F67">
        <f t="shared" ref="F67:P67" si="13">COVAR(F55:F59,G55:G59)</f>
        <v>-1.6171212800000001E-2</v>
      </c>
      <c r="H67">
        <f t="shared" si="13"/>
        <v>-1.0735972800000005E-2</v>
      </c>
      <c r="J67">
        <f t="shared" si="13"/>
        <v>2.9146932000000026E-3</v>
      </c>
      <c r="L67">
        <f t="shared" si="13"/>
        <v>-9.4648999999999896E-3</v>
      </c>
      <c r="N67">
        <f t="shared" si="13"/>
        <v>4.1232605200000036E-2</v>
      </c>
    </row>
    <row r="68" spans="1:15" x14ac:dyDescent="0.25">
      <c r="C68" s="13" t="s">
        <v>47</v>
      </c>
      <c r="D68">
        <f>+D63-D62</f>
        <v>4.5219999999999705E-2</v>
      </c>
      <c r="E68">
        <f t="shared" ref="E68:O68" si="14">+E63-E62</f>
        <v>-4.3460000000000165E-2</v>
      </c>
      <c r="F68">
        <f t="shared" si="14"/>
        <v>3.5000000000000142E-2</v>
      </c>
      <c r="G68">
        <f t="shared" si="14"/>
        <v>-2.8180000000000094E-2</v>
      </c>
      <c r="H68">
        <f t="shared" si="14"/>
        <v>1.222000000000012E-2</v>
      </c>
      <c r="I68">
        <f t="shared" si="14"/>
        <v>-1.6979999999999884E-2</v>
      </c>
      <c r="J68">
        <f t="shared" si="14"/>
        <v>5.9140000000000081E-2</v>
      </c>
      <c r="K68">
        <f t="shared" si="14"/>
        <v>-0.15722000000000003</v>
      </c>
      <c r="L68">
        <f t="shared" si="14"/>
        <v>0.13002000000000002</v>
      </c>
      <c r="M68">
        <f t="shared" si="14"/>
        <v>-9.0759999999999952E-2</v>
      </c>
      <c r="N68">
        <f t="shared" si="14"/>
        <v>0.28159999999999918</v>
      </c>
      <c r="O68">
        <f t="shared" si="14"/>
        <v>-6.7320000000000046E-2</v>
      </c>
    </row>
    <row r="69" spans="1:15" x14ac:dyDescent="0.25">
      <c r="C69" s="13" t="s">
        <v>48</v>
      </c>
      <c r="D69">
        <f>+D65-D64</f>
        <v>-4.4027234999999672E-2</v>
      </c>
      <c r="E69">
        <f t="shared" ref="E69:O69" si="15">+E65-E64</f>
        <v>-0.12324578099999983</v>
      </c>
      <c r="F69">
        <f t="shared" si="15"/>
        <v>-0.13347523000000039</v>
      </c>
      <c r="G69">
        <f t="shared" si="15"/>
        <v>-0.23073259300000015</v>
      </c>
      <c r="H69">
        <f t="shared" si="15"/>
        <v>1.9050019999997669E-3</v>
      </c>
      <c r="I69">
        <f t="shared" si="15"/>
        <v>-0.14995214400000068</v>
      </c>
      <c r="J69">
        <f t="shared" si="15"/>
        <v>-7.9965776000000099E-2</v>
      </c>
      <c r="K69">
        <f t="shared" si="15"/>
        <v>-0.13168228399999982</v>
      </c>
      <c r="L69">
        <f t="shared" si="15"/>
        <v>0.28678620399999977</v>
      </c>
      <c r="M69">
        <f t="shared" si="15"/>
        <v>-0.12371007300000048</v>
      </c>
      <c r="N69">
        <f t="shared" si="15"/>
        <v>-0.81599426499999694</v>
      </c>
      <c r="O69">
        <f t="shared" si="15"/>
        <v>-9.07853047999998E-2</v>
      </c>
    </row>
    <row r="70" spans="1:15" x14ac:dyDescent="0.25">
      <c r="C70" s="13" t="s">
        <v>73</v>
      </c>
      <c r="D70">
        <f>+D67-D66</f>
        <v>6.659528799999986E-3</v>
      </c>
      <c r="E70">
        <f t="shared" ref="E70:O70" si="16">+E67-E66</f>
        <v>0</v>
      </c>
      <c r="F70">
        <f t="shared" si="16"/>
        <v>-3.8114654799999988E-2</v>
      </c>
      <c r="G70">
        <f t="shared" si="16"/>
        <v>0</v>
      </c>
      <c r="H70">
        <f t="shared" si="16"/>
        <v>-4.1653416800000023E-2</v>
      </c>
      <c r="I70">
        <f t="shared" si="16"/>
        <v>0</v>
      </c>
      <c r="J70">
        <f t="shared" si="16"/>
        <v>9.8542126399999999E-2</v>
      </c>
      <c r="K70">
        <f t="shared" si="16"/>
        <v>0</v>
      </c>
      <c r="L70">
        <f t="shared" si="16"/>
        <v>-7.3008023999999866E-3</v>
      </c>
      <c r="M70">
        <f t="shared" si="16"/>
        <v>0</v>
      </c>
      <c r="N70">
        <f t="shared" si="16"/>
        <v>0.10907356000000001</v>
      </c>
      <c r="O70">
        <f t="shared" si="16"/>
        <v>0</v>
      </c>
    </row>
    <row r="74" spans="1:15" x14ac:dyDescent="0.25">
      <c r="A74" t="s">
        <v>76</v>
      </c>
    </row>
    <row r="76" spans="1:15" x14ac:dyDescent="0.25">
      <c r="B76">
        <v>1</v>
      </c>
      <c r="D76">
        <f>(2*D62*E68*D66)+(2*E62*E68+(E68^2))*D64</f>
        <v>-3.1975273247276501E-3</v>
      </c>
      <c r="F76">
        <f t="shared" ref="F76:P76" si="17">(2*F62*G68*F66)+(2*G62*G68+(G68^2))*F64</f>
        <v>-1.0343082422347617E-2</v>
      </c>
      <c r="H76">
        <f t="shared" si="17"/>
        <v>-2.3721857133740805E-3</v>
      </c>
      <c r="J76">
        <f t="shared" si="17"/>
        <v>-1.1418705526939216E-3</v>
      </c>
      <c r="L76">
        <f t="shared" si="17"/>
        <v>-3.3285996801989616E-3</v>
      </c>
      <c r="N76">
        <f t="shared" si="17"/>
        <v>-0.11166062066976369</v>
      </c>
    </row>
    <row r="77" spans="1:15" x14ac:dyDescent="0.25">
      <c r="B77">
        <v>2</v>
      </c>
      <c r="D77">
        <f>2*E62*D68*D66+(2*D62*D68+(D68^2))*E64</f>
        <v>1.2200208255962039E-2</v>
      </c>
      <c r="F77">
        <f t="shared" ref="F77:P77" si="18">2*G62*F68*F66+(2*F62*F68+(F68^2))*G64</f>
        <v>2.0637644582107061E-2</v>
      </c>
      <c r="H77">
        <f t="shared" si="18"/>
        <v>5.7116641911052254E-3</v>
      </c>
      <c r="J77">
        <f t="shared" si="18"/>
        <v>6.3662905066950645E-3</v>
      </c>
      <c r="L77">
        <f t="shared" si="18"/>
        <v>3.4649711842037925E-2</v>
      </c>
      <c r="N77">
        <f t="shared" si="18"/>
        <v>0.26132414402996079</v>
      </c>
    </row>
    <row r="78" spans="1:15" x14ac:dyDescent="0.25">
      <c r="B78">
        <v>3</v>
      </c>
      <c r="D78">
        <f>D62^2*E69</f>
        <v>-0.11791636963429022</v>
      </c>
      <c r="F78">
        <f t="shared" ref="F78:P78" si="19">F62^2*G69</f>
        <v>-0.22588525045792288</v>
      </c>
      <c r="H78">
        <f t="shared" si="19"/>
        <v>-0.14812830756247891</v>
      </c>
      <c r="J78">
        <f t="shared" si="19"/>
        <v>-0.12650380175330217</v>
      </c>
      <c r="L78">
        <f t="shared" si="19"/>
        <v>-0.10719482026644121</v>
      </c>
      <c r="N78">
        <f t="shared" si="19"/>
        <v>-2.1553394909715591</v>
      </c>
    </row>
    <row r="79" spans="1:15" x14ac:dyDescent="0.25">
      <c r="B79">
        <v>4</v>
      </c>
      <c r="D79">
        <f>+E62^2*D69</f>
        <v>-4.5737700898986607E-2</v>
      </c>
      <c r="F79">
        <f t="shared" ref="F79:P79" si="20">+G62^2*F69</f>
        <v>-0.13685999632351523</v>
      </c>
      <c r="H79">
        <f t="shared" si="20"/>
        <v>1.9349127267240679E-3</v>
      </c>
      <c r="J79">
        <f t="shared" si="20"/>
        <v>-9.2665076146267886E-2</v>
      </c>
      <c r="L79">
        <f t="shared" si="20"/>
        <v>0.31267442491970288</v>
      </c>
      <c r="N79">
        <f t="shared" si="20"/>
        <v>-0.86915453175471369</v>
      </c>
    </row>
    <row r="80" spans="1:15" x14ac:dyDescent="0.25">
      <c r="B80">
        <v>5</v>
      </c>
      <c r="D80">
        <f>2*E68*D68*D66</f>
        <v>3.4802588909336501E-5</v>
      </c>
      <c r="F80">
        <f t="shared" ref="F80:P80" si="21">2*G68*F68*F66</f>
        <v>-4.3285633689200292E-5</v>
      </c>
      <c r="H80">
        <f t="shared" si="21"/>
        <v>-1.2830467186492845E-5</v>
      </c>
      <c r="J80">
        <f t="shared" si="21"/>
        <v>1.778285988242432E-3</v>
      </c>
      <c r="L80">
        <f t="shared" si="21"/>
        <v>5.1075366065687096E-5</v>
      </c>
      <c r="N80">
        <f t="shared" si="21"/>
        <v>2.5721642930429888E-3</v>
      </c>
    </row>
    <row r="81" spans="1:14" x14ac:dyDescent="0.25">
      <c r="B81">
        <v>6</v>
      </c>
      <c r="D81">
        <f>(((2*D62*E62)-(2*D66))*D70)-(D70^2)</f>
        <v>1.3352143375086924E-2</v>
      </c>
      <c r="F81">
        <f t="shared" ref="F81:P81" si="22">(((2*F62*G62)-(2*F66))*F70)-(F70^2)</f>
        <v>-7.6154668101181364E-2</v>
      </c>
      <c r="H81">
        <f t="shared" si="22"/>
        <v>-8.2605520219684855E-2</v>
      </c>
      <c r="J81">
        <f t="shared" si="22"/>
        <v>0.21707992388493505</v>
      </c>
      <c r="L81">
        <f t="shared" si="22"/>
        <v>-1.4277175778832342E-2</v>
      </c>
      <c r="N81">
        <f t="shared" si="22"/>
        <v>1.0998968810591956</v>
      </c>
    </row>
    <row r="82" spans="1:14" x14ac:dyDescent="0.25">
      <c r="B82">
        <v>7</v>
      </c>
      <c r="D82">
        <f>(2*D62*D68+(D68^2))*E69</f>
        <v>-1.1154708194965142E-2</v>
      </c>
      <c r="F82">
        <f t="shared" ref="F82:P82" si="23">(2*F62*F68+(F68^2))*G69</f>
        <v>-1.6263371403679474E-2</v>
      </c>
      <c r="H82">
        <f t="shared" si="23"/>
        <v>-3.6648670476640464E-3</v>
      </c>
      <c r="J82">
        <f t="shared" si="23"/>
        <v>-1.5726617496675258E-2</v>
      </c>
      <c r="L82">
        <f t="shared" si="23"/>
        <v>-3.2036707069628675E-2</v>
      </c>
      <c r="N82">
        <f t="shared" si="23"/>
        <v>-0.25633042848384807</v>
      </c>
    </row>
    <row r="83" spans="1:14" x14ac:dyDescent="0.25">
      <c r="B83">
        <v>8</v>
      </c>
      <c r="D83">
        <f>(2*E62*E68+(E68^2))*D69</f>
        <v>3.8173184165071479E-3</v>
      </c>
      <c r="F83">
        <f t="shared" ref="F83:P83" si="24">(2*G62*G68+(G68^2))*F69</f>
        <v>7.5114551934954759E-3</v>
      </c>
      <c r="H83">
        <f t="shared" si="24"/>
        <v>-6.4650523028485254E-5</v>
      </c>
      <c r="J83">
        <f t="shared" si="24"/>
        <v>2.5090880951210454E-2</v>
      </c>
      <c r="L83">
        <f t="shared" si="24"/>
        <v>-5.1993921683344838E-2</v>
      </c>
      <c r="N83">
        <f t="shared" si="24"/>
        <v>0.10968968309105631</v>
      </c>
    </row>
    <row r="84" spans="1:14" x14ac:dyDescent="0.25">
      <c r="B84">
        <v>9</v>
      </c>
      <c r="D84">
        <f>(2*E62*D68+2*D62*E68+2*D68*E68)*D70</f>
        <v>2.1507710109688607E-5</v>
      </c>
      <c r="F84">
        <f t="shared" ref="F84:O84" si="25">(2*G62*F68+2*F62*G68+2*F68*G68)*F70</f>
        <v>-5.0100042788133988E-4</v>
      </c>
      <c r="H84">
        <f t="shared" si="25"/>
        <v>3.9723673980574258E-4</v>
      </c>
      <c r="J84">
        <f t="shared" si="25"/>
        <v>-1.9655719905444395E-2</v>
      </c>
      <c r="L84">
        <f t="shared" si="25"/>
        <v>-5.7641608166886899E-4</v>
      </c>
      <c r="N84">
        <f t="shared" si="25"/>
        <v>-1.2291405585879775E-2</v>
      </c>
    </row>
    <row r="85" spans="1:14" x14ac:dyDescent="0.25">
      <c r="B85">
        <v>10</v>
      </c>
      <c r="D85">
        <f>+D88-D87-SUM(D76:D84)</f>
        <v>-3.5668078350060417E-3</v>
      </c>
      <c r="F85">
        <f t="shared" ref="F85:N85" si="26">+F88-F87-SUM(F76:F84)</f>
        <v>-3.829959512580916E-3</v>
      </c>
      <c r="H85">
        <f t="shared" si="26"/>
        <v>-1.5517677081116621E-3</v>
      </c>
      <c r="J85">
        <f t="shared" si="26"/>
        <v>-3.9845784496130333E-3</v>
      </c>
      <c r="L85">
        <f t="shared" si="26"/>
        <v>-9.5556055407187701E-3</v>
      </c>
      <c r="N85">
        <f t="shared" si="26"/>
        <v>1.6729941190323709</v>
      </c>
    </row>
    <row r="87" spans="1:14" x14ac:dyDescent="0.25">
      <c r="D87">
        <f>D62*E64+E62^2*D64+2*D62*E62*D66-D66^2</f>
        <v>0.17026947685872876</v>
      </c>
      <c r="F87">
        <f t="shared" ref="F87:P88" si="27">F62*G64+G62^2*F64+2*F62*G62*F66-F66^2</f>
        <v>0.47751214710163248</v>
      </c>
      <c r="H87">
        <f t="shared" si="27"/>
        <v>0.30205157344748867</v>
      </c>
      <c r="J87">
        <f t="shared" si="27"/>
        <v>5.4298282339986854E-2</v>
      </c>
      <c r="L87">
        <f t="shared" si="27"/>
        <v>0.14466598971938016</v>
      </c>
      <c r="N87">
        <f t="shared" si="27"/>
        <v>1.0695364259324163</v>
      </c>
    </row>
    <row r="88" spans="1:14" x14ac:dyDescent="0.25">
      <c r="D88">
        <f>D63*E65+E63^2*D65+2*D63*E63*D67-D67^2</f>
        <v>1.8122343317328225E-2</v>
      </c>
      <c r="F88">
        <f t="shared" si="27"/>
        <v>3.5780632594437041E-2</v>
      </c>
      <c r="H88">
        <f t="shared" si="27"/>
        <v>7.169525786359518E-2</v>
      </c>
      <c r="J88">
        <f t="shared" si="27"/>
        <v>4.4935999367073161E-2</v>
      </c>
      <c r="L88">
        <f t="shared" si="27"/>
        <v>0.27307795574635302</v>
      </c>
      <c r="N88">
        <f t="shared" si="27"/>
        <v>0.81123693997227875</v>
      </c>
    </row>
    <row r="90" spans="1:14" x14ac:dyDescent="0.25">
      <c r="D90">
        <f>+D88-D87</f>
        <v>-0.15214713354140053</v>
      </c>
      <c r="F90">
        <f t="shared" ref="F90:P90" si="28">+F88-F87</f>
        <v>-0.44173151450719544</v>
      </c>
      <c r="H90">
        <f t="shared" si="28"/>
        <v>-0.2303563155838935</v>
      </c>
      <c r="J90">
        <f t="shared" si="28"/>
        <v>-9.3622829729136936E-3</v>
      </c>
      <c r="L90">
        <f t="shared" si="28"/>
        <v>0.12841196602697286</v>
      </c>
      <c r="N90">
        <f t="shared" si="28"/>
        <v>-0.25829948596013752</v>
      </c>
    </row>
    <row r="92" spans="1:14" x14ac:dyDescent="0.25">
      <c r="A92" t="s">
        <v>77</v>
      </c>
    </row>
    <row r="93" spans="1:14" x14ac:dyDescent="0.25">
      <c r="B93">
        <v>1</v>
      </c>
      <c r="D93">
        <f>+D76/$N$90*100</f>
        <v>1.2379147069696892</v>
      </c>
      <c r="F93">
        <f t="shared" ref="F93:O93" si="29">+F76/$N$90*100</f>
        <v>4.0042984924653817</v>
      </c>
      <c r="H93">
        <f t="shared" si="29"/>
        <v>0.9183857662574566</v>
      </c>
      <c r="J93">
        <f t="shared" si="29"/>
        <v>0.44207232873477054</v>
      </c>
      <c r="L93">
        <f t="shared" si="29"/>
        <v>1.2886590415873507</v>
      </c>
      <c r="N93">
        <f t="shared" si="29"/>
        <v>43.229130036672196</v>
      </c>
    </row>
    <row r="94" spans="1:14" x14ac:dyDescent="0.25">
      <c r="B94">
        <v>2</v>
      </c>
      <c r="D94">
        <f t="shared" ref="D94:N102" si="30">+D77/$N$90*100</f>
        <v>-4.7232801144036562</v>
      </c>
      <c r="F94">
        <f t="shared" si="30"/>
        <v>-7.9898124866156328</v>
      </c>
      <c r="H94">
        <f t="shared" si="30"/>
        <v>-2.2112565071022585</v>
      </c>
      <c r="J94">
        <f t="shared" si="30"/>
        <v>-2.46469344800692</v>
      </c>
      <c r="L94">
        <f t="shared" si="30"/>
        <v>-13.414549283069535</v>
      </c>
      <c r="N94">
        <f t="shared" si="30"/>
        <v>-101.17098880726772</v>
      </c>
    </row>
    <row r="95" spans="1:14" x14ac:dyDescent="0.25">
      <c r="B95">
        <v>3</v>
      </c>
      <c r="D95">
        <f t="shared" si="30"/>
        <v>45.65102760308546</v>
      </c>
      <c r="F95">
        <f t="shared" si="30"/>
        <v>87.450909791118576</v>
      </c>
      <c r="H95">
        <f t="shared" si="30"/>
        <v>57.347503813979351</v>
      </c>
      <c r="J95">
        <f t="shared" si="30"/>
        <v>48.975630471376576</v>
      </c>
      <c r="L95">
        <f t="shared" si="30"/>
        <v>41.500206579189332</v>
      </c>
      <c r="N95">
        <f t="shared" si="30"/>
        <v>834.43429357199147</v>
      </c>
    </row>
    <row r="96" spans="1:14" x14ac:dyDescent="0.25">
      <c r="B96">
        <v>4</v>
      </c>
      <c r="D96">
        <f t="shared" si="30"/>
        <v>17.707236516159831</v>
      </c>
      <c r="F96">
        <f t="shared" si="30"/>
        <v>52.985005299095469</v>
      </c>
      <c r="H96">
        <f t="shared" si="30"/>
        <v>-0.74909662306593838</v>
      </c>
      <c r="J96">
        <f t="shared" si="30"/>
        <v>35.87505248096722</v>
      </c>
      <c r="L96">
        <f t="shared" si="30"/>
        <v>-121.05112163016727</v>
      </c>
      <c r="N96">
        <f t="shared" si="30"/>
        <v>336.49100327239807</v>
      </c>
    </row>
    <row r="97" spans="1:14" x14ac:dyDescent="0.25">
      <c r="B97">
        <v>5</v>
      </c>
      <c r="D97">
        <f t="shared" si="30"/>
        <v>-1.3473735257339019E-2</v>
      </c>
      <c r="F97">
        <f t="shared" si="30"/>
        <v>1.6757924828344574E-2</v>
      </c>
      <c r="H97">
        <f t="shared" si="30"/>
        <v>4.9672832831238875E-3</v>
      </c>
      <c r="J97">
        <f t="shared" si="30"/>
        <v>-0.68845897297560588</v>
      </c>
      <c r="L97">
        <f t="shared" si="30"/>
        <v>-1.9773700236309949E-2</v>
      </c>
      <c r="N97">
        <f t="shared" si="30"/>
        <v>-0.99580697324343193</v>
      </c>
    </row>
    <row r="98" spans="1:14" x14ac:dyDescent="0.25">
      <c r="B98">
        <v>6</v>
      </c>
      <c r="D98">
        <f t="shared" si="30"/>
        <v>-5.1692489148613765</v>
      </c>
      <c r="F98">
        <f t="shared" si="30"/>
        <v>29.483089297720884</v>
      </c>
      <c r="H98">
        <f t="shared" si="30"/>
        <v>31.980520562256594</v>
      </c>
      <c r="J98">
        <f t="shared" si="30"/>
        <v>-84.041949629909922</v>
      </c>
      <c r="L98">
        <f t="shared" si="30"/>
        <v>5.527372896528215</v>
      </c>
      <c r="N98">
        <f t="shared" si="30"/>
        <v>-425.82232673468769</v>
      </c>
    </row>
    <row r="99" spans="1:14" x14ac:dyDescent="0.25">
      <c r="B99">
        <v>7</v>
      </c>
      <c r="D99">
        <f t="shared" si="30"/>
        <v>4.3185173805133354</v>
      </c>
      <c r="F99">
        <f t="shared" si="30"/>
        <v>6.2963235653474534</v>
      </c>
      <c r="H99">
        <f t="shared" si="30"/>
        <v>1.418844111919616</v>
      </c>
      <c r="J99">
        <f t="shared" si="30"/>
        <v>6.0885206326358281</v>
      </c>
      <c r="L99">
        <f t="shared" si="30"/>
        <v>12.402931020378722</v>
      </c>
      <c r="N99">
        <f t="shared" si="30"/>
        <v>99.237684322533525</v>
      </c>
    </row>
    <row r="100" spans="1:14" x14ac:dyDescent="0.25">
      <c r="B100">
        <v>8</v>
      </c>
      <c r="D100">
        <f t="shared" si="30"/>
        <v>-1.4778652780967059</v>
      </c>
      <c r="F100">
        <f t="shared" si="30"/>
        <v>-2.908041092522613</v>
      </c>
      <c r="H100">
        <f t="shared" si="30"/>
        <v>2.5029288303911899E-2</v>
      </c>
      <c r="J100">
        <f t="shared" si="30"/>
        <v>-9.7138718096723746</v>
      </c>
      <c r="L100">
        <f t="shared" si="30"/>
        <v>20.129316746440946</v>
      </c>
      <c r="N100">
        <f t="shared" si="30"/>
        <v>-42.466086482256628</v>
      </c>
    </row>
    <row r="101" spans="1:14" x14ac:dyDescent="0.25">
      <c r="B101">
        <v>9</v>
      </c>
      <c r="D101">
        <f t="shared" si="30"/>
        <v>-8.3266561796440496E-3</v>
      </c>
      <c r="F101">
        <f t="shared" si="30"/>
        <v>0.19396106268622523</v>
      </c>
      <c r="H101">
        <f t="shared" si="30"/>
        <v>-0.15378921035369258</v>
      </c>
      <c r="J101">
        <f t="shared" si="30"/>
        <v>7.6096628037725935</v>
      </c>
      <c r="L101">
        <f t="shared" si="30"/>
        <v>0.22315804444064022</v>
      </c>
      <c r="N101">
        <f t="shared" si="30"/>
        <v>4.7585869326029808</v>
      </c>
    </row>
    <row r="102" spans="1:14" x14ac:dyDescent="0.25">
      <c r="B102">
        <v>10</v>
      </c>
      <c r="D102">
        <f>+D85/$N$90*100</f>
        <v>1.3808807329784989</v>
      </c>
      <c r="F102">
        <f t="shared" si="30"/>
        <v>1.4827592468271427</v>
      </c>
      <c r="H102">
        <f t="shared" si="30"/>
        <v>0.60076298732980871</v>
      </c>
      <c r="J102">
        <f t="shared" si="30"/>
        <v>1.5426195816076691</v>
      </c>
      <c r="L102">
        <f t="shared" si="30"/>
        <v>3.6994287871689591</v>
      </c>
      <c r="N102">
        <f t="shared" si="30"/>
        <v>-647.6954891387428</v>
      </c>
    </row>
    <row r="103" spans="1:14" x14ac:dyDescent="0.25">
      <c r="C103" t="s">
        <v>78</v>
      </c>
      <c r="D103">
        <f>+D90/$N$90*100</f>
        <v>58.903382240908087</v>
      </c>
      <c r="F103">
        <f t="shared" ref="F103:O103" si="31">+F90/$N$90*100</f>
        <v>171.01525110095125</v>
      </c>
      <c r="H103">
        <f t="shared" si="31"/>
        <v>89.181871472807956</v>
      </c>
      <c r="J103">
        <f t="shared" si="31"/>
        <v>3.624584438529832</v>
      </c>
      <c r="L103">
        <f t="shared" si="31"/>
        <v>-49.714371497738966</v>
      </c>
      <c r="N103">
        <f t="shared" si="31"/>
        <v>100</v>
      </c>
    </row>
    <row r="106" spans="1:14" x14ac:dyDescent="0.25">
      <c r="A106" t="s">
        <v>53</v>
      </c>
    </row>
    <row r="107" spans="1:14" x14ac:dyDescent="0.25">
      <c r="C107" t="s">
        <v>12</v>
      </c>
      <c r="D107">
        <f>+D62*E68</f>
        <v>-4.2509964400000169E-2</v>
      </c>
      <c r="F107">
        <f t="shared" ref="F107:O107" si="32">+F62*G68</f>
        <v>-2.7882419200000088E-2</v>
      </c>
      <c r="H107">
        <f t="shared" si="32"/>
        <v>-1.6876421999999884E-2</v>
      </c>
      <c r="J107">
        <f t="shared" si="32"/>
        <v>-0.15409761080000001</v>
      </c>
      <c r="L107">
        <f t="shared" si="32"/>
        <v>-8.4484853599999951E-2</v>
      </c>
      <c r="N107">
        <f t="shared" si="32"/>
        <v>-0.32801535360000023</v>
      </c>
    </row>
    <row r="108" spans="1:14" x14ac:dyDescent="0.25">
      <c r="C108" t="s">
        <v>54</v>
      </c>
      <c r="D108">
        <f>+E62*D68</f>
        <v>4.6090032799999708E-2</v>
      </c>
      <c r="F108">
        <f t="shared" ref="F108:O108" si="33">+G62*F68</f>
        <v>3.5441000000000153E-2</v>
      </c>
      <c r="H108">
        <f t="shared" si="33"/>
        <v>1.231556040000012E-2</v>
      </c>
      <c r="J108">
        <f t="shared" si="33"/>
        <v>6.3663027200000097E-2</v>
      </c>
      <c r="L108">
        <f t="shared" si="33"/>
        <v>0.13576168320000001</v>
      </c>
      <c r="N108">
        <f t="shared" si="33"/>
        <v>0.29062809599999917</v>
      </c>
    </row>
    <row r="109" spans="1:14" x14ac:dyDescent="0.25">
      <c r="C109" t="s">
        <v>55</v>
      </c>
      <c r="D109">
        <f>+E68*D68</f>
        <v>-1.9652611999999947E-3</v>
      </c>
      <c r="F109">
        <f t="shared" ref="F109:O109" si="34">+G68*F68</f>
        <v>-9.8630000000000722E-4</v>
      </c>
      <c r="H109">
        <f t="shared" si="34"/>
        <v>-2.0749560000000062E-4</v>
      </c>
      <c r="J109">
        <f t="shared" si="34"/>
        <v>-9.2979908000000149E-3</v>
      </c>
      <c r="L109">
        <f t="shared" si="34"/>
        <v>-1.1800615199999996E-2</v>
      </c>
      <c r="N109">
        <f t="shared" si="34"/>
        <v>-1.8957311999999959E-2</v>
      </c>
    </row>
    <row r="110" spans="1:14" x14ac:dyDescent="0.25">
      <c r="C110" t="s">
        <v>56</v>
      </c>
      <c r="D110">
        <f>+D111-SUM(D107:D109)</f>
        <v>6.659528799999986E-3</v>
      </c>
      <c r="F110">
        <f t="shared" ref="F110:N110" si="35">+F111-SUM(F107:F109)</f>
        <v>-3.8114654799999988E-2</v>
      </c>
      <c r="H110">
        <f t="shared" si="35"/>
        <v>-4.1653416800000023E-2</v>
      </c>
      <c r="J110">
        <f t="shared" si="35"/>
        <v>9.8542126399999999E-2</v>
      </c>
      <c r="L110">
        <f t="shared" si="35"/>
        <v>-7.3008023999999866E-3</v>
      </c>
      <c r="N110">
        <f t="shared" si="35"/>
        <v>0.10907356000000001</v>
      </c>
    </row>
    <row r="111" spans="1:14" x14ac:dyDescent="0.25">
      <c r="C111" t="s">
        <v>52</v>
      </c>
      <c r="D111">
        <f>+D62*E68+E62*D68+D68*E68+D70</f>
        <v>8.2743359999995301E-3</v>
      </c>
      <c r="F111">
        <f t="shared" ref="F111:O111" si="36">+F62*G68+G62*F68+F68*G68+F70</f>
        <v>-3.1542373999999929E-2</v>
      </c>
      <c r="H111">
        <f t="shared" si="36"/>
        <v>-4.6421773999999791E-2</v>
      </c>
      <c r="J111">
        <f t="shared" si="36"/>
        <v>-1.1904479999999273E-3</v>
      </c>
      <c r="L111">
        <f t="shared" si="36"/>
        <v>3.2175412000000077E-2</v>
      </c>
      <c r="N111">
        <f t="shared" si="36"/>
        <v>5.2728990399998996E-2</v>
      </c>
    </row>
    <row r="114" spans="1:14" x14ac:dyDescent="0.25">
      <c r="A114" t="s">
        <v>57</v>
      </c>
    </row>
    <row r="115" spans="1:14" x14ac:dyDescent="0.25">
      <c r="C115" t="s">
        <v>12</v>
      </c>
      <c r="D115">
        <f>D107/$N$111*100</f>
        <v>-80.619719963386544</v>
      </c>
      <c r="E115">
        <f t="shared" ref="E115:N115" si="37">E107/$N$111*100</f>
        <v>0</v>
      </c>
      <c r="F115">
        <f t="shared" si="37"/>
        <v>-52.878727600292954</v>
      </c>
      <c r="H115">
        <f t="shared" si="37"/>
        <v>-32.005964597418512</v>
      </c>
      <c r="J115">
        <f t="shared" si="37"/>
        <v>-292.24456912795915</v>
      </c>
      <c r="L115">
        <f t="shared" si="37"/>
        <v>-160.2246751912048</v>
      </c>
      <c r="N115">
        <f t="shared" si="37"/>
        <v>-622.07781926354971</v>
      </c>
    </row>
    <row r="116" spans="1:14" x14ac:dyDescent="0.25">
      <c r="C116" t="s">
        <v>54</v>
      </c>
      <c r="D116">
        <f t="shared" ref="D116:N119" si="38">D108/$N$111*100</f>
        <v>87.409283679363952</v>
      </c>
      <c r="E116">
        <f t="shared" si="38"/>
        <v>0</v>
      </c>
      <c r="F116">
        <f t="shared" si="38"/>
        <v>67.21350007111235</v>
      </c>
      <c r="H116">
        <f t="shared" si="38"/>
        <v>23.356336441443329</v>
      </c>
      <c r="J116">
        <f t="shared" si="38"/>
        <v>120.73629082797935</v>
      </c>
      <c r="L116">
        <f t="shared" si="38"/>
        <v>257.4706668383368</v>
      </c>
      <c r="N116">
        <f t="shared" si="38"/>
        <v>551.17326122747977</v>
      </c>
    </row>
    <row r="117" spans="1:14" x14ac:dyDescent="0.25">
      <c r="C117" t="s">
        <v>55</v>
      </c>
      <c r="D117">
        <f t="shared" si="38"/>
        <v>-3.7270981012373645</v>
      </c>
      <c r="E117">
        <f t="shared" si="38"/>
        <v>0</v>
      </c>
      <c r="F117">
        <f t="shared" si="38"/>
        <v>-1.8705080308156745</v>
      </c>
      <c r="H117">
        <f t="shared" si="38"/>
        <v>-0.3935133186240648</v>
      </c>
      <c r="J117">
        <f t="shared" si="38"/>
        <v>-17.633546042634247</v>
      </c>
      <c r="L117">
        <f t="shared" si="38"/>
        <v>-22.379748048428823</v>
      </c>
      <c r="N117">
        <f t="shared" si="38"/>
        <v>-35.952351554981263</v>
      </c>
    </row>
    <row r="118" spans="1:14" x14ac:dyDescent="0.25">
      <c r="C118" t="s">
        <v>56</v>
      </c>
      <c r="D118">
        <f t="shared" si="38"/>
        <v>12.629729394553538</v>
      </c>
      <c r="E118">
        <f t="shared" si="38"/>
        <v>0</v>
      </c>
      <c r="F118">
        <f t="shared" si="38"/>
        <v>-72.284059510459954</v>
      </c>
      <c r="H118">
        <f t="shared" si="38"/>
        <v>-78.995286054255303</v>
      </c>
      <c r="J118">
        <f t="shared" si="38"/>
        <v>186.88415168290777</v>
      </c>
      <c r="L118">
        <f t="shared" si="38"/>
        <v>-13.845898327687545</v>
      </c>
      <c r="N118">
        <f t="shared" si="38"/>
        <v>206.85690959105125</v>
      </c>
    </row>
    <row r="119" spans="1:14" x14ac:dyDescent="0.25">
      <c r="C119" t="s">
        <v>52</v>
      </c>
      <c r="D119">
        <f t="shared" si="38"/>
        <v>15.692195009293574</v>
      </c>
      <c r="E119">
        <f t="shared" si="38"/>
        <v>0</v>
      </c>
      <c r="F119">
        <f t="shared" si="38"/>
        <v>-59.819795070456216</v>
      </c>
      <c r="H119">
        <f t="shared" si="38"/>
        <v>-88.038427528854555</v>
      </c>
      <c r="J119">
        <f t="shared" si="38"/>
        <v>-2.2576726597062819</v>
      </c>
      <c r="L119">
        <f t="shared" si="38"/>
        <v>61.020345271015643</v>
      </c>
      <c r="N119">
        <f t="shared" si="38"/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9CA6-F8B6-4DB1-BEA5-3C5F4B3741F3}">
  <dimension ref="A1:AH119"/>
  <sheetViews>
    <sheetView topLeftCell="M1" workbookViewId="0">
      <selection activeCell="AA2" sqref="AA2"/>
    </sheetView>
  </sheetViews>
  <sheetFormatPr defaultRowHeight="15" x14ac:dyDescent="0.25"/>
  <cols>
    <col min="4" max="4" width="12" bestFit="1" customWidth="1"/>
  </cols>
  <sheetData>
    <row r="1" spans="1:34" x14ac:dyDescent="0.25">
      <c r="H1" t="s">
        <v>82</v>
      </c>
      <c r="AA1" t="s">
        <v>92</v>
      </c>
    </row>
    <row r="2" spans="1:34" x14ac:dyDescent="0.25">
      <c r="D2" t="s">
        <v>62</v>
      </c>
      <c r="F2" t="s">
        <v>63</v>
      </c>
      <c r="H2" t="s">
        <v>64</v>
      </c>
      <c r="J2" t="s">
        <v>65</v>
      </c>
      <c r="L2" t="s">
        <v>66</v>
      </c>
      <c r="N2" t="s">
        <v>6</v>
      </c>
      <c r="W2" t="s">
        <v>62</v>
      </c>
      <c r="Y2" t="s">
        <v>63</v>
      </c>
      <c r="AA2" t="s">
        <v>64</v>
      </c>
      <c r="AC2" t="s">
        <v>65</v>
      </c>
      <c r="AE2" t="s">
        <v>66</v>
      </c>
      <c r="AG2" t="s">
        <v>6</v>
      </c>
    </row>
    <row r="3" spans="1:34" x14ac:dyDescent="0.25">
      <c r="A3" t="s">
        <v>7</v>
      </c>
      <c r="D3" t="s">
        <v>8</v>
      </c>
      <c r="E3" t="s">
        <v>9</v>
      </c>
      <c r="F3" t="s">
        <v>8</v>
      </c>
      <c r="G3" t="s">
        <v>9</v>
      </c>
      <c r="H3" t="s">
        <v>8</v>
      </c>
      <c r="I3" t="s">
        <v>9</v>
      </c>
      <c r="J3" t="s">
        <v>8</v>
      </c>
      <c r="K3" t="s">
        <v>9</v>
      </c>
      <c r="L3" t="s">
        <v>8</v>
      </c>
      <c r="M3" t="s">
        <v>9</v>
      </c>
      <c r="N3" t="s">
        <v>11</v>
      </c>
      <c r="O3" t="s">
        <v>12</v>
      </c>
      <c r="W3" t="s">
        <v>8</v>
      </c>
      <c r="X3" t="s">
        <v>9</v>
      </c>
      <c r="Y3" t="s">
        <v>8</v>
      </c>
      <c r="Z3" t="s">
        <v>9</v>
      </c>
      <c r="AA3" t="s">
        <v>8</v>
      </c>
      <c r="AB3" t="s">
        <v>9</v>
      </c>
      <c r="AC3" t="s">
        <v>8</v>
      </c>
      <c r="AD3" t="s">
        <v>9</v>
      </c>
      <c r="AE3" t="s">
        <v>8</v>
      </c>
      <c r="AF3" t="s">
        <v>9</v>
      </c>
      <c r="AG3" t="s">
        <v>11</v>
      </c>
      <c r="AH3" t="s">
        <v>12</v>
      </c>
    </row>
    <row r="4" spans="1:34" x14ac:dyDescent="0.25">
      <c r="A4" t="s">
        <v>23</v>
      </c>
      <c r="B4">
        <v>1</v>
      </c>
      <c r="D4">
        <v>0.90800000000000003</v>
      </c>
      <c r="E4">
        <v>0.98899999999999999</v>
      </c>
      <c r="F4">
        <v>0.82099999999999995</v>
      </c>
      <c r="G4">
        <v>1.1237999999999999</v>
      </c>
      <c r="H4">
        <v>0.70709999999999995</v>
      </c>
      <c r="I4">
        <v>1.012</v>
      </c>
      <c r="J4">
        <v>1.502</v>
      </c>
      <c r="K4">
        <v>1.0108999999999999</v>
      </c>
      <c r="L4">
        <v>0.62490000000000001</v>
      </c>
      <c r="M4">
        <v>0.91920000000000002</v>
      </c>
      <c r="N4">
        <f t="shared" ref="N4:N13" si="0">L4+J4+H4+F4+D4</f>
        <v>4.5630000000000006</v>
      </c>
      <c r="O4">
        <f t="shared" ref="O4:O13" si="1">(M4+K4+I4+G4+E4)/5</f>
        <v>1.01098</v>
      </c>
      <c r="T4" t="s">
        <v>23</v>
      </c>
      <c r="U4">
        <v>11</v>
      </c>
      <c r="W4" s="3">
        <v>240086</v>
      </c>
      <c r="X4" s="2">
        <v>1.3193855535099923</v>
      </c>
      <c r="Y4" s="3">
        <v>195086</v>
      </c>
      <c r="Z4" s="2">
        <v>1.8305106465866336</v>
      </c>
      <c r="AA4">
        <v>112195</v>
      </c>
      <c r="AB4" s="2">
        <v>1.3687597486519008</v>
      </c>
      <c r="AC4" s="3">
        <v>19030</v>
      </c>
      <c r="AD4" s="2">
        <v>0.96248029427220183</v>
      </c>
      <c r="AE4" s="3">
        <v>36315</v>
      </c>
      <c r="AF4" s="2">
        <v>1.2785901142778466</v>
      </c>
      <c r="AG4">
        <f t="shared" ref="AG4:AG13" si="2">AE4+AC4+AA4+Y4+W4</f>
        <v>602712</v>
      </c>
      <c r="AH4" s="1">
        <f t="shared" ref="AH4:AH13" si="3">(AF4+AD4+AB4+Z4+X4)/5</f>
        <v>1.3519452714597151</v>
      </c>
    </row>
    <row r="5" spans="1:34" x14ac:dyDescent="0.25">
      <c r="A5" t="s">
        <v>24</v>
      </c>
      <c r="B5">
        <v>2</v>
      </c>
      <c r="D5">
        <v>0.9677</v>
      </c>
      <c r="E5">
        <v>1.2229000000000001</v>
      </c>
      <c r="F5">
        <v>0.99919999999999998</v>
      </c>
      <c r="G5">
        <v>1.2444999999999999</v>
      </c>
      <c r="H5">
        <v>0.92510000000000003</v>
      </c>
      <c r="I5">
        <v>1.1565000000000001</v>
      </c>
      <c r="J5">
        <v>1.0243</v>
      </c>
      <c r="K5">
        <v>0.78900000000000003</v>
      </c>
      <c r="L5">
        <v>0.73440000000000005</v>
      </c>
      <c r="M5">
        <v>1.1511</v>
      </c>
      <c r="N5">
        <f t="shared" si="0"/>
        <v>4.6507000000000005</v>
      </c>
      <c r="O5">
        <f t="shared" si="1"/>
        <v>1.1128000000000002</v>
      </c>
      <c r="T5" t="s">
        <v>24</v>
      </c>
      <c r="U5">
        <v>12</v>
      </c>
      <c r="W5" s="3">
        <v>252058</v>
      </c>
      <c r="X5" s="2">
        <v>1.5492624713359624</v>
      </c>
      <c r="Y5" s="3">
        <v>234324</v>
      </c>
      <c r="Z5" s="2">
        <v>1.8978081630562811</v>
      </c>
      <c r="AA5">
        <v>147002</v>
      </c>
      <c r="AB5" s="2">
        <v>1.5012176705078843</v>
      </c>
      <c r="AC5" s="3">
        <v>20429</v>
      </c>
      <c r="AD5" s="2">
        <v>0.75652259043516568</v>
      </c>
      <c r="AE5" s="3">
        <v>48686</v>
      </c>
      <c r="AF5" s="2">
        <v>1.511194183132728</v>
      </c>
      <c r="AG5">
        <f t="shared" si="2"/>
        <v>702499</v>
      </c>
      <c r="AH5" s="1">
        <f t="shared" si="3"/>
        <v>1.4432010156936044</v>
      </c>
    </row>
    <row r="6" spans="1:34" x14ac:dyDescent="0.25">
      <c r="A6" t="s">
        <v>25</v>
      </c>
      <c r="B6">
        <v>3</v>
      </c>
      <c r="D6">
        <v>1.0566</v>
      </c>
      <c r="E6">
        <v>1.1748000000000001</v>
      </c>
      <c r="F6">
        <v>1.1935</v>
      </c>
      <c r="G6">
        <v>1.0947</v>
      </c>
      <c r="H6">
        <v>1.1714</v>
      </c>
      <c r="I6">
        <v>1.1047</v>
      </c>
      <c r="J6">
        <v>0.80300000000000005</v>
      </c>
      <c r="K6">
        <v>1.0646</v>
      </c>
      <c r="L6">
        <v>0.89610000000000001</v>
      </c>
      <c r="M6">
        <v>1.2022999999999999</v>
      </c>
      <c r="N6">
        <f t="shared" si="0"/>
        <v>5.1205999999999996</v>
      </c>
      <c r="O6">
        <f t="shared" si="1"/>
        <v>1.1282200000000002</v>
      </c>
      <c r="T6" t="s">
        <v>25</v>
      </c>
      <c r="U6">
        <v>13</v>
      </c>
      <c r="W6" s="3">
        <v>271071</v>
      </c>
      <c r="X6" s="2">
        <v>1.4089777217039079</v>
      </c>
      <c r="Y6" s="3">
        <v>276189</v>
      </c>
      <c r="Z6" s="2">
        <v>1.5562495247819428</v>
      </c>
      <c r="AA6">
        <v>186413</v>
      </c>
      <c r="AB6" s="2">
        <v>1.3682790363333028</v>
      </c>
      <c r="AC6" s="3">
        <v>21857</v>
      </c>
      <c r="AD6" s="2">
        <v>1.0444708788946333</v>
      </c>
      <c r="AE6" s="3">
        <v>66748</v>
      </c>
      <c r="AF6" s="2">
        <v>1.4829807634685683</v>
      </c>
      <c r="AG6">
        <f t="shared" si="2"/>
        <v>822278</v>
      </c>
      <c r="AH6" s="1">
        <f t="shared" si="3"/>
        <v>1.372191585036471</v>
      </c>
    </row>
    <row r="7" spans="1:34" x14ac:dyDescent="0.25">
      <c r="A7" t="s">
        <v>26</v>
      </c>
      <c r="B7">
        <v>4</v>
      </c>
      <c r="D7">
        <v>1.1424000000000001</v>
      </c>
      <c r="E7">
        <v>0.53839999999999999</v>
      </c>
      <c r="F7">
        <v>1.3481000000000001</v>
      </c>
      <c r="G7">
        <v>0.55159999999999998</v>
      </c>
      <c r="H7">
        <v>1.3789</v>
      </c>
      <c r="I7">
        <v>0.7944</v>
      </c>
      <c r="J7">
        <v>0.79490000000000005</v>
      </c>
      <c r="K7">
        <v>1.1913</v>
      </c>
      <c r="L7">
        <v>1.127</v>
      </c>
      <c r="M7">
        <v>0.74770000000000003</v>
      </c>
      <c r="N7">
        <f t="shared" si="0"/>
        <v>5.7912999999999997</v>
      </c>
      <c r="O7">
        <f t="shared" si="1"/>
        <v>0.76468000000000003</v>
      </c>
      <c r="T7" t="s">
        <v>26</v>
      </c>
      <c r="U7">
        <v>14</v>
      </c>
      <c r="W7" s="3">
        <v>288591</v>
      </c>
      <c r="X7" s="2">
        <v>0.61123527760740981</v>
      </c>
      <c r="Y7" s="3">
        <v>307778</v>
      </c>
      <c r="Z7" s="2">
        <v>0.72790777768391501</v>
      </c>
      <c r="AA7">
        <v>219751</v>
      </c>
      <c r="AB7" s="2">
        <v>0.94307648201828431</v>
      </c>
      <c r="AC7" s="3">
        <v>27421</v>
      </c>
      <c r="AD7" s="2">
        <v>1.1814302906531491</v>
      </c>
      <c r="AE7" s="3">
        <v>93166</v>
      </c>
      <c r="AF7" s="2">
        <v>0.85823154369619814</v>
      </c>
      <c r="AG7">
        <f t="shared" si="2"/>
        <v>936707</v>
      </c>
      <c r="AH7" s="1">
        <f t="shared" si="3"/>
        <v>0.86437627433179132</v>
      </c>
    </row>
    <row r="8" spans="1:34" x14ac:dyDescent="0.25">
      <c r="A8" t="s">
        <v>27</v>
      </c>
      <c r="B8">
        <v>5</v>
      </c>
      <c r="D8">
        <v>1.0117</v>
      </c>
      <c r="E8">
        <v>0.93840000000000001</v>
      </c>
      <c r="F8">
        <v>0.54039999999999999</v>
      </c>
      <c r="G8">
        <v>0.77749999999999997</v>
      </c>
      <c r="H8">
        <v>0.89870000000000005</v>
      </c>
      <c r="I8">
        <v>0.85229999999999995</v>
      </c>
      <c r="J8">
        <v>0.9466</v>
      </c>
      <c r="K8">
        <v>0.83650000000000002</v>
      </c>
      <c r="L8">
        <v>1.2864</v>
      </c>
      <c r="M8">
        <v>1.1689000000000001</v>
      </c>
      <c r="N8">
        <f t="shared" si="0"/>
        <v>4.6838000000000006</v>
      </c>
      <c r="O8">
        <f t="shared" si="1"/>
        <v>0.91471999999999998</v>
      </c>
      <c r="T8" t="s">
        <v>27</v>
      </c>
      <c r="U8">
        <v>15</v>
      </c>
      <c r="W8" s="3">
        <v>251582</v>
      </c>
      <c r="X8" s="2">
        <v>0.99860085379717145</v>
      </c>
      <c r="Y8" s="3">
        <v>121694</v>
      </c>
      <c r="Z8" s="2">
        <v>0.95327625026706331</v>
      </c>
      <c r="AA8">
        <v>143423</v>
      </c>
      <c r="AB8" s="2">
        <v>0.95738479881190608</v>
      </c>
      <c r="AC8" s="3">
        <v>39542</v>
      </c>
      <c r="AD8" s="2">
        <v>0.84464619897830151</v>
      </c>
      <c r="AE8" s="3">
        <v>116883</v>
      </c>
      <c r="AF8" s="2">
        <v>1.247290025067803</v>
      </c>
      <c r="AG8">
        <f t="shared" si="2"/>
        <v>673124</v>
      </c>
      <c r="AH8" s="1">
        <f t="shared" si="3"/>
        <v>1.0002396253844492</v>
      </c>
    </row>
    <row r="9" spans="1:34" x14ac:dyDescent="0.25">
      <c r="A9" t="s">
        <v>28</v>
      </c>
      <c r="B9">
        <v>6</v>
      </c>
      <c r="D9">
        <v>1.0884</v>
      </c>
      <c r="E9">
        <v>0.53090000000000004</v>
      </c>
      <c r="F9">
        <v>1.2357</v>
      </c>
      <c r="G9">
        <v>0.50880000000000003</v>
      </c>
      <c r="H9">
        <v>1.2159</v>
      </c>
      <c r="I9">
        <v>0.70120000000000005</v>
      </c>
      <c r="J9">
        <v>1.0198</v>
      </c>
      <c r="K9">
        <v>0.84489999999999998</v>
      </c>
      <c r="L9">
        <v>1.4541999999999999</v>
      </c>
      <c r="M9">
        <v>0.55630000000000002</v>
      </c>
      <c r="N9">
        <f t="shared" si="0"/>
        <v>6.0140000000000002</v>
      </c>
      <c r="O9">
        <f t="shared" si="1"/>
        <v>0.62841999999999998</v>
      </c>
      <c r="T9" t="s">
        <v>28</v>
      </c>
      <c r="U9">
        <v>16</v>
      </c>
      <c r="W9" s="3">
        <v>266385</v>
      </c>
      <c r="X9" s="2">
        <v>0.529158924113595</v>
      </c>
      <c r="Y9" s="3">
        <v>274452</v>
      </c>
      <c r="Z9" s="2">
        <v>0.56762931222946089</v>
      </c>
      <c r="AA9">
        <v>194333</v>
      </c>
      <c r="AB9" s="2">
        <v>0.74841637807268968</v>
      </c>
      <c r="AC9" s="3">
        <v>50018</v>
      </c>
      <c r="AD9" s="2">
        <v>0.858410972050062</v>
      </c>
      <c r="AE9" s="3">
        <v>144034</v>
      </c>
      <c r="AF9" s="2">
        <v>0.55318883041504086</v>
      </c>
      <c r="AG9">
        <f t="shared" si="2"/>
        <v>929222</v>
      </c>
      <c r="AH9" s="1">
        <f t="shared" si="3"/>
        <v>0.65136088337616971</v>
      </c>
    </row>
    <row r="10" spans="1:34" x14ac:dyDescent="0.25">
      <c r="A10" t="s">
        <v>29</v>
      </c>
      <c r="B10">
        <v>7</v>
      </c>
      <c r="D10">
        <v>0.91059999999999997</v>
      </c>
      <c r="E10">
        <v>1.117</v>
      </c>
      <c r="F10">
        <v>1.0797000000000001</v>
      </c>
      <c r="G10">
        <v>1.0210999999999999</v>
      </c>
      <c r="H10">
        <v>1.0307999999999999</v>
      </c>
      <c r="I10">
        <v>1.0072000000000001</v>
      </c>
      <c r="J10">
        <v>1.0976999999999999</v>
      </c>
      <c r="K10">
        <v>1.3282</v>
      </c>
      <c r="L10">
        <v>1.1033999999999999</v>
      </c>
      <c r="M10">
        <v>0.89219999999999999</v>
      </c>
      <c r="N10">
        <f t="shared" si="0"/>
        <v>5.2221999999999991</v>
      </c>
      <c r="O10">
        <f t="shared" si="1"/>
        <v>1.07314</v>
      </c>
      <c r="T10" t="s">
        <v>29</v>
      </c>
      <c r="U10">
        <v>17</v>
      </c>
      <c r="W10" s="3">
        <v>219284</v>
      </c>
      <c r="X10" s="2">
        <v>1.0399709965159336</v>
      </c>
      <c r="Y10" s="3">
        <v>236449</v>
      </c>
      <c r="Z10" s="2">
        <v>1.0428887413353407</v>
      </c>
      <c r="AA10">
        <v>164981</v>
      </c>
      <c r="AB10" s="2">
        <v>1.0155351222261957</v>
      </c>
      <c r="AC10" s="3">
        <v>61824</v>
      </c>
      <c r="AD10" s="2">
        <v>1.3676242236024845</v>
      </c>
      <c r="AE10" s="3">
        <v>118320</v>
      </c>
      <c r="AF10" s="2">
        <v>0.81266903313049355</v>
      </c>
      <c r="AG10">
        <f t="shared" si="2"/>
        <v>800858</v>
      </c>
      <c r="AH10" s="1">
        <f t="shared" si="3"/>
        <v>1.0557376233620896</v>
      </c>
    </row>
    <row r="11" spans="1:34" x14ac:dyDescent="0.25">
      <c r="A11" t="s">
        <v>30</v>
      </c>
      <c r="B11">
        <v>8</v>
      </c>
      <c r="D11">
        <v>0.88390000000000002</v>
      </c>
      <c r="E11">
        <v>1.5628</v>
      </c>
      <c r="F11">
        <v>0.7147</v>
      </c>
      <c r="G11">
        <v>1.4832000000000001</v>
      </c>
      <c r="H11">
        <v>0.75339999999999996</v>
      </c>
      <c r="I11">
        <v>1.3077000000000001</v>
      </c>
      <c r="J11">
        <v>1.0871</v>
      </c>
      <c r="K11">
        <v>1.1387</v>
      </c>
      <c r="L11">
        <v>1.0104</v>
      </c>
      <c r="M11">
        <v>1.0036</v>
      </c>
      <c r="N11">
        <f t="shared" si="0"/>
        <v>4.4495000000000005</v>
      </c>
      <c r="O11">
        <f t="shared" si="1"/>
        <v>1.2992000000000001</v>
      </c>
      <c r="T11" t="s">
        <v>30</v>
      </c>
      <c r="U11">
        <v>18</v>
      </c>
      <c r="W11" s="3">
        <v>209395</v>
      </c>
      <c r="X11" s="2">
        <v>1.3487046013515127</v>
      </c>
      <c r="Y11" s="3">
        <v>154298</v>
      </c>
      <c r="Z11" s="2">
        <v>1.3597454276789072</v>
      </c>
      <c r="AA11">
        <v>120764</v>
      </c>
      <c r="AB11" s="2">
        <v>1.2466463515617237</v>
      </c>
      <c r="AC11" s="3">
        <v>69136</v>
      </c>
      <c r="AD11" s="2">
        <v>1.1901758852117565</v>
      </c>
      <c r="AE11" s="3">
        <v>116618</v>
      </c>
      <c r="AF11" s="2">
        <v>0.82900581385377903</v>
      </c>
      <c r="AG11">
        <f t="shared" si="2"/>
        <v>670211</v>
      </c>
      <c r="AH11" s="1">
        <f t="shared" si="3"/>
        <v>1.194855615931536</v>
      </c>
    </row>
    <row r="12" spans="1:34" x14ac:dyDescent="0.25">
      <c r="A12" t="s">
        <v>31</v>
      </c>
      <c r="B12">
        <v>9</v>
      </c>
      <c r="D12">
        <v>0.94469999999999998</v>
      </c>
      <c r="E12">
        <v>1.5567</v>
      </c>
      <c r="F12">
        <v>0.87360000000000004</v>
      </c>
      <c r="G12">
        <v>1.5209999999999999</v>
      </c>
      <c r="H12">
        <v>0.79690000000000005</v>
      </c>
      <c r="I12">
        <v>1.3125</v>
      </c>
      <c r="J12">
        <v>0.97940000000000005</v>
      </c>
      <c r="K12">
        <v>1.0956999999999999</v>
      </c>
      <c r="L12">
        <v>0.85809999999999997</v>
      </c>
      <c r="M12">
        <v>1.7555000000000001</v>
      </c>
      <c r="N12">
        <f t="shared" si="0"/>
        <v>4.4527000000000001</v>
      </c>
      <c r="O12">
        <f t="shared" si="1"/>
        <v>1.44828</v>
      </c>
      <c r="T12" t="s">
        <v>31</v>
      </c>
      <c r="U12">
        <v>19</v>
      </c>
      <c r="W12" s="3">
        <v>220071</v>
      </c>
      <c r="X12" s="2">
        <v>1.2351513829627712</v>
      </c>
      <c r="Y12" s="3">
        <v>185895</v>
      </c>
      <c r="Z12" s="2">
        <v>1.2353801877403912</v>
      </c>
      <c r="AA12">
        <v>127923</v>
      </c>
      <c r="AB12" s="2">
        <v>1.1770205514254668</v>
      </c>
      <c r="AC12" s="3">
        <v>69412</v>
      </c>
      <c r="AD12" s="2">
        <v>1.1591511554198122</v>
      </c>
      <c r="AE12" s="3">
        <v>106073</v>
      </c>
      <c r="AF12" s="2">
        <v>1.3140384452216869</v>
      </c>
      <c r="AG12">
        <f t="shared" si="2"/>
        <v>709374</v>
      </c>
      <c r="AH12" s="1">
        <f t="shared" si="3"/>
        <v>1.2241483445540255</v>
      </c>
    </row>
    <row r="13" spans="1:34" x14ac:dyDescent="0.25">
      <c r="A13" t="s">
        <v>32</v>
      </c>
      <c r="B13">
        <v>10</v>
      </c>
      <c r="D13">
        <v>1.0565</v>
      </c>
      <c r="E13">
        <v>0.92789999999999995</v>
      </c>
      <c r="F13">
        <v>1.194</v>
      </c>
      <c r="G13">
        <v>0.74270000000000003</v>
      </c>
      <c r="H13">
        <v>1.1217999999999999</v>
      </c>
      <c r="I13">
        <v>0.75990000000000002</v>
      </c>
      <c r="J13">
        <v>0.96499999999999997</v>
      </c>
      <c r="K13">
        <v>0.69940000000000002</v>
      </c>
      <c r="L13">
        <v>0.77910000000000001</v>
      </c>
      <c r="M13">
        <v>0.61609999999999998</v>
      </c>
      <c r="N13">
        <f t="shared" si="0"/>
        <v>5.1163999999999996</v>
      </c>
      <c r="O13">
        <f t="shared" si="1"/>
        <v>0.74920000000000009</v>
      </c>
      <c r="T13" t="s">
        <v>32</v>
      </c>
      <c r="U13">
        <v>20</v>
      </c>
      <c r="W13" s="5">
        <v>248623</v>
      </c>
      <c r="X13" s="4">
        <v>0.27</v>
      </c>
      <c r="Y13" s="5">
        <v>250359</v>
      </c>
      <c r="Z13" s="4">
        <v>0.53</v>
      </c>
      <c r="AA13">
        <v>180334</v>
      </c>
      <c r="AB13" s="4">
        <v>0.64</v>
      </c>
      <c r="AC13" s="5">
        <v>75416</v>
      </c>
      <c r="AD13" s="4">
        <v>0.75</v>
      </c>
      <c r="AE13" s="5">
        <v>102675</v>
      </c>
      <c r="AF13" s="4">
        <v>0.41</v>
      </c>
      <c r="AG13">
        <f t="shared" si="2"/>
        <v>857407</v>
      </c>
      <c r="AH13" s="1">
        <f t="shared" si="3"/>
        <v>0.52</v>
      </c>
    </row>
    <row r="24" spans="3:15" x14ac:dyDescent="0.25">
      <c r="C24" t="s">
        <v>71</v>
      </c>
      <c r="D24">
        <f>AVERAGE(D4:D13)</f>
        <v>0.99704999999999999</v>
      </c>
      <c r="E24">
        <f t="shared" ref="E24:O24" si="4">AVERAGE(E4:E13)</f>
        <v>1.0558799999999997</v>
      </c>
      <c r="F24">
        <f t="shared" si="4"/>
        <v>0.99999000000000005</v>
      </c>
      <c r="G24">
        <f t="shared" si="4"/>
        <v>1.0068899999999998</v>
      </c>
      <c r="H24">
        <f t="shared" si="4"/>
        <v>1.0000000000000002</v>
      </c>
      <c r="I24">
        <f t="shared" si="4"/>
        <v>1.00084</v>
      </c>
      <c r="J24">
        <f t="shared" si="4"/>
        <v>1.0219799999999999</v>
      </c>
      <c r="K24">
        <f t="shared" si="4"/>
        <v>0.99992000000000014</v>
      </c>
      <c r="L24">
        <f t="shared" si="4"/>
        <v>0.98740000000000006</v>
      </c>
      <c r="M24">
        <f t="shared" si="4"/>
        <v>1.0012899999999998</v>
      </c>
      <c r="N24">
        <f t="shared" si="4"/>
        <v>5.0064200000000003</v>
      </c>
      <c r="O24">
        <f t="shared" si="4"/>
        <v>1.012964</v>
      </c>
    </row>
    <row r="25" spans="3:15" x14ac:dyDescent="0.25">
      <c r="C25" t="s">
        <v>75</v>
      </c>
      <c r="D25">
        <f>AVERAGE(D4:D8)</f>
        <v>1.01728</v>
      </c>
      <c r="E25">
        <f t="shared" ref="E25:O25" si="5">AVERAGE(E4:E8)</f>
        <v>0.97270000000000001</v>
      </c>
      <c r="F25">
        <f t="shared" si="5"/>
        <v>0.98044000000000009</v>
      </c>
      <c r="G25">
        <f t="shared" si="5"/>
        <v>0.95841999999999994</v>
      </c>
      <c r="H25">
        <f t="shared" si="5"/>
        <v>1.01624</v>
      </c>
      <c r="I25">
        <f t="shared" si="5"/>
        <v>0.98398000000000008</v>
      </c>
      <c r="J25">
        <f t="shared" si="5"/>
        <v>1.01416</v>
      </c>
      <c r="K25">
        <f t="shared" si="5"/>
        <v>0.97845999999999989</v>
      </c>
      <c r="L25">
        <f t="shared" si="5"/>
        <v>0.93376000000000015</v>
      </c>
      <c r="M25">
        <f t="shared" si="5"/>
        <v>1.0378399999999999</v>
      </c>
      <c r="N25">
        <f t="shared" si="5"/>
        <v>4.9618799999999998</v>
      </c>
      <c r="O25">
        <f t="shared" si="5"/>
        <v>0.98628000000000005</v>
      </c>
    </row>
    <row r="26" spans="3:15" x14ac:dyDescent="0.25">
      <c r="C26" t="s">
        <v>74</v>
      </c>
      <c r="D26">
        <f>AVERAGE(D9:D13)</f>
        <v>0.97682000000000002</v>
      </c>
      <c r="E26">
        <f t="shared" ref="E26:O26" si="6">AVERAGE(E9:E13)</f>
        <v>1.1390600000000002</v>
      </c>
      <c r="F26">
        <f t="shared" si="6"/>
        <v>1.0195400000000001</v>
      </c>
      <c r="G26">
        <f t="shared" si="6"/>
        <v>1.0553600000000001</v>
      </c>
      <c r="H26">
        <f t="shared" si="6"/>
        <v>0.98375999999999986</v>
      </c>
      <c r="I26">
        <f t="shared" si="6"/>
        <v>1.0177</v>
      </c>
      <c r="J26">
        <f t="shared" si="6"/>
        <v>1.0297999999999998</v>
      </c>
      <c r="K26">
        <f t="shared" si="6"/>
        <v>1.02138</v>
      </c>
      <c r="L26">
        <f t="shared" si="6"/>
        <v>1.04104</v>
      </c>
      <c r="M26">
        <f t="shared" si="6"/>
        <v>0.96474000000000015</v>
      </c>
      <c r="N26">
        <f t="shared" si="6"/>
        <v>5.0509599999999999</v>
      </c>
      <c r="O26">
        <f t="shared" si="6"/>
        <v>1.0396480000000001</v>
      </c>
    </row>
    <row r="34" spans="1:2" x14ac:dyDescent="0.25">
      <c r="A34" t="s">
        <v>36</v>
      </c>
    </row>
    <row r="35" spans="1:2" x14ac:dyDescent="0.25">
      <c r="A35" t="s">
        <v>37</v>
      </c>
    </row>
    <row r="36" spans="1:2" x14ac:dyDescent="0.25">
      <c r="A36" t="s">
        <v>23</v>
      </c>
      <c r="B36">
        <v>1</v>
      </c>
    </row>
    <row r="37" spans="1:2" x14ac:dyDescent="0.25">
      <c r="A37" t="s">
        <v>24</v>
      </c>
      <c r="B37">
        <v>2</v>
      </c>
    </row>
    <row r="38" spans="1:2" x14ac:dyDescent="0.25">
      <c r="A38" t="s">
        <v>25</v>
      </c>
      <c r="B38">
        <v>3</v>
      </c>
    </row>
    <row r="39" spans="1:2" x14ac:dyDescent="0.25">
      <c r="A39" t="s">
        <v>26</v>
      </c>
      <c r="B39">
        <v>4</v>
      </c>
    </row>
    <row r="40" spans="1:2" x14ac:dyDescent="0.25">
      <c r="A40" t="s">
        <v>27</v>
      </c>
      <c r="B40">
        <v>5</v>
      </c>
    </row>
    <row r="41" spans="1:2" x14ac:dyDescent="0.25">
      <c r="A41" t="s">
        <v>28</v>
      </c>
      <c r="B41">
        <v>6</v>
      </c>
    </row>
    <row r="42" spans="1:2" x14ac:dyDescent="0.25">
      <c r="A42" t="s">
        <v>29</v>
      </c>
      <c r="B42">
        <v>7</v>
      </c>
    </row>
    <row r="43" spans="1:2" x14ac:dyDescent="0.25">
      <c r="A43" t="s">
        <v>30</v>
      </c>
      <c r="B43">
        <v>8</v>
      </c>
    </row>
    <row r="44" spans="1:2" x14ac:dyDescent="0.25">
      <c r="A44" t="s">
        <v>31</v>
      </c>
      <c r="B44">
        <v>9</v>
      </c>
    </row>
    <row r="45" spans="1:2" x14ac:dyDescent="0.25">
      <c r="A45" t="s">
        <v>32</v>
      </c>
      <c r="B45">
        <v>10</v>
      </c>
    </row>
    <row r="48" spans="1:2" x14ac:dyDescent="0.25">
      <c r="A48" t="s">
        <v>38</v>
      </c>
    </row>
    <row r="49" spans="1:15" x14ac:dyDescent="0.25">
      <c r="A49" t="s">
        <v>39</v>
      </c>
    </row>
    <row r="50" spans="1:15" x14ac:dyDescent="0.25">
      <c r="A50" t="s">
        <v>23</v>
      </c>
      <c r="B50">
        <v>1</v>
      </c>
      <c r="D50">
        <v>0.90800000000000003</v>
      </c>
      <c r="E50">
        <v>0.98899999999999999</v>
      </c>
      <c r="F50">
        <v>0.82099999999999995</v>
      </c>
      <c r="G50">
        <v>1.1237999999999999</v>
      </c>
      <c r="H50">
        <v>0.70709999999999995</v>
      </c>
      <c r="I50">
        <v>1.012</v>
      </c>
      <c r="J50">
        <v>1.502</v>
      </c>
      <c r="K50">
        <v>1.0108999999999999</v>
      </c>
      <c r="L50">
        <v>0.62490000000000001</v>
      </c>
      <c r="M50">
        <v>0.91920000000000002</v>
      </c>
      <c r="N50">
        <f t="shared" ref="N50:N59" si="7">L50+J50+H50+F50+D50</f>
        <v>4.5630000000000006</v>
      </c>
      <c r="O50">
        <f t="shared" ref="O50:O59" si="8">(M50+K50+I50+G50+E50)/5</f>
        <v>1.01098</v>
      </c>
    </row>
    <row r="51" spans="1:15" x14ac:dyDescent="0.25">
      <c r="A51" t="s">
        <v>24</v>
      </c>
      <c r="B51">
        <v>2</v>
      </c>
      <c r="D51">
        <v>0.9677</v>
      </c>
      <c r="E51">
        <v>1.2229000000000001</v>
      </c>
      <c r="F51">
        <v>0.99919999999999998</v>
      </c>
      <c r="G51">
        <v>1.2444999999999999</v>
      </c>
      <c r="H51">
        <v>0.92510000000000003</v>
      </c>
      <c r="I51">
        <v>1.1565000000000001</v>
      </c>
      <c r="J51">
        <v>1.0243</v>
      </c>
      <c r="K51">
        <v>0.78900000000000003</v>
      </c>
      <c r="L51">
        <v>0.73440000000000005</v>
      </c>
      <c r="M51">
        <v>1.1511</v>
      </c>
      <c r="N51">
        <f t="shared" si="7"/>
        <v>4.6507000000000005</v>
      </c>
      <c r="O51">
        <f t="shared" si="8"/>
        <v>1.1128000000000002</v>
      </c>
    </row>
    <row r="52" spans="1:15" x14ac:dyDescent="0.25">
      <c r="A52" t="s">
        <v>25</v>
      </c>
      <c r="B52">
        <v>3</v>
      </c>
      <c r="D52">
        <v>1.0566</v>
      </c>
      <c r="E52">
        <v>1.1748000000000001</v>
      </c>
      <c r="F52">
        <v>1.1935</v>
      </c>
      <c r="G52">
        <v>1.0947</v>
      </c>
      <c r="H52">
        <v>1.1714</v>
      </c>
      <c r="I52">
        <v>1.1047</v>
      </c>
      <c r="J52">
        <v>0.80300000000000005</v>
      </c>
      <c r="K52">
        <v>1.0646</v>
      </c>
      <c r="L52">
        <v>0.89610000000000001</v>
      </c>
      <c r="M52">
        <v>1.2022999999999999</v>
      </c>
      <c r="N52">
        <f t="shared" si="7"/>
        <v>5.1205999999999996</v>
      </c>
      <c r="O52">
        <f t="shared" si="8"/>
        <v>1.1282200000000002</v>
      </c>
    </row>
    <row r="53" spans="1:15" x14ac:dyDescent="0.25">
      <c r="A53" t="s">
        <v>26</v>
      </c>
      <c r="B53">
        <v>4</v>
      </c>
      <c r="D53">
        <v>1.1424000000000001</v>
      </c>
      <c r="E53">
        <v>0.53839999999999999</v>
      </c>
      <c r="F53">
        <v>1.3481000000000001</v>
      </c>
      <c r="G53">
        <v>0.55159999999999998</v>
      </c>
      <c r="H53">
        <v>1.3789</v>
      </c>
      <c r="I53">
        <v>0.7944</v>
      </c>
      <c r="J53">
        <v>0.79490000000000005</v>
      </c>
      <c r="K53">
        <v>1.1913</v>
      </c>
      <c r="L53">
        <v>1.127</v>
      </c>
      <c r="M53">
        <v>0.74770000000000003</v>
      </c>
      <c r="N53">
        <f t="shared" si="7"/>
        <v>5.7912999999999997</v>
      </c>
      <c r="O53">
        <f t="shared" si="8"/>
        <v>0.76468000000000003</v>
      </c>
    </row>
    <row r="54" spans="1:15" x14ac:dyDescent="0.25">
      <c r="A54" t="s">
        <v>27</v>
      </c>
      <c r="B54">
        <v>5</v>
      </c>
      <c r="D54">
        <v>1.0117</v>
      </c>
      <c r="E54">
        <v>0.93840000000000001</v>
      </c>
      <c r="F54">
        <v>0.54039999999999999</v>
      </c>
      <c r="G54">
        <v>0.77749999999999997</v>
      </c>
      <c r="H54">
        <v>0.89870000000000005</v>
      </c>
      <c r="I54">
        <v>0.85229999999999995</v>
      </c>
      <c r="J54">
        <v>0.9466</v>
      </c>
      <c r="K54">
        <v>0.83650000000000002</v>
      </c>
      <c r="L54">
        <v>1.2864</v>
      </c>
      <c r="M54">
        <v>1.1689000000000001</v>
      </c>
      <c r="N54">
        <f t="shared" si="7"/>
        <v>4.6838000000000006</v>
      </c>
      <c r="O54">
        <f t="shared" si="8"/>
        <v>0.91471999999999998</v>
      </c>
    </row>
    <row r="55" spans="1:15" x14ac:dyDescent="0.25">
      <c r="A55" t="s">
        <v>28</v>
      </c>
      <c r="B55">
        <v>6</v>
      </c>
      <c r="D55">
        <v>1.0884</v>
      </c>
      <c r="E55">
        <v>0.53090000000000004</v>
      </c>
      <c r="F55">
        <v>1.2357</v>
      </c>
      <c r="G55">
        <v>0.50880000000000003</v>
      </c>
      <c r="H55">
        <v>1.2159</v>
      </c>
      <c r="I55">
        <v>0.70120000000000005</v>
      </c>
      <c r="J55">
        <v>1.0198</v>
      </c>
      <c r="K55">
        <v>0.84489999999999998</v>
      </c>
      <c r="L55">
        <v>1.4541999999999999</v>
      </c>
      <c r="M55">
        <v>0.55630000000000002</v>
      </c>
      <c r="N55">
        <f t="shared" si="7"/>
        <v>6.0140000000000002</v>
      </c>
      <c r="O55">
        <f t="shared" si="8"/>
        <v>0.62841999999999998</v>
      </c>
    </row>
    <row r="56" spans="1:15" x14ac:dyDescent="0.25">
      <c r="A56" t="s">
        <v>29</v>
      </c>
      <c r="B56">
        <v>7</v>
      </c>
      <c r="D56">
        <v>0.91059999999999997</v>
      </c>
      <c r="E56">
        <v>1.117</v>
      </c>
      <c r="F56">
        <v>1.0797000000000001</v>
      </c>
      <c r="G56">
        <v>1.0210999999999999</v>
      </c>
      <c r="H56">
        <v>1.0307999999999999</v>
      </c>
      <c r="I56">
        <v>1.0072000000000001</v>
      </c>
      <c r="J56">
        <v>1.0976999999999999</v>
      </c>
      <c r="K56">
        <v>1.3282</v>
      </c>
      <c r="L56">
        <v>1.1033999999999999</v>
      </c>
      <c r="M56">
        <v>0.89219999999999999</v>
      </c>
      <c r="N56">
        <f t="shared" si="7"/>
        <v>5.2221999999999991</v>
      </c>
      <c r="O56">
        <f t="shared" si="8"/>
        <v>1.07314</v>
      </c>
    </row>
    <row r="57" spans="1:15" x14ac:dyDescent="0.25">
      <c r="A57" t="s">
        <v>30</v>
      </c>
      <c r="B57">
        <v>8</v>
      </c>
      <c r="D57">
        <v>0.88390000000000002</v>
      </c>
      <c r="E57">
        <v>1.5628</v>
      </c>
      <c r="F57">
        <v>0.7147</v>
      </c>
      <c r="G57">
        <v>1.4832000000000001</v>
      </c>
      <c r="H57">
        <v>0.75339999999999996</v>
      </c>
      <c r="I57">
        <v>1.3077000000000001</v>
      </c>
      <c r="J57">
        <v>1.0871</v>
      </c>
      <c r="K57">
        <v>1.1387</v>
      </c>
      <c r="L57">
        <v>1.0104</v>
      </c>
      <c r="M57">
        <v>1.0036</v>
      </c>
      <c r="N57">
        <f t="shared" si="7"/>
        <v>4.4495000000000005</v>
      </c>
      <c r="O57">
        <f t="shared" si="8"/>
        <v>1.2992000000000001</v>
      </c>
    </row>
    <row r="58" spans="1:15" x14ac:dyDescent="0.25">
      <c r="A58" t="s">
        <v>31</v>
      </c>
      <c r="B58">
        <v>9</v>
      </c>
      <c r="D58">
        <v>0.94469999999999998</v>
      </c>
      <c r="E58">
        <v>1.5567</v>
      </c>
      <c r="F58">
        <v>0.87360000000000004</v>
      </c>
      <c r="G58">
        <v>1.5209999999999999</v>
      </c>
      <c r="H58">
        <v>0.79690000000000005</v>
      </c>
      <c r="I58">
        <v>1.3125</v>
      </c>
      <c r="J58">
        <v>0.97940000000000005</v>
      </c>
      <c r="K58">
        <v>1.0956999999999999</v>
      </c>
      <c r="L58">
        <v>0.85809999999999997</v>
      </c>
      <c r="M58">
        <v>1.7555000000000001</v>
      </c>
      <c r="N58">
        <f t="shared" si="7"/>
        <v>4.4527000000000001</v>
      </c>
      <c r="O58">
        <f t="shared" si="8"/>
        <v>1.44828</v>
      </c>
    </row>
    <row r="59" spans="1:15" x14ac:dyDescent="0.25">
      <c r="A59" t="s">
        <v>32</v>
      </c>
      <c r="B59">
        <v>10</v>
      </c>
      <c r="D59">
        <v>1.0565</v>
      </c>
      <c r="E59">
        <v>0.92789999999999995</v>
      </c>
      <c r="F59">
        <v>1.194</v>
      </c>
      <c r="G59">
        <v>0.74270000000000003</v>
      </c>
      <c r="H59">
        <v>1.1217999999999999</v>
      </c>
      <c r="I59">
        <v>0.75990000000000002</v>
      </c>
      <c r="J59">
        <v>0.96499999999999997</v>
      </c>
      <c r="K59">
        <v>0.69940000000000002</v>
      </c>
      <c r="L59">
        <v>0.77910000000000001</v>
      </c>
      <c r="M59">
        <v>0.61609999999999998</v>
      </c>
      <c r="N59">
        <f t="shared" si="7"/>
        <v>5.1163999999999996</v>
      </c>
      <c r="O59">
        <f t="shared" si="8"/>
        <v>0.74920000000000009</v>
      </c>
    </row>
    <row r="61" spans="1:15" x14ac:dyDescent="0.25">
      <c r="A61" s="17" t="s">
        <v>72</v>
      </c>
    </row>
    <row r="62" spans="1:15" x14ac:dyDescent="0.25">
      <c r="C62" s="14" t="s">
        <v>41</v>
      </c>
      <c r="D62">
        <f>+D25</f>
        <v>1.01728</v>
      </c>
      <c r="E62">
        <f t="shared" ref="E62:O63" si="9">+E25</f>
        <v>0.97270000000000001</v>
      </c>
      <c r="F62">
        <f t="shared" si="9"/>
        <v>0.98044000000000009</v>
      </c>
      <c r="G62">
        <f t="shared" si="9"/>
        <v>0.95841999999999994</v>
      </c>
      <c r="H62">
        <f t="shared" si="9"/>
        <v>1.01624</v>
      </c>
      <c r="I62">
        <f t="shared" si="9"/>
        <v>0.98398000000000008</v>
      </c>
      <c r="J62">
        <f t="shared" si="9"/>
        <v>1.01416</v>
      </c>
      <c r="K62">
        <f t="shared" si="9"/>
        <v>0.97845999999999989</v>
      </c>
      <c r="L62">
        <f t="shared" si="9"/>
        <v>0.93376000000000015</v>
      </c>
      <c r="M62">
        <f t="shared" si="9"/>
        <v>1.0378399999999999</v>
      </c>
      <c r="N62">
        <f t="shared" si="9"/>
        <v>4.9618799999999998</v>
      </c>
      <c r="O62">
        <f t="shared" si="9"/>
        <v>0.98628000000000005</v>
      </c>
    </row>
    <row r="63" spans="1:15" x14ac:dyDescent="0.25">
      <c r="C63" s="15" t="s">
        <v>42</v>
      </c>
      <c r="D63">
        <f>+D26</f>
        <v>0.97682000000000002</v>
      </c>
      <c r="E63">
        <f t="shared" si="9"/>
        <v>1.1390600000000002</v>
      </c>
      <c r="F63">
        <f t="shared" si="9"/>
        <v>1.0195400000000001</v>
      </c>
      <c r="G63">
        <f t="shared" si="9"/>
        <v>1.0553600000000001</v>
      </c>
      <c r="H63">
        <f t="shared" si="9"/>
        <v>0.98375999999999986</v>
      </c>
      <c r="I63">
        <f t="shared" si="9"/>
        <v>1.0177</v>
      </c>
      <c r="J63">
        <f t="shared" si="9"/>
        <v>1.0297999999999998</v>
      </c>
      <c r="K63">
        <f t="shared" si="9"/>
        <v>1.02138</v>
      </c>
      <c r="L63">
        <f t="shared" si="9"/>
        <v>1.04104</v>
      </c>
      <c r="M63">
        <f t="shared" si="9"/>
        <v>0.96474000000000015</v>
      </c>
      <c r="N63">
        <f t="shared" si="9"/>
        <v>5.0509599999999999</v>
      </c>
      <c r="O63">
        <f t="shared" si="9"/>
        <v>1.0396480000000001</v>
      </c>
    </row>
    <row r="64" spans="1:15" x14ac:dyDescent="0.25">
      <c r="C64" s="15" t="s">
        <v>43</v>
      </c>
      <c r="D64">
        <f>VAR(D50:D54)</f>
        <v>7.9081270000000026E-3</v>
      </c>
      <c r="E64">
        <f t="shared" ref="E64:O64" si="10">VAR(E50:E54)</f>
        <v>7.3375780000000113E-2</v>
      </c>
      <c r="F64">
        <f t="shared" si="10"/>
        <v>9.9994172999999575E-2</v>
      </c>
      <c r="G64">
        <f t="shared" si="10"/>
        <v>8.1499777000000106E-2</v>
      </c>
      <c r="H64">
        <f t="shared" si="10"/>
        <v>6.8321647999999735E-2</v>
      </c>
      <c r="I64">
        <f t="shared" si="10"/>
        <v>2.4600447000000081E-2</v>
      </c>
      <c r="J64">
        <f t="shared" si="10"/>
        <v>8.3829632999999903E-2</v>
      </c>
      <c r="K64">
        <f t="shared" si="10"/>
        <v>2.745526300000023E-2</v>
      </c>
      <c r="L64">
        <f t="shared" si="10"/>
        <v>7.4563462999999386E-2</v>
      </c>
      <c r="M64">
        <f t="shared" si="10"/>
        <v>3.8827078000000181E-2</v>
      </c>
      <c r="N64">
        <f t="shared" si="10"/>
        <v>0.26159907699999951</v>
      </c>
      <c r="O64">
        <f t="shared" si="10"/>
        <v>2.2747939400000083E-2</v>
      </c>
    </row>
    <row r="65" spans="1:15" x14ac:dyDescent="0.25">
      <c r="C65" s="15" t="s">
        <v>44</v>
      </c>
      <c r="D65">
        <f>VAR(D55:D59)</f>
        <v>8.2124770000000027E-3</v>
      </c>
      <c r="E65">
        <f t="shared" ref="E65:O65" si="11">VAR(E55:E59)</f>
        <v>0.19222813299999952</v>
      </c>
      <c r="F65">
        <f t="shared" si="11"/>
        <v>4.87516429999999E-2</v>
      </c>
      <c r="G65">
        <f t="shared" si="11"/>
        <v>0.19938138299999975</v>
      </c>
      <c r="H65">
        <f t="shared" si="11"/>
        <v>4.0784793000000485E-2</v>
      </c>
      <c r="I65">
        <f t="shared" si="11"/>
        <v>8.4437595000000254E-2</v>
      </c>
      <c r="J65">
        <f t="shared" si="11"/>
        <v>3.6832249999999948E-3</v>
      </c>
      <c r="K65">
        <f t="shared" si="11"/>
        <v>6.2060567000000288E-2</v>
      </c>
      <c r="L65">
        <f t="shared" si="11"/>
        <v>6.9402093000000109E-2</v>
      </c>
      <c r="M65">
        <f t="shared" si="11"/>
        <v>0.23011165300000003</v>
      </c>
      <c r="N65">
        <f t="shared" si="11"/>
        <v>0.42018018300000648</v>
      </c>
      <c r="O65">
        <f t="shared" si="11"/>
        <v>0.12223439372000011</v>
      </c>
    </row>
    <row r="66" spans="1:15" x14ac:dyDescent="0.25">
      <c r="C66" s="15" t="s">
        <v>45</v>
      </c>
      <c r="D66">
        <f>COVAR(D50:D54,E50:E54)</f>
        <v>-1.2077566000000008E-2</v>
      </c>
      <c r="F66">
        <f t="shared" ref="F66:P66" si="12">COVAR(F50:F54,G50:G54)</f>
        <v>-1.2384982800000005E-2</v>
      </c>
      <c r="H66">
        <f t="shared" si="12"/>
        <v>-1.1786015200000003E-2</v>
      </c>
      <c r="J66">
        <f t="shared" si="12"/>
        <v>-8.2722796000000067E-3</v>
      </c>
      <c r="L66">
        <f t="shared" si="12"/>
        <v>-3.9591639999999597E-4</v>
      </c>
      <c r="N66">
        <f t="shared" si="12"/>
        <v>-3.8118835999999989E-2</v>
      </c>
    </row>
    <row r="67" spans="1:15" x14ac:dyDescent="0.25">
      <c r="C67" s="16" t="s">
        <v>46</v>
      </c>
      <c r="D67">
        <f>COVAR(D55:D59,E55:E59)</f>
        <v>-2.7202285200000002E-2</v>
      </c>
      <c r="F67">
        <f t="shared" ref="F67:P67" si="13">COVAR(F55:F59,G55:G59)</f>
        <v>-7.4626080399999989E-2</v>
      </c>
      <c r="H67">
        <f t="shared" si="13"/>
        <v>-4.6288733999999991E-2</v>
      </c>
      <c r="J67">
        <f t="shared" si="13"/>
        <v>9.2877779999999965E-3</v>
      </c>
      <c r="L67">
        <f t="shared" si="13"/>
        <v>-4.5560841599999999E-2</v>
      </c>
      <c r="N67">
        <f t="shared" si="13"/>
        <v>-0.16197581727999999</v>
      </c>
    </row>
    <row r="68" spans="1:15" x14ac:dyDescent="0.25">
      <c r="C68" s="13" t="s">
        <v>47</v>
      </c>
      <c r="D68">
        <f>+D63-D62</f>
        <v>-4.045999999999994E-2</v>
      </c>
      <c r="E68">
        <f t="shared" ref="E68:O68" si="14">+E63-E62</f>
        <v>0.16636000000000017</v>
      </c>
      <c r="F68">
        <f t="shared" si="14"/>
        <v>3.9100000000000024E-2</v>
      </c>
      <c r="G68">
        <f t="shared" si="14"/>
        <v>9.6940000000000137E-2</v>
      </c>
      <c r="H68">
        <f t="shared" si="14"/>
        <v>-3.2480000000000175E-2</v>
      </c>
      <c r="I68">
        <f t="shared" si="14"/>
        <v>3.3719999999999972E-2</v>
      </c>
      <c r="J68">
        <f t="shared" si="14"/>
        <v>1.5639999999999876E-2</v>
      </c>
      <c r="K68">
        <f t="shared" si="14"/>
        <v>4.2920000000000069E-2</v>
      </c>
      <c r="L68">
        <f t="shared" si="14"/>
        <v>0.10727999999999982</v>
      </c>
      <c r="M68">
        <f t="shared" si="14"/>
        <v>-7.3099999999999721E-2</v>
      </c>
      <c r="N68">
        <f t="shared" si="14"/>
        <v>8.9080000000000048E-2</v>
      </c>
      <c r="O68">
        <f t="shared" si="14"/>
        <v>5.3368000000000082E-2</v>
      </c>
    </row>
    <row r="69" spans="1:15" x14ac:dyDescent="0.25">
      <c r="C69" s="13" t="s">
        <v>48</v>
      </c>
      <c r="D69">
        <f>+D65-D64</f>
        <v>3.0435000000000011E-4</v>
      </c>
      <c r="E69">
        <f t="shared" ref="E69:O69" si="15">+E65-E64</f>
        <v>0.11885235299999941</v>
      </c>
      <c r="F69">
        <f t="shared" si="15"/>
        <v>-5.1242529999999675E-2</v>
      </c>
      <c r="G69">
        <f t="shared" si="15"/>
        <v>0.11788160599999964</v>
      </c>
      <c r="H69">
        <f t="shared" si="15"/>
        <v>-2.753685499999925E-2</v>
      </c>
      <c r="I69">
        <f t="shared" si="15"/>
        <v>5.9837148000000173E-2</v>
      </c>
      <c r="J69">
        <f t="shared" si="15"/>
        <v>-8.0146407999999905E-2</v>
      </c>
      <c r="K69">
        <f t="shared" si="15"/>
        <v>3.4605304000000059E-2</v>
      </c>
      <c r="L69">
        <f t="shared" si="15"/>
        <v>-5.1613699999992768E-3</v>
      </c>
      <c r="M69">
        <f t="shared" si="15"/>
        <v>0.19128457499999985</v>
      </c>
      <c r="N69">
        <f t="shared" si="15"/>
        <v>0.15858110600000697</v>
      </c>
      <c r="O69">
        <f t="shared" si="15"/>
        <v>9.9486454320000028E-2</v>
      </c>
    </row>
    <row r="70" spans="1:15" x14ac:dyDescent="0.25">
      <c r="C70" s="13" t="s">
        <v>73</v>
      </c>
      <c r="D70">
        <f>+D67-D66</f>
        <v>-1.5124719199999994E-2</v>
      </c>
      <c r="E70">
        <f t="shared" ref="E70:O70" si="16">+E67-E66</f>
        <v>0</v>
      </c>
      <c r="F70">
        <f t="shared" si="16"/>
        <v>-6.2241097599999982E-2</v>
      </c>
      <c r="G70">
        <f t="shared" si="16"/>
        <v>0</v>
      </c>
      <c r="H70">
        <f t="shared" si="16"/>
        <v>-3.4502718799999985E-2</v>
      </c>
      <c r="I70">
        <f t="shared" si="16"/>
        <v>0</v>
      </c>
      <c r="J70">
        <f t="shared" si="16"/>
        <v>1.7560057600000005E-2</v>
      </c>
      <c r="K70">
        <f t="shared" si="16"/>
        <v>0</v>
      </c>
      <c r="L70">
        <f t="shared" si="16"/>
        <v>-4.5164925200000004E-2</v>
      </c>
      <c r="M70">
        <f t="shared" si="16"/>
        <v>0</v>
      </c>
      <c r="N70">
        <f t="shared" si="16"/>
        <v>-0.12385698128</v>
      </c>
      <c r="O70">
        <f t="shared" si="16"/>
        <v>0</v>
      </c>
    </row>
    <row r="74" spans="1:15" x14ac:dyDescent="0.25">
      <c r="A74" t="s">
        <v>76</v>
      </c>
    </row>
    <row r="76" spans="1:15" x14ac:dyDescent="0.25">
      <c r="B76">
        <v>1</v>
      </c>
      <c r="D76">
        <f>(2*D62*E68*D66)+(2*E62*E68+(E68^2))*D64</f>
        <v>-1.3096635115417204E-3</v>
      </c>
      <c r="F76">
        <f t="shared" ref="F76:P76" si="17">(2*F62*G68*F66)+(2*G62*G68+(G68^2))*F64</f>
        <v>1.716621281317645E-2</v>
      </c>
      <c r="H76">
        <f t="shared" si="17"/>
        <v>3.8037251244934906E-3</v>
      </c>
      <c r="J76">
        <f t="shared" si="17"/>
        <v>6.4752126314712288E-3</v>
      </c>
      <c r="L76">
        <f t="shared" si="17"/>
        <v>-1.0861192001356266E-2</v>
      </c>
      <c r="N76">
        <f t="shared" si="17"/>
        <v>8.0958570181224911E-3</v>
      </c>
    </row>
    <row r="77" spans="1:15" x14ac:dyDescent="0.25">
      <c r="B77">
        <v>2</v>
      </c>
      <c r="D77">
        <f>2*E62*D68*D66+(2*D62*D68+(D68^2))*E64</f>
        <v>-4.9694163952247374E-3</v>
      </c>
      <c r="F77">
        <f t="shared" ref="F77:P77" si="18">2*G62*F68*F66+(2*F62*F68+(F68^2))*G64</f>
        <v>5.4449836387476351E-3</v>
      </c>
      <c r="H77">
        <f t="shared" si="18"/>
        <v>-8.4469071487722918E-4</v>
      </c>
      <c r="J77">
        <f t="shared" si="18"/>
        <v>6.2449378227837679E-4</v>
      </c>
      <c r="L77">
        <f t="shared" si="18"/>
        <v>8.1376083103003125E-3</v>
      </c>
      <c r="N77">
        <f t="shared" si="18"/>
        <v>1.3591807372666725E-2</v>
      </c>
    </row>
    <row r="78" spans="1:15" x14ac:dyDescent="0.25">
      <c r="B78">
        <v>3</v>
      </c>
      <c r="D78">
        <f>D62^2*E69</f>
        <v>0.12299537944212141</v>
      </c>
      <c r="F78">
        <f t="shared" ref="F78:P78" si="19">F62^2*G69</f>
        <v>0.11331517832129299</v>
      </c>
      <c r="H78">
        <f t="shared" si="19"/>
        <v>6.1796439872844555E-2</v>
      </c>
      <c r="J78">
        <f t="shared" si="19"/>
        <v>3.5592264766521761E-2</v>
      </c>
      <c r="L78">
        <f t="shared" si="19"/>
        <v>0.16678250102602743</v>
      </c>
      <c r="N78">
        <f t="shared" si="19"/>
        <v>2.449381688802323</v>
      </c>
    </row>
    <row r="79" spans="1:15" x14ac:dyDescent="0.25">
      <c r="B79">
        <v>4</v>
      </c>
      <c r="D79">
        <f>+E62^2*D69</f>
        <v>2.8795931901150012E-4</v>
      </c>
      <c r="F79">
        <f t="shared" ref="F79:P79" si="20">+G62^2*F69</f>
        <v>-4.7069794230843585E-2</v>
      </c>
      <c r="H79">
        <f t="shared" si="20"/>
        <v>-2.6661641235281218E-2</v>
      </c>
      <c r="J79">
        <f t="shared" si="20"/>
        <v>-7.6730886400513898E-2</v>
      </c>
      <c r="L79">
        <f t="shared" si="20"/>
        <v>-5.5593728697510923E-3</v>
      </c>
      <c r="N79">
        <f t="shared" si="20"/>
        <v>0.15425949150503046</v>
      </c>
    </row>
    <row r="80" spans="1:15" x14ac:dyDescent="0.25">
      <c r="B80">
        <v>5</v>
      </c>
      <c r="D80">
        <f>2*E68*D68*D66</f>
        <v>1.6258639635017923E-4</v>
      </c>
      <c r="F80">
        <f t="shared" ref="F80:P80" si="21">2*G68*F68*F66</f>
        <v>-9.3886938191822626E-5</v>
      </c>
      <c r="H80">
        <f t="shared" si="21"/>
        <v>2.5816691138058366E-5</v>
      </c>
      <c r="J80">
        <f t="shared" si="21"/>
        <v>-1.1105846400712899E-5</v>
      </c>
      <c r="L80">
        <f t="shared" si="21"/>
        <v>6.2096858455103029E-6</v>
      </c>
      <c r="N80">
        <f t="shared" si="21"/>
        <v>-3.6243552722368835E-4</v>
      </c>
    </row>
    <row r="81" spans="1:14" x14ac:dyDescent="0.25">
      <c r="B81">
        <v>6</v>
      </c>
      <c r="D81">
        <f>(((2*D62*E62)-(2*D66))*D70)-(D70^2)</f>
        <v>-3.0526165755781202E-2</v>
      </c>
      <c r="F81">
        <f t="shared" ref="F81:P81" si="22">(((2*F62*G62)-(2*F66))*F70)-(F70^2)</f>
        <v>-0.12238825982925364</v>
      </c>
      <c r="H81">
        <f t="shared" si="22"/>
        <v>-7.1006402751427986E-2</v>
      </c>
      <c r="J81">
        <f t="shared" si="22"/>
        <v>3.4832384679522557E-2</v>
      </c>
      <c r="L81">
        <f t="shared" si="22"/>
        <v>-8.9613702464992145E-2</v>
      </c>
      <c r="N81">
        <f t="shared" si="22"/>
        <v>-1.2370464544289139</v>
      </c>
    </row>
    <row r="82" spans="1:14" x14ac:dyDescent="0.25">
      <c r="B82">
        <v>7</v>
      </c>
      <c r="D82">
        <f>(2*D62*D68+(D68^2))*E69</f>
        <v>-9.5891606841658969E-3</v>
      </c>
      <c r="F82">
        <f t="shared" ref="F82:P82" si="23">(2*F62*F68+(F68^2))*G69</f>
        <v>9.2182494057840864E-3</v>
      </c>
      <c r="H82">
        <f t="shared" si="23"/>
        <v>-3.8870211340800314E-3</v>
      </c>
      <c r="J82">
        <f t="shared" si="23"/>
        <v>1.1062462460424505E-3</v>
      </c>
      <c r="L82">
        <f t="shared" si="23"/>
        <v>4.0524888980008708E-2</v>
      </c>
      <c r="N82">
        <f t="shared" si="23"/>
        <v>8.8736324841280675E-2</v>
      </c>
    </row>
    <row r="83" spans="1:14" x14ac:dyDescent="0.25">
      <c r="B83">
        <v>8</v>
      </c>
      <c r="D83">
        <f>(2*E62*E68+(E68^2))*D69</f>
        <v>1.0692192699216017E-4</v>
      </c>
      <c r="F83">
        <f t="shared" ref="F83:P83" si="24">(2*G62*G68+(G68^2))*F69</f>
        <v>-1.0003353189225947E-2</v>
      </c>
      <c r="H83">
        <f t="shared" si="24"/>
        <v>-1.8586454530209557E-3</v>
      </c>
      <c r="J83">
        <f t="shared" si="24"/>
        <v>-6.8792172813069846E-3</v>
      </c>
      <c r="L83">
        <f t="shared" si="24"/>
        <v>7.5556571805915113E-4</v>
      </c>
      <c r="N83">
        <f t="shared" si="24"/>
        <v>1.714574565084151E-2</v>
      </c>
    </row>
    <row r="84" spans="1:14" x14ac:dyDescent="0.25">
      <c r="B84">
        <v>9</v>
      </c>
      <c r="D84">
        <f>(2*E62*D68+2*D62*E68+2*D68*E68)*D70</f>
        <v>-3.7251679191960805E-3</v>
      </c>
      <c r="F84">
        <f t="shared" ref="F84:O84" si="25">(2*G62*F68+2*F62*G68+2*F68*G68)*F70</f>
        <v>-1.6967972540872674E-2</v>
      </c>
      <c r="H84">
        <f t="shared" si="25"/>
        <v>-8.3684053468857319E-5</v>
      </c>
      <c r="J84">
        <f t="shared" si="25"/>
        <v>2.0897216742934207E-3</v>
      </c>
      <c r="L84">
        <f t="shared" si="25"/>
        <v>-3.183174355074109E-3</v>
      </c>
      <c r="N84">
        <f t="shared" si="25"/>
        <v>-8.8537294234606101E-2</v>
      </c>
    </row>
    <row r="85" spans="1:14" x14ac:dyDescent="0.25">
      <c r="B85">
        <v>10</v>
      </c>
      <c r="D85">
        <f>+D88-D87-SUM(D76:D84)</f>
        <v>5.6424049323570147E-3</v>
      </c>
      <c r="F85">
        <f t="shared" ref="F85:N85" si="26">+F88-F87-SUM(F76:F84)</f>
        <v>-5.5349926937118127E-3</v>
      </c>
      <c r="H85">
        <f t="shared" si="26"/>
        <v>1.7549964962756126E-3</v>
      </c>
      <c r="J85">
        <f t="shared" si="26"/>
        <v>-1.5102457044577008E-3</v>
      </c>
      <c r="L85">
        <f t="shared" si="26"/>
        <v>-1.2232897678894752E-2</v>
      </c>
      <c r="N85">
        <f t="shared" si="26"/>
        <v>-2.053879409109137</v>
      </c>
    </row>
    <row r="87" spans="1:14" x14ac:dyDescent="0.25">
      <c r="D87">
        <f>D62*E64+E62^2*D64+2*D62*E62*D66-D66^2</f>
        <v>5.8078380452917779E-2</v>
      </c>
      <c r="F87">
        <f t="shared" ref="F87:P88" si="27">F62*G64+G62^2*F64+2*F62*G62*F66-F66^2</f>
        <v>0.14832811526682976</v>
      </c>
      <c r="H87">
        <f t="shared" si="27"/>
        <v>6.7440120964023201E-2</v>
      </c>
      <c r="J87">
        <f t="shared" si="27"/>
        <v>9.1615331736947123E-2</v>
      </c>
      <c r="L87">
        <f t="shared" si="27"/>
        <v>0.11580084633854708</v>
      </c>
      <c r="N87">
        <f t="shared" si="27"/>
        <v>-7.2026072236439365E-3</v>
      </c>
    </row>
    <row r="88" spans="1:14" x14ac:dyDescent="0.25">
      <c r="D88">
        <f>D63*E65+E63^2*D65+2*D63*E63*D67-D67^2</f>
        <v>0.13715405820384038</v>
      </c>
      <c r="F88">
        <f t="shared" si="27"/>
        <v>9.1414480023731454E-2</v>
      </c>
      <c r="H88">
        <f t="shared" si="27"/>
        <v>3.047901380661865E-2</v>
      </c>
      <c r="J88">
        <f t="shared" si="27"/>
        <v>8.7204200284397626E-2</v>
      </c>
      <c r="L88">
        <f t="shared" si="27"/>
        <v>0.21055728068871982</v>
      </c>
      <c r="N88">
        <f t="shared" si="27"/>
        <v>-0.65581728533325956</v>
      </c>
    </row>
    <row r="90" spans="1:14" x14ac:dyDescent="0.25">
      <c r="D90">
        <f>+D88-D87</f>
        <v>7.9075677750922613E-2</v>
      </c>
      <c r="F90">
        <f t="shared" ref="F90:P90" si="28">+F88-F87</f>
        <v>-5.6913635243098309E-2</v>
      </c>
      <c r="H90">
        <f t="shared" si="28"/>
        <v>-3.6961107157404555E-2</v>
      </c>
      <c r="J90">
        <f t="shared" si="28"/>
        <v>-4.4111314525494966E-3</v>
      </c>
      <c r="L90">
        <f t="shared" si="28"/>
        <v>9.4756434350172739E-2</v>
      </c>
      <c r="N90">
        <f t="shared" si="28"/>
        <v>-0.64861467810961559</v>
      </c>
    </row>
    <row r="92" spans="1:14" x14ac:dyDescent="0.25">
      <c r="A92" t="s">
        <v>77</v>
      </c>
    </row>
    <row r="93" spans="1:14" x14ac:dyDescent="0.25">
      <c r="B93">
        <v>1</v>
      </c>
      <c r="D93">
        <f>+D76/$N$90*100</f>
        <v>0.20191703267627686</v>
      </c>
      <c r="F93">
        <f t="shared" ref="F93:O93" si="29">+F76/$N$90*100</f>
        <v>-2.6465964142543452</v>
      </c>
      <c r="H93">
        <f t="shared" si="29"/>
        <v>-0.58643833586674754</v>
      </c>
      <c r="J93">
        <f t="shared" si="29"/>
        <v>-0.99831423031362854</v>
      </c>
      <c r="L93">
        <f t="shared" si="29"/>
        <v>1.6745214636540693</v>
      </c>
      <c r="N93">
        <f t="shared" si="29"/>
        <v>-1.2481766588628287</v>
      </c>
    </row>
    <row r="94" spans="1:14" x14ac:dyDescent="0.25">
      <c r="B94">
        <v>2</v>
      </c>
      <c r="D94">
        <f t="shared" ref="D94:N102" si="30">+D77/$N$90*100</f>
        <v>0.76615848560628907</v>
      </c>
      <c r="F94">
        <f t="shared" si="30"/>
        <v>-0.83947894219986108</v>
      </c>
      <c r="H94">
        <f t="shared" si="30"/>
        <v>0.1302299721830342</v>
      </c>
      <c r="J94">
        <f t="shared" si="30"/>
        <v>-9.6281167132766868E-2</v>
      </c>
      <c r="L94">
        <f t="shared" si="30"/>
        <v>-1.2546136535203509</v>
      </c>
      <c r="N94">
        <f t="shared" si="30"/>
        <v>-2.0955133812697522</v>
      </c>
    </row>
    <row r="95" spans="1:14" x14ac:dyDescent="0.25">
      <c r="B95">
        <v>3</v>
      </c>
      <c r="D95">
        <f t="shared" si="30"/>
        <v>-18.96278076848197</v>
      </c>
      <c r="F95">
        <f t="shared" si="30"/>
        <v>-17.470338267945085</v>
      </c>
      <c r="H95">
        <f t="shared" si="30"/>
        <v>-9.5274501115130459</v>
      </c>
      <c r="J95">
        <f t="shared" si="30"/>
        <v>-5.4874282016335565</v>
      </c>
      <c r="L95">
        <f t="shared" si="30"/>
        <v>-25.713648897387621</v>
      </c>
      <c r="N95">
        <f t="shared" si="30"/>
        <v>-377.63278745726728</v>
      </c>
    </row>
    <row r="96" spans="1:14" x14ac:dyDescent="0.25">
      <c r="B96">
        <v>4</v>
      </c>
      <c r="D96">
        <f t="shared" si="30"/>
        <v>-4.439605342431599E-2</v>
      </c>
      <c r="F96">
        <f t="shared" si="30"/>
        <v>7.2569733340029057</v>
      </c>
      <c r="H96">
        <f t="shared" si="30"/>
        <v>4.1105516318234496</v>
      </c>
      <c r="J96">
        <f t="shared" si="30"/>
        <v>11.829964536748644</v>
      </c>
      <c r="L96">
        <f t="shared" si="30"/>
        <v>0.85711487226188876</v>
      </c>
      <c r="N96">
        <f t="shared" si="30"/>
        <v>-23.782917148069949</v>
      </c>
    </row>
    <row r="97" spans="1:14" x14ac:dyDescent="0.25">
      <c r="B97">
        <v>5</v>
      </c>
      <c r="D97">
        <f t="shared" si="30"/>
        <v>-2.5066715545820906E-2</v>
      </c>
      <c r="F97">
        <f t="shared" si="30"/>
        <v>1.4474994378088336E-2</v>
      </c>
      <c r="H97">
        <f t="shared" si="30"/>
        <v>-3.9802816694344614E-3</v>
      </c>
      <c r="J97">
        <f t="shared" si="30"/>
        <v>1.7122409923069942E-3</v>
      </c>
      <c r="L97">
        <f t="shared" si="30"/>
        <v>-9.5737670686213926E-4</v>
      </c>
      <c r="N97">
        <f t="shared" si="30"/>
        <v>5.5878403535363247E-2</v>
      </c>
    </row>
    <row r="98" spans="1:14" x14ac:dyDescent="0.25">
      <c r="B98">
        <v>6</v>
      </c>
      <c r="D98">
        <f t="shared" si="30"/>
        <v>4.7063636988218596</v>
      </c>
      <c r="F98">
        <f t="shared" si="30"/>
        <v>18.869178259418</v>
      </c>
      <c r="H98">
        <f t="shared" si="30"/>
        <v>10.947393752848118</v>
      </c>
      <c r="J98">
        <f t="shared" si="30"/>
        <v>-5.3702738860368342</v>
      </c>
      <c r="L98">
        <f t="shared" si="30"/>
        <v>13.816169366714126</v>
      </c>
      <c r="N98">
        <f t="shared" si="30"/>
        <v>190.72131670443844</v>
      </c>
    </row>
    <row r="99" spans="1:14" x14ac:dyDescent="0.25">
      <c r="B99">
        <v>7</v>
      </c>
      <c r="D99">
        <f t="shared" si="30"/>
        <v>1.4784063647948054</v>
      </c>
      <c r="F99">
        <f t="shared" si="30"/>
        <v>-1.4212212145199414</v>
      </c>
      <c r="H99">
        <f t="shared" si="30"/>
        <v>0.59928047657027073</v>
      </c>
      <c r="J99">
        <f t="shared" si="30"/>
        <v>-0.17055522845498963</v>
      </c>
      <c r="L99">
        <f t="shared" si="30"/>
        <v>-6.2479142621499566</v>
      </c>
      <c r="N99">
        <f t="shared" si="30"/>
        <v>-13.680899898827803</v>
      </c>
    </row>
    <row r="100" spans="1:14" x14ac:dyDescent="0.25">
      <c r="B100">
        <v>8</v>
      </c>
      <c r="D100">
        <f t="shared" si="30"/>
        <v>-1.6484660400190698E-2</v>
      </c>
      <c r="F100">
        <f t="shared" si="30"/>
        <v>1.5422643869825261</v>
      </c>
      <c r="H100">
        <f t="shared" si="30"/>
        <v>0.28655618131214189</v>
      </c>
      <c r="J100">
        <f t="shared" si="30"/>
        <v>1.0606015425608977</v>
      </c>
      <c r="L100">
        <f t="shared" si="30"/>
        <v>-0.11648914888285351</v>
      </c>
      <c r="N100">
        <f t="shared" si="30"/>
        <v>-2.6434408948025512</v>
      </c>
    </row>
    <row r="101" spans="1:14" x14ac:dyDescent="0.25">
      <c r="B101">
        <v>9</v>
      </c>
      <c r="D101">
        <f t="shared" si="30"/>
        <v>0.57432679908710427</v>
      </c>
      <c r="F101">
        <f t="shared" si="30"/>
        <v>2.6160327716180811</v>
      </c>
      <c r="H101">
        <f t="shared" si="30"/>
        <v>1.2901967268572165E-2</v>
      </c>
      <c r="J101">
        <f t="shared" si="30"/>
        <v>-0.3221822978758212</v>
      </c>
      <c r="L101">
        <f t="shared" si="30"/>
        <v>0.49076508172023731</v>
      </c>
      <c r="N101">
        <f t="shared" si="30"/>
        <v>13.650214406594625</v>
      </c>
    </row>
    <row r="102" spans="1:14" x14ac:dyDescent="0.25">
      <c r="B102">
        <v>10</v>
      </c>
      <c r="D102">
        <f>+D85/$N$90*100</f>
        <v>-0.8699163190080399</v>
      </c>
      <c r="F102">
        <f t="shared" si="30"/>
        <v>0.8533560649357369</v>
      </c>
      <c r="H102">
        <f t="shared" si="30"/>
        <v>-0.27057613025202293</v>
      </c>
      <c r="J102">
        <f t="shared" si="30"/>
        <v>0.23284174031634694</v>
      </c>
      <c r="L102">
        <f t="shared" si="30"/>
        <v>1.8860038312033693</v>
      </c>
      <c r="N102">
        <f t="shared" si="30"/>
        <v>316.65632592453176</v>
      </c>
    </row>
    <row r="103" spans="1:14" x14ac:dyDescent="0.25">
      <c r="C103" t="s">
        <v>78</v>
      </c>
      <c r="D103">
        <f>+D90/$N$90*100</f>
        <v>-12.191472135873999</v>
      </c>
      <c r="F103">
        <f t="shared" ref="F103:O103" si="31">+F90/$N$90*100</f>
        <v>8.7746449724161089</v>
      </c>
      <c r="H103">
        <f t="shared" si="31"/>
        <v>5.6984691227043349</v>
      </c>
      <c r="J103">
        <f t="shared" si="31"/>
        <v>0.6800850491705982</v>
      </c>
      <c r="L103">
        <f t="shared" si="31"/>
        <v>-14.609048723093951</v>
      </c>
      <c r="N103">
        <f t="shared" si="31"/>
        <v>100</v>
      </c>
    </row>
    <row r="106" spans="1:14" x14ac:dyDescent="0.25">
      <c r="A106" t="s">
        <v>53</v>
      </c>
    </row>
    <row r="107" spans="1:14" x14ac:dyDescent="0.25">
      <c r="C107" t="s">
        <v>12</v>
      </c>
      <c r="D107">
        <f>+D62*E68</f>
        <v>0.16923470080000017</v>
      </c>
      <c r="F107">
        <f t="shared" ref="F107:O107" si="32">+F62*G68</f>
        <v>9.5043853600000144E-2</v>
      </c>
      <c r="H107">
        <f t="shared" si="32"/>
        <v>3.4267612799999972E-2</v>
      </c>
      <c r="J107">
        <f t="shared" si="32"/>
        <v>4.3527747200000071E-2</v>
      </c>
      <c r="L107">
        <f t="shared" si="32"/>
        <v>-6.8257855999999756E-2</v>
      </c>
      <c r="N107">
        <f t="shared" si="32"/>
        <v>0.2648056118400004</v>
      </c>
    </row>
    <row r="108" spans="1:14" x14ac:dyDescent="0.25">
      <c r="C108" t="s">
        <v>54</v>
      </c>
      <c r="D108">
        <f>+E62*D68</f>
        <v>-3.9355441999999942E-2</v>
      </c>
      <c r="F108">
        <f t="shared" ref="F108:O108" si="33">+G62*F68</f>
        <v>3.7474222000000022E-2</v>
      </c>
      <c r="H108">
        <f t="shared" si="33"/>
        <v>-3.1959670400000174E-2</v>
      </c>
      <c r="J108">
        <f t="shared" si="33"/>
        <v>1.5303114399999877E-2</v>
      </c>
      <c r="L108">
        <f t="shared" si="33"/>
        <v>0.1113394751999998</v>
      </c>
      <c r="N108">
        <f t="shared" si="33"/>
        <v>8.7857822400000049E-2</v>
      </c>
    </row>
    <row r="109" spans="1:14" x14ac:dyDescent="0.25">
      <c r="C109" t="s">
        <v>55</v>
      </c>
      <c r="D109">
        <f>+E68*D68</f>
        <v>-6.7309255999999972E-3</v>
      </c>
      <c r="F109">
        <f t="shared" ref="F109:O109" si="34">+G68*F68</f>
        <v>3.7903540000000075E-3</v>
      </c>
      <c r="H109">
        <f t="shared" si="34"/>
        <v>-1.095225600000005E-3</v>
      </c>
      <c r="J109">
        <f t="shared" si="34"/>
        <v>6.7126879999999576E-4</v>
      </c>
      <c r="L109">
        <f t="shared" si="34"/>
        <v>-7.8421679999999567E-3</v>
      </c>
      <c r="N109">
        <f t="shared" si="34"/>
        <v>4.7540214400000102E-3</v>
      </c>
    </row>
    <row r="110" spans="1:14" x14ac:dyDescent="0.25">
      <c r="C110" t="s">
        <v>56</v>
      </c>
      <c r="D110">
        <f>+D111-SUM(D107:D109)</f>
        <v>-1.5124719199999997E-2</v>
      </c>
      <c r="F110">
        <f t="shared" ref="F110:N110" si="35">+F111-SUM(F107:F109)</f>
        <v>-6.2241097599999989E-2</v>
      </c>
      <c r="H110">
        <f t="shared" si="35"/>
        <v>-3.4502718799999985E-2</v>
      </c>
      <c r="J110">
        <f t="shared" si="35"/>
        <v>1.7560057600000005E-2</v>
      </c>
      <c r="L110">
        <f t="shared" si="35"/>
        <v>-4.5164925200000004E-2</v>
      </c>
      <c r="N110">
        <f t="shared" si="35"/>
        <v>-0.12385698128</v>
      </c>
    </row>
    <row r="111" spans="1:14" x14ac:dyDescent="0.25">
      <c r="C111" t="s">
        <v>52</v>
      </c>
      <c r="D111">
        <f>+D62*E68+E62*D68+D68*E68+D70</f>
        <v>0.10802361400000024</v>
      </c>
      <c r="F111">
        <f t="shared" ref="F111:O111" si="36">+F62*G68+G62*F68+F68*G68+F70</f>
        <v>7.406733200000018E-2</v>
      </c>
      <c r="H111">
        <f t="shared" si="36"/>
        <v>-3.3290002000000193E-2</v>
      </c>
      <c r="J111">
        <f t="shared" si="36"/>
        <v>7.7062187999999948E-2</v>
      </c>
      <c r="L111">
        <f t="shared" si="36"/>
        <v>-9.9254739999999134E-3</v>
      </c>
      <c r="N111">
        <f t="shared" si="36"/>
        <v>0.2335604744000005</v>
      </c>
    </row>
    <row r="114" spans="1:14" x14ac:dyDescent="0.25">
      <c r="A114" t="s">
        <v>57</v>
      </c>
    </row>
    <row r="115" spans="1:14" x14ac:dyDescent="0.25">
      <c r="C115" t="s">
        <v>12</v>
      </c>
      <c r="D115">
        <f>D107/$N$111*100</f>
        <v>72.458621791530248</v>
      </c>
      <c r="F115">
        <f t="shared" ref="F115:O115" si="37">F107/$N$111*100</f>
        <v>40.693466582546016</v>
      </c>
      <c r="H115">
        <f t="shared" si="37"/>
        <v>14.671837299539197</v>
      </c>
      <c r="J115">
        <f t="shared" si="37"/>
        <v>18.63660677681856</v>
      </c>
      <c r="L115">
        <f t="shared" si="37"/>
        <v>-29.224917518834946</v>
      </c>
      <c r="N115">
        <f t="shared" si="37"/>
        <v>113.37775046067462</v>
      </c>
    </row>
    <row r="116" spans="1:14" x14ac:dyDescent="0.25">
      <c r="C116" t="s">
        <v>54</v>
      </c>
      <c r="D116">
        <f t="shared" ref="D116:N119" si="38">D108/$N$111*100</f>
        <v>-16.850214960858061</v>
      </c>
      <c r="F116">
        <f t="shared" si="38"/>
        <v>16.044761895722516</v>
      </c>
      <c r="H116">
        <f t="shared" si="38"/>
        <v>-13.683681060377273</v>
      </c>
      <c r="J116">
        <f t="shared" si="38"/>
        <v>6.5520993821032603</v>
      </c>
      <c r="L116">
        <f t="shared" si="38"/>
        <v>47.670512524014455</v>
      </c>
      <c r="N116">
        <f t="shared" si="38"/>
        <v>37.616734006770734</v>
      </c>
    </row>
    <row r="117" spans="1:14" x14ac:dyDescent="0.25">
      <c r="C117" t="s">
        <v>55</v>
      </c>
      <c r="D117">
        <f t="shared" si="38"/>
        <v>-2.8818770030722214</v>
      </c>
      <c r="F117">
        <f t="shared" si="38"/>
        <v>1.6228576387923279</v>
      </c>
      <c r="H117">
        <f t="shared" si="38"/>
        <v>-0.46892591857143556</v>
      </c>
      <c r="J117">
        <f t="shared" si="38"/>
        <v>0.28740684900749386</v>
      </c>
      <c r="L117">
        <f t="shared" si="38"/>
        <v>-3.3576605888243307</v>
      </c>
      <c r="N117">
        <f t="shared" si="38"/>
        <v>2.0354563212002108</v>
      </c>
    </row>
    <row r="118" spans="1:14" x14ac:dyDescent="0.25">
      <c r="C118" t="s">
        <v>56</v>
      </c>
      <c r="D118">
        <f t="shared" si="38"/>
        <v>-6.4757186501073347</v>
      </c>
      <c r="F118">
        <f t="shared" si="38"/>
        <v>-26.648814513625535</v>
      </c>
      <c r="H118">
        <f t="shared" si="38"/>
        <v>-14.772499023490557</v>
      </c>
      <c r="J118">
        <f t="shared" si="38"/>
        <v>7.518420077331359</v>
      </c>
      <c r="L118">
        <f t="shared" si="38"/>
        <v>-19.337572128171661</v>
      </c>
      <c r="N118">
        <f t="shared" si="38"/>
        <v>-53.02994078864559</v>
      </c>
    </row>
    <row r="119" spans="1:14" x14ac:dyDescent="0.25">
      <c r="C119" t="s">
        <v>52</v>
      </c>
      <c r="D119">
        <f t="shared" si="38"/>
        <v>46.250811177492629</v>
      </c>
      <c r="F119">
        <f t="shared" si="38"/>
        <v>31.712271603435322</v>
      </c>
      <c r="H119">
        <f t="shared" si="38"/>
        <v>-14.253268702900069</v>
      </c>
      <c r="J119">
        <f t="shared" si="38"/>
        <v>32.994533085260677</v>
      </c>
      <c r="L119">
        <f t="shared" si="38"/>
        <v>-4.2496377118164865</v>
      </c>
      <c r="N119">
        <f t="shared" si="38"/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71FC-4A8A-47C6-B43A-C7731E5BB93D}">
  <dimension ref="A1:AH142"/>
  <sheetViews>
    <sheetView topLeftCell="O1" workbookViewId="0">
      <selection activeCell="AA1" sqref="AA1"/>
    </sheetView>
  </sheetViews>
  <sheetFormatPr defaultRowHeight="15" x14ac:dyDescent="0.25"/>
  <sheetData>
    <row r="1" spans="1:34" x14ac:dyDescent="0.25">
      <c r="H1" t="s">
        <v>83</v>
      </c>
      <c r="AA1" t="s">
        <v>91</v>
      </c>
    </row>
    <row r="2" spans="1:34" x14ac:dyDescent="0.25">
      <c r="D2" t="s">
        <v>62</v>
      </c>
      <c r="F2" t="s">
        <v>63</v>
      </c>
      <c r="H2" t="s">
        <v>64</v>
      </c>
      <c r="J2" t="s">
        <v>65</v>
      </c>
      <c r="L2" t="s">
        <v>66</v>
      </c>
      <c r="N2" t="s">
        <v>6</v>
      </c>
      <c r="W2" t="s">
        <v>62</v>
      </c>
      <c r="Y2" t="s">
        <v>63</v>
      </c>
      <c r="AA2" t="s">
        <v>64</v>
      </c>
      <c r="AC2" t="s">
        <v>65</v>
      </c>
      <c r="AE2" t="s">
        <v>66</v>
      </c>
      <c r="AG2" t="s">
        <v>6</v>
      </c>
    </row>
    <row r="3" spans="1:34" x14ac:dyDescent="0.25">
      <c r="A3" t="s">
        <v>7</v>
      </c>
      <c r="D3" t="s">
        <v>8</v>
      </c>
      <c r="E3" t="s">
        <v>9</v>
      </c>
      <c r="F3" t="s">
        <v>8</v>
      </c>
      <c r="G3" t="s">
        <v>9</v>
      </c>
      <c r="H3" t="s">
        <v>8</v>
      </c>
      <c r="I3" t="s">
        <v>9</v>
      </c>
      <c r="J3" t="s">
        <v>8</v>
      </c>
      <c r="K3" t="s">
        <v>9</v>
      </c>
      <c r="L3" t="s">
        <v>8</v>
      </c>
      <c r="M3" t="s">
        <v>9</v>
      </c>
      <c r="N3" t="s">
        <v>11</v>
      </c>
      <c r="O3" t="s">
        <v>12</v>
      </c>
      <c r="T3" t="s">
        <v>7</v>
      </c>
      <c r="W3" t="s">
        <v>8</v>
      </c>
      <c r="X3" t="s">
        <v>9</v>
      </c>
      <c r="Y3" t="s">
        <v>8</v>
      </c>
      <c r="Z3" t="s">
        <v>9</v>
      </c>
      <c r="AA3" t="s">
        <v>8</v>
      </c>
      <c r="AB3" t="s">
        <v>9</v>
      </c>
      <c r="AC3" t="s">
        <v>8</v>
      </c>
      <c r="AD3" t="s">
        <v>9</v>
      </c>
      <c r="AE3" t="s">
        <v>8</v>
      </c>
      <c r="AF3" t="s">
        <v>9</v>
      </c>
      <c r="AG3" t="s">
        <v>11</v>
      </c>
      <c r="AH3" t="s">
        <v>12</v>
      </c>
    </row>
    <row r="4" spans="1:34" x14ac:dyDescent="0.25">
      <c r="A4" t="s">
        <v>13</v>
      </c>
      <c r="B4">
        <v>1</v>
      </c>
      <c r="D4">
        <v>1.2445999999999999</v>
      </c>
      <c r="E4">
        <v>0.66749999999999998</v>
      </c>
      <c r="F4">
        <v>1.5258</v>
      </c>
      <c r="G4">
        <v>0.82469999999999999</v>
      </c>
      <c r="H4">
        <v>1.1355</v>
      </c>
      <c r="I4">
        <v>0.9123</v>
      </c>
      <c r="J4">
        <v>1.4697</v>
      </c>
      <c r="K4">
        <v>0.46460000000000001</v>
      </c>
      <c r="L4">
        <v>0.86760000000000004</v>
      </c>
      <c r="M4">
        <v>0.61699999999999999</v>
      </c>
      <c r="N4">
        <f>L4+J4+H4+F4+D4</f>
        <v>6.2431999999999999</v>
      </c>
      <c r="O4">
        <f>(M4+K4+I4+G4+E4)/5</f>
        <v>0.69721999999999995</v>
      </c>
      <c r="T4" t="s">
        <v>13</v>
      </c>
      <c r="U4">
        <v>1</v>
      </c>
      <c r="W4" s="3">
        <v>213375</v>
      </c>
      <c r="X4" s="2">
        <v>0.53093380199179852</v>
      </c>
      <c r="Y4" s="3">
        <v>149286</v>
      </c>
      <c r="Z4" s="2">
        <v>0.80695443645083931</v>
      </c>
      <c r="AA4">
        <v>136279</v>
      </c>
      <c r="AB4" s="2">
        <v>0.9496620902706947</v>
      </c>
      <c r="AC4" s="3">
        <v>10853</v>
      </c>
      <c r="AD4" s="2">
        <v>0.614853036026905</v>
      </c>
      <c r="AE4" s="3">
        <v>116607</v>
      </c>
      <c r="AF4" s="2">
        <v>0.50315161182433299</v>
      </c>
      <c r="AG4">
        <f>AE4+AC4+AA4+Y4+W4</f>
        <v>626400</v>
      </c>
      <c r="AH4" s="1">
        <f>(AF4+AD4+AB4+Z4+X4)/5</f>
        <v>0.68111099531291397</v>
      </c>
    </row>
    <row r="5" spans="1:34" x14ac:dyDescent="0.25">
      <c r="A5" t="s">
        <v>14</v>
      </c>
      <c r="B5">
        <v>2</v>
      </c>
      <c r="D5">
        <v>1.1345000000000001</v>
      </c>
      <c r="E5">
        <v>1.2813000000000001</v>
      </c>
      <c r="F5">
        <v>1.2806</v>
      </c>
      <c r="G5">
        <v>1.0948</v>
      </c>
      <c r="H5">
        <v>1.2163999999999999</v>
      </c>
      <c r="I5">
        <v>1.0436000000000001</v>
      </c>
      <c r="J5">
        <v>1.0417000000000001</v>
      </c>
      <c r="K5">
        <v>1.0456000000000001</v>
      </c>
      <c r="L5">
        <v>0.87129999999999996</v>
      </c>
      <c r="M5">
        <v>1.1184000000000001</v>
      </c>
      <c r="N5">
        <f t="shared" ref="N5:N24" si="0">L5+J5+H5+F5+D5</f>
        <v>5.5445000000000002</v>
      </c>
      <c r="O5">
        <f t="shared" ref="O5:O24" si="1">(M5+K5+I5+G5+E5)/5</f>
        <v>1.1167400000000001</v>
      </c>
      <c r="T5" t="s">
        <v>14</v>
      </c>
      <c r="U5">
        <v>2</v>
      </c>
      <c r="W5" s="3">
        <v>201963</v>
      </c>
      <c r="X5" s="2">
        <v>1.0911057966063091</v>
      </c>
      <c r="Y5" s="3">
        <v>138359</v>
      </c>
      <c r="Z5" s="2">
        <v>1.1221098735897195</v>
      </c>
      <c r="AA5">
        <v>145228</v>
      </c>
      <c r="AB5" s="2">
        <v>1.1158041149089708</v>
      </c>
      <c r="AC5" s="3">
        <v>9435</v>
      </c>
      <c r="AD5" s="2">
        <v>1.316163222045575</v>
      </c>
      <c r="AE5" s="3">
        <v>112641</v>
      </c>
      <c r="AF5" s="2">
        <v>0.95465239122521994</v>
      </c>
      <c r="AG5">
        <f t="shared" ref="AG5:AG24" si="2">AE5+AC5+AA5+Y5+W5</f>
        <v>607626</v>
      </c>
      <c r="AH5" s="1">
        <f t="shared" ref="AH5:AH24" si="3">(AF5+AD5+AB5+Z5+X5)/5</f>
        <v>1.1199670796751591</v>
      </c>
    </row>
    <row r="6" spans="1:34" x14ac:dyDescent="0.25">
      <c r="A6" t="s">
        <v>15</v>
      </c>
      <c r="B6">
        <v>3</v>
      </c>
      <c r="D6">
        <v>0.82879999999999998</v>
      </c>
      <c r="E6">
        <v>0.55110000000000003</v>
      </c>
      <c r="F6">
        <v>0.56079999999999997</v>
      </c>
      <c r="G6">
        <v>0.25380000000000003</v>
      </c>
      <c r="H6">
        <v>0.71699999999999997</v>
      </c>
      <c r="I6">
        <v>0.29859999999999998</v>
      </c>
      <c r="J6">
        <v>0.77859999999999996</v>
      </c>
      <c r="K6">
        <v>1.4602999999999999</v>
      </c>
      <c r="L6">
        <v>0.874</v>
      </c>
      <c r="M6">
        <v>0.84419999999999995</v>
      </c>
      <c r="N6">
        <f t="shared" si="0"/>
        <v>3.7591999999999999</v>
      </c>
      <c r="O6">
        <f t="shared" si="1"/>
        <v>0.68159999999999998</v>
      </c>
      <c r="T6" t="s">
        <v>15</v>
      </c>
      <c r="U6">
        <v>3</v>
      </c>
      <c r="W6" s="3">
        <v>152994</v>
      </c>
      <c r="X6" s="2">
        <v>0.49807835601396133</v>
      </c>
      <c r="Y6" s="3">
        <v>66317</v>
      </c>
      <c r="Z6" s="2">
        <v>0.26789510985116938</v>
      </c>
      <c r="AA6">
        <v>85161</v>
      </c>
      <c r="AB6" s="2">
        <v>0.33260530054837306</v>
      </c>
      <c r="AC6" s="3">
        <v>8354</v>
      </c>
      <c r="AD6" s="2">
        <v>1.7651424467321044</v>
      </c>
      <c r="AE6" s="3">
        <v>108518</v>
      </c>
      <c r="AF6" s="2">
        <v>0.75400394404614901</v>
      </c>
      <c r="AG6">
        <f t="shared" si="2"/>
        <v>421344</v>
      </c>
      <c r="AH6" s="1">
        <f t="shared" si="3"/>
        <v>0.72354503143835136</v>
      </c>
    </row>
    <row r="7" spans="1:34" x14ac:dyDescent="0.25">
      <c r="A7" t="s">
        <v>16</v>
      </c>
      <c r="B7">
        <v>4</v>
      </c>
      <c r="D7">
        <v>0.72499999999999998</v>
      </c>
      <c r="E7">
        <v>1.2343999999999999</v>
      </c>
      <c r="F7">
        <v>0.71109999999999995</v>
      </c>
      <c r="G7">
        <v>1.2311000000000001</v>
      </c>
      <c r="H7">
        <v>0.89300000000000002</v>
      </c>
      <c r="I7">
        <v>1.4158999999999999</v>
      </c>
      <c r="J7">
        <v>0.6552</v>
      </c>
      <c r="K7">
        <v>1.3859999999999999</v>
      </c>
      <c r="L7">
        <v>0.85550000000000004</v>
      </c>
      <c r="M7">
        <v>1.6065</v>
      </c>
      <c r="N7">
        <f t="shared" si="0"/>
        <v>3.8397999999999999</v>
      </c>
      <c r="O7">
        <f t="shared" si="1"/>
        <v>1.3747799999999999</v>
      </c>
      <c r="T7" t="s">
        <v>16</v>
      </c>
      <c r="U7">
        <v>4</v>
      </c>
      <c r="W7" s="3">
        <v>138602</v>
      </c>
      <c r="X7" s="2">
        <v>1.1921833739772876</v>
      </c>
      <c r="Y7" s="3">
        <v>91351</v>
      </c>
      <c r="Z7" s="2">
        <v>1.3623934056551106</v>
      </c>
      <c r="AA7">
        <v>105505</v>
      </c>
      <c r="AB7" s="2">
        <v>1.6095540495711105</v>
      </c>
      <c r="AC7" s="3">
        <v>8126</v>
      </c>
      <c r="AD7" s="2">
        <v>1.6119862170809747</v>
      </c>
      <c r="AE7" s="3">
        <v>101837</v>
      </c>
      <c r="AF7" s="2">
        <v>1.4856289953553228</v>
      </c>
      <c r="AG7">
        <f t="shared" si="2"/>
        <v>445421</v>
      </c>
      <c r="AH7" s="1">
        <f t="shared" si="3"/>
        <v>1.4523492083279612</v>
      </c>
    </row>
    <row r="8" spans="1:34" x14ac:dyDescent="0.25">
      <c r="A8" t="s">
        <v>17</v>
      </c>
      <c r="B8">
        <v>5</v>
      </c>
      <c r="D8">
        <v>0.95779999999999998</v>
      </c>
      <c r="E8">
        <v>1.3619000000000001</v>
      </c>
      <c r="F8">
        <v>0.86890000000000001</v>
      </c>
      <c r="G8">
        <v>1.6586000000000001</v>
      </c>
      <c r="H8">
        <v>1.0076000000000001</v>
      </c>
      <c r="I8">
        <v>1.3687</v>
      </c>
      <c r="J8">
        <v>0.95550000000000002</v>
      </c>
      <c r="K8">
        <v>1.0259</v>
      </c>
      <c r="L8">
        <v>1.1859</v>
      </c>
      <c r="M8">
        <v>1.0347</v>
      </c>
      <c r="N8">
        <f t="shared" si="0"/>
        <v>4.9756999999999998</v>
      </c>
      <c r="O8">
        <f t="shared" si="1"/>
        <v>1.2899600000000002</v>
      </c>
      <c r="T8" t="s">
        <v>17</v>
      </c>
      <c r="U8">
        <v>5</v>
      </c>
      <c r="W8" s="3">
        <v>189406</v>
      </c>
      <c r="X8" s="2">
        <v>1.3869465592431074</v>
      </c>
      <c r="Y8" s="3">
        <v>120487</v>
      </c>
      <c r="Z8" s="2">
        <v>1.9036410567115125</v>
      </c>
      <c r="AA8">
        <v>118412</v>
      </c>
      <c r="AB8" s="2">
        <v>1.60049657129345</v>
      </c>
      <c r="AC8" s="3">
        <v>13449</v>
      </c>
      <c r="AD8" s="2">
        <v>1.13934121496022</v>
      </c>
      <c r="AE8" s="3">
        <v>135087</v>
      </c>
      <c r="AF8" s="2">
        <v>1.0000518184577347</v>
      </c>
      <c r="AG8">
        <f t="shared" si="2"/>
        <v>576841</v>
      </c>
      <c r="AH8" s="1">
        <f t="shared" si="3"/>
        <v>1.406095444133205</v>
      </c>
    </row>
    <row r="9" spans="1:34" x14ac:dyDescent="0.25">
      <c r="A9" t="s">
        <v>18</v>
      </c>
      <c r="B9">
        <v>6</v>
      </c>
      <c r="D9">
        <v>1.0064</v>
      </c>
      <c r="E9">
        <v>0.95609999999999995</v>
      </c>
      <c r="F9">
        <v>0.99070000000000003</v>
      </c>
      <c r="G9">
        <v>1.1294</v>
      </c>
      <c r="H9">
        <v>1.0891</v>
      </c>
      <c r="I9">
        <v>1.0991</v>
      </c>
      <c r="J9">
        <v>1.0083</v>
      </c>
      <c r="K9">
        <v>0.89559999999999995</v>
      </c>
      <c r="L9">
        <v>1.5018</v>
      </c>
      <c r="M9">
        <v>0.91500000000000004</v>
      </c>
      <c r="N9">
        <f t="shared" si="0"/>
        <v>5.5963000000000003</v>
      </c>
      <c r="O9">
        <f t="shared" si="1"/>
        <v>0.99903999999999993</v>
      </c>
      <c r="T9" t="s">
        <v>18</v>
      </c>
      <c r="U9">
        <v>6</v>
      </c>
      <c r="W9" s="3">
        <v>205629</v>
      </c>
      <c r="X9" s="2">
        <v>1.029446235696327</v>
      </c>
      <c r="Y9" s="3">
        <v>147486</v>
      </c>
      <c r="Z9" s="2">
        <v>1.3408730320165982</v>
      </c>
      <c r="AA9">
        <v>127319</v>
      </c>
      <c r="AB9" s="2">
        <v>1.3174231654348527</v>
      </c>
      <c r="AC9" s="3">
        <v>15879</v>
      </c>
      <c r="AD9" s="2">
        <v>0.95402733169595066</v>
      </c>
      <c r="AE9" s="3">
        <v>163364</v>
      </c>
      <c r="AF9" s="2">
        <v>0.92161675766998852</v>
      </c>
      <c r="AG9">
        <f t="shared" si="2"/>
        <v>659677</v>
      </c>
      <c r="AH9" s="1">
        <f t="shared" si="3"/>
        <v>1.1126773045027434</v>
      </c>
    </row>
    <row r="10" spans="1:34" x14ac:dyDescent="0.25">
      <c r="A10" t="s">
        <v>19</v>
      </c>
      <c r="B10">
        <v>7</v>
      </c>
      <c r="D10">
        <v>0.96389999999999998</v>
      </c>
      <c r="E10">
        <v>1.0582</v>
      </c>
      <c r="F10">
        <v>0.76160000000000005</v>
      </c>
      <c r="G10">
        <v>1.1733</v>
      </c>
      <c r="H10">
        <v>0.64810000000000001</v>
      </c>
      <c r="I10">
        <v>1.0625</v>
      </c>
      <c r="J10">
        <v>1.0162</v>
      </c>
      <c r="K10">
        <v>0.82150000000000001</v>
      </c>
      <c r="L10">
        <v>1.4709000000000001</v>
      </c>
      <c r="M10">
        <v>0.86160000000000003</v>
      </c>
      <c r="N10">
        <f t="shared" si="0"/>
        <v>4.8606999999999996</v>
      </c>
      <c r="O10">
        <f t="shared" si="1"/>
        <v>0.99541999999999997</v>
      </c>
      <c r="T10" t="s">
        <v>19</v>
      </c>
      <c r="U10">
        <v>7</v>
      </c>
      <c r="W10" s="3">
        <v>203288</v>
      </c>
      <c r="X10" s="2">
        <v>1.196440517885955</v>
      </c>
      <c r="Y10" s="3">
        <v>121157</v>
      </c>
      <c r="Z10" s="2">
        <v>1.4395536370164332</v>
      </c>
      <c r="AA10">
        <v>75361</v>
      </c>
      <c r="AB10" s="2">
        <v>1.309019253990791</v>
      </c>
      <c r="AC10" s="3">
        <v>17704</v>
      </c>
      <c r="AD10" s="2">
        <v>0.82772254857659289</v>
      </c>
      <c r="AE10" s="3">
        <v>152465</v>
      </c>
      <c r="AF10" s="2">
        <v>0.89570721149116195</v>
      </c>
      <c r="AG10">
        <f t="shared" si="2"/>
        <v>569975</v>
      </c>
      <c r="AH10" s="1">
        <f t="shared" si="3"/>
        <v>1.1336886337921868</v>
      </c>
    </row>
    <row r="11" spans="1:34" x14ac:dyDescent="0.25">
      <c r="A11" t="s">
        <v>20</v>
      </c>
      <c r="B11">
        <v>8</v>
      </c>
      <c r="D11">
        <v>1.0331999999999999</v>
      </c>
      <c r="E11">
        <v>1.159</v>
      </c>
      <c r="F11">
        <v>1.1823999999999999</v>
      </c>
      <c r="G11">
        <v>1.0646</v>
      </c>
      <c r="H11">
        <v>1.0755999999999999</v>
      </c>
      <c r="I11">
        <v>1.2492000000000001</v>
      </c>
      <c r="J11">
        <v>1.1737</v>
      </c>
      <c r="K11">
        <v>1.1667000000000001</v>
      </c>
      <c r="L11">
        <v>1.4214</v>
      </c>
      <c r="M11">
        <v>1.0336000000000001</v>
      </c>
      <c r="N11">
        <f t="shared" si="0"/>
        <v>5.8862999999999994</v>
      </c>
      <c r="O11">
        <f t="shared" si="1"/>
        <v>1.1346200000000002</v>
      </c>
      <c r="T11" t="s">
        <v>20</v>
      </c>
      <c r="U11">
        <v>8</v>
      </c>
      <c r="W11" s="3">
        <v>224695</v>
      </c>
      <c r="X11" s="2">
        <v>1.3810276152117316</v>
      </c>
      <c r="Y11" s="3">
        <v>200166</v>
      </c>
      <c r="Z11" s="2">
        <v>1.3492101555708762</v>
      </c>
      <c r="AA11">
        <v>124405</v>
      </c>
      <c r="AB11" s="2">
        <v>1.5817129536594188</v>
      </c>
      <c r="AC11" s="3">
        <v>22411</v>
      </c>
      <c r="AD11" s="2">
        <v>1.1160144571862032</v>
      </c>
      <c r="AE11" s="3">
        <v>140057</v>
      </c>
      <c r="AF11" s="2">
        <v>1.1210864148168245</v>
      </c>
      <c r="AG11">
        <f t="shared" si="2"/>
        <v>711734</v>
      </c>
      <c r="AH11" s="1">
        <f t="shared" si="3"/>
        <v>1.3098103192890109</v>
      </c>
    </row>
    <row r="12" spans="1:34" x14ac:dyDescent="0.25">
      <c r="A12" t="s">
        <v>21</v>
      </c>
      <c r="B12">
        <v>9</v>
      </c>
      <c r="D12">
        <v>1.0568</v>
      </c>
      <c r="E12">
        <v>0.77769999999999995</v>
      </c>
      <c r="F12">
        <v>1.1627000000000001</v>
      </c>
      <c r="G12">
        <v>0.70279999999999998</v>
      </c>
      <c r="H12">
        <v>1.1489</v>
      </c>
      <c r="I12">
        <v>0.64780000000000004</v>
      </c>
      <c r="J12">
        <v>1.1534</v>
      </c>
      <c r="K12">
        <v>0.76959999999999995</v>
      </c>
      <c r="L12">
        <v>0.48930000000000001</v>
      </c>
      <c r="M12">
        <v>1.1046</v>
      </c>
      <c r="N12">
        <f t="shared" si="0"/>
        <v>5.0110999999999999</v>
      </c>
      <c r="O12">
        <f t="shared" si="1"/>
        <v>0.8005000000000001</v>
      </c>
      <c r="T12" t="s">
        <v>21</v>
      </c>
      <c r="U12">
        <v>9</v>
      </c>
      <c r="W12" s="3">
        <v>236786</v>
      </c>
      <c r="X12" s="2">
        <v>0.96991376179334932</v>
      </c>
      <c r="Y12" s="3">
        <v>208708</v>
      </c>
      <c r="Z12" s="2">
        <v>0.9170707399812178</v>
      </c>
      <c r="AA12">
        <v>132164</v>
      </c>
      <c r="AB12" s="2">
        <v>0.84453406373899098</v>
      </c>
      <c r="AC12" s="3">
        <v>23953</v>
      </c>
      <c r="AD12" s="2">
        <v>0.70037156097357323</v>
      </c>
      <c r="AE12" s="3">
        <v>45702</v>
      </c>
      <c r="AF12" s="2">
        <v>1.2368386503872917</v>
      </c>
      <c r="AG12">
        <f t="shared" si="2"/>
        <v>647313</v>
      </c>
      <c r="AH12" s="1">
        <f t="shared" si="3"/>
        <v>0.93374575537488469</v>
      </c>
    </row>
    <row r="13" spans="1:34" x14ac:dyDescent="0.25">
      <c r="A13" t="s">
        <v>22</v>
      </c>
      <c r="B13">
        <v>10</v>
      </c>
      <c r="D13">
        <v>1.0565</v>
      </c>
      <c r="E13">
        <v>0.92789999999999995</v>
      </c>
      <c r="F13">
        <v>1.0247999999999999</v>
      </c>
      <c r="G13">
        <v>0.85199999999999998</v>
      </c>
      <c r="H13">
        <v>1.0689</v>
      </c>
      <c r="I13">
        <v>0.89559999999999995</v>
      </c>
      <c r="J13">
        <v>0.8448</v>
      </c>
      <c r="K13">
        <v>0.94289999999999996</v>
      </c>
      <c r="L13">
        <v>0.42099999999999999</v>
      </c>
      <c r="M13">
        <v>0.85219999999999996</v>
      </c>
      <c r="N13">
        <f t="shared" si="0"/>
        <v>4.4159999999999995</v>
      </c>
      <c r="O13">
        <f t="shared" si="1"/>
        <v>0.8941199999999998</v>
      </c>
      <c r="T13" t="s">
        <v>22</v>
      </c>
      <c r="U13">
        <v>10</v>
      </c>
      <c r="W13" s="3">
        <v>243664</v>
      </c>
      <c r="X13" s="2">
        <v>1.2056684614879507</v>
      </c>
      <c r="Y13" s="3">
        <v>194417</v>
      </c>
      <c r="Z13" s="2">
        <v>1.1539320121182819</v>
      </c>
      <c r="AA13">
        <v>122293</v>
      </c>
      <c r="AB13" s="2">
        <v>1.1904769692459911</v>
      </c>
      <c r="AC13" s="3">
        <v>18958</v>
      </c>
      <c r="AD13" s="2">
        <v>0.8125329676126174</v>
      </c>
      <c r="AE13" s="3">
        <v>37171</v>
      </c>
      <c r="AF13" s="2">
        <v>0.98700599930053001</v>
      </c>
      <c r="AG13">
        <f t="shared" si="2"/>
        <v>616503</v>
      </c>
      <c r="AH13" s="1">
        <f t="shared" si="3"/>
        <v>1.0699232819530742</v>
      </c>
    </row>
    <row r="14" spans="1:34" x14ac:dyDescent="0.25">
      <c r="O14">
        <f t="shared" si="1"/>
        <v>0</v>
      </c>
      <c r="W14" s="3"/>
      <c r="X14" s="2"/>
      <c r="Y14" s="3"/>
      <c r="Z14" s="2"/>
      <c r="AB14" s="2"/>
      <c r="AC14" s="3"/>
      <c r="AD14" s="2"/>
      <c r="AE14" s="3"/>
      <c r="AF14" s="2"/>
      <c r="AH14" s="1">
        <f t="shared" si="3"/>
        <v>0</v>
      </c>
    </row>
    <row r="15" spans="1:34" x14ac:dyDescent="0.25">
      <c r="A15" t="s">
        <v>23</v>
      </c>
      <c r="B15">
        <v>11</v>
      </c>
      <c r="D15">
        <v>0.90800000000000003</v>
      </c>
      <c r="E15">
        <v>0.98899999999999999</v>
      </c>
      <c r="F15">
        <v>0.82099999999999995</v>
      </c>
      <c r="G15">
        <v>1.1237999999999999</v>
      </c>
      <c r="H15">
        <v>0.70709999999999995</v>
      </c>
      <c r="I15">
        <v>1.012</v>
      </c>
      <c r="J15">
        <v>1.502</v>
      </c>
      <c r="K15">
        <v>1.0108999999999999</v>
      </c>
      <c r="L15">
        <v>0.62490000000000001</v>
      </c>
      <c r="M15">
        <v>0.91920000000000002</v>
      </c>
      <c r="N15">
        <f t="shared" si="0"/>
        <v>4.5630000000000006</v>
      </c>
      <c r="O15">
        <f t="shared" si="1"/>
        <v>1.01098</v>
      </c>
      <c r="T15" t="s">
        <v>23</v>
      </c>
      <c r="U15">
        <v>11</v>
      </c>
      <c r="W15" s="3">
        <v>240086</v>
      </c>
      <c r="X15" s="2">
        <v>1.3193855535099923</v>
      </c>
      <c r="Y15" s="3">
        <v>195086</v>
      </c>
      <c r="Z15" s="2">
        <v>1.8305106465866336</v>
      </c>
      <c r="AA15">
        <v>112195</v>
      </c>
      <c r="AB15" s="2">
        <v>1.3687597486519008</v>
      </c>
      <c r="AC15" s="3">
        <v>19030</v>
      </c>
      <c r="AD15" s="2">
        <v>0.96248029427220183</v>
      </c>
      <c r="AE15" s="3">
        <v>36315</v>
      </c>
      <c r="AF15" s="2">
        <v>1.2785901142778466</v>
      </c>
      <c r="AG15">
        <f t="shared" si="2"/>
        <v>602712</v>
      </c>
      <c r="AH15" s="1">
        <f t="shared" si="3"/>
        <v>1.3519452714597151</v>
      </c>
    </row>
    <row r="16" spans="1:34" x14ac:dyDescent="0.25">
      <c r="A16" t="s">
        <v>24</v>
      </c>
      <c r="B16">
        <v>12</v>
      </c>
      <c r="D16">
        <v>0.9677</v>
      </c>
      <c r="E16">
        <v>1.2229000000000001</v>
      </c>
      <c r="F16">
        <v>0.99919999999999998</v>
      </c>
      <c r="G16">
        <v>1.2444999999999999</v>
      </c>
      <c r="H16">
        <v>0.92510000000000003</v>
      </c>
      <c r="I16">
        <v>1.1565000000000001</v>
      </c>
      <c r="J16">
        <v>1.0243</v>
      </c>
      <c r="K16">
        <v>0.78900000000000003</v>
      </c>
      <c r="L16">
        <v>0.73440000000000005</v>
      </c>
      <c r="M16">
        <v>1.1511</v>
      </c>
      <c r="N16">
        <f t="shared" si="0"/>
        <v>4.6507000000000005</v>
      </c>
      <c r="O16">
        <f t="shared" si="1"/>
        <v>1.1128000000000002</v>
      </c>
      <c r="T16" t="s">
        <v>24</v>
      </c>
      <c r="U16">
        <v>12</v>
      </c>
      <c r="W16" s="3">
        <v>252058</v>
      </c>
      <c r="X16" s="2">
        <v>1.5492624713359624</v>
      </c>
      <c r="Y16" s="3">
        <v>234324</v>
      </c>
      <c r="Z16" s="2">
        <v>1.8978081630562811</v>
      </c>
      <c r="AA16">
        <v>147002</v>
      </c>
      <c r="AB16" s="2">
        <v>1.5012176705078843</v>
      </c>
      <c r="AC16" s="3">
        <v>20429</v>
      </c>
      <c r="AD16" s="2">
        <v>0.75652259043516568</v>
      </c>
      <c r="AE16" s="3">
        <v>48686</v>
      </c>
      <c r="AF16" s="2">
        <v>1.511194183132728</v>
      </c>
      <c r="AG16">
        <f t="shared" si="2"/>
        <v>702499</v>
      </c>
      <c r="AH16" s="1">
        <f t="shared" si="3"/>
        <v>1.4432010156936044</v>
      </c>
    </row>
    <row r="17" spans="1:34" x14ac:dyDescent="0.25">
      <c r="A17" t="s">
        <v>25</v>
      </c>
      <c r="B17">
        <v>13</v>
      </c>
      <c r="D17">
        <v>1.0566</v>
      </c>
      <c r="E17">
        <v>1.1748000000000001</v>
      </c>
      <c r="F17">
        <v>1.1935</v>
      </c>
      <c r="G17">
        <v>1.0947</v>
      </c>
      <c r="H17">
        <v>1.1714</v>
      </c>
      <c r="I17">
        <v>1.1047</v>
      </c>
      <c r="J17">
        <v>0.80300000000000005</v>
      </c>
      <c r="K17">
        <v>1.0646</v>
      </c>
      <c r="L17">
        <v>0.89610000000000001</v>
      </c>
      <c r="M17">
        <v>1.2022999999999999</v>
      </c>
      <c r="N17">
        <f t="shared" si="0"/>
        <v>5.1205999999999996</v>
      </c>
      <c r="O17">
        <f t="shared" si="1"/>
        <v>1.1282200000000002</v>
      </c>
      <c r="T17" t="s">
        <v>25</v>
      </c>
      <c r="U17">
        <v>13</v>
      </c>
      <c r="W17" s="3">
        <v>271071</v>
      </c>
      <c r="X17" s="2">
        <v>1.4089777217039079</v>
      </c>
      <c r="Y17" s="3">
        <v>276189</v>
      </c>
      <c r="Z17" s="2">
        <v>1.5562495247819428</v>
      </c>
      <c r="AA17">
        <v>186413</v>
      </c>
      <c r="AB17" s="2">
        <v>1.3682790363333028</v>
      </c>
      <c r="AC17" s="3">
        <v>21857</v>
      </c>
      <c r="AD17" s="2">
        <v>1.0444708788946333</v>
      </c>
      <c r="AE17" s="3">
        <v>66748</v>
      </c>
      <c r="AF17" s="2">
        <v>1.4829807634685683</v>
      </c>
      <c r="AG17">
        <f t="shared" si="2"/>
        <v>822278</v>
      </c>
      <c r="AH17" s="1">
        <f t="shared" si="3"/>
        <v>1.372191585036471</v>
      </c>
    </row>
    <row r="18" spans="1:34" x14ac:dyDescent="0.25">
      <c r="A18" t="s">
        <v>26</v>
      </c>
      <c r="B18">
        <v>14</v>
      </c>
      <c r="D18">
        <v>1.1424000000000001</v>
      </c>
      <c r="E18">
        <v>0.53839999999999999</v>
      </c>
      <c r="F18">
        <v>1.3481000000000001</v>
      </c>
      <c r="G18">
        <v>0.55159999999999998</v>
      </c>
      <c r="H18">
        <v>1.3789</v>
      </c>
      <c r="I18">
        <v>0.7944</v>
      </c>
      <c r="J18">
        <v>0.79490000000000005</v>
      </c>
      <c r="K18">
        <v>1.1913</v>
      </c>
      <c r="L18">
        <v>1.127</v>
      </c>
      <c r="M18">
        <v>0.74770000000000003</v>
      </c>
      <c r="N18">
        <f t="shared" si="0"/>
        <v>5.7912999999999997</v>
      </c>
      <c r="O18">
        <f t="shared" si="1"/>
        <v>0.76468000000000003</v>
      </c>
      <c r="T18" t="s">
        <v>26</v>
      </c>
      <c r="U18">
        <v>14</v>
      </c>
      <c r="W18" s="3">
        <v>288591</v>
      </c>
      <c r="X18" s="2">
        <v>0.61123527760740981</v>
      </c>
      <c r="Y18" s="3">
        <v>307778</v>
      </c>
      <c r="Z18" s="2">
        <v>0.72790777768391501</v>
      </c>
      <c r="AA18">
        <v>219751</v>
      </c>
      <c r="AB18" s="2">
        <v>0.94307648201828431</v>
      </c>
      <c r="AC18" s="3">
        <v>27421</v>
      </c>
      <c r="AD18" s="2">
        <v>1.1814302906531491</v>
      </c>
      <c r="AE18" s="3">
        <v>93166</v>
      </c>
      <c r="AF18" s="2">
        <v>0.85823154369619814</v>
      </c>
      <c r="AG18">
        <f t="shared" si="2"/>
        <v>936707</v>
      </c>
      <c r="AH18" s="1">
        <f t="shared" si="3"/>
        <v>0.86437627433179132</v>
      </c>
    </row>
    <row r="19" spans="1:34" x14ac:dyDescent="0.25">
      <c r="A19" t="s">
        <v>27</v>
      </c>
      <c r="B19">
        <v>15</v>
      </c>
      <c r="D19">
        <v>1.0117</v>
      </c>
      <c r="E19">
        <v>0.93840000000000001</v>
      </c>
      <c r="F19">
        <v>0.54039999999999999</v>
      </c>
      <c r="G19">
        <v>0.77749999999999997</v>
      </c>
      <c r="H19">
        <v>0.89870000000000005</v>
      </c>
      <c r="I19">
        <v>0.85229999999999995</v>
      </c>
      <c r="J19">
        <v>0.9466</v>
      </c>
      <c r="K19">
        <v>0.83650000000000002</v>
      </c>
      <c r="L19">
        <v>1.2864</v>
      </c>
      <c r="M19">
        <v>1.1689000000000001</v>
      </c>
      <c r="N19">
        <f t="shared" si="0"/>
        <v>4.6838000000000006</v>
      </c>
      <c r="O19">
        <f t="shared" si="1"/>
        <v>0.91471999999999998</v>
      </c>
      <c r="T19" t="s">
        <v>27</v>
      </c>
      <c r="U19">
        <v>15</v>
      </c>
      <c r="W19" s="3">
        <v>251582</v>
      </c>
      <c r="X19" s="2">
        <v>0.99860085379717145</v>
      </c>
      <c r="Y19" s="3">
        <v>121694</v>
      </c>
      <c r="Z19" s="2">
        <v>0.95327625026706331</v>
      </c>
      <c r="AA19">
        <v>143423</v>
      </c>
      <c r="AB19" s="2">
        <v>0.95738479881190608</v>
      </c>
      <c r="AC19" s="3">
        <v>39542</v>
      </c>
      <c r="AD19" s="2">
        <v>0.84464619897830151</v>
      </c>
      <c r="AE19" s="3">
        <v>116883</v>
      </c>
      <c r="AF19" s="2">
        <v>1.247290025067803</v>
      </c>
      <c r="AG19">
        <f t="shared" si="2"/>
        <v>673124</v>
      </c>
      <c r="AH19" s="1">
        <f t="shared" si="3"/>
        <v>1.0002396253844492</v>
      </c>
    </row>
    <row r="20" spans="1:34" x14ac:dyDescent="0.25">
      <c r="A20" t="s">
        <v>28</v>
      </c>
      <c r="B20">
        <v>16</v>
      </c>
      <c r="D20">
        <v>1.0884</v>
      </c>
      <c r="E20">
        <v>0.53090000000000004</v>
      </c>
      <c r="F20">
        <v>1.2357</v>
      </c>
      <c r="G20">
        <v>0.50880000000000003</v>
      </c>
      <c r="H20">
        <v>1.2159</v>
      </c>
      <c r="I20">
        <v>0.70120000000000005</v>
      </c>
      <c r="J20">
        <v>1.0198</v>
      </c>
      <c r="K20">
        <v>0.84489999999999998</v>
      </c>
      <c r="L20">
        <v>1.4541999999999999</v>
      </c>
      <c r="M20">
        <v>0.55630000000000002</v>
      </c>
      <c r="N20">
        <f t="shared" si="0"/>
        <v>6.0140000000000002</v>
      </c>
      <c r="O20">
        <f t="shared" si="1"/>
        <v>0.62841999999999998</v>
      </c>
      <c r="T20" t="s">
        <v>28</v>
      </c>
      <c r="U20">
        <v>16</v>
      </c>
      <c r="W20" s="3">
        <v>266385</v>
      </c>
      <c r="X20" s="2">
        <v>0.529158924113595</v>
      </c>
      <c r="Y20" s="3">
        <v>274452</v>
      </c>
      <c r="Z20" s="2">
        <v>0.56762931222946089</v>
      </c>
      <c r="AA20">
        <v>194333</v>
      </c>
      <c r="AB20" s="2">
        <v>0.74841637807268968</v>
      </c>
      <c r="AC20" s="3">
        <v>50018</v>
      </c>
      <c r="AD20" s="2">
        <v>0.858410972050062</v>
      </c>
      <c r="AE20" s="3">
        <v>144034</v>
      </c>
      <c r="AF20" s="2">
        <v>0.55318883041504086</v>
      </c>
      <c r="AG20">
        <f t="shared" si="2"/>
        <v>929222</v>
      </c>
      <c r="AH20" s="1">
        <f t="shared" si="3"/>
        <v>0.65136088337616971</v>
      </c>
    </row>
    <row r="21" spans="1:34" x14ac:dyDescent="0.25">
      <c r="A21" t="s">
        <v>29</v>
      </c>
      <c r="B21">
        <v>17</v>
      </c>
      <c r="D21">
        <v>0.91059999999999997</v>
      </c>
      <c r="E21">
        <v>1.117</v>
      </c>
      <c r="F21">
        <v>1.0797000000000001</v>
      </c>
      <c r="G21">
        <v>1.0210999999999999</v>
      </c>
      <c r="H21">
        <v>1.0307999999999999</v>
      </c>
      <c r="I21">
        <v>1.0072000000000001</v>
      </c>
      <c r="J21">
        <v>1.0976999999999999</v>
      </c>
      <c r="K21">
        <v>1.3282</v>
      </c>
      <c r="L21">
        <v>1.1033999999999999</v>
      </c>
      <c r="M21">
        <v>0.89219999999999999</v>
      </c>
      <c r="N21">
        <f t="shared" si="0"/>
        <v>5.2221999999999991</v>
      </c>
      <c r="O21">
        <f t="shared" si="1"/>
        <v>1.07314</v>
      </c>
      <c r="T21" t="s">
        <v>29</v>
      </c>
      <c r="U21">
        <v>17</v>
      </c>
      <c r="W21" s="3">
        <v>219284</v>
      </c>
      <c r="X21" s="2">
        <v>1.0399709965159336</v>
      </c>
      <c r="Y21" s="3">
        <v>236449</v>
      </c>
      <c r="Z21" s="2">
        <v>1.0428887413353407</v>
      </c>
      <c r="AA21">
        <v>164981</v>
      </c>
      <c r="AB21" s="2">
        <v>1.0155351222261957</v>
      </c>
      <c r="AC21" s="3">
        <v>61824</v>
      </c>
      <c r="AD21" s="2">
        <v>1.3676242236024845</v>
      </c>
      <c r="AE21" s="3">
        <v>118320</v>
      </c>
      <c r="AF21" s="2">
        <v>0.81266903313049355</v>
      </c>
      <c r="AG21">
        <f t="shared" si="2"/>
        <v>800858</v>
      </c>
      <c r="AH21" s="1">
        <f t="shared" si="3"/>
        <v>1.0557376233620896</v>
      </c>
    </row>
    <row r="22" spans="1:34" x14ac:dyDescent="0.25">
      <c r="A22" t="s">
        <v>30</v>
      </c>
      <c r="B22">
        <v>18</v>
      </c>
      <c r="D22">
        <v>0.88390000000000002</v>
      </c>
      <c r="E22">
        <v>1.5628</v>
      </c>
      <c r="F22">
        <v>0.7147</v>
      </c>
      <c r="G22">
        <v>1.4832000000000001</v>
      </c>
      <c r="H22">
        <v>0.75339999999999996</v>
      </c>
      <c r="I22">
        <v>1.3077000000000001</v>
      </c>
      <c r="J22">
        <v>1.0871</v>
      </c>
      <c r="K22">
        <v>1.1387</v>
      </c>
      <c r="L22">
        <v>1.0104</v>
      </c>
      <c r="M22">
        <v>1.0036</v>
      </c>
      <c r="N22">
        <f t="shared" si="0"/>
        <v>4.4495000000000005</v>
      </c>
      <c r="O22">
        <f t="shared" si="1"/>
        <v>1.2992000000000001</v>
      </c>
      <c r="T22" t="s">
        <v>30</v>
      </c>
      <c r="U22">
        <v>18</v>
      </c>
      <c r="W22" s="3">
        <v>209395</v>
      </c>
      <c r="X22" s="2">
        <v>1.3487046013515127</v>
      </c>
      <c r="Y22" s="3">
        <v>154298</v>
      </c>
      <c r="Z22" s="2">
        <v>1.3597454276789072</v>
      </c>
      <c r="AA22">
        <v>120764</v>
      </c>
      <c r="AB22" s="2">
        <v>1.2466463515617237</v>
      </c>
      <c r="AC22" s="3">
        <v>69136</v>
      </c>
      <c r="AD22" s="2">
        <v>1.1901758852117565</v>
      </c>
      <c r="AE22" s="3">
        <v>116618</v>
      </c>
      <c r="AF22" s="2">
        <v>0.82900581385377903</v>
      </c>
      <c r="AG22">
        <f t="shared" si="2"/>
        <v>670211</v>
      </c>
      <c r="AH22" s="1">
        <f t="shared" si="3"/>
        <v>1.194855615931536</v>
      </c>
    </row>
    <row r="23" spans="1:34" x14ac:dyDescent="0.25">
      <c r="A23" t="s">
        <v>31</v>
      </c>
      <c r="B23">
        <v>19</v>
      </c>
      <c r="D23">
        <v>0.94469999999999998</v>
      </c>
      <c r="E23">
        <v>1.5567</v>
      </c>
      <c r="F23">
        <v>0.87360000000000004</v>
      </c>
      <c r="G23">
        <v>1.5209999999999999</v>
      </c>
      <c r="H23">
        <v>0.79690000000000005</v>
      </c>
      <c r="I23">
        <v>1.3125</v>
      </c>
      <c r="J23">
        <v>0.97940000000000005</v>
      </c>
      <c r="K23">
        <v>1.0956999999999999</v>
      </c>
      <c r="L23">
        <v>0.85809999999999997</v>
      </c>
      <c r="M23">
        <v>1.7555000000000001</v>
      </c>
      <c r="N23">
        <f t="shared" si="0"/>
        <v>4.4527000000000001</v>
      </c>
      <c r="O23">
        <f t="shared" si="1"/>
        <v>1.44828</v>
      </c>
      <c r="T23" t="s">
        <v>31</v>
      </c>
      <c r="U23">
        <v>19</v>
      </c>
      <c r="W23" s="3">
        <v>220071</v>
      </c>
      <c r="X23" s="2">
        <v>1.2351513829627712</v>
      </c>
      <c r="Y23" s="3">
        <v>185895</v>
      </c>
      <c r="Z23" s="2">
        <v>1.2353801877403912</v>
      </c>
      <c r="AA23">
        <v>127923</v>
      </c>
      <c r="AB23" s="2">
        <v>1.1770205514254668</v>
      </c>
      <c r="AC23" s="3">
        <v>69412</v>
      </c>
      <c r="AD23" s="2">
        <v>1.1591511554198122</v>
      </c>
      <c r="AE23" s="3">
        <v>106073</v>
      </c>
      <c r="AF23" s="2">
        <v>1.3140384452216869</v>
      </c>
      <c r="AG23">
        <f t="shared" si="2"/>
        <v>709374</v>
      </c>
      <c r="AH23" s="1">
        <f t="shared" si="3"/>
        <v>1.2241483445540255</v>
      </c>
    </row>
    <row r="24" spans="1:34" x14ac:dyDescent="0.25">
      <c r="A24" t="s">
        <v>32</v>
      </c>
      <c r="B24">
        <v>20</v>
      </c>
      <c r="D24">
        <v>1.0565</v>
      </c>
      <c r="E24">
        <v>0.92789999999999995</v>
      </c>
      <c r="F24">
        <v>1.194</v>
      </c>
      <c r="G24">
        <v>0.74270000000000003</v>
      </c>
      <c r="H24">
        <v>1.1217999999999999</v>
      </c>
      <c r="I24">
        <v>0.75990000000000002</v>
      </c>
      <c r="J24">
        <v>0.96499999999999997</v>
      </c>
      <c r="K24">
        <v>0.69940000000000002</v>
      </c>
      <c r="L24">
        <v>0.77910000000000001</v>
      </c>
      <c r="M24">
        <v>0.61609999999999998</v>
      </c>
      <c r="N24">
        <f t="shared" si="0"/>
        <v>5.1163999999999996</v>
      </c>
      <c r="O24">
        <f t="shared" si="1"/>
        <v>0.74920000000000009</v>
      </c>
      <c r="T24" t="s">
        <v>32</v>
      </c>
      <c r="U24">
        <v>20</v>
      </c>
      <c r="W24" s="5">
        <v>248623</v>
      </c>
      <c r="X24" s="4">
        <v>0.27</v>
      </c>
      <c r="Y24" s="5">
        <v>250359</v>
      </c>
      <c r="Z24" s="4">
        <v>0.53</v>
      </c>
      <c r="AA24">
        <v>180334</v>
      </c>
      <c r="AB24" s="4">
        <v>0.64</v>
      </c>
      <c r="AC24" s="5">
        <v>75416</v>
      </c>
      <c r="AD24" s="4">
        <v>0.75</v>
      </c>
      <c r="AE24" s="5">
        <v>102675</v>
      </c>
      <c r="AF24" s="4">
        <v>0.41</v>
      </c>
      <c r="AG24">
        <f t="shared" si="2"/>
        <v>857407</v>
      </c>
      <c r="AH24" s="1">
        <f t="shared" si="3"/>
        <v>0.52</v>
      </c>
    </row>
    <row r="26" spans="1:34" x14ac:dyDescent="0.25">
      <c r="C26" t="s">
        <v>33</v>
      </c>
      <c r="D26">
        <f t="shared" ref="D26:O26" si="4">AVERAGE(D4:D24)</f>
        <v>0.9988999999999999</v>
      </c>
      <c r="E26">
        <f t="shared" si="4"/>
        <v>1.0266949999999999</v>
      </c>
      <c r="F26">
        <f t="shared" si="4"/>
        <v>1.0034649999999998</v>
      </c>
      <c r="G26">
        <f t="shared" si="4"/>
        <v>1.0027000000000001</v>
      </c>
      <c r="H26">
        <f t="shared" si="4"/>
        <v>1.000005</v>
      </c>
      <c r="I26">
        <f t="shared" si="4"/>
        <v>1.0000849999999999</v>
      </c>
      <c r="J26">
        <f t="shared" si="4"/>
        <v>1.0158450000000001</v>
      </c>
      <c r="K26">
        <f t="shared" si="4"/>
        <v>0.99889500000000009</v>
      </c>
      <c r="L26">
        <f t="shared" si="4"/>
        <v>0.99163500000000016</v>
      </c>
      <c r="M26">
        <f t="shared" si="4"/>
        <v>1.000035</v>
      </c>
      <c r="N26">
        <f t="shared" si="4"/>
        <v>5.0098500000000001</v>
      </c>
      <c r="O26">
        <f t="shared" si="4"/>
        <v>0.95779238095238117</v>
      </c>
    </row>
    <row r="27" spans="1:34" x14ac:dyDescent="0.25">
      <c r="C27" t="s">
        <v>34</v>
      </c>
      <c r="D27">
        <f t="shared" ref="D27:O27" si="5">AVERAGE(D4:D13)</f>
        <v>1.00075</v>
      </c>
      <c r="E27">
        <f t="shared" si="5"/>
        <v>0.9975099999999999</v>
      </c>
      <c r="F27">
        <f t="shared" si="5"/>
        <v>1.0069399999999997</v>
      </c>
      <c r="G27">
        <f t="shared" si="5"/>
        <v>0.99851000000000012</v>
      </c>
      <c r="H27">
        <f t="shared" si="5"/>
        <v>1.0000100000000001</v>
      </c>
      <c r="I27">
        <f t="shared" si="5"/>
        <v>0.99932999999999994</v>
      </c>
      <c r="J27">
        <f t="shared" si="5"/>
        <v>1.0097099999999999</v>
      </c>
      <c r="K27">
        <f t="shared" si="5"/>
        <v>0.99787000000000015</v>
      </c>
      <c r="L27">
        <f t="shared" si="5"/>
        <v>0.99587000000000003</v>
      </c>
      <c r="M27">
        <f t="shared" si="5"/>
        <v>0.99878</v>
      </c>
      <c r="N27">
        <f t="shared" si="5"/>
        <v>5.01328</v>
      </c>
      <c r="O27">
        <f t="shared" si="5"/>
        <v>0.99839999999999995</v>
      </c>
    </row>
    <row r="28" spans="1:34" x14ac:dyDescent="0.25">
      <c r="C28" t="s">
        <v>35</v>
      </c>
      <c r="D28">
        <f>AVERAGE(D15:D24)</f>
        <v>0.99704999999999999</v>
      </c>
      <c r="E28">
        <f t="shared" ref="E28:O28" si="6">AVERAGE(E15:E24)</f>
        <v>1.0558799999999997</v>
      </c>
      <c r="F28">
        <f t="shared" si="6"/>
        <v>0.99999000000000005</v>
      </c>
      <c r="G28">
        <f t="shared" si="6"/>
        <v>1.0068899999999998</v>
      </c>
      <c r="H28">
        <f t="shared" si="6"/>
        <v>1.0000000000000002</v>
      </c>
      <c r="I28">
        <f t="shared" si="6"/>
        <v>1.00084</v>
      </c>
      <c r="J28">
        <f t="shared" si="6"/>
        <v>1.0219799999999999</v>
      </c>
      <c r="K28">
        <f t="shared" si="6"/>
        <v>0.99992000000000014</v>
      </c>
      <c r="L28">
        <f t="shared" si="6"/>
        <v>0.98740000000000006</v>
      </c>
      <c r="M28">
        <f t="shared" si="6"/>
        <v>1.0012899999999998</v>
      </c>
      <c r="N28">
        <f t="shared" si="6"/>
        <v>5.0064200000000003</v>
      </c>
      <c r="O28">
        <f t="shared" si="6"/>
        <v>1.012964</v>
      </c>
    </row>
    <row r="34" spans="1:2" x14ac:dyDescent="0.25">
      <c r="A34" t="s">
        <v>36</v>
      </c>
    </row>
    <row r="35" spans="1:2" x14ac:dyDescent="0.25">
      <c r="A35" t="s">
        <v>37</v>
      </c>
    </row>
    <row r="36" spans="1:2" x14ac:dyDescent="0.25">
      <c r="A36" t="s">
        <v>13</v>
      </c>
      <c r="B36">
        <v>1</v>
      </c>
    </row>
    <row r="37" spans="1:2" x14ac:dyDescent="0.25">
      <c r="A37" t="s">
        <v>14</v>
      </c>
      <c r="B37">
        <v>2</v>
      </c>
    </row>
    <row r="38" spans="1:2" x14ac:dyDescent="0.25">
      <c r="A38" t="s">
        <v>15</v>
      </c>
      <c r="B38">
        <v>3</v>
      </c>
    </row>
    <row r="39" spans="1:2" x14ac:dyDescent="0.25">
      <c r="A39" t="s">
        <v>16</v>
      </c>
      <c r="B39">
        <v>4</v>
      </c>
    </row>
    <row r="40" spans="1:2" x14ac:dyDescent="0.25">
      <c r="A40" t="s">
        <v>17</v>
      </c>
      <c r="B40">
        <v>5</v>
      </c>
    </row>
    <row r="41" spans="1:2" x14ac:dyDescent="0.25">
      <c r="A41" t="s">
        <v>18</v>
      </c>
      <c r="B41">
        <v>6</v>
      </c>
    </row>
    <row r="42" spans="1:2" x14ac:dyDescent="0.25">
      <c r="A42" t="s">
        <v>19</v>
      </c>
      <c r="B42">
        <v>7</v>
      </c>
    </row>
    <row r="43" spans="1:2" x14ac:dyDescent="0.25">
      <c r="A43" t="s">
        <v>20</v>
      </c>
      <c r="B43">
        <v>8</v>
      </c>
    </row>
    <row r="44" spans="1:2" x14ac:dyDescent="0.25">
      <c r="A44" t="s">
        <v>21</v>
      </c>
      <c r="B44">
        <v>9</v>
      </c>
    </row>
    <row r="45" spans="1:2" x14ac:dyDescent="0.25">
      <c r="A45" t="s">
        <v>22</v>
      </c>
      <c r="B45">
        <v>10</v>
      </c>
    </row>
    <row r="47" spans="1:2" x14ac:dyDescent="0.25">
      <c r="A47" t="s">
        <v>23</v>
      </c>
      <c r="B47">
        <v>11</v>
      </c>
    </row>
    <row r="48" spans="1:2" x14ac:dyDescent="0.25">
      <c r="A48" t="s">
        <v>24</v>
      </c>
      <c r="B48">
        <v>12</v>
      </c>
    </row>
    <row r="49" spans="1:15" x14ac:dyDescent="0.25">
      <c r="A49" t="s">
        <v>25</v>
      </c>
      <c r="B49">
        <v>13</v>
      </c>
    </row>
    <row r="50" spans="1:15" x14ac:dyDescent="0.25">
      <c r="A50" t="s">
        <v>26</v>
      </c>
      <c r="B50">
        <v>14</v>
      </c>
    </row>
    <row r="51" spans="1:15" x14ac:dyDescent="0.25">
      <c r="A51" t="s">
        <v>27</v>
      </c>
      <c r="B51">
        <v>15</v>
      </c>
    </row>
    <row r="52" spans="1:15" x14ac:dyDescent="0.25">
      <c r="A52" t="s">
        <v>28</v>
      </c>
      <c r="B52">
        <v>16</v>
      </c>
    </row>
    <row r="53" spans="1:15" x14ac:dyDescent="0.25">
      <c r="A53" t="s">
        <v>29</v>
      </c>
      <c r="B53">
        <v>17</v>
      </c>
    </row>
    <row r="54" spans="1:15" x14ac:dyDescent="0.25">
      <c r="A54" t="s">
        <v>30</v>
      </c>
      <c r="B54">
        <v>18</v>
      </c>
    </row>
    <row r="55" spans="1:15" x14ac:dyDescent="0.25">
      <c r="A55" t="s">
        <v>31</v>
      </c>
      <c r="B55">
        <v>19</v>
      </c>
    </row>
    <row r="56" spans="1:15" x14ac:dyDescent="0.25">
      <c r="A56" t="s">
        <v>32</v>
      </c>
      <c r="B56">
        <v>20</v>
      </c>
    </row>
    <row r="59" spans="1:15" x14ac:dyDescent="0.25">
      <c r="A59" t="s">
        <v>38</v>
      </c>
    </row>
    <row r="60" spans="1:15" x14ac:dyDescent="0.25">
      <c r="A60" t="s">
        <v>39</v>
      </c>
    </row>
    <row r="61" spans="1:15" x14ac:dyDescent="0.25">
      <c r="A61" t="s">
        <v>13</v>
      </c>
      <c r="B61">
        <v>1</v>
      </c>
      <c r="D61">
        <v>1.2445999999999999</v>
      </c>
      <c r="E61">
        <v>0.66749999999999998</v>
      </c>
      <c r="F61">
        <v>1.5258</v>
      </c>
      <c r="G61">
        <v>0.82469999999999999</v>
      </c>
      <c r="H61">
        <v>1.1355</v>
      </c>
      <c r="I61">
        <v>0.9123</v>
      </c>
      <c r="J61">
        <v>1.4697</v>
      </c>
      <c r="K61">
        <v>0.46460000000000001</v>
      </c>
      <c r="L61">
        <v>0.86760000000000004</v>
      </c>
      <c r="M61">
        <v>0.61699999999999999</v>
      </c>
      <c r="N61">
        <f>L61+J61+H61+F61+D61</f>
        <v>6.2431999999999999</v>
      </c>
      <c r="O61">
        <f>(M61+K61+I61+G61+E61)/5</f>
        <v>0.69721999999999995</v>
      </c>
    </row>
    <row r="62" spans="1:15" x14ac:dyDescent="0.25">
      <c r="A62" t="s">
        <v>14</v>
      </c>
      <c r="B62">
        <v>2</v>
      </c>
      <c r="D62">
        <v>1.1345000000000001</v>
      </c>
      <c r="E62">
        <v>1.2813000000000001</v>
      </c>
      <c r="F62">
        <v>1.2806</v>
      </c>
      <c r="G62">
        <v>1.0948</v>
      </c>
      <c r="H62">
        <v>1.2163999999999999</v>
      </c>
      <c r="I62">
        <v>1.0436000000000001</v>
      </c>
      <c r="J62">
        <v>1.0417000000000001</v>
      </c>
      <c r="K62">
        <v>1.0456000000000001</v>
      </c>
      <c r="L62">
        <v>0.87129999999999996</v>
      </c>
      <c r="M62">
        <v>1.1184000000000001</v>
      </c>
      <c r="N62">
        <f t="shared" ref="N62:N70" si="7">L62+J62+H62+F62+D62</f>
        <v>5.5445000000000002</v>
      </c>
      <c r="O62">
        <f t="shared" ref="O62:O81" si="8">(M62+K62+I62+G62+E62)/5</f>
        <v>1.1167400000000001</v>
      </c>
    </row>
    <row r="63" spans="1:15" x14ac:dyDescent="0.25">
      <c r="A63" t="s">
        <v>15</v>
      </c>
      <c r="B63">
        <v>3</v>
      </c>
      <c r="D63">
        <v>0.82879999999999998</v>
      </c>
      <c r="E63">
        <v>0.55110000000000003</v>
      </c>
      <c r="F63">
        <v>0.56079999999999997</v>
      </c>
      <c r="G63">
        <v>0.25380000000000003</v>
      </c>
      <c r="H63">
        <v>0.71699999999999997</v>
      </c>
      <c r="I63">
        <v>0.29859999999999998</v>
      </c>
      <c r="J63">
        <v>0.77859999999999996</v>
      </c>
      <c r="K63">
        <v>1.4602999999999999</v>
      </c>
      <c r="L63">
        <v>0.874</v>
      </c>
      <c r="M63">
        <v>0.84419999999999995</v>
      </c>
      <c r="N63">
        <f t="shared" si="7"/>
        <v>3.7591999999999999</v>
      </c>
      <c r="O63">
        <f t="shared" si="8"/>
        <v>0.68159999999999998</v>
      </c>
    </row>
    <row r="64" spans="1:15" x14ac:dyDescent="0.25">
      <c r="A64" t="s">
        <v>16</v>
      </c>
      <c r="B64">
        <v>4</v>
      </c>
      <c r="D64">
        <v>0.72499999999999998</v>
      </c>
      <c r="E64">
        <v>1.2343999999999999</v>
      </c>
      <c r="F64">
        <v>0.71109999999999995</v>
      </c>
      <c r="G64">
        <v>1.2311000000000001</v>
      </c>
      <c r="H64">
        <v>0.89300000000000002</v>
      </c>
      <c r="I64">
        <v>1.4158999999999999</v>
      </c>
      <c r="J64">
        <v>0.6552</v>
      </c>
      <c r="K64">
        <v>1.3859999999999999</v>
      </c>
      <c r="L64">
        <v>0.85550000000000004</v>
      </c>
      <c r="M64">
        <v>1.6065</v>
      </c>
      <c r="N64">
        <f t="shared" si="7"/>
        <v>3.8397999999999999</v>
      </c>
      <c r="O64">
        <f t="shared" si="8"/>
        <v>1.3747799999999999</v>
      </c>
    </row>
    <row r="65" spans="1:15" x14ac:dyDescent="0.25">
      <c r="A65" t="s">
        <v>17</v>
      </c>
      <c r="B65">
        <v>5</v>
      </c>
      <c r="D65">
        <v>0.95779999999999998</v>
      </c>
      <c r="E65">
        <v>1.3619000000000001</v>
      </c>
      <c r="F65">
        <v>0.86890000000000001</v>
      </c>
      <c r="G65">
        <v>1.6586000000000001</v>
      </c>
      <c r="H65">
        <v>1.0076000000000001</v>
      </c>
      <c r="I65">
        <v>1.3687</v>
      </c>
      <c r="J65">
        <v>0.95550000000000002</v>
      </c>
      <c r="K65">
        <v>1.0259</v>
      </c>
      <c r="L65">
        <v>1.1859</v>
      </c>
      <c r="M65">
        <v>1.0347</v>
      </c>
      <c r="N65">
        <f t="shared" si="7"/>
        <v>4.9756999999999998</v>
      </c>
      <c r="O65">
        <f t="shared" si="8"/>
        <v>1.2899600000000002</v>
      </c>
    </row>
    <row r="66" spans="1:15" x14ac:dyDescent="0.25">
      <c r="A66" t="s">
        <v>18</v>
      </c>
      <c r="B66">
        <v>6</v>
      </c>
      <c r="D66">
        <v>1.0064</v>
      </c>
      <c r="E66">
        <v>0.95609999999999995</v>
      </c>
      <c r="F66">
        <v>0.99070000000000003</v>
      </c>
      <c r="G66">
        <v>1.1294</v>
      </c>
      <c r="H66">
        <v>1.0891</v>
      </c>
      <c r="I66">
        <v>1.0991</v>
      </c>
      <c r="J66">
        <v>1.0083</v>
      </c>
      <c r="K66">
        <v>0.89559999999999995</v>
      </c>
      <c r="L66">
        <v>1.5018</v>
      </c>
      <c r="M66">
        <v>0.91500000000000004</v>
      </c>
      <c r="N66">
        <f t="shared" si="7"/>
        <v>5.5963000000000003</v>
      </c>
      <c r="O66">
        <f t="shared" si="8"/>
        <v>0.99903999999999993</v>
      </c>
    </row>
    <row r="67" spans="1:15" x14ac:dyDescent="0.25">
      <c r="A67" t="s">
        <v>19</v>
      </c>
      <c r="B67">
        <v>7</v>
      </c>
      <c r="D67">
        <v>0.96389999999999998</v>
      </c>
      <c r="E67">
        <v>1.0582</v>
      </c>
      <c r="F67">
        <v>0.76160000000000005</v>
      </c>
      <c r="G67">
        <v>1.1733</v>
      </c>
      <c r="H67">
        <v>0.64810000000000001</v>
      </c>
      <c r="I67">
        <v>1.0625</v>
      </c>
      <c r="J67">
        <v>1.0162</v>
      </c>
      <c r="K67">
        <v>0.82150000000000001</v>
      </c>
      <c r="L67">
        <v>1.4709000000000001</v>
      </c>
      <c r="M67">
        <v>0.86160000000000003</v>
      </c>
      <c r="N67">
        <f t="shared" si="7"/>
        <v>4.8606999999999996</v>
      </c>
      <c r="O67">
        <f t="shared" si="8"/>
        <v>0.99541999999999997</v>
      </c>
    </row>
    <row r="68" spans="1:15" x14ac:dyDescent="0.25">
      <c r="A68" t="s">
        <v>20</v>
      </c>
      <c r="B68">
        <v>8</v>
      </c>
      <c r="D68">
        <v>1.0331999999999999</v>
      </c>
      <c r="E68">
        <v>1.159</v>
      </c>
      <c r="F68">
        <v>1.1823999999999999</v>
      </c>
      <c r="G68">
        <v>1.0646</v>
      </c>
      <c r="H68">
        <v>1.0755999999999999</v>
      </c>
      <c r="I68">
        <v>1.2492000000000001</v>
      </c>
      <c r="J68">
        <v>1.1737</v>
      </c>
      <c r="K68">
        <v>1.1667000000000001</v>
      </c>
      <c r="L68">
        <v>1.4214</v>
      </c>
      <c r="M68">
        <v>1.0336000000000001</v>
      </c>
      <c r="N68">
        <f t="shared" si="7"/>
        <v>5.8862999999999994</v>
      </c>
      <c r="O68">
        <f t="shared" si="8"/>
        <v>1.1346200000000002</v>
      </c>
    </row>
    <row r="69" spans="1:15" x14ac:dyDescent="0.25">
      <c r="A69" t="s">
        <v>21</v>
      </c>
      <c r="B69">
        <v>9</v>
      </c>
      <c r="D69">
        <v>1.0568</v>
      </c>
      <c r="E69">
        <v>0.77769999999999995</v>
      </c>
      <c r="F69">
        <v>1.1627000000000001</v>
      </c>
      <c r="G69">
        <v>0.70279999999999998</v>
      </c>
      <c r="H69">
        <v>1.1489</v>
      </c>
      <c r="I69">
        <v>0.64780000000000004</v>
      </c>
      <c r="J69">
        <v>1.1534</v>
      </c>
      <c r="K69">
        <v>0.76959999999999995</v>
      </c>
      <c r="L69">
        <v>0.48930000000000001</v>
      </c>
      <c r="M69">
        <v>1.1046</v>
      </c>
      <c r="N69">
        <f t="shared" si="7"/>
        <v>5.0110999999999999</v>
      </c>
      <c r="O69">
        <f t="shared" si="8"/>
        <v>0.8005000000000001</v>
      </c>
    </row>
    <row r="70" spans="1:15" x14ac:dyDescent="0.25">
      <c r="A70" t="s">
        <v>22</v>
      </c>
      <c r="B70">
        <v>10</v>
      </c>
      <c r="D70">
        <v>1.0565</v>
      </c>
      <c r="E70">
        <v>0.92789999999999995</v>
      </c>
      <c r="F70">
        <v>1.0247999999999999</v>
      </c>
      <c r="G70">
        <v>0.85199999999999998</v>
      </c>
      <c r="H70">
        <v>1.0689</v>
      </c>
      <c r="I70">
        <v>0.89559999999999995</v>
      </c>
      <c r="J70">
        <v>0.8448</v>
      </c>
      <c r="K70">
        <v>0.94289999999999996</v>
      </c>
      <c r="L70">
        <v>0.42099999999999999</v>
      </c>
      <c r="M70">
        <v>0.85219999999999996</v>
      </c>
      <c r="N70">
        <f t="shared" si="7"/>
        <v>4.4159999999999995</v>
      </c>
      <c r="O70">
        <f t="shared" si="8"/>
        <v>0.8941199999999998</v>
      </c>
    </row>
    <row r="71" spans="1:15" x14ac:dyDescent="0.25">
      <c r="O71">
        <f t="shared" si="8"/>
        <v>0</v>
      </c>
    </row>
    <row r="72" spans="1:15" x14ac:dyDescent="0.25">
      <c r="A72" t="s">
        <v>23</v>
      </c>
      <c r="B72">
        <v>11</v>
      </c>
      <c r="D72">
        <v>0.90800000000000003</v>
      </c>
      <c r="E72">
        <v>0.98899999999999999</v>
      </c>
      <c r="F72">
        <v>0.82099999999999995</v>
      </c>
      <c r="G72">
        <v>1.1237999999999999</v>
      </c>
      <c r="H72">
        <v>0.70709999999999995</v>
      </c>
      <c r="I72">
        <v>1.012</v>
      </c>
      <c r="J72">
        <v>1.502</v>
      </c>
      <c r="K72">
        <v>1.0108999999999999</v>
      </c>
      <c r="L72">
        <v>0.62490000000000001</v>
      </c>
      <c r="M72">
        <v>0.91920000000000002</v>
      </c>
      <c r="N72">
        <f t="shared" ref="N72:N81" si="9">L72+J72+H72+F72+D72</f>
        <v>4.5630000000000006</v>
      </c>
      <c r="O72">
        <f t="shared" si="8"/>
        <v>1.01098</v>
      </c>
    </row>
    <row r="73" spans="1:15" x14ac:dyDescent="0.25">
      <c r="A73" t="s">
        <v>24</v>
      </c>
      <c r="B73">
        <v>12</v>
      </c>
      <c r="D73">
        <v>0.9677</v>
      </c>
      <c r="E73">
        <v>1.2229000000000001</v>
      </c>
      <c r="F73">
        <v>0.99919999999999998</v>
      </c>
      <c r="G73">
        <v>1.2444999999999999</v>
      </c>
      <c r="H73">
        <v>0.92510000000000003</v>
      </c>
      <c r="I73">
        <v>1.1565000000000001</v>
      </c>
      <c r="J73">
        <v>1.0243</v>
      </c>
      <c r="K73">
        <v>0.78900000000000003</v>
      </c>
      <c r="L73">
        <v>0.73440000000000005</v>
      </c>
      <c r="M73">
        <v>1.1511</v>
      </c>
      <c r="N73">
        <f t="shared" si="9"/>
        <v>4.6507000000000005</v>
      </c>
      <c r="O73">
        <f t="shared" si="8"/>
        <v>1.1128000000000002</v>
      </c>
    </row>
    <row r="74" spans="1:15" x14ac:dyDescent="0.25">
      <c r="A74" t="s">
        <v>25</v>
      </c>
      <c r="B74">
        <v>13</v>
      </c>
      <c r="D74">
        <v>1.0566</v>
      </c>
      <c r="E74">
        <v>1.1748000000000001</v>
      </c>
      <c r="F74">
        <v>1.1935</v>
      </c>
      <c r="G74">
        <v>1.0947</v>
      </c>
      <c r="H74">
        <v>1.1714</v>
      </c>
      <c r="I74">
        <v>1.1047</v>
      </c>
      <c r="J74">
        <v>0.80300000000000005</v>
      </c>
      <c r="K74">
        <v>1.0646</v>
      </c>
      <c r="L74">
        <v>0.89610000000000001</v>
      </c>
      <c r="M74">
        <v>1.2022999999999999</v>
      </c>
      <c r="N74">
        <f t="shared" si="9"/>
        <v>5.1205999999999996</v>
      </c>
      <c r="O74">
        <f t="shared" si="8"/>
        <v>1.1282200000000002</v>
      </c>
    </row>
    <row r="75" spans="1:15" x14ac:dyDescent="0.25">
      <c r="A75" t="s">
        <v>26</v>
      </c>
      <c r="B75">
        <v>14</v>
      </c>
      <c r="D75">
        <v>1.1424000000000001</v>
      </c>
      <c r="E75">
        <v>0.53839999999999999</v>
      </c>
      <c r="F75">
        <v>1.3481000000000001</v>
      </c>
      <c r="G75">
        <v>0.55159999999999998</v>
      </c>
      <c r="H75">
        <v>1.3789</v>
      </c>
      <c r="I75">
        <v>0.7944</v>
      </c>
      <c r="J75">
        <v>0.79490000000000005</v>
      </c>
      <c r="K75">
        <v>1.1913</v>
      </c>
      <c r="L75">
        <v>1.127</v>
      </c>
      <c r="M75">
        <v>0.74770000000000003</v>
      </c>
      <c r="N75">
        <f t="shared" si="9"/>
        <v>5.7912999999999997</v>
      </c>
      <c r="O75">
        <f t="shared" si="8"/>
        <v>0.76468000000000003</v>
      </c>
    </row>
    <row r="76" spans="1:15" x14ac:dyDescent="0.25">
      <c r="A76" t="s">
        <v>27</v>
      </c>
      <c r="B76">
        <v>15</v>
      </c>
      <c r="D76">
        <v>1.0117</v>
      </c>
      <c r="E76">
        <v>0.93840000000000001</v>
      </c>
      <c r="F76">
        <v>0.54039999999999999</v>
      </c>
      <c r="G76">
        <v>0.77749999999999997</v>
      </c>
      <c r="H76">
        <v>0.89870000000000005</v>
      </c>
      <c r="I76">
        <v>0.85229999999999995</v>
      </c>
      <c r="J76">
        <v>0.9466</v>
      </c>
      <c r="K76">
        <v>0.83650000000000002</v>
      </c>
      <c r="L76">
        <v>1.2864</v>
      </c>
      <c r="M76">
        <v>1.1689000000000001</v>
      </c>
      <c r="N76">
        <f t="shared" si="9"/>
        <v>4.6838000000000006</v>
      </c>
      <c r="O76">
        <f t="shared" si="8"/>
        <v>0.91471999999999998</v>
      </c>
    </row>
    <row r="77" spans="1:15" x14ac:dyDescent="0.25">
      <c r="A77" t="s">
        <v>28</v>
      </c>
      <c r="B77">
        <v>16</v>
      </c>
      <c r="D77">
        <v>1.0884</v>
      </c>
      <c r="E77">
        <v>0.53090000000000004</v>
      </c>
      <c r="F77">
        <v>1.2357</v>
      </c>
      <c r="G77">
        <v>0.50880000000000003</v>
      </c>
      <c r="H77">
        <v>1.2159</v>
      </c>
      <c r="I77">
        <v>0.70120000000000005</v>
      </c>
      <c r="J77">
        <v>1.0198</v>
      </c>
      <c r="K77">
        <v>0.84489999999999998</v>
      </c>
      <c r="L77">
        <v>1.4541999999999999</v>
      </c>
      <c r="M77">
        <v>0.55630000000000002</v>
      </c>
      <c r="N77">
        <f t="shared" si="9"/>
        <v>6.0140000000000002</v>
      </c>
      <c r="O77">
        <f t="shared" si="8"/>
        <v>0.62841999999999998</v>
      </c>
    </row>
    <row r="78" spans="1:15" x14ac:dyDescent="0.25">
      <c r="A78" t="s">
        <v>29</v>
      </c>
      <c r="B78">
        <v>17</v>
      </c>
      <c r="D78">
        <v>0.91059999999999997</v>
      </c>
      <c r="E78">
        <v>1.117</v>
      </c>
      <c r="F78">
        <v>1.0797000000000001</v>
      </c>
      <c r="G78">
        <v>1.0210999999999999</v>
      </c>
      <c r="H78">
        <v>1.0307999999999999</v>
      </c>
      <c r="I78">
        <v>1.0072000000000001</v>
      </c>
      <c r="J78">
        <v>1.0976999999999999</v>
      </c>
      <c r="K78">
        <v>1.3282</v>
      </c>
      <c r="L78">
        <v>1.1033999999999999</v>
      </c>
      <c r="M78">
        <v>0.89219999999999999</v>
      </c>
      <c r="N78">
        <f t="shared" si="9"/>
        <v>5.2221999999999991</v>
      </c>
      <c r="O78">
        <f t="shared" si="8"/>
        <v>1.07314</v>
      </c>
    </row>
    <row r="79" spans="1:15" x14ac:dyDescent="0.25">
      <c r="A79" t="s">
        <v>30</v>
      </c>
      <c r="B79">
        <v>18</v>
      </c>
      <c r="D79">
        <v>0.88390000000000002</v>
      </c>
      <c r="E79">
        <v>1.5628</v>
      </c>
      <c r="F79">
        <v>0.7147</v>
      </c>
      <c r="G79">
        <v>1.4832000000000001</v>
      </c>
      <c r="H79">
        <v>0.75339999999999996</v>
      </c>
      <c r="I79">
        <v>1.3077000000000001</v>
      </c>
      <c r="J79">
        <v>1.0871</v>
      </c>
      <c r="K79">
        <v>1.1387</v>
      </c>
      <c r="L79">
        <v>1.0104</v>
      </c>
      <c r="M79">
        <v>1.0036</v>
      </c>
      <c r="N79">
        <f t="shared" si="9"/>
        <v>4.4495000000000005</v>
      </c>
      <c r="O79">
        <f t="shared" si="8"/>
        <v>1.2992000000000001</v>
      </c>
    </row>
    <row r="80" spans="1:15" x14ac:dyDescent="0.25">
      <c r="A80" t="s">
        <v>31</v>
      </c>
      <c r="B80">
        <v>19</v>
      </c>
      <c r="D80">
        <v>0.94469999999999998</v>
      </c>
      <c r="E80">
        <v>1.5567</v>
      </c>
      <c r="F80">
        <v>0.87360000000000004</v>
      </c>
      <c r="G80">
        <v>1.5209999999999999</v>
      </c>
      <c r="H80">
        <v>0.79690000000000005</v>
      </c>
      <c r="I80">
        <v>1.3125</v>
      </c>
      <c r="J80">
        <v>0.97940000000000005</v>
      </c>
      <c r="K80">
        <v>1.0956999999999999</v>
      </c>
      <c r="L80">
        <v>0.85809999999999997</v>
      </c>
      <c r="M80">
        <v>1.7555000000000001</v>
      </c>
      <c r="N80">
        <f t="shared" si="9"/>
        <v>4.4527000000000001</v>
      </c>
      <c r="O80">
        <f t="shared" si="8"/>
        <v>1.44828</v>
      </c>
    </row>
    <row r="81" spans="1:15" x14ac:dyDescent="0.25">
      <c r="A81" t="s">
        <v>32</v>
      </c>
      <c r="B81">
        <v>20</v>
      </c>
      <c r="D81">
        <v>1.0565</v>
      </c>
      <c r="E81">
        <v>0.92789999999999995</v>
      </c>
      <c r="F81">
        <v>1.194</v>
      </c>
      <c r="G81">
        <v>0.74270000000000003</v>
      </c>
      <c r="H81">
        <v>1.1217999999999999</v>
      </c>
      <c r="I81">
        <v>0.75990000000000002</v>
      </c>
      <c r="J81">
        <v>0.96499999999999997</v>
      </c>
      <c r="K81">
        <v>0.69940000000000002</v>
      </c>
      <c r="L81">
        <v>0.77910000000000001</v>
      </c>
      <c r="M81">
        <v>0.61609999999999998</v>
      </c>
      <c r="N81">
        <f t="shared" si="9"/>
        <v>5.1163999999999996</v>
      </c>
      <c r="O81">
        <f t="shared" si="8"/>
        <v>0.74920000000000009</v>
      </c>
    </row>
    <row r="84" spans="1:15" x14ac:dyDescent="0.25">
      <c r="A84" t="s">
        <v>40</v>
      </c>
    </row>
    <row r="86" spans="1:15" x14ac:dyDescent="0.25">
      <c r="C86" t="s">
        <v>41</v>
      </c>
      <c r="D86">
        <f>+D27</f>
        <v>1.00075</v>
      </c>
      <c r="E86">
        <f t="shared" ref="E86:O87" si="10">+E27</f>
        <v>0.9975099999999999</v>
      </c>
      <c r="F86">
        <f t="shared" si="10"/>
        <v>1.0069399999999997</v>
      </c>
      <c r="G86">
        <f t="shared" si="10"/>
        <v>0.99851000000000012</v>
      </c>
      <c r="H86">
        <f t="shared" si="10"/>
        <v>1.0000100000000001</v>
      </c>
      <c r="I86">
        <f t="shared" si="10"/>
        <v>0.99932999999999994</v>
      </c>
      <c r="J86">
        <f t="shared" si="10"/>
        <v>1.0097099999999999</v>
      </c>
      <c r="K86">
        <f t="shared" si="10"/>
        <v>0.99787000000000015</v>
      </c>
      <c r="L86">
        <f t="shared" si="10"/>
        <v>0.99587000000000003</v>
      </c>
      <c r="M86">
        <f t="shared" si="10"/>
        <v>0.99878</v>
      </c>
      <c r="N86">
        <f t="shared" si="10"/>
        <v>5.01328</v>
      </c>
      <c r="O86">
        <f t="shared" si="10"/>
        <v>0.99839999999999995</v>
      </c>
    </row>
    <row r="87" spans="1:15" x14ac:dyDescent="0.25">
      <c r="C87" t="s">
        <v>42</v>
      </c>
      <c r="D87">
        <f>+D28</f>
        <v>0.99704999999999999</v>
      </c>
      <c r="E87">
        <f t="shared" si="10"/>
        <v>1.0558799999999997</v>
      </c>
      <c r="F87">
        <f t="shared" si="10"/>
        <v>0.99999000000000005</v>
      </c>
      <c r="G87">
        <f t="shared" si="10"/>
        <v>1.0068899999999998</v>
      </c>
      <c r="H87">
        <f t="shared" si="10"/>
        <v>1.0000000000000002</v>
      </c>
      <c r="I87">
        <f t="shared" si="10"/>
        <v>1.00084</v>
      </c>
      <c r="J87">
        <f t="shared" si="10"/>
        <v>1.0219799999999999</v>
      </c>
      <c r="K87">
        <f t="shared" si="10"/>
        <v>0.99992000000000014</v>
      </c>
      <c r="L87">
        <f t="shared" si="10"/>
        <v>0.98740000000000006</v>
      </c>
      <c r="M87">
        <f t="shared" si="10"/>
        <v>1.0012899999999998</v>
      </c>
      <c r="N87">
        <f t="shared" si="10"/>
        <v>5.0064200000000003</v>
      </c>
      <c r="O87">
        <f t="shared" si="10"/>
        <v>1.012964</v>
      </c>
    </row>
    <row r="88" spans="1:15" x14ac:dyDescent="0.25">
      <c r="C88" t="s">
        <v>43</v>
      </c>
      <c r="D88">
        <f>VAR(D61:D70)</f>
        <v>2.1499329444444253E-2</v>
      </c>
      <c r="E88">
        <f t="shared" ref="E88:O88" si="11">VAR(E61:E70)</f>
        <v>7.3584585444444642E-2</v>
      </c>
      <c r="F88">
        <f t="shared" si="11"/>
        <v>8.5060507111111586E-2</v>
      </c>
      <c r="G88">
        <f t="shared" si="11"/>
        <v>0.1383169765555553</v>
      </c>
      <c r="H88">
        <f t="shared" si="11"/>
        <v>3.5687907666666713E-2</v>
      </c>
      <c r="I88">
        <f t="shared" si="11"/>
        <v>0.11347045788888899</v>
      </c>
      <c r="J88">
        <f t="shared" si="11"/>
        <v>5.2157889888888836E-2</v>
      </c>
      <c r="K88">
        <f t="shared" si="11"/>
        <v>8.6347235666666383E-2</v>
      </c>
      <c r="L88">
        <f t="shared" si="11"/>
        <v>0.15026904899999988</v>
      </c>
      <c r="M88">
        <f t="shared" si="11"/>
        <v>6.8256352888889149E-2</v>
      </c>
      <c r="N88">
        <f t="shared" si="11"/>
        <v>0.69202079511111003</v>
      </c>
      <c r="O88">
        <f t="shared" si="11"/>
        <v>5.5594336977777679E-2</v>
      </c>
    </row>
    <row r="89" spans="1:15" x14ac:dyDescent="0.25">
      <c r="C89" t="s">
        <v>44</v>
      </c>
      <c r="D89">
        <f>VAR(D72:D81)</f>
        <v>7.6194383333333358E-3</v>
      </c>
      <c r="E89">
        <f t="shared" ref="E89:O89" si="12">VAR(E72:E81)</f>
        <v>0.12573386400000075</v>
      </c>
      <c r="F89">
        <f t="shared" si="12"/>
        <v>6.6533920999999746E-2</v>
      </c>
      <c r="G89">
        <f t="shared" si="12"/>
        <v>0.12744644988888887</v>
      </c>
      <c r="H89">
        <f t="shared" si="12"/>
        <v>4.8784793333332743E-2</v>
      </c>
      <c r="I89">
        <f t="shared" si="12"/>
        <v>4.8777195999999828E-2</v>
      </c>
      <c r="J89">
        <f t="shared" si="12"/>
        <v>3.8962550666666748E-2</v>
      </c>
      <c r="K89">
        <f t="shared" si="12"/>
        <v>4.0296515111110764E-2</v>
      </c>
      <c r="L89">
        <f t="shared" si="12"/>
        <v>6.7181635555555355E-2</v>
      </c>
      <c r="M89">
        <f t="shared" si="12"/>
        <v>0.12101266100000035</v>
      </c>
      <c r="N89">
        <f t="shared" si="12"/>
        <v>0.30521723955555696</v>
      </c>
      <c r="O89">
        <f t="shared" si="12"/>
        <v>6.5227743448888972E-2</v>
      </c>
    </row>
    <row r="90" spans="1:15" x14ac:dyDescent="0.25">
      <c r="C90" t="s">
        <v>45</v>
      </c>
      <c r="D90">
        <f>COVAR(D61:D70,E61:E70)</f>
        <v>-6.0159944999999965E-3</v>
      </c>
      <c r="F90">
        <f t="shared" ref="F90:L90" si="13">COVAR(F61:F70,G61:G70)</f>
        <v>2.6395395999999939E-3</v>
      </c>
      <c r="H90">
        <f t="shared" si="13"/>
        <v>1.0038861700000002E-2</v>
      </c>
      <c r="J90">
        <f t="shared" si="13"/>
        <v>-4.8680867699999991E-2</v>
      </c>
      <c r="L90">
        <f t="shared" si="13"/>
        <v>-8.7646525999999936E-3</v>
      </c>
      <c r="N90">
        <f t="shared" ref="N90" si="14">COVAR(N61:N70,O61:O70)</f>
        <v>-1.8043502799999962E-2</v>
      </c>
    </row>
    <row r="91" spans="1:15" x14ac:dyDescent="0.25">
      <c r="C91" t="s">
        <v>46</v>
      </c>
      <c r="D91">
        <f>COVAR(D72:D81,E72:E81)</f>
        <v>-2.1322657000000005E-2</v>
      </c>
      <c r="F91">
        <f t="shared" ref="F91:L91" si="15">COVAR(F72:F81,G72:G81)</f>
        <v>-4.2557943099999995E-2</v>
      </c>
      <c r="H91">
        <f t="shared" si="15"/>
        <v>-2.9311180999999999E-2</v>
      </c>
      <c r="J91">
        <f t="shared" si="15"/>
        <v>6.7556639999999391E-4</v>
      </c>
      <c r="L91">
        <f t="shared" si="15"/>
        <v>-2.4938920999999996E-2</v>
      </c>
      <c r="N91">
        <f t="shared" ref="N91" si="16">COVAR(N72:N81,O72:O81)</f>
        <v>-9.8858821279999995E-2</v>
      </c>
    </row>
    <row r="92" spans="1:15" x14ac:dyDescent="0.25">
      <c r="C92" t="s">
        <v>47</v>
      </c>
      <c r="D92">
        <f>+D87-D86</f>
        <v>-3.7000000000000366E-3</v>
      </c>
      <c r="E92">
        <f t="shared" ref="E92:O92" si="17">+E87-E86</f>
        <v>5.8369999999999811E-2</v>
      </c>
      <c r="F92">
        <f t="shared" si="17"/>
        <v>-6.9499999999996787E-3</v>
      </c>
      <c r="G92">
        <f t="shared" si="17"/>
        <v>8.379999999999721E-3</v>
      </c>
      <c r="H92">
        <f t="shared" si="17"/>
        <v>-9.9999999998434674E-6</v>
      </c>
      <c r="I92">
        <f t="shared" si="17"/>
        <v>1.5100000000000113E-3</v>
      </c>
      <c r="J92">
        <f t="shared" si="17"/>
        <v>1.2270000000000003E-2</v>
      </c>
      <c r="K92">
        <f t="shared" si="17"/>
        <v>2.0499999999999963E-3</v>
      </c>
      <c r="L92">
        <f t="shared" si="17"/>
        <v>-8.4699999999999775E-3</v>
      </c>
      <c r="M92">
        <f t="shared" si="17"/>
        <v>2.5099999999997902E-3</v>
      </c>
      <c r="N92">
        <f t="shared" si="17"/>
        <v>-6.8599999999996442E-3</v>
      </c>
      <c r="O92">
        <f t="shared" si="17"/>
        <v>1.4564000000000021E-2</v>
      </c>
    </row>
    <row r="93" spans="1:15" x14ac:dyDescent="0.25">
      <c r="C93" t="s">
        <v>48</v>
      </c>
      <c r="D93">
        <f>+D89-D88</f>
        <v>-1.3879891111110917E-2</v>
      </c>
      <c r="E93">
        <f t="shared" ref="E93:O93" si="18">+E89-E88</f>
        <v>5.2149278555556108E-2</v>
      </c>
      <c r="F93">
        <f t="shared" si="18"/>
        <v>-1.852658611111184E-2</v>
      </c>
      <c r="G93">
        <f t="shared" si="18"/>
        <v>-1.0870526666666436E-2</v>
      </c>
      <c r="H93">
        <f t="shared" si="18"/>
        <v>1.309688566666603E-2</v>
      </c>
      <c r="I93">
        <f t="shared" si="18"/>
        <v>-6.4693261888889159E-2</v>
      </c>
      <c r="J93">
        <f t="shared" si="18"/>
        <v>-1.3195339222222088E-2</v>
      </c>
      <c r="K93">
        <f t="shared" si="18"/>
        <v>-4.6050720555555619E-2</v>
      </c>
      <c r="L93">
        <f t="shared" si="18"/>
        <v>-8.3087413444444522E-2</v>
      </c>
      <c r="M93">
        <f t="shared" si="18"/>
        <v>5.2756308111111205E-2</v>
      </c>
      <c r="N93">
        <f t="shared" si="18"/>
        <v>-0.38680355555555307</v>
      </c>
      <c r="O93">
        <f t="shared" si="18"/>
        <v>9.6334064711112929E-3</v>
      </c>
    </row>
    <row r="94" spans="1:15" x14ac:dyDescent="0.25">
      <c r="C94" t="s">
        <v>49</v>
      </c>
      <c r="D94">
        <f>+D91-D90</f>
        <v>-1.5306662500000009E-2</v>
      </c>
      <c r="E94">
        <f t="shared" ref="E94:O94" si="19">+E91-E90</f>
        <v>0</v>
      </c>
      <c r="F94">
        <f t="shared" si="19"/>
        <v>-4.5197482699999986E-2</v>
      </c>
      <c r="G94">
        <f t="shared" si="19"/>
        <v>0</v>
      </c>
      <c r="H94">
        <f t="shared" si="19"/>
        <v>-3.9350042700000004E-2</v>
      </c>
      <c r="I94">
        <f t="shared" si="19"/>
        <v>0</v>
      </c>
      <c r="J94">
        <f t="shared" si="19"/>
        <v>4.9356434099999985E-2</v>
      </c>
      <c r="K94">
        <f t="shared" si="19"/>
        <v>0</v>
      </c>
      <c r="L94">
        <f t="shared" si="19"/>
        <v>-1.6174268400000004E-2</v>
      </c>
      <c r="M94">
        <f t="shared" si="19"/>
        <v>0</v>
      </c>
      <c r="N94">
        <f t="shared" si="19"/>
        <v>-8.0815318480000037E-2</v>
      </c>
      <c r="O94">
        <f t="shared" si="19"/>
        <v>0</v>
      </c>
    </row>
    <row r="96" spans="1:15" x14ac:dyDescent="0.25">
      <c r="D96">
        <f>2*D86*E86</f>
        <v>1.9965162649999999</v>
      </c>
      <c r="E96">
        <f>2*D88</f>
        <v>4.2998658888888507E-2</v>
      </c>
      <c r="G96">
        <f>+D94</f>
        <v>-1.5306662500000009E-2</v>
      </c>
      <c r="H96">
        <f>+D94^2</f>
        <v>2.3429391688890652E-4</v>
      </c>
    </row>
    <row r="98" spans="1:14" x14ac:dyDescent="0.25">
      <c r="A98" t="s">
        <v>50</v>
      </c>
    </row>
    <row r="100" spans="1:14" x14ac:dyDescent="0.25">
      <c r="B100">
        <v>1</v>
      </c>
      <c r="D100">
        <f>(2*D86*D92*D90)+(2*E86*E92*(E92^2))*D89</f>
        <v>4.7574756040185557E-5</v>
      </c>
      <c r="F100">
        <f t="shared" ref="F100:L101" si="20">(2*F86*F92*F90)+(2*G86*G92*(G92^2))*F89</f>
        <v>-3.6866035119245059E-5</v>
      </c>
      <c r="H100">
        <f t="shared" si="20"/>
        <v>-2.0044353953450861E-7</v>
      </c>
      <c r="J100">
        <f t="shared" si="20"/>
        <v>-1.2062276661239601E-3</v>
      </c>
      <c r="L100">
        <f t="shared" si="20"/>
        <v>1.4786214279384049E-4</v>
      </c>
      <c r="N100">
        <f t="shared" ref="N100:N101" si="21">(2*N86*N92*N90)+(2*O86*O92*(O92^2))*N89</f>
        <v>1.2429545667386134E-3</v>
      </c>
    </row>
    <row r="101" spans="1:14" x14ac:dyDescent="0.25">
      <c r="B101">
        <v>2</v>
      </c>
      <c r="D101">
        <f>(2*D87*D93*D91)+(2*E87*E93*(E93^2))*D90</f>
        <v>5.8836441354478692E-4</v>
      </c>
      <c r="F101">
        <f t="shared" si="20"/>
        <v>1.5768841980643127E-3</v>
      </c>
      <c r="H101">
        <f t="shared" si="20"/>
        <v>-7.7321109127895206E-4</v>
      </c>
      <c r="J101">
        <f t="shared" si="20"/>
        <v>-8.7131057254393449E-6</v>
      </c>
      <c r="L101">
        <f t="shared" si="20"/>
        <v>4.0894264989798368E-3</v>
      </c>
      <c r="N101">
        <f t="shared" si="21"/>
        <v>0.38288039104659183</v>
      </c>
    </row>
    <row r="102" spans="1:14" x14ac:dyDescent="0.25">
      <c r="B102">
        <v>3</v>
      </c>
      <c r="D102">
        <f>D86^2*E93</f>
        <v>5.2227531807358625E-2</v>
      </c>
      <c r="F102">
        <f t="shared" ref="F102:L102" si="22">F86^2*G93</f>
        <v>-1.1021933140497923E-2</v>
      </c>
      <c r="H102">
        <f t="shared" si="22"/>
        <v>-6.4694555760596267E-2</v>
      </c>
      <c r="J102">
        <f t="shared" si="22"/>
        <v>-4.6949367399486429E-2</v>
      </c>
      <c r="L102">
        <f t="shared" si="22"/>
        <v>5.2321440865185247E-2</v>
      </c>
      <c r="N102">
        <f t="shared" ref="N102" si="23">N86^2*O93</f>
        <v>0.2421161770892977</v>
      </c>
    </row>
    <row r="103" spans="1:14" x14ac:dyDescent="0.25">
      <c r="B103">
        <v>4</v>
      </c>
      <c r="D103">
        <f>E86^2*D93</f>
        <v>-1.3810855310090459E-2</v>
      </c>
      <c r="F103">
        <f t="shared" ref="F103:L103" si="24">G86^2*F93</f>
        <v>-1.8471418015374556E-2</v>
      </c>
      <c r="H103">
        <f t="shared" si="24"/>
        <v>1.3079341719064672E-2</v>
      </c>
      <c r="J103">
        <f t="shared" si="24"/>
        <v>-1.3139186943069944E-2</v>
      </c>
      <c r="L103">
        <f t="shared" si="24"/>
        <v>-8.2884803822946246E-2</v>
      </c>
      <c r="N103">
        <f t="shared" ref="N103" si="25">O86^2*N93</f>
        <v>-0.38556677439487747</v>
      </c>
    </row>
    <row r="104" spans="1:14" x14ac:dyDescent="0.25">
      <c r="B104">
        <v>5</v>
      </c>
      <c r="D104">
        <f>2*E92*D92*D90</f>
        <v>2.5985366323410156E-6</v>
      </c>
      <c r="F104">
        <f t="shared" ref="F104:L104" si="26">2*G92*F92*F90</f>
        <v>-3.0745885168717484E-7</v>
      </c>
      <c r="H104">
        <f t="shared" si="26"/>
        <v>-3.0317362333525669E-10</v>
      </c>
      <c r="J104">
        <f t="shared" si="26"/>
        <v>-2.4489884113838958E-6</v>
      </c>
      <c r="L104">
        <f t="shared" si="26"/>
        <v>3.726677697604076E-7</v>
      </c>
      <c r="N104">
        <f t="shared" ref="N104" si="27">2*O92*N92*N90</f>
        <v>3.6054180859704347E-6</v>
      </c>
    </row>
    <row r="105" spans="1:14" x14ac:dyDescent="0.25">
      <c r="B105">
        <v>6</v>
      </c>
      <c r="D105">
        <f>(((2*D86*E86)-(2*D90))*D94)-(D94^2)</f>
        <v>-3.0978464155831196E-2</v>
      </c>
      <c r="F105">
        <f t="shared" ref="F105:L105" si="28">(((2*F86*G86)-(2*F90))*F94)-(F94^2)</f>
        <v>-9.2690894574853619E-2</v>
      </c>
      <c r="H105">
        <f t="shared" si="28"/>
        <v>-7.9406509403728467E-2</v>
      </c>
      <c r="J105">
        <f t="shared" si="28"/>
        <v>0.10182844062186608</v>
      </c>
      <c r="L105">
        <f t="shared" si="28"/>
        <v>-3.2720765764903084E-2</v>
      </c>
      <c r="N105">
        <f t="shared" ref="N105" si="29">(((2*N86*O86)-(2*N90))*N94)-(N94^2)</f>
        <v>-0.81845065878695245</v>
      </c>
    </row>
    <row r="106" spans="1:14" x14ac:dyDescent="0.25">
      <c r="B106">
        <v>7</v>
      </c>
      <c r="D106">
        <f>(2*D86*D92+(D92^2))*E93</f>
        <v>-3.8548016618367679E-4</v>
      </c>
      <c r="F106">
        <f t="shared" ref="F106:L106" si="30">(2*F86*F92+(F92^2))*G93</f>
        <v>1.5162388327776639E-4</v>
      </c>
      <c r="H106">
        <f t="shared" si="30"/>
        <v>1.2938717070837188E-6</v>
      </c>
      <c r="J106">
        <f t="shared" si="30"/>
        <v>-1.1479908742264913E-3</v>
      </c>
      <c r="L106">
        <f t="shared" si="30"/>
        <v>-8.8621612699832202E-4</v>
      </c>
      <c r="N106">
        <f t="shared" ref="N106" si="31">(2*N86*N92+(N92^2))*O93</f>
        <v>-6.6215356173551928E-4</v>
      </c>
    </row>
    <row r="107" spans="1:14" x14ac:dyDescent="0.25">
      <c r="B107">
        <v>8</v>
      </c>
      <c r="D107">
        <f>(2*E86*E92+(E92^2))*D93</f>
        <v>-1.6635934242565473E-3</v>
      </c>
      <c r="F107">
        <f t="shared" ref="F107:L107" si="32">(2*G86*G92+(G92^2))*F93</f>
        <v>-3.1134394829692412E-4</v>
      </c>
      <c r="H107">
        <f t="shared" si="32"/>
        <v>3.9555956683882338E-5</v>
      </c>
      <c r="J107">
        <f t="shared" si="32"/>
        <v>-5.4041109326764187E-5</v>
      </c>
      <c r="L107">
        <f t="shared" si="32"/>
        <v>-4.1711341394961871E-4</v>
      </c>
      <c r="N107">
        <f t="shared" ref="N107" si="33">(2*O86*O92+(O92^2))*N93</f>
        <v>-1.133083200317824E-2</v>
      </c>
    </row>
    <row r="108" spans="1:14" x14ac:dyDescent="0.25">
      <c r="B108">
        <v>9</v>
      </c>
      <c r="D108">
        <f>(2*E86*D92+2*D86*E92+2*D92*E92)*D94</f>
        <v>-1.6686411639614815E-3</v>
      </c>
      <c r="F108">
        <f t="shared" ref="F108:L108" si="34">(2*G86*F92+2*F86*G92+2*F92*G92)*F94</f>
        <v>-1.3019331048810288E-4</v>
      </c>
      <c r="H108">
        <f t="shared" si="34"/>
        <v>-1.1805065539058543E-4</v>
      </c>
      <c r="J108">
        <f t="shared" si="34"/>
        <v>1.4154363050705298E-3</v>
      </c>
      <c r="L108">
        <f t="shared" si="34"/>
        <v>1.9348606378267371E-4</v>
      </c>
      <c r="N108">
        <f t="shared" ref="N108" si="35">(2*O86*N92+2*N86*O92+2*N92*O92)*N94</f>
        <v>-1.0678043478543672E-2</v>
      </c>
    </row>
    <row r="109" spans="1:14" x14ac:dyDescent="0.25">
      <c r="B109">
        <v>10</v>
      </c>
      <c r="D109">
        <f>+D113-D112-SUM(D100:D108)</f>
        <v>1.1635896642620451E-3</v>
      </c>
      <c r="F109">
        <f t="shared" ref="F109:N109" si="36">+F113-F112-SUM(F100:F108)</f>
        <v>-1.0640558297102531E-3</v>
      </c>
      <c r="H109">
        <f t="shared" si="36"/>
        <v>9.1018049527324951E-4</v>
      </c>
      <c r="J109">
        <f t="shared" si="36"/>
        <v>2.1288617547887412E-3</v>
      </c>
      <c r="L109">
        <f t="shared" si="36"/>
        <v>-3.3002137960602695E-3</v>
      </c>
      <c r="N109">
        <f t="shared" si="36"/>
        <v>-0.55984582720614551</v>
      </c>
    </row>
    <row r="112" spans="1:14" x14ac:dyDescent="0.25">
      <c r="D112">
        <f>D86*E88+E86^2*D88+2*D86*E86*D90-D90^2</f>
        <v>8.2984946906106818E-2</v>
      </c>
      <c r="F112">
        <f t="shared" ref="F112:L113" si="37">F86*G88+G86^2*F88+2*F86*G86*F90-F90^2</f>
        <v>0.2293849404390968</v>
      </c>
      <c r="H112">
        <f t="shared" si="37"/>
        <v>0.16907538770796654</v>
      </c>
      <c r="J112">
        <f t="shared" si="37"/>
        <v>3.8654050668345721E-2</v>
      </c>
      <c r="L112">
        <f t="shared" si="37"/>
        <v>0.20036463945681457</v>
      </c>
      <c r="N112">
        <f t="shared" ref="N112:N113" si="38">N86*O88+O86^2*N88+2*N86*O86*N90-N90^2</f>
        <v>0.78756770921777708</v>
      </c>
    </row>
    <row r="113" spans="1:14" x14ac:dyDescent="0.25">
      <c r="D113">
        <f>D87*E89+E87^2*D89+2*D87*E87*D91-D91^2</f>
        <v>8.8507571863621445E-2</v>
      </c>
      <c r="F113">
        <f t="shared" si="37"/>
        <v>0.10738643620724656</v>
      </c>
      <c r="H113">
        <f t="shared" si="37"/>
        <v>3.8113232092987989E-2</v>
      </c>
      <c r="J113">
        <f t="shared" si="37"/>
        <v>8.1518813263700654E-2</v>
      </c>
      <c r="L113">
        <f t="shared" si="37"/>
        <v>0.13690811477046838</v>
      </c>
      <c r="N113">
        <f t="shared" si="38"/>
        <v>-0.37272345209294133</v>
      </c>
    </row>
    <row r="115" spans="1:14" x14ac:dyDescent="0.25">
      <c r="D115">
        <f>D113-D112</f>
        <v>5.5226249575146269E-3</v>
      </c>
      <c r="F115">
        <f t="shared" ref="F115:N115" si="39">F113-F112</f>
        <v>-0.12199850423185024</v>
      </c>
      <c r="H115">
        <f t="shared" si="39"/>
        <v>-0.13096215561497854</v>
      </c>
      <c r="J115">
        <f t="shared" si="39"/>
        <v>4.2864762595354933E-2</v>
      </c>
      <c r="L115">
        <f t="shared" si="39"/>
        <v>-6.3456524686346188E-2</v>
      </c>
      <c r="N115">
        <f t="shared" si="39"/>
        <v>-1.1602911613107185</v>
      </c>
    </row>
    <row r="117" spans="1:14" x14ac:dyDescent="0.25">
      <c r="A117" t="s">
        <v>51</v>
      </c>
    </row>
    <row r="118" spans="1:14" x14ac:dyDescent="0.25">
      <c r="B118">
        <v>1</v>
      </c>
      <c r="D118">
        <f>+D100/$N$115*100</f>
        <v>-4.1002429068271893E-3</v>
      </c>
      <c r="F118">
        <f t="shared" ref="F118:N118" si="40">+F100/$N$115*100</f>
        <v>3.1773089676559703E-3</v>
      </c>
      <c r="H118">
        <f t="shared" si="40"/>
        <v>1.7275279362472977E-5</v>
      </c>
      <c r="J118">
        <f t="shared" si="40"/>
        <v>0.10395904979241155</v>
      </c>
      <c r="L118">
        <f t="shared" si="40"/>
        <v>-1.2743537805356421E-2</v>
      </c>
      <c r="N118">
        <f t="shared" si="40"/>
        <v>-0.10712436741606431</v>
      </c>
    </row>
    <row r="119" spans="1:14" x14ac:dyDescent="0.25">
      <c r="B119">
        <v>2</v>
      </c>
      <c r="D119">
        <f t="shared" ref="D119:N127" si="41">+D101/$N$115*100</f>
        <v>-5.0708342281961652E-2</v>
      </c>
      <c r="F119">
        <f t="shared" si="41"/>
        <v>-0.13590418083362726</v>
      </c>
      <c r="H119">
        <f t="shared" si="41"/>
        <v>6.6639401993332181E-2</v>
      </c>
      <c r="J119">
        <f t="shared" si="41"/>
        <v>7.5094131679815756E-4</v>
      </c>
      <c r="L119">
        <f t="shared" si="41"/>
        <v>-0.35244830223133233</v>
      </c>
      <c r="N119">
        <f t="shared" si="41"/>
        <v>-32.998647564812309</v>
      </c>
    </row>
    <row r="120" spans="1:14" x14ac:dyDescent="0.25">
      <c r="B120">
        <v>3</v>
      </c>
      <c r="D120">
        <f t="shared" si="41"/>
        <v>-4.5012436144355341</v>
      </c>
      <c r="F120">
        <f t="shared" si="41"/>
        <v>0.9499282169871085</v>
      </c>
      <c r="H120">
        <f t="shared" si="41"/>
        <v>5.5757173645547988</v>
      </c>
      <c r="J120">
        <f t="shared" si="41"/>
        <v>4.0463436217552715</v>
      </c>
      <c r="L120">
        <f t="shared" si="41"/>
        <v>-4.509337191371908</v>
      </c>
      <c r="N120">
        <f t="shared" si="41"/>
        <v>-20.866846629753869</v>
      </c>
    </row>
    <row r="121" spans="1:14" x14ac:dyDescent="0.25">
      <c r="B121">
        <v>4</v>
      </c>
      <c r="D121">
        <f t="shared" si="41"/>
        <v>1.1902922103180618</v>
      </c>
      <c r="F121">
        <f t="shared" si="41"/>
        <v>1.5919640372428923</v>
      </c>
      <c r="H121">
        <f t="shared" si="41"/>
        <v>-1.1272465183902327</v>
      </c>
      <c r="J121">
        <f t="shared" si="41"/>
        <v>1.1324042948174586</v>
      </c>
      <c r="L121">
        <f t="shared" si="41"/>
        <v>7.1434486951805907</v>
      </c>
      <c r="N121">
        <f t="shared" si="41"/>
        <v>33.230174222763488</v>
      </c>
    </row>
    <row r="122" spans="1:14" x14ac:dyDescent="0.25">
      <c r="B122">
        <v>5</v>
      </c>
      <c r="D122">
        <f t="shared" si="41"/>
        <v>-2.2395556555008042E-4</v>
      </c>
      <c r="F122">
        <f t="shared" si="41"/>
        <v>2.6498422287372692E-5</v>
      </c>
      <c r="H122">
        <f t="shared" si="41"/>
        <v>2.6129098750763361E-8</v>
      </c>
      <c r="J122">
        <f t="shared" si="41"/>
        <v>2.1106671265317626E-4</v>
      </c>
      <c r="L122">
        <f t="shared" si="41"/>
        <v>-3.2118470103609584E-5</v>
      </c>
      <c r="N122">
        <f t="shared" si="41"/>
        <v>-3.1073390940060148E-4</v>
      </c>
    </row>
    <row r="123" spans="1:14" x14ac:dyDescent="0.25">
      <c r="B123">
        <v>6</v>
      </c>
      <c r="D123">
        <f t="shared" si="41"/>
        <v>2.6698871101316062</v>
      </c>
      <c r="F123">
        <f t="shared" si="41"/>
        <v>7.9885892149816691</v>
      </c>
      <c r="H123">
        <f t="shared" si="41"/>
        <v>6.8436709725537517</v>
      </c>
      <c r="J123">
        <f t="shared" si="41"/>
        <v>-8.7761110329269396</v>
      </c>
      <c r="L123">
        <f t="shared" si="41"/>
        <v>2.8200478341953579</v>
      </c>
      <c r="N123">
        <f t="shared" si="41"/>
        <v>70.538386060132765</v>
      </c>
    </row>
    <row r="124" spans="1:14" x14ac:dyDescent="0.25">
      <c r="B124">
        <v>7</v>
      </c>
      <c r="D124">
        <f t="shared" si="41"/>
        <v>3.3222709871220647E-2</v>
      </c>
      <c r="F124">
        <f t="shared" si="41"/>
        <v>-1.3067744401886596E-2</v>
      </c>
      <c r="H124">
        <f t="shared" si="41"/>
        <v>-1.1151267459644366E-4</v>
      </c>
      <c r="J124">
        <f t="shared" si="41"/>
        <v>9.8939896510947117E-2</v>
      </c>
      <c r="L124">
        <f t="shared" si="41"/>
        <v>7.6378770824834283E-2</v>
      </c>
      <c r="N124">
        <f t="shared" si="41"/>
        <v>5.7067879495653485E-2</v>
      </c>
    </row>
    <row r="125" spans="1:14" x14ac:dyDescent="0.25">
      <c r="B125">
        <v>8</v>
      </c>
      <c r="D125">
        <f t="shared" si="41"/>
        <v>0.14337723838017308</v>
      </c>
      <c r="F125">
        <f t="shared" si="41"/>
        <v>2.6833260364167177E-2</v>
      </c>
      <c r="H125">
        <f t="shared" si="41"/>
        <v>-3.4091405677173395E-3</v>
      </c>
      <c r="J125">
        <f t="shared" si="41"/>
        <v>4.6575472716448903E-3</v>
      </c>
      <c r="L125">
        <f t="shared" si="41"/>
        <v>3.5949029679621804E-2</v>
      </c>
      <c r="N125">
        <f t="shared" si="41"/>
        <v>0.97655074700202049</v>
      </c>
    </row>
    <row r="126" spans="1:14" x14ac:dyDescent="0.25">
      <c r="B126">
        <v>9</v>
      </c>
      <c r="D126">
        <f t="shared" si="41"/>
        <v>0.14381227915900932</v>
      </c>
      <c r="F126">
        <f t="shared" si="41"/>
        <v>1.1220744829343567E-2</v>
      </c>
      <c r="H126">
        <f t="shared" si="41"/>
        <v>1.0174226894672709E-2</v>
      </c>
      <c r="J126">
        <f t="shared" si="41"/>
        <v>-0.12198975156128807</v>
      </c>
      <c r="L126">
        <f t="shared" si="41"/>
        <v>-1.6675647478353872E-2</v>
      </c>
      <c r="N126">
        <f t="shared" si="41"/>
        <v>0.92028999570084291</v>
      </c>
    </row>
    <row r="127" spans="1:14" x14ac:dyDescent="0.25">
      <c r="B127">
        <v>10</v>
      </c>
      <c r="D127">
        <f t="shared" si="41"/>
        <v>-0.10028428234751013</v>
      </c>
      <c r="F127">
        <f t="shared" si="41"/>
        <v>9.1705932544400875E-2</v>
      </c>
      <c r="H127">
        <f t="shared" si="41"/>
        <v>-7.8444146230077935E-2</v>
      </c>
      <c r="J127">
        <f t="shared" si="41"/>
        <v>-0.18347651225610306</v>
      </c>
      <c r="L127">
        <f t="shared" si="41"/>
        <v>0.28442979711507893</v>
      </c>
      <c r="N127">
        <f t="shared" si="41"/>
        <v>48.250460390796889</v>
      </c>
    </row>
    <row r="128" spans="1:14" x14ac:dyDescent="0.25">
      <c r="C128" t="s">
        <v>52</v>
      </c>
      <c r="D128">
        <f>+D115/$N$115*100</f>
        <v>-0.47596888967731293</v>
      </c>
      <c r="F128">
        <f t="shared" ref="F128:N128" si="42">+F115/$N$115*100</f>
        <v>10.514473289104012</v>
      </c>
      <c r="H128">
        <f t="shared" si="42"/>
        <v>11.287007949542392</v>
      </c>
      <c r="J128">
        <f t="shared" si="42"/>
        <v>-3.6943108785671446</v>
      </c>
      <c r="L128">
        <f t="shared" si="42"/>
        <v>5.4690173296384303</v>
      </c>
      <c r="N128">
        <f t="shared" si="42"/>
        <v>100</v>
      </c>
    </row>
    <row r="130" spans="1:14" x14ac:dyDescent="0.25">
      <c r="A130" t="s">
        <v>53</v>
      </c>
    </row>
    <row r="131" spans="1:14" x14ac:dyDescent="0.25">
      <c r="C131" t="s">
        <v>12</v>
      </c>
      <c r="D131">
        <f>+D86*E92</f>
        <v>5.8413777499999812E-2</v>
      </c>
      <c r="F131">
        <f t="shared" ref="F131:N131" si="43">+F86*G92</f>
        <v>8.4381571999997164E-3</v>
      </c>
      <c r="H131">
        <f t="shared" si="43"/>
        <v>1.5100151000000115E-3</v>
      </c>
      <c r="J131">
        <f t="shared" si="43"/>
        <v>2.0699054999999962E-3</v>
      </c>
      <c r="L131">
        <f t="shared" si="43"/>
        <v>2.499633699999791E-3</v>
      </c>
      <c r="N131">
        <f t="shared" si="43"/>
        <v>7.3013409920000105E-2</v>
      </c>
    </row>
    <row r="132" spans="1:14" x14ac:dyDescent="0.25">
      <c r="C132" t="s">
        <v>54</v>
      </c>
      <c r="D132">
        <f>+E86*D92</f>
        <v>-3.6907870000000361E-3</v>
      </c>
      <c r="F132">
        <f t="shared" ref="F132:N132" si="44">+G86*F92</f>
        <v>-6.9396444999996797E-3</v>
      </c>
      <c r="H132">
        <f t="shared" si="44"/>
        <v>-9.9932999998435713E-6</v>
      </c>
      <c r="J132">
        <f t="shared" si="44"/>
        <v>1.2243864900000005E-2</v>
      </c>
      <c r="L132">
        <f t="shared" si="44"/>
        <v>-8.4596665999999779E-3</v>
      </c>
      <c r="N132">
        <f t="shared" si="44"/>
        <v>-6.8490239999996448E-3</v>
      </c>
    </row>
    <row r="133" spans="1:14" x14ac:dyDescent="0.25">
      <c r="C133" t="s">
        <v>55</v>
      </c>
      <c r="D133">
        <f>+E92*D92</f>
        <v>-2.1596900000000143E-4</v>
      </c>
      <c r="F133">
        <f t="shared" ref="F133:N133" si="45">+G92*F92</f>
        <v>-5.8240999999995365E-5</v>
      </c>
      <c r="H133">
        <f t="shared" si="45"/>
        <v>-1.509999999976375E-8</v>
      </c>
      <c r="J133">
        <f t="shared" si="45"/>
        <v>2.5153499999999962E-5</v>
      </c>
      <c r="L133">
        <f t="shared" si="45"/>
        <v>-2.1259699999998166E-5</v>
      </c>
      <c r="N133">
        <f t="shared" si="45"/>
        <v>-9.990903999999497E-5</v>
      </c>
    </row>
    <row r="134" spans="1:14" x14ac:dyDescent="0.25">
      <c r="C134" t="s">
        <v>56</v>
      </c>
      <c r="D134">
        <f>+D135-SUM(D131:D133)</f>
        <v>-1.5306662500000005E-2</v>
      </c>
      <c r="F134">
        <f t="shared" ref="F134:N134" si="46">+F135-SUM(F131:F133)</f>
        <v>-4.5197482699999986E-2</v>
      </c>
      <c r="H134">
        <f t="shared" si="46"/>
        <v>-3.9350042700000004E-2</v>
      </c>
      <c r="J134">
        <f t="shared" si="46"/>
        <v>4.9356434099999978E-2</v>
      </c>
      <c r="L134">
        <f t="shared" si="46"/>
        <v>-1.6174268400000004E-2</v>
      </c>
      <c r="N134">
        <f t="shared" si="46"/>
        <v>-8.0815318480000037E-2</v>
      </c>
    </row>
    <row r="135" spans="1:14" x14ac:dyDescent="0.25">
      <c r="C135" t="s">
        <v>52</v>
      </c>
      <c r="D135">
        <f>+D86*E92+E86*D92+D92*E92+D94</f>
        <v>3.9200358999999768E-2</v>
      </c>
      <c r="F135">
        <f t="shared" ref="F135:N135" si="47">+F86*G92+G86*F92+F92*G92+F94</f>
        <v>-4.3757210999999942E-2</v>
      </c>
      <c r="H135">
        <f t="shared" si="47"/>
        <v>-3.7850035999999837E-2</v>
      </c>
      <c r="J135">
        <f t="shared" si="47"/>
        <v>6.369535799999998E-2</v>
      </c>
      <c r="L135">
        <f t="shared" si="47"/>
        <v>-2.2155561000000188E-2</v>
      </c>
      <c r="N135">
        <f t="shared" si="47"/>
        <v>-1.4750841599999578E-2</v>
      </c>
    </row>
    <row r="137" spans="1:14" x14ac:dyDescent="0.25">
      <c r="A137" t="s">
        <v>57</v>
      </c>
    </row>
    <row r="138" spans="1:14" x14ac:dyDescent="0.25">
      <c r="C138" t="s">
        <v>12</v>
      </c>
      <c r="D138">
        <f>+D131/$L$135*100</f>
        <v>-263.65289283353877</v>
      </c>
      <c r="F138">
        <f t="shared" ref="F138:N138" si="48">+F131/$L$135*100</f>
        <v>-38.085955936749443</v>
      </c>
      <c r="H138">
        <f t="shared" si="48"/>
        <v>-6.8155128186553195</v>
      </c>
      <c r="J138">
        <f t="shared" si="48"/>
        <v>-9.3426002618483839</v>
      </c>
      <c r="L138">
        <f t="shared" si="48"/>
        <v>-11.282195472277907</v>
      </c>
      <c r="N138">
        <f t="shared" si="48"/>
        <v>-329.54891063241183</v>
      </c>
    </row>
    <row r="139" spans="1:14" x14ac:dyDescent="0.25">
      <c r="C139" t="s">
        <v>54</v>
      </c>
      <c r="D139">
        <f t="shared" ref="D139:N142" si="49">+D132/$L$135*100</f>
        <v>16.65851295753696</v>
      </c>
      <c r="F139">
        <f t="shared" si="49"/>
        <v>31.322359654985132</v>
      </c>
      <c r="H139">
        <f t="shared" si="49"/>
        <v>4.5105154411768163E-2</v>
      </c>
      <c r="J139">
        <f t="shared" si="49"/>
        <v>-55.2631680145671</v>
      </c>
      <c r="L139">
        <f t="shared" si="49"/>
        <v>38.183039463545541</v>
      </c>
      <c r="N139">
        <f t="shared" si="49"/>
        <v>30.913340447572445</v>
      </c>
    </row>
    <row r="140" spans="1:14" x14ac:dyDescent="0.25">
      <c r="C140" t="s">
        <v>55</v>
      </c>
      <c r="D140">
        <f t="shared" si="49"/>
        <v>0.97478461502283598</v>
      </c>
      <c r="F140">
        <f t="shared" si="49"/>
        <v>0.2628730547603596</v>
      </c>
      <c r="H140">
        <f t="shared" si="49"/>
        <v>6.815444664101993E-5</v>
      </c>
      <c r="J140">
        <f t="shared" si="49"/>
        <v>-0.11353131613322609</v>
      </c>
      <c r="L140">
        <f t="shared" si="49"/>
        <v>9.5956495978585174E-2</v>
      </c>
      <c r="N140">
        <f t="shared" si="49"/>
        <v>0.45094339971799458</v>
      </c>
    </row>
    <row r="141" spans="1:14" x14ac:dyDescent="0.25">
      <c r="C141" t="s">
        <v>56</v>
      </c>
      <c r="D141">
        <f t="shared" si="49"/>
        <v>69.087226001633979</v>
      </c>
      <c r="F141">
        <f t="shared" si="49"/>
        <v>204.00062404197121</v>
      </c>
      <c r="H141">
        <f t="shared" si="49"/>
        <v>177.60797255370636</v>
      </c>
      <c r="J141">
        <f t="shared" si="49"/>
        <v>-222.7722155173573</v>
      </c>
      <c r="L141">
        <f t="shared" si="49"/>
        <v>73.003199512753781</v>
      </c>
      <c r="N141">
        <f t="shared" si="49"/>
        <v>364.76313319260726</v>
      </c>
    </row>
    <row r="142" spans="1:14" x14ac:dyDescent="0.25">
      <c r="C142" t="s">
        <v>52</v>
      </c>
      <c r="D142">
        <f t="shared" si="49"/>
        <v>-176.93236925934502</v>
      </c>
      <c r="F142">
        <f t="shared" si="49"/>
        <v>197.49990081496728</v>
      </c>
      <c r="H142">
        <f t="shared" si="49"/>
        <v>170.83763304390945</v>
      </c>
      <c r="J142">
        <f t="shared" si="49"/>
        <v>-287.491515109906</v>
      </c>
      <c r="L142">
        <f t="shared" si="49"/>
        <v>100</v>
      </c>
      <c r="N142">
        <f t="shared" si="49"/>
        <v>66.578506407485932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Groundnut p1</vt:lpstr>
      <vt:lpstr>Groundnut p2</vt:lpstr>
      <vt:lpstr>Groundnut overall</vt:lpstr>
      <vt:lpstr>Sesamum p1</vt:lpstr>
      <vt:lpstr>Sesamum p2</vt:lpstr>
      <vt:lpstr>Sesamum overall</vt:lpstr>
      <vt:lpstr>Soybean p1</vt:lpstr>
      <vt:lpstr>Soybean p 2</vt:lpstr>
      <vt:lpstr>Soybean overall</vt:lpstr>
      <vt:lpstr>R&amp;M p1</vt:lpstr>
      <vt:lpstr>R&amp;M p2</vt:lpstr>
      <vt:lpstr>R&amp;M 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2021-06-01T19:13:07Z</dcterms:created>
  <dcterms:modified xsi:type="dcterms:W3CDTF">2021-06-07T15:35:03Z</dcterms:modified>
</cp:coreProperties>
</file>