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pc\documents\RESEARCH\Calculations\"/>
    </mc:Choice>
  </mc:AlternateContent>
  <xr:revisionPtr revIDLastSave="0" documentId="13_ncr:1_{B0F39235-3816-4B1C-8C91-76F2E1FBA02C}" xr6:coauthVersionLast="47" xr6:coauthVersionMax="47" xr10:uidLastSave="{00000000-0000-0000-0000-000000000000}"/>
  <bookViews>
    <workbookView xWindow="-120" yWindow="-120" windowWidth="20730" windowHeight="11160" activeTab="2" xr2:uid="{D72FA594-FB3E-4B8A-AFBD-055B7BF0DC66}"/>
  </bookViews>
  <sheets>
    <sheet name="Soybean" sheetId="3" r:id="rId1"/>
    <sheet name="Rapeseed and Mustard" sheetId="4" r:id="rId2"/>
    <sheet name="Sesamum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4" l="1"/>
  <c r="F34" i="4"/>
  <c r="F35" i="4"/>
  <c r="F36" i="4"/>
  <c r="F37" i="4"/>
  <c r="H37" i="4"/>
  <c r="H36" i="4"/>
  <c r="H35" i="4"/>
  <c r="G36" i="4"/>
  <c r="G35" i="4"/>
  <c r="G37" i="4" s="1"/>
  <c r="E37" i="4"/>
  <c r="E36" i="4"/>
  <c r="E35" i="4"/>
  <c r="D35" i="4"/>
  <c r="D37" i="4" s="1"/>
  <c r="L37" i="4"/>
  <c r="L36" i="4"/>
  <c r="L35" i="4"/>
  <c r="L34" i="4"/>
  <c r="I34" i="4"/>
  <c r="L33" i="4"/>
  <c r="I33" i="4"/>
  <c r="L32" i="4"/>
  <c r="I32" i="4"/>
  <c r="F32" i="4"/>
  <c r="L31" i="4"/>
  <c r="I31" i="4"/>
  <c r="F31" i="4"/>
  <c r="K29" i="3"/>
  <c r="K30" i="3"/>
  <c r="K31" i="3"/>
  <c r="K32" i="3"/>
  <c r="K33" i="3"/>
  <c r="K34" i="3"/>
  <c r="K28" i="3"/>
  <c r="H29" i="3"/>
  <c r="H30" i="3"/>
  <c r="H31" i="3"/>
  <c r="H28" i="3"/>
  <c r="E29" i="3"/>
  <c r="E30" i="3"/>
  <c r="E31" i="3"/>
  <c r="E28" i="3"/>
  <c r="G32" i="3"/>
  <c r="G34" i="3" s="1"/>
  <c r="H34" i="3" s="1"/>
  <c r="F32" i="3"/>
  <c r="F34" i="3" s="1"/>
  <c r="D32" i="3"/>
  <c r="E32" i="3" s="1"/>
  <c r="C32" i="3"/>
  <c r="C34" i="3" s="1"/>
  <c r="J27" i="2"/>
  <c r="J28" i="2"/>
  <c r="J29" i="2"/>
  <c r="J30" i="2"/>
  <c r="J31" i="2"/>
  <c r="J32" i="2"/>
  <c r="J26" i="2"/>
  <c r="G27" i="2"/>
  <c r="G28" i="2"/>
  <c r="G29" i="2"/>
  <c r="G26" i="2"/>
  <c r="D27" i="2"/>
  <c r="D28" i="2"/>
  <c r="D29" i="2"/>
  <c r="D26" i="2"/>
  <c r="F30" i="2"/>
  <c r="F31" i="2" s="1"/>
  <c r="E30" i="2"/>
  <c r="E31" i="2" s="1"/>
  <c r="C30" i="2"/>
  <c r="C32" i="2" s="1"/>
  <c r="B30" i="2"/>
  <c r="B32" i="2" s="1"/>
  <c r="N13" i="4"/>
  <c r="M13" i="4"/>
  <c r="L13" i="4"/>
  <c r="K13" i="4"/>
  <c r="J13" i="4"/>
  <c r="N3" i="4"/>
  <c r="M3" i="4"/>
  <c r="L3" i="4"/>
  <c r="K3" i="4"/>
  <c r="J3" i="4"/>
  <c r="D25" i="4"/>
  <c r="E25" i="4"/>
  <c r="F25" i="4"/>
  <c r="C25" i="4"/>
  <c r="D24" i="4"/>
  <c r="E24" i="4"/>
  <c r="F24" i="4"/>
  <c r="C24" i="4"/>
  <c r="M13" i="3"/>
  <c r="L13" i="3"/>
  <c r="K13" i="3"/>
  <c r="J13" i="3"/>
  <c r="M3" i="3"/>
  <c r="L3" i="3"/>
  <c r="K3" i="3"/>
  <c r="J3" i="3"/>
  <c r="D23" i="3"/>
  <c r="E23" i="3"/>
  <c r="F23" i="3"/>
  <c r="C23" i="3"/>
  <c r="M13" i="2"/>
  <c r="L13" i="2"/>
  <c r="M3" i="2"/>
  <c r="L3" i="2"/>
  <c r="C23" i="2"/>
  <c r="D23" i="2"/>
  <c r="E23" i="2"/>
  <c r="B23" i="2"/>
  <c r="H21" i="2"/>
  <c r="K13" i="2"/>
  <c r="J13" i="2"/>
  <c r="I13" i="2"/>
  <c r="J3" i="2"/>
  <c r="I3" i="2"/>
  <c r="G4" i="4"/>
  <c r="I4" i="4" s="1"/>
  <c r="G5" i="4"/>
  <c r="I5" i="4" s="1"/>
  <c r="G6" i="4"/>
  <c r="I6" i="4" s="1"/>
  <c r="G7" i="4"/>
  <c r="I7" i="4" s="1"/>
  <c r="G8" i="4"/>
  <c r="I8" i="4" s="1"/>
  <c r="G9" i="4"/>
  <c r="I9" i="4" s="1"/>
  <c r="G10" i="4"/>
  <c r="I10" i="4" s="1"/>
  <c r="G11" i="4"/>
  <c r="I11" i="4" s="1"/>
  <c r="G12" i="4"/>
  <c r="I12" i="4" s="1"/>
  <c r="G13" i="4"/>
  <c r="I13" i="4" s="1"/>
  <c r="G14" i="4"/>
  <c r="I14" i="4" s="1"/>
  <c r="G15" i="4"/>
  <c r="G16" i="4"/>
  <c r="I16" i="4" s="1"/>
  <c r="G17" i="4"/>
  <c r="I17" i="4" s="1"/>
  <c r="G18" i="4"/>
  <c r="I18" i="4" s="1"/>
  <c r="G19" i="4"/>
  <c r="I19" i="4" s="1"/>
  <c r="G20" i="4"/>
  <c r="I20" i="4" s="1"/>
  <c r="G21" i="4"/>
  <c r="I21" i="4" s="1"/>
  <c r="G22" i="4"/>
  <c r="I22" i="4" s="1"/>
  <c r="G3" i="4"/>
  <c r="G4" i="3"/>
  <c r="I4" i="3" s="1"/>
  <c r="G5" i="3"/>
  <c r="H5" i="3" s="1"/>
  <c r="G6" i="3"/>
  <c r="I6" i="3" s="1"/>
  <c r="G7" i="3"/>
  <c r="I7" i="3" s="1"/>
  <c r="G8" i="3"/>
  <c r="I8" i="3" s="1"/>
  <c r="G9" i="3"/>
  <c r="H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3" i="3"/>
  <c r="I3" i="3" s="1"/>
  <c r="F4" i="2"/>
  <c r="G4" i="2" s="1"/>
  <c r="F5" i="2"/>
  <c r="H5" i="2" s="1"/>
  <c r="F6" i="2"/>
  <c r="G6" i="2" s="1"/>
  <c r="F7" i="2"/>
  <c r="G7" i="2" s="1"/>
  <c r="F8" i="2"/>
  <c r="H8" i="2" s="1"/>
  <c r="F9" i="2"/>
  <c r="H9" i="2" s="1"/>
  <c r="F10" i="2"/>
  <c r="G10" i="2" s="1"/>
  <c r="F11" i="2"/>
  <c r="G11" i="2" s="1"/>
  <c r="F12" i="2"/>
  <c r="G12" i="2" s="1"/>
  <c r="F13" i="2"/>
  <c r="H13" i="2" s="1"/>
  <c r="F14" i="2"/>
  <c r="H14" i="2" s="1"/>
  <c r="F15" i="2"/>
  <c r="G15" i="2" s="1"/>
  <c r="F16" i="2"/>
  <c r="H16" i="2" s="1"/>
  <c r="F17" i="2"/>
  <c r="H17" i="2" s="1"/>
  <c r="F18" i="2"/>
  <c r="H18" i="2" s="1"/>
  <c r="F19" i="2"/>
  <c r="G19" i="2" s="1"/>
  <c r="F20" i="2"/>
  <c r="H20" i="2" s="1"/>
  <c r="F22" i="2"/>
  <c r="G22" i="2" s="1"/>
  <c r="F3" i="2"/>
  <c r="H3" i="2" s="1"/>
  <c r="N13" i="3" l="1"/>
  <c r="D33" i="3"/>
  <c r="D34" i="3"/>
  <c r="E34" i="3" s="1"/>
  <c r="H32" i="3"/>
  <c r="N3" i="3"/>
  <c r="G31" i="2"/>
  <c r="F32" i="2"/>
  <c r="D32" i="2"/>
  <c r="D30" i="2"/>
  <c r="E32" i="2"/>
  <c r="G32" i="2" s="1"/>
  <c r="F23" i="2"/>
  <c r="G30" i="2"/>
  <c r="I36" i="4"/>
  <c r="D36" i="4"/>
  <c r="I35" i="4"/>
  <c r="I37" i="4"/>
  <c r="G33" i="3"/>
  <c r="F33" i="3"/>
  <c r="C33" i="3"/>
  <c r="C31" i="2"/>
  <c r="B31" i="2"/>
  <c r="G25" i="4"/>
  <c r="G24" i="4"/>
  <c r="H21" i="4"/>
  <c r="H17" i="4"/>
  <c r="H13" i="4"/>
  <c r="H9" i="4"/>
  <c r="H5" i="4"/>
  <c r="H3" i="4"/>
  <c r="H19" i="4"/>
  <c r="H15" i="4"/>
  <c r="H11" i="4"/>
  <c r="H7" i="4"/>
  <c r="I3" i="4"/>
  <c r="I24" i="4" s="1"/>
  <c r="I15" i="4"/>
  <c r="I25" i="4" s="1"/>
  <c r="H22" i="4"/>
  <c r="H18" i="4"/>
  <c r="H14" i="4"/>
  <c r="H10" i="4"/>
  <c r="H6" i="4"/>
  <c r="H20" i="4"/>
  <c r="H16" i="4"/>
  <c r="H12" i="4"/>
  <c r="H8" i="4"/>
  <c r="H4" i="4"/>
  <c r="I23" i="3"/>
  <c r="G23" i="3"/>
  <c r="I9" i="3"/>
  <c r="H20" i="3"/>
  <c r="H16" i="3"/>
  <c r="H12" i="3"/>
  <c r="H8" i="3"/>
  <c r="H4" i="3"/>
  <c r="H3" i="3"/>
  <c r="H19" i="3"/>
  <c r="H15" i="3"/>
  <c r="H11" i="3"/>
  <c r="H7" i="3"/>
  <c r="H22" i="3"/>
  <c r="H18" i="3"/>
  <c r="H14" i="3"/>
  <c r="H10" i="3"/>
  <c r="H6" i="3"/>
  <c r="I5" i="3"/>
  <c r="H21" i="3"/>
  <c r="H17" i="3"/>
  <c r="H13" i="3"/>
  <c r="G20" i="2"/>
  <c r="G16" i="2"/>
  <c r="H12" i="2"/>
  <c r="H19" i="2"/>
  <c r="H7" i="2"/>
  <c r="H15" i="2"/>
  <c r="H4" i="2"/>
  <c r="H11" i="2"/>
  <c r="K3" i="2"/>
  <c r="G9" i="2"/>
  <c r="G3" i="2"/>
  <c r="G8" i="2"/>
  <c r="G21" i="2"/>
  <c r="G14" i="2"/>
  <c r="G13" i="2"/>
  <c r="H6" i="2"/>
  <c r="G18" i="2"/>
  <c r="G5" i="2"/>
  <c r="H22" i="2"/>
  <c r="H10" i="2"/>
  <c r="G17" i="2"/>
  <c r="E33" i="3" l="1"/>
  <c r="H33" i="3"/>
  <c r="D31" i="2"/>
  <c r="G23" i="2"/>
  <c r="H23" i="2"/>
  <c r="H24" i="4"/>
  <c r="H25" i="4"/>
  <c r="H23" i="3"/>
</calcChain>
</file>

<file path=xl/sharedStrings.xml><?xml version="1.0" encoding="utf-8"?>
<sst xmlns="http://schemas.openxmlformats.org/spreadsheetml/2006/main" count="148" uniqueCount="43">
  <si>
    <t>YEAR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</si>
  <si>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</si>
  <si>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</si>
  <si>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</si>
  <si>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</si>
  <si>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</si>
  <si>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</si>
  <si>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</si>
  <si>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</si>
  <si>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</si>
  <si>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</si>
  <si>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</si>
  <si>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</si>
  <si>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</si>
  <si>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</si>
  <si>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</si>
  <si>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</si>
  <si>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</si>
  <si>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</si>
  <si>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</si>
  <si>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</si>
  <si>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Value of main product</t>
  </si>
  <si>
    <t>Value of byproduct</t>
  </si>
  <si>
    <t>Cost A2</t>
  </si>
  <si>
    <t>Cost C2</t>
  </si>
  <si>
    <t>Sesamum</t>
  </si>
  <si>
    <t>Soybean</t>
  </si>
  <si>
    <t>R&amp;M</t>
  </si>
  <si>
    <t>Gross returns</t>
  </si>
  <si>
    <t>Net returns over cost A2</t>
  </si>
  <si>
    <t>Net returns over cost C2</t>
  </si>
  <si>
    <t>GR costA2</t>
  </si>
  <si>
    <t>GR cost C2</t>
  </si>
  <si>
    <t>GR Gr</t>
  </si>
  <si>
    <t>GR MP</t>
  </si>
  <si>
    <t>GR BP</t>
  </si>
  <si>
    <t xml:space="preserve">Farm Business Income </t>
  </si>
  <si>
    <t>Net Income</t>
  </si>
  <si>
    <t>Gross Income</t>
  </si>
  <si>
    <t>2000-01</t>
  </si>
  <si>
    <t>2009-10</t>
  </si>
  <si>
    <t>2010-11</t>
  </si>
  <si>
    <t>2017-18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</si>
</sst>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63"/>
      <name val="Arial"/>
      <family val="2"/>
    </font>
    <font>
      <sz val="12"/>
      <color indexed="63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2" fontId="2" fillId="0" borderId="1" xfId="0" applyNumberFormat="1" applyFont="1" applyBorder="1" applyAlignment="1">
      <alignment horizontal="right"/>
    </xf>
    <xf numFmtId="2" fontId="2" fillId="0" borderId="2" xfId="0" applyNumberFormat="1" applyFont="1" applyBorder="1"/>
    <xf numFmtId="2" fontId="3" fillId="0" borderId="3" xfId="0" applyNumberFormat="1" applyFont="1" applyBorder="1"/>
    <xf numFmtId="0" fontId="3" fillId="0" borderId="0" xfId="0" applyFont="1"/>
    <xf numFmtId="2" fontId="4" fillId="0" borderId="3" xfId="0" applyNumberFormat="1" applyFont="1" applyBorder="1"/>
    <xf numFmtId="2" fontId="3" fillId="0" borderId="1" xfId="0" applyNumberFormat="1" applyFont="1" applyBorder="1" applyAlignment="1">
      <alignment horizontal="right"/>
    </xf>
    <xf numFmtId="2" fontId="3" fillId="0" borderId="2" xfId="0" applyNumberFormat="1" applyFont="1" applyBorder="1"/>
    <xf numFmtId="2" fontId="0" fillId="0" borderId="0" xfId="0" applyNumberFormat="1"/>
    <xf numFmtId="10" fontId="0" fillId="0" borderId="0" xfId="0" applyNumberFormat="1"/>
    <xf numFmtId="2" fontId="5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A5AD-31DE-4844-9170-423F74696531}">
  <dimension ref="A1:S34"/>
  <sheetViews>
    <sheetView workbookViewId="0">
      <selection activeCell="B25" sqref="B25"/>
    </sheetView>
  </sheetViews>
  <sheetFormatPr defaultRowHeight="15" x14ac:dyDescent="0.25"/>
  <cols>
    <col min="2" max="2" width="24.85546875" customWidth="1"/>
    <col min="3" max="3" width="16.28515625" customWidth="1"/>
    <col min="4" max="4" width="13.85546875" customWidth="1"/>
    <col min="5" max="6" width="12" bestFit="1" customWidth="1"/>
    <col min="7" max="7" width="13.85546875" customWidth="1"/>
    <col min="8" max="8" width="21.85546875" customWidth="1"/>
    <col min="9" max="9" width="21.7109375" customWidth="1"/>
    <col min="10" max="10" width="10.140625" customWidth="1"/>
    <col min="11" max="11" width="8.42578125" customWidth="1"/>
    <col min="12" max="12" width="8.85546875" customWidth="1"/>
  </cols>
  <sheetData>
    <row r="1" spans="1:19" x14ac:dyDescent="0.25">
      <c r="A1" t="s">
        <v>0</v>
      </c>
      <c r="D1" t="s">
        <v>26</v>
      </c>
    </row>
    <row r="2" spans="1:19" x14ac:dyDescent="0.25">
      <c r="A2" t="s">
        <v>0</v>
      </c>
      <c r="B2" t="s">
        <v>28</v>
      </c>
      <c r="C2" t="s">
        <v>21</v>
      </c>
      <c r="D2" t="s">
        <v>22</v>
      </c>
      <c r="E2" t="s">
        <v>23</v>
      </c>
      <c r="F2" t="s">
        <v>24</v>
      </c>
      <c r="G2" t="s">
        <v>28</v>
      </c>
      <c r="H2" t="s">
        <v>29</v>
      </c>
      <c r="I2" t="s">
        <v>30</v>
      </c>
      <c r="J2" t="s">
        <v>34</v>
      </c>
      <c r="K2" t="s">
        <v>35</v>
      </c>
      <c r="L2" t="s">
        <v>31</v>
      </c>
      <c r="M2" t="s">
        <v>32</v>
      </c>
      <c r="N2" t="s">
        <v>33</v>
      </c>
      <c r="P2" t="s">
        <v>0</v>
      </c>
      <c r="Q2" t="s">
        <v>38</v>
      </c>
      <c r="R2" t="s">
        <v>36</v>
      </c>
      <c r="S2" t="s">
        <v>37</v>
      </c>
    </row>
    <row r="3" spans="1:19" x14ac:dyDescent="0.25">
      <c r="A3" t="s">
        <v>1</v>
      </c>
      <c r="B3">
        <v>8175.58</v>
      </c>
      <c r="C3" s="6">
        <v>7266.41</v>
      </c>
      <c r="D3" s="6">
        <v>909.17</v>
      </c>
      <c r="E3" s="6">
        <v>4295.96</v>
      </c>
      <c r="F3" s="6">
        <v>7432.03</v>
      </c>
      <c r="G3">
        <f>C3+D3</f>
        <v>8175.58</v>
      </c>
      <c r="H3">
        <f>G3-E3</f>
        <v>3879.62</v>
      </c>
      <c r="I3">
        <f>G3-F3</f>
        <v>743.55000000000018</v>
      </c>
      <c r="J3">
        <f>LOGEST(C3:C12,B$3:B$12)</f>
        <v>1.0000809612722379</v>
      </c>
      <c r="K3">
        <f>LOGEST(D3:D12,B3:B12)</f>
        <v>1.0000338204129064</v>
      </c>
      <c r="L3">
        <f>LOGEST(E3:E12,B3:B12)</f>
        <v>1.0000472924621884</v>
      </c>
      <c r="M3">
        <f>LOGEST(F3:F12,B3:B12)</f>
        <v>1.0000488360152089</v>
      </c>
      <c r="N3">
        <f>LOGEST(G3:G12,B3:B12)</f>
        <v>1.0000770858724737</v>
      </c>
      <c r="P3">
        <v>2001</v>
      </c>
      <c r="Q3">
        <v>8175.58</v>
      </c>
      <c r="R3">
        <v>3879.62</v>
      </c>
      <c r="S3">
        <v>743.55000000000018</v>
      </c>
    </row>
    <row r="4" spans="1:19" x14ac:dyDescent="0.25">
      <c r="A4" t="s">
        <v>2</v>
      </c>
      <c r="B4">
        <v>8602.83</v>
      </c>
      <c r="C4" s="6">
        <v>7711.8</v>
      </c>
      <c r="D4" s="6">
        <v>891.03</v>
      </c>
      <c r="E4" s="6">
        <v>5203.7700000000004</v>
      </c>
      <c r="F4" s="6">
        <v>8640.6299999999992</v>
      </c>
      <c r="G4">
        <f t="shared" ref="G4:G22" si="0">C4+D4</f>
        <v>8602.83</v>
      </c>
      <c r="H4">
        <f t="shared" ref="H4:H22" si="1">G4-E4</f>
        <v>3399.0599999999995</v>
      </c>
      <c r="I4">
        <f t="shared" ref="I4:I22" si="2">G4-F4</f>
        <v>-37.799999999999272</v>
      </c>
      <c r="P4">
        <v>2002</v>
      </c>
      <c r="Q4">
        <v>8602.83</v>
      </c>
      <c r="R4">
        <v>3399.0599999999995</v>
      </c>
      <c r="S4">
        <v>-37.799999999999272</v>
      </c>
    </row>
    <row r="5" spans="1:19" x14ac:dyDescent="0.25">
      <c r="A5" t="s">
        <v>3</v>
      </c>
      <c r="B5">
        <v>7905.14</v>
      </c>
      <c r="C5" s="6">
        <v>6941.27</v>
      </c>
      <c r="D5" s="6">
        <v>963.87</v>
      </c>
      <c r="E5" s="6">
        <v>5384.04</v>
      </c>
      <c r="F5" s="6">
        <v>9892.76</v>
      </c>
      <c r="G5">
        <f t="shared" si="0"/>
        <v>7905.14</v>
      </c>
      <c r="H5">
        <f t="shared" si="1"/>
        <v>2521.1000000000004</v>
      </c>
      <c r="I5">
        <f t="shared" si="2"/>
        <v>-1987.62</v>
      </c>
      <c r="P5">
        <v>2003</v>
      </c>
      <c r="Q5">
        <v>7905.14</v>
      </c>
      <c r="R5">
        <v>2521.1000000000004</v>
      </c>
      <c r="S5">
        <v>-1987.62</v>
      </c>
    </row>
    <row r="6" spans="1:19" x14ac:dyDescent="0.25">
      <c r="A6" t="s">
        <v>4</v>
      </c>
      <c r="B6">
        <v>14874.86</v>
      </c>
      <c r="C6" s="6">
        <v>14042.27</v>
      </c>
      <c r="D6" s="6">
        <v>832.59</v>
      </c>
      <c r="E6" s="6">
        <v>5416.59</v>
      </c>
      <c r="F6" s="6">
        <v>10498.09</v>
      </c>
      <c r="G6">
        <f t="shared" si="0"/>
        <v>14874.86</v>
      </c>
      <c r="H6">
        <f t="shared" si="1"/>
        <v>9458.27</v>
      </c>
      <c r="I6">
        <f t="shared" si="2"/>
        <v>4376.7700000000004</v>
      </c>
      <c r="P6">
        <v>2004</v>
      </c>
      <c r="Q6">
        <v>14874.86</v>
      </c>
      <c r="R6">
        <v>9458.27</v>
      </c>
      <c r="S6">
        <v>4376.7700000000004</v>
      </c>
    </row>
    <row r="7" spans="1:19" x14ac:dyDescent="0.25">
      <c r="A7" t="s">
        <v>5</v>
      </c>
      <c r="B7">
        <v>14401.98</v>
      </c>
      <c r="C7" s="8">
        <v>12953.14</v>
      </c>
      <c r="D7" s="8">
        <v>1448.84</v>
      </c>
      <c r="E7" s="9">
        <v>5747.58</v>
      </c>
      <c r="F7" s="5">
        <v>10268.42</v>
      </c>
      <c r="G7">
        <f t="shared" si="0"/>
        <v>14401.98</v>
      </c>
      <c r="H7">
        <f t="shared" si="1"/>
        <v>8654.4</v>
      </c>
      <c r="I7">
        <f t="shared" si="2"/>
        <v>4133.5599999999995</v>
      </c>
      <c r="P7">
        <v>2005</v>
      </c>
      <c r="Q7">
        <v>14401.98</v>
      </c>
      <c r="R7">
        <v>8654.4</v>
      </c>
      <c r="S7">
        <v>4133.5599999999995</v>
      </c>
    </row>
    <row r="8" spans="1:19" x14ac:dyDescent="0.25">
      <c r="A8" t="s">
        <v>6</v>
      </c>
      <c r="B8">
        <v>13631</v>
      </c>
      <c r="C8" s="3">
        <v>12585.13</v>
      </c>
      <c r="D8" s="3">
        <v>1045.8699999999999</v>
      </c>
      <c r="E8" s="4">
        <v>6412.94</v>
      </c>
      <c r="F8" s="5">
        <v>11380.87</v>
      </c>
      <c r="G8">
        <f t="shared" si="0"/>
        <v>13631</v>
      </c>
      <c r="H8">
        <f t="shared" si="1"/>
        <v>7218.06</v>
      </c>
      <c r="I8">
        <f t="shared" si="2"/>
        <v>2250.1299999999992</v>
      </c>
      <c r="P8">
        <v>2006</v>
      </c>
      <c r="Q8">
        <v>13631</v>
      </c>
      <c r="R8">
        <v>7218.06</v>
      </c>
      <c r="S8">
        <v>2250.1299999999992</v>
      </c>
    </row>
    <row r="9" spans="1:19" x14ac:dyDescent="0.25">
      <c r="A9" t="s">
        <v>7</v>
      </c>
      <c r="B9">
        <v>19460.189999999999</v>
      </c>
      <c r="C9" s="3">
        <v>17672.55</v>
      </c>
      <c r="D9" s="3">
        <v>1787.64</v>
      </c>
      <c r="E9" s="4">
        <v>7300.4</v>
      </c>
      <c r="F9" s="5">
        <v>13164.21</v>
      </c>
      <c r="G9">
        <f t="shared" si="0"/>
        <v>19460.189999999999</v>
      </c>
      <c r="H9">
        <f t="shared" si="1"/>
        <v>12159.789999999999</v>
      </c>
      <c r="I9">
        <f t="shared" si="2"/>
        <v>6295.98</v>
      </c>
      <c r="P9">
        <v>2007</v>
      </c>
      <c r="Q9">
        <v>19460.189999999999</v>
      </c>
      <c r="R9">
        <v>12159.789999999999</v>
      </c>
      <c r="S9">
        <v>6295.98</v>
      </c>
    </row>
    <row r="10" spans="1:19" x14ac:dyDescent="0.25">
      <c r="A10" t="s">
        <v>8</v>
      </c>
      <c r="B10">
        <v>20154.27</v>
      </c>
      <c r="C10" s="3">
        <v>19224.72</v>
      </c>
      <c r="D10" s="3">
        <v>929.55</v>
      </c>
      <c r="E10" s="4">
        <v>7635.58</v>
      </c>
      <c r="F10" s="5">
        <v>14200.63</v>
      </c>
      <c r="G10">
        <f t="shared" si="0"/>
        <v>20154.27</v>
      </c>
      <c r="H10">
        <f t="shared" si="1"/>
        <v>12518.69</v>
      </c>
      <c r="I10">
        <f t="shared" si="2"/>
        <v>5953.6400000000012</v>
      </c>
      <c r="P10">
        <v>2008</v>
      </c>
      <c r="Q10">
        <v>20154.27</v>
      </c>
      <c r="R10">
        <v>12518.69</v>
      </c>
      <c r="S10">
        <v>5953.6400000000012</v>
      </c>
    </row>
    <row r="11" spans="1:19" x14ac:dyDescent="0.25">
      <c r="A11" t="s">
        <v>9</v>
      </c>
      <c r="B11">
        <v>18694.5</v>
      </c>
      <c r="C11" s="3">
        <v>17503.32</v>
      </c>
      <c r="D11" s="3">
        <v>1191.18</v>
      </c>
      <c r="E11" s="4">
        <v>8871.4699999999993</v>
      </c>
      <c r="F11" s="7">
        <v>15761.59</v>
      </c>
      <c r="G11">
        <f t="shared" si="0"/>
        <v>18694.5</v>
      </c>
      <c r="H11">
        <f t="shared" si="1"/>
        <v>9823.0300000000007</v>
      </c>
      <c r="I11">
        <f t="shared" si="2"/>
        <v>2932.91</v>
      </c>
      <c r="P11">
        <v>2009</v>
      </c>
      <c r="Q11">
        <v>18694.5</v>
      </c>
      <c r="R11">
        <v>9823.0300000000007</v>
      </c>
      <c r="S11">
        <v>2932.91</v>
      </c>
    </row>
    <row r="12" spans="1:19" x14ac:dyDescent="0.25">
      <c r="A12" t="s">
        <v>10</v>
      </c>
      <c r="B12">
        <v>18014.23</v>
      </c>
      <c r="C12" s="3">
        <v>16129.25</v>
      </c>
      <c r="D12" s="3">
        <v>1884.98</v>
      </c>
      <c r="E12" s="4">
        <v>10869.25</v>
      </c>
      <c r="F12" s="7">
        <v>17276.71</v>
      </c>
      <c r="G12">
        <f t="shared" si="0"/>
        <v>18014.23</v>
      </c>
      <c r="H12">
        <f t="shared" si="1"/>
        <v>7144.98</v>
      </c>
      <c r="I12">
        <f t="shared" si="2"/>
        <v>737.52000000000044</v>
      </c>
      <c r="P12">
        <v>2010</v>
      </c>
      <c r="Q12">
        <v>18014.23</v>
      </c>
      <c r="R12">
        <v>7144.98</v>
      </c>
      <c r="S12">
        <v>737.52000000000044</v>
      </c>
    </row>
    <row r="13" spans="1:19" x14ac:dyDescent="0.25">
      <c r="A13" t="s">
        <v>11</v>
      </c>
      <c r="B13">
        <v>11</v>
      </c>
      <c r="C13" s="3">
        <v>18412.580000000002</v>
      </c>
      <c r="D13" s="3">
        <v>1901.88</v>
      </c>
      <c r="E13" s="4">
        <v>8125.02</v>
      </c>
      <c r="F13" s="7">
        <v>19519.55</v>
      </c>
      <c r="G13">
        <f t="shared" si="0"/>
        <v>20314.460000000003</v>
      </c>
      <c r="H13">
        <f t="shared" si="1"/>
        <v>12189.440000000002</v>
      </c>
      <c r="I13">
        <f t="shared" si="2"/>
        <v>794.91000000000349</v>
      </c>
      <c r="J13">
        <f>LOGEST(C13:C20,B13:B20)</f>
        <v>1.0171758944326841</v>
      </c>
      <c r="K13">
        <f>LOGEST(D13:D20,B13:B20)</f>
        <v>1.0287055697486291</v>
      </c>
      <c r="L13">
        <f>LOGEST(E13:E20,B13:B20)</f>
        <v>1.0983241929190293</v>
      </c>
      <c r="M13">
        <f>LOGEST(F13:F20,B13:B20)</f>
        <v>1.065589798525771</v>
      </c>
      <c r="N13">
        <f>LOGEST(G13:G20,B13:B20)</f>
        <v>1.0174569540584497</v>
      </c>
    </row>
    <row r="14" spans="1:19" x14ac:dyDescent="0.25">
      <c r="A14" t="s">
        <v>12</v>
      </c>
      <c r="B14">
        <v>12</v>
      </c>
      <c r="C14" s="3">
        <v>29143.62</v>
      </c>
      <c r="D14" s="3">
        <v>1799.97</v>
      </c>
      <c r="E14" s="4">
        <v>8787.31</v>
      </c>
      <c r="F14" s="7">
        <v>19691.810000000001</v>
      </c>
      <c r="G14">
        <f t="shared" si="0"/>
        <v>30943.59</v>
      </c>
      <c r="H14">
        <f t="shared" si="1"/>
        <v>22156.28</v>
      </c>
      <c r="I14">
        <f t="shared" si="2"/>
        <v>11251.779999999999</v>
      </c>
      <c r="P14">
        <v>2011</v>
      </c>
      <c r="Q14">
        <v>20314.460000000003</v>
      </c>
      <c r="R14">
        <v>12189.440000000002</v>
      </c>
      <c r="S14">
        <v>794.91000000000349</v>
      </c>
    </row>
    <row r="15" spans="1:19" x14ac:dyDescent="0.25">
      <c r="A15" t="s">
        <v>13</v>
      </c>
      <c r="B15">
        <v>13</v>
      </c>
      <c r="C15" s="6">
        <v>41553.29</v>
      </c>
      <c r="D15" s="6">
        <v>2065.1799999999998</v>
      </c>
      <c r="E15" s="6">
        <v>13451.29</v>
      </c>
      <c r="F15" s="6">
        <v>26172.15</v>
      </c>
      <c r="G15">
        <f t="shared" si="0"/>
        <v>43618.47</v>
      </c>
      <c r="H15">
        <f t="shared" si="1"/>
        <v>30167.18</v>
      </c>
      <c r="I15">
        <f t="shared" si="2"/>
        <v>17446.32</v>
      </c>
      <c r="P15">
        <v>2012</v>
      </c>
      <c r="Q15">
        <v>30943.59</v>
      </c>
      <c r="R15">
        <v>22156.28</v>
      </c>
      <c r="S15">
        <v>11251.779999999999</v>
      </c>
    </row>
    <row r="16" spans="1:19" x14ac:dyDescent="0.25">
      <c r="A16" t="s">
        <v>14</v>
      </c>
      <c r="B16">
        <v>14</v>
      </c>
      <c r="C16" s="6">
        <v>21376.12</v>
      </c>
      <c r="D16" s="6">
        <v>1349.96</v>
      </c>
      <c r="E16" s="6">
        <v>14233.59</v>
      </c>
      <c r="F16" s="6">
        <v>24482.51</v>
      </c>
      <c r="G16">
        <f t="shared" si="0"/>
        <v>22726.079999999998</v>
      </c>
      <c r="H16">
        <f t="shared" si="1"/>
        <v>8492.489999999998</v>
      </c>
      <c r="I16">
        <f t="shared" si="2"/>
        <v>-1756.4300000000003</v>
      </c>
      <c r="P16">
        <v>2013</v>
      </c>
      <c r="Q16">
        <v>43618.47</v>
      </c>
      <c r="R16">
        <v>30167.18</v>
      </c>
      <c r="S16">
        <v>17446.32</v>
      </c>
    </row>
    <row r="17" spans="1:19" x14ac:dyDescent="0.25">
      <c r="A17" t="s">
        <v>15</v>
      </c>
      <c r="B17">
        <v>15</v>
      </c>
      <c r="C17" s="6">
        <v>23754.69</v>
      </c>
      <c r="D17" s="6">
        <v>1765.53</v>
      </c>
      <c r="E17" s="6">
        <v>17350.91</v>
      </c>
      <c r="F17" s="6">
        <v>29402.36</v>
      </c>
      <c r="G17">
        <f t="shared" si="0"/>
        <v>25520.219999999998</v>
      </c>
      <c r="H17">
        <f t="shared" si="1"/>
        <v>8169.3099999999977</v>
      </c>
      <c r="I17">
        <f t="shared" si="2"/>
        <v>-3882.1400000000031</v>
      </c>
      <c r="P17">
        <v>2014</v>
      </c>
      <c r="Q17">
        <v>22726.079999999998</v>
      </c>
      <c r="R17">
        <v>8492.489999999998</v>
      </c>
      <c r="S17">
        <v>-1756.4300000000003</v>
      </c>
    </row>
    <row r="18" spans="1:19" x14ac:dyDescent="0.25">
      <c r="A18" t="s">
        <v>16</v>
      </c>
      <c r="B18">
        <v>16</v>
      </c>
      <c r="C18" s="6">
        <v>24659.8</v>
      </c>
      <c r="D18" s="6">
        <v>1752.5</v>
      </c>
      <c r="E18" s="6">
        <v>16528.07</v>
      </c>
      <c r="F18" s="6">
        <v>30798.06</v>
      </c>
      <c r="G18">
        <f t="shared" si="0"/>
        <v>26412.3</v>
      </c>
      <c r="H18">
        <f t="shared" si="1"/>
        <v>9884.23</v>
      </c>
      <c r="I18">
        <f t="shared" si="2"/>
        <v>-4385.760000000002</v>
      </c>
      <c r="P18">
        <v>2015</v>
      </c>
      <c r="Q18">
        <v>25520.219999999998</v>
      </c>
      <c r="R18">
        <v>8169.3099999999977</v>
      </c>
      <c r="S18">
        <v>-3882.1400000000031</v>
      </c>
    </row>
    <row r="19" spans="1:19" x14ac:dyDescent="0.25">
      <c r="A19" t="s">
        <v>17</v>
      </c>
      <c r="B19">
        <v>17</v>
      </c>
      <c r="C19" s="6">
        <v>24713.040000000001</v>
      </c>
      <c r="D19" s="6">
        <v>2138.0700000000002</v>
      </c>
      <c r="E19" s="6">
        <v>15630.15</v>
      </c>
      <c r="F19" s="6">
        <v>30107.35</v>
      </c>
      <c r="G19">
        <f t="shared" si="0"/>
        <v>26851.11</v>
      </c>
      <c r="H19">
        <f t="shared" si="1"/>
        <v>11220.960000000001</v>
      </c>
      <c r="I19">
        <f t="shared" si="2"/>
        <v>-3256.239999999998</v>
      </c>
      <c r="P19">
        <v>2016</v>
      </c>
      <c r="Q19">
        <v>26412.3</v>
      </c>
      <c r="R19">
        <v>9884.23</v>
      </c>
      <c r="S19">
        <v>-4385.760000000002</v>
      </c>
    </row>
    <row r="20" spans="1:19" x14ac:dyDescent="0.25">
      <c r="A20" t="s">
        <v>18</v>
      </c>
      <c r="B20">
        <v>18</v>
      </c>
      <c r="C20" s="6">
        <v>31303.86</v>
      </c>
      <c r="D20" s="6">
        <v>2438.85</v>
      </c>
      <c r="E20" s="6">
        <v>14767.84</v>
      </c>
      <c r="F20" s="6">
        <v>28066.71</v>
      </c>
      <c r="G20">
        <f t="shared" si="0"/>
        <v>33742.71</v>
      </c>
      <c r="H20">
        <f t="shared" si="1"/>
        <v>18974.87</v>
      </c>
      <c r="I20">
        <f t="shared" si="2"/>
        <v>5676</v>
      </c>
      <c r="P20">
        <v>2017</v>
      </c>
      <c r="Q20">
        <v>26851.11</v>
      </c>
      <c r="R20">
        <v>11220.960000000001</v>
      </c>
      <c r="S20">
        <v>-3256.239999999998</v>
      </c>
    </row>
    <row r="21" spans="1:19" x14ac:dyDescent="0.25">
      <c r="A21" t="s">
        <v>19</v>
      </c>
      <c r="B21">
        <v>19</v>
      </c>
      <c r="G21">
        <f t="shared" si="0"/>
        <v>0</v>
      </c>
      <c r="H21">
        <f t="shared" si="1"/>
        <v>0</v>
      </c>
      <c r="I21">
        <f t="shared" si="2"/>
        <v>0</v>
      </c>
      <c r="P21">
        <v>2018</v>
      </c>
      <c r="Q21">
        <v>33742.71</v>
      </c>
      <c r="R21">
        <v>18974.87</v>
      </c>
      <c r="S21">
        <v>5676</v>
      </c>
    </row>
    <row r="22" spans="1:19" x14ac:dyDescent="0.25">
      <c r="A22" t="s">
        <v>20</v>
      </c>
      <c r="B22">
        <v>20</v>
      </c>
      <c r="G22">
        <f t="shared" si="0"/>
        <v>0</v>
      </c>
      <c r="H22">
        <f t="shared" si="1"/>
        <v>0</v>
      </c>
      <c r="I22">
        <f t="shared" si="2"/>
        <v>0</v>
      </c>
    </row>
    <row r="23" spans="1:19" x14ac:dyDescent="0.25">
      <c r="C23" s="10">
        <f>AVERAGE(C13:C20)</f>
        <v>26864.625</v>
      </c>
      <c r="D23" s="10">
        <f t="shared" ref="D23:I23" si="3">AVERAGE(D13:D20)</f>
        <v>1901.4925000000001</v>
      </c>
      <c r="E23" s="10">
        <f t="shared" si="3"/>
        <v>13609.272499999999</v>
      </c>
      <c r="F23" s="10">
        <f t="shared" si="3"/>
        <v>26030.0625</v>
      </c>
      <c r="G23" s="10">
        <f t="shared" si="3"/>
        <v>28766.117499999997</v>
      </c>
      <c r="H23" s="10">
        <f t="shared" si="3"/>
        <v>15156.844999999999</v>
      </c>
      <c r="I23" s="10">
        <f t="shared" si="3"/>
        <v>2736.0549999999998</v>
      </c>
      <c r="J23" s="10"/>
      <c r="K23" s="10"/>
    </row>
    <row r="27" spans="1:19" x14ac:dyDescent="0.25">
      <c r="C27" t="s">
        <v>39</v>
      </c>
      <c r="D27" t="s">
        <v>40</v>
      </c>
      <c r="F27" t="s">
        <v>41</v>
      </c>
      <c r="G27" t="s">
        <v>42</v>
      </c>
      <c r="I27" t="s">
        <v>39</v>
      </c>
      <c r="J27" t="s">
        <v>42</v>
      </c>
    </row>
    <row r="28" spans="1:19" x14ac:dyDescent="0.25">
      <c r="B28" t="s">
        <v>21</v>
      </c>
      <c r="C28" s="6">
        <v>7266.41</v>
      </c>
      <c r="D28" s="3">
        <v>16129.25</v>
      </c>
      <c r="E28" s="11">
        <f>(D28-C28)/ABS(C28)</f>
        <v>1.2196999618793876</v>
      </c>
      <c r="F28" s="3">
        <v>18412.580000000002</v>
      </c>
      <c r="G28" s="6">
        <v>31303.86</v>
      </c>
      <c r="H28" s="11">
        <f>(G28-F28)/ABS(F28)</f>
        <v>0.70013436465720702</v>
      </c>
      <c r="I28">
        <v>7266.41</v>
      </c>
      <c r="J28">
        <v>31303.86</v>
      </c>
      <c r="K28" s="11">
        <f>(J28-I28)/ABS(I28)</f>
        <v>3.3080228063101313</v>
      </c>
    </row>
    <row r="29" spans="1:19" x14ac:dyDescent="0.25">
      <c r="B29" t="s">
        <v>22</v>
      </c>
      <c r="C29" s="6">
        <v>909.17</v>
      </c>
      <c r="D29" s="3">
        <v>1884.98</v>
      </c>
      <c r="E29" s="11">
        <f t="shared" ref="E29:E34" si="4">(D29-C29)/ABS(C29)</f>
        <v>1.0732976231067899</v>
      </c>
      <c r="F29" s="3">
        <v>1901.88</v>
      </c>
      <c r="G29" s="6">
        <v>2438.85</v>
      </c>
      <c r="H29" s="11">
        <f t="shared" ref="H29:H34" si="5">(G29-F29)/ABS(F29)</f>
        <v>0.28233642501104156</v>
      </c>
      <c r="I29">
        <v>909.17</v>
      </c>
      <c r="J29">
        <v>2438.85</v>
      </c>
      <c r="K29" s="11">
        <f t="shared" ref="K29:K34" si="6">(J29-I29)/ABS(I29)</f>
        <v>1.6825016223588547</v>
      </c>
    </row>
    <row r="30" spans="1:19" x14ac:dyDescent="0.25">
      <c r="B30" t="s">
        <v>23</v>
      </c>
      <c r="C30" s="6">
        <v>4295.96</v>
      </c>
      <c r="D30" s="4">
        <v>10869.25</v>
      </c>
      <c r="E30" s="11">
        <f t="shared" si="4"/>
        <v>1.5301096844477136</v>
      </c>
      <c r="F30" s="4">
        <v>8125.02</v>
      </c>
      <c r="G30" s="6">
        <v>14767.84</v>
      </c>
      <c r="H30" s="11">
        <f t="shared" si="5"/>
        <v>0.81757583365948627</v>
      </c>
      <c r="I30">
        <v>4295.96</v>
      </c>
      <c r="J30">
        <v>14767.84</v>
      </c>
      <c r="K30" s="11">
        <f t="shared" si="6"/>
        <v>2.4376111509418155</v>
      </c>
    </row>
    <row r="31" spans="1:19" x14ac:dyDescent="0.25">
      <c r="B31" t="s">
        <v>24</v>
      </c>
      <c r="C31" s="6">
        <v>7432.03</v>
      </c>
      <c r="D31" s="7">
        <v>17276.71</v>
      </c>
      <c r="E31" s="11">
        <f t="shared" si="4"/>
        <v>1.3246286680758825</v>
      </c>
      <c r="F31" s="7">
        <v>19519.55</v>
      </c>
      <c r="G31" s="6">
        <v>28066.71</v>
      </c>
      <c r="H31" s="11">
        <f t="shared" si="5"/>
        <v>0.43787689777684424</v>
      </c>
      <c r="I31">
        <v>7432.03</v>
      </c>
      <c r="J31">
        <v>28066.71</v>
      </c>
      <c r="K31" s="11">
        <f t="shared" si="6"/>
        <v>2.7764527322952142</v>
      </c>
    </row>
    <row r="32" spans="1:19" x14ac:dyDescent="0.25">
      <c r="B32" t="s">
        <v>28</v>
      </c>
      <c r="C32">
        <f>C28+C29</f>
        <v>8175.58</v>
      </c>
      <c r="D32">
        <f>D28+D29</f>
        <v>18014.23</v>
      </c>
      <c r="E32" s="11">
        <f t="shared" si="4"/>
        <v>1.2034192069553475</v>
      </c>
      <c r="F32">
        <f>F28+F29</f>
        <v>20314.460000000003</v>
      </c>
      <c r="G32">
        <f>G28+G29</f>
        <v>33742.71</v>
      </c>
      <c r="H32" s="11">
        <f t="shared" si="5"/>
        <v>0.66101929364600365</v>
      </c>
      <c r="I32">
        <v>8175.58</v>
      </c>
      <c r="J32">
        <v>33742.71</v>
      </c>
      <c r="K32" s="11">
        <f t="shared" si="6"/>
        <v>3.1272558032579947</v>
      </c>
    </row>
    <row r="33" spans="2:11" x14ac:dyDescent="0.25">
      <c r="B33" t="s">
        <v>29</v>
      </c>
      <c r="C33">
        <f>C32-C30</f>
        <v>3879.62</v>
      </c>
      <c r="D33">
        <f>D32-D30</f>
        <v>7144.98</v>
      </c>
      <c r="E33" s="11">
        <f t="shared" si="4"/>
        <v>0.84167006046983972</v>
      </c>
      <c r="F33">
        <f>F32-F30</f>
        <v>12189.440000000002</v>
      </c>
      <c r="G33">
        <f>G32-G30</f>
        <v>18974.87</v>
      </c>
      <c r="H33" s="11">
        <f t="shared" si="5"/>
        <v>0.55666462118029991</v>
      </c>
      <c r="I33">
        <v>3879.62</v>
      </c>
      <c r="J33">
        <v>18974.87</v>
      </c>
      <c r="K33" s="11">
        <f t="shared" si="6"/>
        <v>3.8909094189637132</v>
      </c>
    </row>
    <row r="34" spans="2:11" x14ac:dyDescent="0.25">
      <c r="B34" t="s">
        <v>30</v>
      </c>
      <c r="C34">
        <f>C32-C31</f>
        <v>743.55000000000018</v>
      </c>
      <c r="D34">
        <f>D32-D31</f>
        <v>737.52000000000044</v>
      </c>
      <c r="E34" s="11">
        <f t="shared" si="4"/>
        <v>-8.1097437966508555E-3</v>
      </c>
      <c r="F34">
        <f>F32-F31</f>
        <v>794.91000000000349</v>
      </c>
      <c r="G34">
        <f>G32-G31</f>
        <v>5676</v>
      </c>
      <c r="H34" s="11">
        <f t="shared" si="5"/>
        <v>6.1404309921877633</v>
      </c>
      <c r="I34">
        <v>743.55000000000018</v>
      </c>
      <c r="J34">
        <v>5676</v>
      </c>
      <c r="K34" s="11">
        <f t="shared" si="6"/>
        <v>6.633649384708491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6D00-F8FF-4C6F-9653-8998F0D8921F}">
  <dimension ref="A1:T37"/>
  <sheetViews>
    <sheetView topLeftCell="D1" workbookViewId="0">
      <selection activeCell="E27" sqref="E27"/>
    </sheetView>
  </sheetViews>
  <sheetFormatPr defaultRowHeight="15" x14ac:dyDescent="0.25"/>
  <cols>
    <col min="3" max="3" width="23.42578125" customWidth="1"/>
    <col min="4" max="4" width="21" customWidth="1"/>
    <col min="5" max="5" width="10.5703125" bestFit="1" customWidth="1"/>
    <col min="6" max="6" width="12" bestFit="1" customWidth="1"/>
    <col min="7" max="7" width="12.28515625" customWidth="1"/>
    <col min="8" max="8" width="22" customWidth="1"/>
    <col min="9" max="9" width="22.85546875" customWidth="1"/>
    <col min="10" max="11" width="9.140625" customWidth="1"/>
  </cols>
  <sheetData>
    <row r="1" spans="1:20" x14ac:dyDescent="0.25">
      <c r="A1" t="s">
        <v>0</v>
      </c>
      <c r="D1" t="s">
        <v>27</v>
      </c>
    </row>
    <row r="2" spans="1:20" x14ac:dyDescent="0.25">
      <c r="C2" t="s">
        <v>21</v>
      </c>
      <c r="D2" t="s">
        <v>22</v>
      </c>
      <c r="E2" t="s">
        <v>23</v>
      </c>
      <c r="F2" t="s">
        <v>24</v>
      </c>
      <c r="G2" t="s">
        <v>28</v>
      </c>
      <c r="H2" t="s">
        <v>29</v>
      </c>
      <c r="I2" t="s">
        <v>30</v>
      </c>
      <c r="J2" t="s">
        <v>34</v>
      </c>
      <c r="K2" t="s">
        <v>35</v>
      </c>
      <c r="L2" t="s">
        <v>31</v>
      </c>
      <c r="M2" t="s">
        <v>32</v>
      </c>
      <c r="N2" t="s">
        <v>33</v>
      </c>
      <c r="Q2" t="s">
        <v>0</v>
      </c>
      <c r="R2" t="s">
        <v>38</v>
      </c>
      <c r="S2" t="s">
        <v>36</v>
      </c>
      <c r="T2" t="s">
        <v>37</v>
      </c>
    </row>
    <row r="3" spans="1:20" x14ac:dyDescent="0.25">
      <c r="A3" t="s">
        <v>1</v>
      </c>
      <c r="B3">
        <v>1</v>
      </c>
      <c r="C3" s="6">
        <v>15568.37</v>
      </c>
      <c r="D3" s="6">
        <v>151.52000000000001</v>
      </c>
      <c r="E3" s="6">
        <v>4874.37</v>
      </c>
      <c r="F3" s="6">
        <v>11919.88</v>
      </c>
      <c r="G3">
        <f>C3+D3</f>
        <v>15719.890000000001</v>
      </c>
      <c r="H3">
        <f>G3-E3</f>
        <v>10845.52</v>
      </c>
      <c r="I3">
        <f>G3-F3</f>
        <v>3800.010000000002</v>
      </c>
      <c r="J3">
        <f>LOGEST(C3:C12,B3:B12)</f>
        <v>1.0712325050223339</v>
      </c>
      <c r="K3">
        <f>LOGEST(D3:D12,B3:B12)</f>
        <v>1.3534065764765757</v>
      </c>
      <c r="L3">
        <f>LOGEST(E3:E12,B3:B12)</f>
        <v>1.0534613413968201</v>
      </c>
      <c r="M3">
        <f>LOGEST(F3:F12,B3:B12)</f>
        <v>1.0620834848016905</v>
      </c>
      <c r="N3">
        <f>LOGEST(G3:G12,B3:B12)</f>
        <v>1.0782878637546986</v>
      </c>
      <c r="Q3">
        <v>2001</v>
      </c>
      <c r="R3">
        <v>10845.52</v>
      </c>
      <c r="S3">
        <v>10845.52</v>
      </c>
      <c r="T3">
        <v>3800.010000000002</v>
      </c>
    </row>
    <row r="4" spans="1:20" x14ac:dyDescent="0.25">
      <c r="A4" t="s">
        <v>2</v>
      </c>
      <c r="B4">
        <v>2</v>
      </c>
      <c r="C4" s="6">
        <v>16076.15</v>
      </c>
      <c r="D4" s="6">
        <v>161.69</v>
      </c>
      <c r="E4" s="6">
        <v>5174.62</v>
      </c>
      <c r="F4" s="6">
        <v>11192.83</v>
      </c>
      <c r="G4">
        <f t="shared" ref="G4:G22" si="0">C4+D4</f>
        <v>16237.84</v>
      </c>
      <c r="H4">
        <f t="shared" ref="H4:H22" si="1">G4-E4</f>
        <v>11063.220000000001</v>
      </c>
      <c r="I4">
        <f t="shared" ref="I4:I22" si="2">G4-F4</f>
        <v>5045.01</v>
      </c>
      <c r="Q4">
        <v>2002</v>
      </c>
      <c r="R4">
        <v>11063.220000000001</v>
      </c>
      <c r="S4">
        <v>11063.220000000001</v>
      </c>
      <c r="T4">
        <v>5045.01</v>
      </c>
    </row>
    <row r="5" spans="1:20" x14ac:dyDescent="0.25">
      <c r="A5" t="s">
        <v>3</v>
      </c>
      <c r="B5">
        <v>3</v>
      </c>
      <c r="C5" s="6">
        <v>24563.81</v>
      </c>
      <c r="D5" s="6">
        <v>360.62</v>
      </c>
      <c r="E5" s="6">
        <v>6119.05</v>
      </c>
      <c r="F5" s="6">
        <v>14822.69</v>
      </c>
      <c r="G5">
        <f t="shared" si="0"/>
        <v>24924.43</v>
      </c>
      <c r="H5">
        <f t="shared" si="1"/>
        <v>18805.38</v>
      </c>
      <c r="I5">
        <f t="shared" si="2"/>
        <v>10101.74</v>
      </c>
      <c r="Q5">
        <v>2003</v>
      </c>
      <c r="R5">
        <v>18805.38</v>
      </c>
      <c r="S5">
        <v>18805.38</v>
      </c>
      <c r="T5">
        <v>10101.74</v>
      </c>
    </row>
    <row r="6" spans="1:20" x14ac:dyDescent="0.25">
      <c r="A6" t="s">
        <v>4</v>
      </c>
      <c r="B6">
        <v>4</v>
      </c>
      <c r="C6" s="6">
        <v>26568.78</v>
      </c>
      <c r="D6" s="6">
        <v>393.14</v>
      </c>
      <c r="E6" s="6">
        <v>5405.5</v>
      </c>
      <c r="F6" s="6">
        <v>13585.61</v>
      </c>
      <c r="G6">
        <f t="shared" si="0"/>
        <v>26961.919999999998</v>
      </c>
      <c r="H6">
        <f t="shared" si="1"/>
        <v>21556.42</v>
      </c>
      <c r="I6">
        <f t="shared" si="2"/>
        <v>13376.309999999998</v>
      </c>
      <c r="Q6">
        <v>2004</v>
      </c>
      <c r="R6">
        <v>21556.42</v>
      </c>
      <c r="S6">
        <v>21556.42</v>
      </c>
      <c r="T6">
        <v>13376.309999999998</v>
      </c>
    </row>
    <row r="7" spans="1:20" x14ac:dyDescent="0.25">
      <c r="A7" t="s">
        <v>5</v>
      </c>
      <c r="B7">
        <v>5</v>
      </c>
      <c r="C7" s="3">
        <v>21456.18</v>
      </c>
      <c r="D7" s="3">
        <v>492.16</v>
      </c>
      <c r="E7" s="4">
        <v>5745.57</v>
      </c>
      <c r="F7" s="5">
        <v>12766.04</v>
      </c>
      <c r="G7">
        <f t="shared" si="0"/>
        <v>21948.34</v>
      </c>
      <c r="H7">
        <f t="shared" si="1"/>
        <v>16202.77</v>
      </c>
      <c r="I7">
        <f t="shared" si="2"/>
        <v>9182.2999999999993</v>
      </c>
      <c r="Q7">
        <v>2005</v>
      </c>
      <c r="R7">
        <v>16202.77</v>
      </c>
      <c r="S7">
        <v>16202.77</v>
      </c>
      <c r="T7">
        <v>9182.2999999999993</v>
      </c>
    </row>
    <row r="8" spans="1:20" x14ac:dyDescent="0.25">
      <c r="A8" t="s">
        <v>6</v>
      </c>
      <c r="B8">
        <v>6</v>
      </c>
      <c r="C8" s="3">
        <v>20801.68</v>
      </c>
      <c r="D8" s="3">
        <v>739.32</v>
      </c>
      <c r="E8" s="4">
        <v>6215.5</v>
      </c>
      <c r="F8" s="5">
        <v>13506.41</v>
      </c>
      <c r="G8">
        <f t="shared" si="0"/>
        <v>21541</v>
      </c>
      <c r="H8">
        <f t="shared" si="1"/>
        <v>15325.5</v>
      </c>
      <c r="I8">
        <f t="shared" si="2"/>
        <v>8034.59</v>
      </c>
      <c r="Q8">
        <v>2006</v>
      </c>
      <c r="R8">
        <v>15325.5</v>
      </c>
      <c r="S8">
        <v>15325.5</v>
      </c>
      <c r="T8">
        <v>8034.59</v>
      </c>
    </row>
    <row r="9" spans="1:20" x14ac:dyDescent="0.25">
      <c r="A9" t="s">
        <v>7</v>
      </c>
      <c r="B9">
        <v>7</v>
      </c>
      <c r="C9" s="3">
        <v>25009.62</v>
      </c>
      <c r="D9" s="3">
        <v>835.99</v>
      </c>
      <c r="E9" s="4">
        <v>6681.84</v>
      </c>
      <c r="F9" s="5">
        <v>15059.18</v>
      </c>
      <c r="G9">
        <f t="shared" si="0"/>
        <v>25845.61</v>
      </c>
      <c r="H9">
        <f t="shared" si="1"/>
        <v>19163.77</v>
      </c>
      <c r="I9">
        <f t="shared" si="2"/>
        <v>10786.43</v>
      </c>
      <c r="Q9">
        <v>2007</v>
      </c>
      <c r="R9">
        <v>19163.77</v>
      </c>
      <c r="S9">
        <v>19163.77</v>
      </c>
      <c r="T9">
        <v>10786.43</v>
      </c>
    </row>
    <row r="10" spans="1:20" x14ac:dyDescent="0.25">
      <c r="A10" t="s">
        <v>8</v>
      </c>
      <c r="B10">
        <v>8</v>
      </c>
      <c r="C10" s="3">
        <v>31124.97</v>
      </c>
      <c r="D10" s="3">
        <v>1180.6199999999999</v>
      </c>
      <c r="E10" s="4">
        <v>6970.55</v>
      </c>
      <c r="F10" s="5">
        <v>16892.29</v>
      </c>
      <c r="G10">
        <f t="shared" si="0"/>
        <v>32305.59</v>
      </c>
      <c r="H10">
        <f t="shared" si="1"/>
        <v>25335.040000000001</v>
      </c>
      <c r="I10">
        <f t="shared" si="2"/>
        <v>15413.3</v>
      </c>
      <c r="Q10">
        <v>2008</v>
      </c>
      <c r="R10">
        <v>25335.040000000001</v>
      </c>
      <c r="S10">
        <v>25335.040000000001</v>
      </c>
      <c r="T10">
        <v>15413.3</v>
      </c>
    </row>
    <row r="11" spans="1:20" x14ac:dyDescent="0.25">
      <c r="A11" t="s">
        <v>9</v>
      </c>
      <c r="B11">
        <v>9</v>
      </c>
      <c r="C11" s="6">
        <v>28925.23</v>
      </c>
      <c r="D11" s="6">
        <v>1811.21</v>
      </c>
      <c r="E11" s="6">
        <v>7924.47</v>
      </c>
      <c r="F11" s="6">
        <v>19497.66</v>
      </c>
      <c r="G11">
        <f t="shared" si="0"/>
        <v>30736.44</v>
      </c>
      <c r="H11">
        <f t="shared" si="1"/>
        <v>22811.969999999998</v>
      </c>
      <c r="I11">
        <f t="shared" si="2"/>
        <v>11238.779999999999</v>
      </c>
      <c r="Q11">
        <v>2009</v>
      </c>
      <c r="R11">
        <v>22811.969999999998</v>
      </c>
      <c r="S11">
        <v>22811.969999999998</v>
      </c>
      <c r="T11">
        <v>11238.779999999999</v>
      </c>
    </row>
    <row r="12" spans="1:20" x14ac:dyDescent="0.25">
      <c r="A12" t="s">
        <v>10</v>
      </c>
      <c r="B12">
        <v>10</v>
      </c>
      <c r="C12" s="3">
        <v>31248.99</v>
      </c>
      <c r="D12" s="3">
        <v>2284.96</v>
      </c>
      <c r="E12" s="4">
        <v>7811.19</v>
      </c>
      <c r="F12" s="7">
        <v>20854.88</v>
      </c>
      <c r="G12">
        <f t="shared" si="0"/>
        <v>33533.950000000004</v>
      </c>
      <c r="H12">
        <f t="shared" si="1"/>
        <v>25722.760000000006</v>
      </c>
      <c r="I12">
        <f t="shared" si="2"/>
        <v>12679.070000000003</v>
      </c>
      <c r="Q12">
        <v>2010</v>
      </c>
      <c r="R12">
        <v>25722.760000000006</v>
      </c>
      <c r="S12">
        <v>25722.760000000006</v>
      </c>
      <c r="T12">
        <v>12679.070000000003</v>
      </c>
    </row>
    <row r="13" spans="1:20" x14ac:dyDescent="0.25">
      <c r="A13" t="s">
        <v>11</v>
      </c>
      <c r="B13">
        <v>11</v>
      </c>
      <c r="C13" s="6">
        <v>35281.54</v>
      </c>
      <c r="D13" s="6">
        <v>2167.21</v>
      </c>
      <c r="E13" s="6">
        <v>7455.36</v>
      </c>
      <c r="F13" s="6">
        <v>21172.54</v>
      </c>
      <c r="G13">
        <f t="shared" si="0"/>
        <v>37448.75</v>
      </c>
      <c r="H13">
        <f t="shared" si="1"/>
        <v>29993.39</v>
      </c>
      <c r="I13">
        <f t="shared" si="2"/>
        <v>16276.21</v>
      </c>
      <c r="J13">
        <f>LOGEST(C13:C20,B13:B20)</f>
        <v>1.0803830576202407</v>
      </c>
      <c r="K13">
        <f>LOGEST(D13:D20,B13:B20)</f>
        <v>1.0635395758912844</v>
      </c>
      <c r="L13">
        <f>LOGEST(E13:E20,B13:B20)</f>
        <v>1.1309409969437483</v>
      </c>
      <c r="M13">
        <f>LOGEST(F13:F20,B13:B20)</f>
        <v>1.1194663282424735</v>
      </c>
      <c r="N13">
        <f>LOGEST(G13:G20,B13:B20)</f>
        <v>1.0795300989424981</v>
      </c>
    </row>
    <row r="14" spans="1:20" x14ac:dyDescent="0.25">
      <c r="A14" t="s">
        <v>12</v>
      </c>
      <c r="B14">
        <v>12</v>
      </c>
      <c r="C14" s="3">
        <v>43822.46</v>
      </c>
      <c r="D14" s="3">
        <v>2609.94</v>
      </c>
      <c r="E14" s="4">
        <v>9913.52</v>
      </c>
      <c r="F14" s="7">
        <v>28041.38</v>
      </c>
      <c r="G14">
        <f t="shared" si="0"/>
        <v>46432.4</v>
      </c>
      <c r="H14">
        <f t="shared" si="1"/>
        <v>36518.880000000005</v>
      </c>
      <c r="I14">
        <f t="shared" si="2"/>
        <v>18391.02</v>
      </c>
    </row>
    <row r="15" spans="1:20" x14ac:dyDescent="0.25">
      <c r="A15" t="s">
        <v>13</v>
      </c>
      <c r="B15">
        <v>13</v>
      </c>
      <c r="C15" s="6">
        <v>45249.87</v>
      </c>
      <c r="D15" s="6">
        <v>2327.31</v>
      </c>
      <c r="E15" s="6">
        <v>12499.72</v>
      </c>
      <c r="F15" s="6">
        <v>31256.29</v>
      </c>
      <c r="G15">
        <f t="shared" si="0"/>
        <v>47577.18</v>
      </c>
      <c r="H15">
        <f t="shared" si="1"/>
        <v>35077.46</v>
      </c>
      <c r="I15">
        <f t="shared" si="2"/>
        <v>16320.89</v>
      </c>
      <c r="Q15">
        <v>2011</v>
      </c>
      <c r="R15">
        <v>37448.75</v>
      </c>
      <c r="S15">
        <v>29993.39</v>
      </c>
      <c r="T15">
        <v>16276.21</v>
      </c>
    </row>
    <row r="16" spans="1:20" x14ac:dyDescent="0.25">
      <c r="A16" t="s">
        <v>14</v>
      </c>
      <c r="B16">
        <v>14</v>
      </c>
      <c r="C16" s="6">
        <v>41192.04</v>
      </c>
      <c r="D16" s="6">
        <v>2647.04</v>
      </c>
      <c r="E16" s="6">
        <v>13928.24</v>
      </c>
      <c r="F16" s="6">
        <v>33142.03</v>
      </c>
      <c r="G16">
        <f t="shared" si="0"/>
        <v>43839.08</v>
      </c>
      <c r="H16">
        <f t="shared" si="1"/>
        <v>29910.840000000004</v>
      </c>
      <c r="I16">
        <f t="shared" si="2"/>
        <v>10697.050000000003</v>
      </c>
      <c r="Q16">
        <v>2012</v>
      </c>
      <c r="R16">
        <v>46432.4</v>
      </c>
      <c r="S16">
        <v>36518.880000000005</v>
      </c>
      <c r="T16">
        <v>18391.02</v>
      </c>
    </row>
    <row r="17" spans="1:20" x14ac:dyDescent="0.25">
      <c r="A17" t="s">
        <v>15</v>
      </c>
      <c r="B17">
        <v>15</v>
      </c>
      <c r="C17" s="6">
        <v>42794.75</v>
      </c>
      <c r="D17" s="6">
        <v>3138.98</v>
      </c>
      <c r="E17" s="6">
        <v>13900.01</v>
      </c>
      <c r="F17" s="6">
        <v>35713.61</v>
      </c>
      <c r="G17">
        <f t="shared" si="0"/>
        <v>45933.73</v>
      </c>
      <c r="H17">
        <f t="shared" si="1"/>
        <v>32033.72</v>
      </c>
      <c r="I17">
        <f t="shared" si="2"/>
        <v>10220.120000000003</v>
      </c>
      <c r="Q17">
        <v>2013</v>
      </c>
      <c r="R17">
        <v>47577.18</v>
      </c>
      <c r="S17">
        <v>35077.46</v>
      </c>
      <c r="T17">
        <v>16320.89</v>
      </c>
    </row>
    <row r="18" spans="1:20" x14ac:dyDescent="0.25">
      <c r="A18" t="s">
        <v>16</v>
      </c>
      <c r="B18">
        <v>16</v>
      </c>
      <c r="C18" s="6">
        <v>47145.78</v>
      </c>
      <c r="D18" s="6">
        <v>2983.41</v>
      </c>
      <c r="E18" s="6">
        <v>15805.97</v>
      </c>
      <c r="F18" s="6">
        <v>40982.230000000003</v>
      </c>
      <c r="G18">
        <f t="shared" si="0"/>
        <v>50129.19</v>
      </c>
      <c r="H18">
        <f t="shared" si="1"/>
        <v>34323.22</v>
      </c>
      <c r="I18">
        <f t="shared" si="2"/>
        <v>9146.9599999999991</v>
      </c>
      <c r="Q18">
        <v>2014</v>
      </c>
      <c r="R18">
        <v>43839.08</v>
      </c>
      <c r="S18">
        <v>29910.840000000004</v>
      </c>
      <c r="T18">
        <v>10697.050000000003</v>
      </c>
    </row>
    <row r="19" spans="1:20" x14ac:dyDescent="0.25">
      <c r="A19" t="s">
        <v>17</v>
      </c>
      <c r="B19">
        <v>17</v>
      </c>
      <c r="C19" s="6">
        <v>59822.31</v>
      </c>
      <c r="D19" s="6">
        <v>3277.02</v>
      </c>
      <c r="E19" s="6">
        <v>15210.68</v>
      </c>
      <c r="F19" s="6">
        <v>43602.36</v>
      </c>
      <c r="G19">
        <f t="shared" si="0"/>
        <v>63099.329999999994</v>
      </c>
      <c r="H19">
        <f t="shared" si="1"/>
        <v>47888.649999999994</v>
      </c>
      <c r="I19">
        <f t="shared" si="2"/>
        <v>19496.969999999994</v>
      </c>
      <c r="Q19">
        <v>2015</v>
      </c>
      <c r="R19">
        <v>45933.73</v>
      </c>
      <c r="S19">
        <v>32033.72</v>
      </c>
      <c r="T19">
        <v>10220.120000000003</v>
      </c>
    </row>
    <row r="20" spans="1:20" x14ac:dyDescent="0.25">
      <c r="A20" t="s">
        <v>18</v>
      </c>
      <c r="B20">
        <v>18</v>
      </c>
      <c r="C20">
        <v>69811.28</v>
      </c>
      <c r="D20">
        <v>3384.84</v>
      </c>
      <c r="E20">
        <v>21746.68</v>
      </c>
      <c r="F20">
        <v>52711.81</v>
      </c>
      <c r="G20">
        <f t="shared" si="0"/>
        <v>73196.12</v>
      </c>
      <c r="H20">
        <f t="shared" si="1"/>
        <v>51449.439999999995</v>
      </c>
      <c r="I20">
        <f t="shared" si="2"/>
        <v>20484.309999999998</v>
      </c>
      <c r="Q20">
        <v>2016</v>
      </c>
      <c r="R20">
        <v>50129.19</v>
      </c>
      <c r="S20">
        <v>34323.22</v>
      </c>
      <c r="T20">
        <v>9146.9599999999991</v>
      </c>
    </row>
    <row r="21" spans="1:20" x14ac:dyDescent="0.25">
      <c r="A21" t="s">
        <v>19</v>
      </c>
      <c r="B21">
        <v>19</v>
      </c>
      <c r="G21">
        <f t="shared" si="0"/>
        <v>0</v>
      </c>
      <c r="H21">
        <f t="shared" si="1"/>
        <v>0</v>
      </c>
      <c r="I21">
        <f t="shared" si="2"/>
        <v>0</v>
      </c>
      <c r="Q21">
        <v>2017</v>
      </c>
      <c r="R21">
        <v>63099.329999999994</v>
      </c>
      <c r="S21">
        <v>47888.649999999994</v>
      </c>
      <c r="T21">
        <v>19496.969999999994</v>
      </c>
    </row>
    <row r="22" spans="1:20" x14ac:dyDescent="0.25">
      <c r="A22" t="s">
        <v>20</v>
      </c>
      <c r="B22">
        <v>20</v>
      </c>
      <c r="G22">
        <f t="shared" si="0"/>
        <v>0</v>
      </c>
      <c r="H22">
        <f t="shared" si="1"/>
        <v>0</v>
      </c>
      <c r="I22">
        <f t="shared" si="2"/>
        <v>0</v>
      </c>
      <c r="Q22">
        <v>2018</v>
      </c>
      <c r="R22">
        <v>73196.12</v>
      </c>
      <c r="S22">
        <v>51449.439999999995</v>
      </c>
      <c r="T22">
        <v>20484.309999999998</v>
      </c>
    </row>
    <row r="24" spans="1:20" x14ac:dyDescent="0.25">
      <c r="C24">
        <f>AVERAGE(C3:C12)</f>
        <v>24134.378000000001</v>
      </c>
      <c r="D24">
        <f t="shared" ref="D24:I24" si="3">AVERAGE(D3:D12)</f>
        <v>841.12299999999993</v>
      </c>
      <c r="E24">
        <f t="shared" si="3"/>
        <v>6292.2660000000005</v>
      </c>
      <c r="F24">
        <f t="shared" si="3"/>
        <v>15009.747000000003</v>
      </c>
      <c r="G24">
        <f t="shared" si="3"/>
        <v>24975.501</v>
      </c>
      <c r="H24">
        <f t="shared" si="3"/>
        <v>18683.235000000001</v>
      </c>
      <c r="I24">
        <f t="shared" si="3"/>
        <v>9965.753999999999</v>
      </c>
    </row>
    <row r="25" spans="1:20" x14ac:dyDescent="0.25">
      <c r="C25">
        <f>AVERAGE(C13:C20)</f>
        <v>48140.003750000003</v>
      </c>
      <c r="D25">
        <f t="shared" ref="D25:I25" si="4">AVERAGE(D13:D20)</f>
        <v>2816.96875</v>
      </c>
      <c r="E25">
        <f t="shared" si="4"/>
        <v>13807.522499999999</v>
      </c>
      <c r="F25">
        <f t="shared" si="4"/>
        <v>35827.78125</v>
      </c>
      <c r="G25">
        <f t="shared" si="4"/>
        <v>50956.972499999996</v>
      </c>
      <c r="H25">
        <f t="shared" si="4"/>
        <v>37149.449999999997</v>
      </c>
      <c r="I25">
        <f t="shared" si="4"/>
        <v>15129.19125</v>
      </c>
    </row>
    <row r="30" spans="1:20" x14ac:dyDescent="0.25">
      <c r="D30" t="s">
        <v>39</v>
      </c>
      <c r="E30" t="s">
        <v>40</v>
      </c>
      <c r="G30" t="s">
        <v>41</v>
      </c>
      <c r="H30" t="s">
        <v>42</v>
      </c>
      <c r="J30" t="s">
        <v>39</v>
      </c>
      <c r="K30" t="s">
        <v>42</v>
      </c>
    </row>
    <row r="31" spans="1:20" x14ac:dyDescent="0.25">
      <c r="C31" t="s">
        <v>21</v>
      </c>
      <c r="D31" s="6">
        <v>15568.37</v>
      </c>
      <c r="E31" s="3">
        <v>31248.99</v>
      </c>
      <c r="F31" s="11">
        <f>(E31-D31)/ABS(D31)</f>
        <v>1.007210131824976</v>
      </c>
      <c r="G31" s="6">
        <v>35281.54</v>
      </c>
      <c r="H31">
        <v>69811.28</v>
      </c>
      <c r="I31" s="11">
        <f>(H31-G31)/ABS(G31)</f>
        <v>0.97869140632750151</v>
      </c>
      <c r="J31">
        <v>15568.37</v>
      </c>
      <c r="K31">
        <v>69811.28</v>
      </c>
      <c r="L31" s="11">
        <f>(K31-J31)/ABS(J31)</f>
        <v>3.4841740015171783</v>
      </c>
    </row>
    <row r="32" spans="1:20" x14ac:dyDescent="0.25">
      <c r="C32" t="s">
        <v>22</v>
      </c>
      <c r="D32" s="6">
        <v>151.52000000000001</v>
      </c>
      <c r="E32" s="3">
        <v>2284.96</v>
      </c>
      <c r="F32" s="11">
        <f t="shared" ref="F32:F37" si="5">(E32-D32)/ABS(D32)</f>
        <v>14.08025343189018</v>
      </c>
      <c r="G32" s="6">
        <v>2167.21</v>
      </c>
      <c r="H32">
        <v>3384.84</v>
      </c>
      <c r="I32" s="11">
        <f t="shared" ref="I32:I37" si="6">(H32-G32)/ABS(G32)</f>
        <v>0.56184218419073373</v>
      </c>
      <c r="J32">
        <v>151.52000000000001</v>
      </c>
      <c r="K32">
        <v>3384.84</v>
      </c>
      <c r="L32" s="11">
        <f t="shared" ref="L32:L37" si="7">(K32-J32)/ABS(J32)</f>
        <v>21.339229144667371</v>
      </c>
    </row>
    <row r="33" spans="3:12" x14ac:dyDescent="0.25">
      <c r="C33" t="s">
        <v>23</v>
      </c>
      <c r="D33" s="6">
        <v>4874.37</v>
      </c>
      <c r="E33" s="4">
        <v>7811.19</v>
      </c>
      <c r="F33" s="11">
        <f t="shared" si="5"/>
        <v>0.60250247724321293</v>
      </c>
      <c r="G33" s="6">
        <v>7455.36</v>
      </c>
      <c r="H33">
        <v>21746.68</v>
      </c>
      <c r="I33" s="11">
        <f t="shared" si="6"/>
        <v>1.9169188342346983</v>
      </c>
      <c r="J33">
        <v>4874.37</v>
      </c>
      <c r="K33">
        <v>21746.68</v>
      </c>
      <c r="L33" s="11">
        <f t="shared" si="7"/>
        <v>3.4614339904438935</v>
      </c>
    </row>
    <row r="34" spans="3:12" x14ac:dyDescent="0.25">
      <c r="C34" t="s">
        <v>24</v>
      </c>
      <c r="D34" s="6">
        <v>11919.88</v>
      </c>
      <c r="E34" s="7">
        <v>20854.88</v>
      </c>
      <c r="F34" s="11">
        <f t="shared" si="5"/>
        <v>0.74958808310150793</v>
      </c>
      <c r="G34" s="6">
        <v>21172.54</v>
      </c>
      <c r="H34">
        <v>52711.81</v>
      </c>
      <c r="I34" s="11">
        <f t="shared" si="6"/>
        <v>1.4896309087147785</v>
      </c>
      <c r="J34">
        <v>11919.88</v>
      </c>
      <c r="K34">
        <v>52711.81</v>
      </c>
      <c r="L34" s="11">
        <f t="shared" si="7"/>
        <v>3.4221762299620471</v>
      </c>
    </row>
    <row r="35" spans="3:12" x14ac:dyDescent="0.25">
      <c r="C35" t="s">
        <v>28</v>
      </c>
      <c r="D35">
        <f>D31+D32</f>
        <v>15719.890000000001</v>
      </c>
      <c r="E35">
        <f>E31+E32</f>
        <v>33533.950000000004</v>
      </c>
      <c r="F35" s="11">
        <f t="shared" si="5"/>
        <v>1.1332178533055894</v>
      </c>
      <c r="G35">
        <f>G31+G32</f>
        <v>37448.75</v>
      </c>
      <c r="H35">
        <f>H31+H32</f>
        <v>73196.12</v>
      </c>
      <c r="I35" s="11">
        <f t="shared" si="6"/>
        <v>0.95456777596047915</v>
      </c>
      <c r="J35">
        <v>15719.890000000001</v>
      </c>
      <c r="K35">
        <v>73196.12</v>
      </c>
      <c r="L35" s="11">
        <f t="shared" si="7"/>
        <v>3.6562743123520578</v>
      </c>
    </row>
    <row r="36" spans="3:12" x14ac:dyDescent="0.25">
      <c r="C36" t="s">
        <v>29</v>
      </c>
      <c r="D36">
        <f>D35-D33</f>
        <v>10845.52</v>
      </c>
      <c r="E36">
        <f>E35-E33</f>
        <v>25722.760000000006</v>
      </c>
      <c r="F36" s="11">
        <f t="shared" si="5"/>
        <v>1.371740589662829</v>
      </c>
      <c r="G36">
        <f>G35-G33</f>
        <v>29993.39</v>
      </c>
      <c r="H36">
        <f>H35-H33</f>
        <v>51449.439999999995</v>
      </c>
      <c r="I36" s="11">
        <f t="shared" si="6"/>
        <v>0.71535928416227701</v>
      </c>
      <c r="J36">
        <v>10845.52</v>
      </c>
      <c r="K36">
        <v>51449.439999999995</v>
      </c>
      <c r="L36" s="11">
        <f t="shared" si="7"/>
        <v>3.7438426188877987</v>
      </c>
    </row>
    <row r="37" spans="3:12" x14ac:dyDescent="0.25">
      <c r="C37" t="s">
        <v>30</v>
      </c>
      <c r="D37">
        <f>D35-D34</f>
        <v>3800.010000000002</v>
      </c>
      <c r="E37">
        <f>E35-E34</f>
        <v>12679.070000000003</v>
      </c>
      <c r="F37" s="11">
        <f t="shared" si="5"/>
        <v>2.3365885879247679</v>
      </c>
      <c r="G37">
        <f>G35-G34</f>
        <v>16276.21</v>
      </c>
      <c r="H37">
        <f>H35-H34</f>
        <v>20484.309999999998</v>
      </c>
      <c r="I37" s="11">
        <f t="shared" si="6"/>
        <v>0.25854299004497966</v>
      </c>
      <c r="J37">
        <v>3800.010000000002</v>
      </c>
      <c r="K37">
        <v>20484.309999999998</v>
      </c>
      <c r="L37" s="11">
        <f t="shared" si="7"/>
        <v>4.3905937089639204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A4C2-BB51-4A29-B4CD-A1B7FC80A8C3}">
  <dimension ref="A1:R32"/>
  <sheetViews>
    <sheetView tabSelected="1" workbookViewId="0">
      <selection activeCell="C25" sqref="C25"/>
    </sheetView>
  </sheetViews>
  <sheetFormatPr defaultRowHeight="15" x14ac:dyDescent="0.25"/>
  <cols>
    <col min="2" max="2" width="21.85546875" customWidth="1"/>
    <col min="3" max="3" width="18.42578125" customWidth="1"/>
    <col min="4" max="4" width="10.5703125" bestFit="1" customWidth="1"/>
    <col min="5" max="5" width="12" bestFit="1" customWidth="1"/>
    <col min="6" max="6" width="13.28515625" customWidth="1"/>
    <col min="7" max="7" width="23.42578125" customWidth="1"/>
    <col min="8" max="8" width="22.28515625" customWidth="1"/>
  </cols>
  <sheetData>
    <row r="1" spans="1:18" x14ac:dyDescent="0.25">
      <c r="A1" t="s">
        <v>0</v>
      </c>
      <c r="C1" t="s">
        <v>25</v>
      </c>
    </row>
    <row r="2" spans="1:18" x14ac:dyDescent="0.25">
      <c r="B2" t="s">
        <v>21</v>
      </c>
      <c r="C2" t="s">
        <v>22</v>
      </c>
      <c r="D2" t="s">
        <v>23</v>
      </c>
      <c r="E2" t="s">
        <v>24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</row>
    <row r="3" spans="1:18" x14ac:dyDescent="0.25">
      <c r="A3" t="s">
        <v>1</v>
      </c>
      <c r="B3" s="2">
        <v>3753.22</v>
      </c>
      <c r="C3" s="2">
        <v>72.45</v>
      </c>
      <c r="D3" s="2">
        <v>1347.05</v>
      </c>
      <c r="E3" s="2">
        <v>5047.6000000000004</v>
      </c>
      <c r="F3">
        <f>B3+C3</f>
        <v>3825.6699999999996</v>
      </c>
      <c r="G3">
        <f>F3-D3</f>
        <v>2478.62</v>
      </c>
      <c r="H3">
        <f>F3-E3</f>
        <v>-1221.9300000000007</v>
      </c>
      <c r="I3" t="e">
        <f>LOGEST(D3:D12,#REF!)</f>
        <v>#REF!</v>
      </c>
      <c r="J3" t="e">
        <f>LOGEST(E3:E12,#REF!)</f>
        <v>#REF!</v>
      </c>
      <c r="K3" t="e">
        <f>LOGEST(F3:F12,#REF!)</f>
        <v>#REF!</v>
      </c>
      <c r="L3" t="e">
        <f>LOGEST(B3:B12,#REF!)</f>
        <v>#REF!</v>
      </c>
      <c r="M3" t="e">
        <f>LOGEST(C3:C12,#REF!)</f>
        <v>#REF!</v>
      </c>
      <c r="O3" t="s">
        <v>0</v>
      </c>
      <c r="P3" t="s">
        <v>38</v>
      </c>
      <c r="Q3" t="s">
        <v>36</v>
      </c>
      <c r="R3" t="s">
        <v>37</v>
      </c>
    </row>
    <row r="4" spans="1:18" x14ac:dyDescent="0.25">
      <c r="A4" t="s">
        <v>2</v>
      </c>
      <c r="B4" s="2">
        <v>5123.24</v>
      </c>
      <c r="C4" s="2">
        <v>124.34</v>
      </c>
      <c r="D4" s="2">
        <v>1491.11</v>
      </c>
      <c r="E4" s="2">
        <v>5146.82</v>
      </c>
      <c r="F4">
        <f t="shared" ref="F4:F22" si="0">B4+C4</f>
        <v>5247.58</v>
      </c>
      <c r="G4">
        <f t="shared" ref="G4:G22" si="1">F4-D4</f>
        <v>3756.4700000000003</v>
      </c>
      <c r="H4">
        <f t="shared" ref="H4:H22" si="2">F4-E4</f>
        <v>100.76000000000022</v>
      </c>
      <c r="O4">
        <v>2001</v>
      </c>
      <c r="P4">
        <v>3825.6699999999996</v>
      </c>
      <c r="Q4">
        <v>2478.62</v>
      </c>
      <c r="R4">
        <v>-1221.9300000000007</v>
      </c>
    </row>
    <row r="5" spans="1:18" x14ac:dyDescent="0.25">
      <c r="A5" t="s">
        <v>3</v>
      </c>
      <c r="B5" s="2">
        <v>2847.8</v>
      </c>
      <c r="C5" s="2">
        <v>125.12</v>
      </c>
      <c r="D5" s="2">
        <v>1463.11</v>
      </c>
      <c r="E5" s="2">
        <v>5315.39</v>
      </c>
      <c r="F5">
        <f t="shared" si="0"/>
        <v>2972.92</v>
      </c>
      <c r="G5">
        <f t="shared" si="1"/>
        <v>1509.8100000000002</v>
      </c>
      <c r="H5">
        <f t="shared" si="2"/>
        <v>-2342.4700000000003</v>
      </c>
      <c r="O5">
        <v>2002</v>
      </c>
      <c r="P5">
        <v>5247.58</v>
      </c>
      <c r="Q5">
        <v>3756.4700000000003</v>
      </c>
      <c r="R5">
        <v>100.76000000000022</v>
      </c>
    </row>
    <row r="6" spans="1:18" x14ac:dyDescent="0.25">
      <c r="A6" t="s">
        <v>4</v>
      </c>
      <c r="B6" s="2">
        <v>10387.280000000001</v>
      </c>
      <c r="C6" s="2">
        <v>174.85</v>
      </c>
      <c r="D6" s="2">
        <v>1655.32</v>
      </c>
      <c r="E6" s="2">
        <v>6902.07</v>
      </c>
      <c r="F6">
        <f t="shared" si="0"/>
        <v>10562.130000000001</v>
      </c>
      <c r="G6">
        <f t="shared" si="1"/>
        <v>8906.8100000000013</v>
      </c>
      <c r="H6">
        <f t="shared" si="2"/>
        <v>3660.0600000000013</v>
      </c>
      <c r="O6">
        <v>2003</v>
      </c>
      <c r="P6">
        <v>2972.92</v>
      </c>
      <c r="Q6">
        <v>1509.8100000000002</v>
      </c>
      <c r="R6">
        <v>-2342.4700000000003</v>
      </c>
    </row>
    <row r="7" spans="1:18" x14ac:dyDescent="0.25">
      <c r="A7" t="s">
        <v>5</v>
      </c>
      <c r="B7" s="8">
        <v>11721.74</v>
      </c>
      <c r="C7" s="8">
        <v>148.46</v>
      </c>
      <c r="D7" s="9">
        <v>1863.3</v>
      </c>
      <c r="E7" s="5">
        <v>6814.34</v>
      </c>
      <c r="F7">
        <f t="shared" si="0"/>
        <v>11870.199999999999</v>
      </c>
      <c r="G7">
        <f t="shared" si="1"/>
        <v>10006.9</v>
      </c>
      <c r="H7">
        <f t="shared" si="2"/>
        <v>5055.8599999999988</v>
      </c>
      <c r="O7">
        <v>2004</v>
      </c>
      <c r="P7">
        <v>10562.130000000001</v>
      </c>
      <c r="Q7">
        <v>8906.8100000000013</v>
      </c>
      <c r="R7">
        <v>3660.0600000000013</v>
      </c>
    </row>
    <row r="8" spans="1:18" x14ac:dyDescent="0.25">
      <c r="A8" t="s">
        <v>6</v>
      </c>
      <c r="B8" s="8">
        <v>5778.96</v>
      </c>
      <c r="C8" s="8">
        <v>89.88</v>
      </c>
      <c r="D8" s="9">
        <v>1818.76</v>
      </c>
      <c r="E8" s="5">
        <v>12207.25</v>
      </c>
      <c r="F8">
        <f t="shared" si="0"/>
        <v>5868.84</v>
      </c>
      <c r="G8">
        <f t="shared" si="1"/>
        <v>4050.08</v>
      </c>
      <c r="H8">
        <f t="shared" si="2"/>
        <v>-6338.41</v>
      </c>
      <c r="O8">
        <v>2005</v>
      </c>
      <c r="P8">
        <v>11870.199999999999</v>
      </c>
      <c r="Q8">
        <v>10006.9</v>
      </c>
      <c r="R8">
        <v>5055.8599999999988</v>
      </c>
    </row>
    <row r="9" spans="1:18" x14ac:dyDescent="0.25">
      <c r="A9" t="s">
        <v>7</v>
      </c>
      <c r="B9" s="8">
        <v>7608</v>
      </c>
      <c r="C9" s="8">
        <v>158.61000000000001</v>
      </c>
      <c r="D9" s="9">
        <v>1738.87</v>
      </c>
      <c r="E9" s="5">
        <v>6419.41</v>
      </c>
      <c r="F9">
        <f t="shared" si="0"/>
        <v>7766.61</v>
      </c>
      <c r="G9">
        <f t="shared" si="1"/>
        <v>6027.74</v>
      </c>
      <c r="H9">
        <f t="shared" si="2"/>
        <v>1347.1999999999998</v>
      </c>
      <c r="O9">
        <v>2006</v>
      </c>
      <c r="P9">
        <v>5868.84</v>
      </c>
      <c r="Q9">
        <v>4050.08</v>
      </c>
      <c r="R9">
        <v>-6338.41</v>
      </c>
    </row>
    <row r="10" spans="1:18" x14ac:dyDescent="0.25">
      <c r="A10" t="s">
        <v>8</v>
      </c>
      <c r="B10" s="8">
        <v>13869.1</v>
      </c>
      <c r="C10" s="8">
        <v>270.82</v>
      </c>
      <c r="D10" s="9">
        <v>2487.83</v>
      </c>
      <c r="E10" s="5">
        <v>8809.91</v>
      </c>
      <c r="F10">
        <f t="shared" si="0"/>
        <v>14139.92</v>
      </c>
      <c r="G10">
        <f t="shared" si="1"/>
        <v>11652.09</v>
      </c>
      <c r="H10">
        <f t="shared" si="2"/>
        <v>5330.01</v>
      </c>
      <c r="O10">
        <v>2007</v>
      </c>
      <c r="P10">
        <v>7766.61</v>
      </c>
      <c r="Q10">
        <v>6027.74</v>
      </c>
      <c r="R10">
        <v>1347.1999999999998</v>
      </c>
    </row>
    <row r="11" spans="1:18" x14ac:dyDescent="0.25">
      <c r="A11" t="s">
        <v>9</v>
      </c>
      <c r="B11" s="8">
        <v>16298.6</v>
      </c>
      <c r="C11" s="8">
        <v>296.07</v>
      </c>
      <c r="D11" s="9">
        <v>2954.06</v>
      </c>
      <c r="E11" s="5">
        <v>9384.3799999999992</v>
      </c>
      <c r="F11">
        <f t="shared" si="0"/>
        <v>16594.670000000002</v>
      </c>
      <c r="G11">
        <f t="shared" si="1"/>
        <v>13640.610000000002</v>
      </c>
      <c r="H11">
        <f t="shared" si="2"/>
        <v>7210.2900000000027</v>
      </c>
      <c r="I11" s="1"/>
      <c r="J11" s="1"/>
      <c r="O11">
        <v>2008</v>
      </c>
      <c r="P11">
        <v>14139.92</v>
      </c>
      <c r="Q11">
        <v>11652.09</v>
      </c>
      <c r="R11">
        <v>5330.01</v>
      </c>
    </row>
    <row r="12" spans="1:18" x14ac:dyDescent="0.25">
      <c r="A12" t="s">
        <v>10</v>
      </c>
      <c r="B12" s="2">
        <v>15600.65</v>
      </c>
      <c r="C12" s="2">
        <v>561.98</v>
      </c>
      <c r="D12" s="2">
        <v>2283.31</v>
      </c>
      <c r="E12" s="2">
        <v>10370.65</v>
      </c>
      <c r="F12">
        <f t="shared" si="0"/>
        <v>16162.63</v>
      </c>
      <c r="G12">
        <f t="shared" si="1"/>
        <v>13879.32</v>
      </c>
      <c r="H12">
        <f t="shared" si="2"/>
        <v>5791.98</v>
      </c>
      <c r="O12">
        <v>2009</v>
      </c>
      <c r="P12">
        <v>16594.670000000002</v>
      </c>
      <c r="Q12">
        <v>13640.610000000002</v>
      </c>
      <c r="R12">
        <v>7210.2900000000027</v>
      </c>
    </row>
    <row r="13" spans="1:18" x14ac:dyDescent="0.25">
      <c r="A13" t="s">
        <v>11</v>
      </c>
      <c r="B13" s="3">
        <v>15478.41</v>
      </c>
      <c r="C13" s="3">
        <v>426.02</v>
      </c>
      <c r="D13" s="4">
        <v>2622.35</v>
      </c>
      <c r="E13" s="4">
        <v>2622.35</v>
      </c>
      <c r="F13">
        <f t="shared" si="0"/>
        <v>15904.43</v>
      </c>
      <c r="G13">
        <f t="shared" si="1"/>
        <v>13282.08</v>
      </c>
      <c r="H13">
        <f t="shared" si="2"/>
        <v>13282.08</v>
      </c>
      <c r="I13" t="e">
        <f>LOGEST(D13:D20,#REF!)</f>
        <v>#REF!</v>
      </c>
      <c r="J13" t="e">
        <f>LOGEST(E13:E20,#REF!)</f>
        <v>#REF!</v>
      </c>
      <c r="K13" t="e">
        <f>LOGEST(F13:F20,#REF!)</f>
        <v>#REF!</v>
      </c>
      <c r="L13" t="e">
        <f>LOGEST(B13:B20,#REF!)</f>
        <v>#REF!</v>
      </c>
      <c r="M13" t="e">
        <f>LOGEST(C13:C20,#REF!)</f>
        <v>#REF!</v>
      </c>
    </row>
    <row r="14" spans="1:18" x14ac:dyDescent="0.25">
      <c r="A14" t="s">
        <v>12</v>
      </c>
      <c r="B14" s="2">
        <v>15158.96</v>
      </c>
      <c r="C14" s="2">
        <v>541.25</v>
      </c>
      <c r="D14" s="2">
        <v>4924.1099999999997</v>
      </c>
      <c r="E14" s="2">
        <v>15690.09</v>
      </c>
      <c r="F14">
        <f t="shared" si="0"/>
        <v>15700.21</v>
      </c>
      <c r="G14">
        <f t="shared" si="1"/>
        <v>10776.099999999999</v>
      </c>
      <c r="H14">
        <f t="shared" si="2"/>
        <v>10.119999999998981</v>
      </c>
    </row>
    <row r="15" spans="1:18" x14ac:dyDescent="0.25">
      <c r="A15" t="s">
        <v>13</v>
      </c>
      <c r="B15" s="2">
        <v>17187.72</v>
      </c>
      <c r="C15" s="2">
        <v>425.29</v>
      </c>
      <c r="D15" s="2">
        <v>5492.25</v>
      </c>
      <c r="E15" s="2">
        <v>14718.32</v>
      </c>
      <c r="F15">
        <f t="shared" si="0"/>
        <v>17613.010000000002</v>
      </c>
      <c r="G15">
        <f t="shared" si="1"/>
        <v>12120.760000000002</v>
      </c>
      <c r="H15">
        <f t="shared" si="2"/>
        <v>2894.6900000000023</v>
      </c>
      <c r="O15">
        <v>2011</v>
      </c>
      <c r="P15">
        <v>15904.43</v>
      </c>
      <c r="Q15">
        <v>13282.08</v>
      </c>
      <c r="R15">
        <v>13282.08</v>
      </c>
    </row>
    <row r="16" spans="1:18" x14ac:dyDescent="0.25">
      <c r="A16" t="s">
        <v>14</v>
      </c>
      <c r="B16" s="2">
        <v>19013.14</v>
      </c>
      <c r="C16" s="2">
        <v>308.93</v>
      </c>
      <c r="D16" s="2">
        <v>5071.6000000000004</v>
      </c>
      <c r="E16" s="2">
        <v>15088.21</v>
      </c>
      <c r="F16">
        <f t="shared" si="0"/>
        <v>19322.07</v>
      </c>
      <c r="G16">
        <f t="shared" si="1"/>
        <v>14250.47</v>
      </c>
      <c r="H16">
        <f t="shared" si="2"/>
        <v>4233.8600000000006</v>
      </c>
      <c r="O16">
        <v>2012</v>
      </c>
      <c r="P16">
        <v>15700.21</v>
      </c>
      <c r="Q16">
        <v>10776.099999999999</v>
      </c>
      <c r="R16">
        <v>10.119999999998981</v>
      </c>
    </row>
    <row r="17" spans="1:18" x14ac:dyDescent="0.25">
      <c r="A17" t="s">
        <v>15</v>
      </c>
      <c r="B17" s="2">
        <v>30113.02</v>
      </c>
      <c r="C17" s="2">
        <v>460.47</v>
      </c>
      <c r="D17" s="2">
        <v>8327.56</v>
      </c>
      <c r="E17" s="2">
        <v>27066.84</v>
      </c>
      <c r="F17">
        <f t="shared" si="0"/>
        <v>30573.49</v>
      </c>
      <c r="G17">
        <f t="shared" si="1"/>
        <v>22245.93</v>
      </c>
      <c r="H17">
        <f t="shared" si="2"/>
        <v>3506.6500000000015</v>
      </c>
      <c r="O17">
        <v>2013</v>
      </c>
      <c r="P17">
        <v>17613.010000000002</v>
      </c>
      <c r="Q17">
        <v>12120.760000000002</v>
      </c>
      <c r="R17">
        <v>2894.6900000000023</v>
      </c>
    </row>
    <row r="18" spans="1:18" x14ac:dyDescent="0.25">
      <c r="A18" t="s">
        <v>16</v>
      </c>
      <c r="B18" s="3">
        <v>15313.26</v>
      </c>
      <c r="C18" s="3">
        <v>585.26</v>
      </c>
      <c r="D18" s="4">
        <v>4847.82</v>
      </c>
      <c r="E18" s="7">
        <v>16840.3</v>
      </c>
      <c r="F18">
        <f t="shared" si="0"/>
        <v>15898.52</v>
      </c>
      <c r="G18">
        <f t="shared" si="1"/>
        <v>11050.7</v>
      </c>
      <c r="H18">
        <f t="shared" si="2"/>
        <v>-941.77999999999884</v>
      </c>
      <c r="O18">
        <v>2014</v>
      </c>
      <c r="P18">
        <v>19322.07</v>
      </c>
      <c r="Q18">
        <v>14250.47</v>
      </c>
      <c r="R18">
        <v>4233.8600000000006</v>
      </c>
    </row>
    <row r="19" spans="1:18" x14ac:dyDescent="0.25">
      <c r="A19" t="s">
        <v>17</v>
      </c>
      <c r="B19" s="2">
        <v>18269.32</v>
      </c>
      <c r="C19" s="2">
        <v>639.57000000000005</v>
      </c>
      <c r="D19" s="2">
        <v>5211.91</v>
      </c>
      <c r="E19" s="2">
        <v>22167.919999999998</v>
      </c>
      <c r="F19">
        <f t="shared" si="0"/>
        <v>18908.89</v>
      </c>
      <c r="G19">
        <f t="shared" si="1"/>
        <v>13696.98</v>
      </c>
      <c r="H19">
        <f t="shared" si="2"/>
        <v>-3259.0299999999988</v>
      </c>
      <c r="O19">
        <v>2015</v>
      </c>
      <c r="P19">
        <v>30573.49</v>
      </c>
      <c r="Q19">
        <v>22245.93</v>
      </c>
      <c r="R19">
        <v>3506.6500000000015</v>
      </c>
    </row>
    <row r="20" spans="1:18" x14ac:dyDescent="0.25">
      <c r="A20" t="s">
        <v>18</v>
      </c>
      <c r="B20" s="2">
        <v>16509.11</v>
      </c>
      <c r="C20" s="2">
        <v>504.78</v>
      </c>
      <c r="D20" s="2">
        <v>7574.61</v>
      </c>
      <c r="E20" s="2">
        <v>23722.338000000003</v>
      </c>
      <c r="F20">
        <f t="shared" si="0"/>
        <v>17013.89</v>
      </c>
      <c r="G20">
        <f t="shared" si="1"/>
        <v>9439.2799999999988</v>
      </c>
      <c r="H20">
        <f t="shared" si="2"/>
        <v>-6708.448000000004</v>
      </c>
      <c r="O20">
        <v>2016</v>
      </c>
      <c r="P20">
        <v>15898.52</v>
      </c>
      <c r="Q20">
        <v>11050.7</v>
      </c>
      <c r="R20">
        <v>-941.77999999999884</v>
      </c>
    </row>
    <row r="21" spans="1:18" x14ac:dyDescent="0.25">
      <c r="A21" t="s">
        <v>19</v>
      </c>
      <c r="B21" s="10"/>
      <c r="G21">
        <f t="shared" si="1"/>
        <v>0</v>
      </c>
      <c r="H21">
        <f t="shared" si="2"/>
        <v>0</v>
      </c>
      <c r="O21">
        <v>2017</v>
      </c>
      <c r="P21">
        <v>18908.89</v>
      </c>
      <c r="Q21">
        <v>13696.98</v>
      </c>
      <c r="R21">
        <v>-3259.0299999999988</v>
      </c>
    </row>
    <row r="22" spans="1:18" x14ac:dyDescent="0.25">
      <c r="A22" t="s">
        <v>20</v>
      </c>
      <c r="F22">
        <f t="shared" si="0"/>
        <v>0</v>
      </c>
      <c r="G22">
        <f t="shared" si="1"/>
        <v>0</v>
      </c>
      <c r="H22">
        <f t="shared" si="2"/>
        <v>0</v>
      </c>
      <c r="O22">
        <v>2018</v>
      </c>
      <c r="P22">
        <v>17013.89</v>
      </c>
      <c r="Q22">
        <v>9439.2799999999988</v>
      </c>
      <c r="R22">
        <v>-6708.448000000004</v>
      </c>
    </row>
    <row r="23" spans="1:18" x14ac:dyDescent="0.25">
      <c r="B23" s="10">
        <f>AVERAGE(B13:B20)</f>
        <v>18380.3675</v>
      </c>
      <c r="C23" s="10">
        <f t="shared" ref="C23:H23" si="3">AVERAGE(C13:C20)</f>
        <v>486.44625000000008</v>
      </c>
      <c r="D23" s="10">
        <f t="shared" si="3"/>
        <v>5509.026249999999</v>
      </c>
      <c r="E23" s="10">
        <f t="shared" si="3"/>
        <v>17239.546000000002</v>
      </c>
      <c r="F23" s="10">
        <f t="shared" si="3"/>
        <v>18866.813750000001</v>
      </c>
      <c r="G23" s="10">
        <f t="shared" si="3"/>
        <v>13357.787499999999</v>
      </c>
      <c r="H23" s="10">
        <f t="shared" si="3"/>
        <v>1627.26775</v>
      </c>
    </row>
    <row r="25" spans="1:18" x14ac:dyDescent="0.25">
      <c r="B25" t="s">
        <v>39</v>
      </c>
      <c r="C25" t="s">
        <v>40</v>
      </c>
      <c r="E25" t="s">
        <v>41</v>
      </c>
      <c r="F25" t="s">
        <v>42</v>
      </c>
      <c r="H25" t="s">
        <v>39</v>
      </c>
      <c r="I25" t="s">
        <v>42</v>
      </c>
    </row>
    <row r="26" spans="1:18" x14ac:dyDescent="0.25">
      <c r="B26" s="2">
        <v>3753.22</v>
      </c>
      <c r="C26" s="2">
        <v>15600.65</v>
      </c>
      <c r="D26" s="11">
        <f>(C26-B26)/ABS(B26)</f>
        <v>3.1566041958638187</v>
      </c>
      <c r="E26" s="3">
        <v>15478.41</v>
      </c>
      <c r="F26" s="2">
        <v>16509.11</v>
      </c>
      <c r="G26" s="11">
        <f>(F26-E26)/ABS(E26)</f>
        <v>6.6589526960456585E-2</v>
      </c>
      <c r="H26">
        <v>3753.22</v>
      </c>
      <c r="I26">
        <v>16509.11</v>
      </c>
      <c r="J26" s="11">
        <f>(I26-H26)/ABS(H26)</f>
        <v>3.3986523571759721</v>
      </c>
    </row>
    <row r="27" spans="1:18" x14ac:dyDescent="0.25">
      <c r="B27" s="2">
        <v>72.45</v>
      </c>
      <c r="C27" s="2">
        <v>561.98</v>
      </c>
      <c r="D27" s="11">
        <f t="shared" ref="D27:D32" si="4">(C27-B27)/ABS(B27)</f>
        <v>6.7567977915804001</v>
      </c>
      <c r="E27" s="3">
        <v>426.02</v>
      </c>
      <c r="F27" s="2">
        <v>504.78</v>
      </c>
      <c r="G27" s="11">
        <f t="shared" ref="G27:G32" si="5">(F27-E27)/ABS(E27)</f>
        <v>0.18487394957983191</v>
      </c>
      <c r="H27">
        <v>72.45</v>
      </c>
      <c r="I27">
        <v>504.78</v>
      </c>
      <c r="J27" s="11">
        <f t="shared" ref="J27:J32" si="6">(I27-H27)/ABS(H27)</f>
        <v>5.9672877846790886</v>
      </c>
    </row>
    <row r="28" spans="1:18" x14ac:dyDescent="0.25">
      <c r="B28" s="2">
        <v>1347.05</v>
      </c>
      <c r="C28" s="2">
        <v>2283.31</v>
      </c>
      <c r="D28" s="11">
        <f t="shared" si="4"/>
        <v>0.69504472736720979</v>
      </c>
      <c r="E28" s="4">
        <v>2622.35</v>
      </c>
      <c r="F28" s="2">
        <v>7574.61</v>
      </c>
      <c r="G28" s="11">
        <f t="shared" si="5"/>
        <v>1.8884817053406298</v>
      </c>
      <c r="H28">
        <v>1347.05</v>
      </c>
      <c r="I28">
        <v>7574.61</v>
      </c>
      <c r="J28" s="11">
        <f t="shared" si="6"/>
        <v>4.6231097583608625</v>
      </c>
    </row>
    <row r="29" spans="1:18" ht="15.75" x14ac:dyDescent="0.25">
      <c r="B29" s="2">
        <v>5047.6000000000004</v>
      </c>
      <c r="C29" s="2">
        <v>10370.65</v>
      </c>
      <c r="D29" s="11">
        <f t="shared" si="4"/>
        <v>1.0545704889452412</v>
      </c>
      <c r="E29" s="12">
        <v>10192.24</v>
      </c>
      <c r="F29" s="2">
        <v>23722.338000000003</v>
      </c>
      <c r="G29" s="11">
        <f t="shared" si="5"/>
        <v>1.3274901297457677</v>
      </c>
      <c r="H29">
        <v>5047.6000000000004</v>
      </c>
      <c r="I29">
        <v>23722.338000000003</v>
      </c>
      <c r="J29" s="11">
        <f t="shared" si="6"/>
        <v>3.6997262065139873</v>
      </c>
    </row>
    <row r="30" spans="1:18" x14ac:dyDescent="0.25">
      <c r="B30">
        <f>B26+B27</f>
        <v>3825.6699999999996</v>
      </c>
      <c r="C30">
        <f>C26+C27</f>
        <v>16162.63</v>
      </c>
      <c r="D30" s="11">
        <f t="shared" si="4"/>
        <v>3.2247841554551231</v>
      </c>
      <c r="E30">
        <f>E26+E27</f>
        <v>15904.43</v>
      </c>
      <c r="F30">
        <f>F26+F27</f>
        <v>17013.89</v>
      </c>
      <c r="G30" s="11">
        <f t="shared" si="5"/>
        <v>6.9757922792580376E-2</v>
      </c>
      <c r="H30">
        <v>3825.6699999999996</v>
      </c>
      <c r="I30">
        <v>17013.89</v>
      </c>
      <c r="J30" s="11">
        <f t="shared" si="6"/>
        <v>3.4472968133686388</v>
      </c>
    </row>
    <row r="31" spans="1:18" x14ac:dyDescent="0.25">
      <c r="B31">
        <f>B30-B28</f>
        <v>2478.62</v>
      </c>
      <c r="C31">
        <f>C30-C28</f>
        <v>13879.32</v>
      </c>
      <c r="D31" s="11">
        <f t="shared" si="4"/>
        <v>4.5996159153077123</v>
      </c>
      <c r="E31">
        <f>E30-E28</f>
        <v>13282.08</v>
      </c>
      <c r="F31">
        <f>F30-F28</f>
        <v>9439.2799999999988</v>
      </c>
      <c r="G31" s="11">
        <f t="shared" si="5"/>
        <v>-0.28932215436136516</v>
      </c>
      <c r="H31">
        <v>2478.62</v>
      </c>
      <c r="I31">
        <v>9439.2799999999988</v>
      </c>
      <c r="J31" s="11">
        <f t="shared" si="6"/>
        <v>2.8082804141013948</v>
      </c>
    </row>
    <row r="32" spans="1:18" x14ac:dyDescent="0.25">
      <c r="B32">
        <f>B30-B29</f>
        <v>-1221.9300000000007</v>
      </c>
      <c r="C32">
        <f>C30-C29</f>
        <v>5791.98</v>
      </c>
      <c r="D32" s="11">
        <f t="shared" si="4"/>
        <v>5.7400260244040133</v>
      </c>
      <c r="E32">
        <f>E30-E29</f>
        <v>5712.1900000000005</v>
      </c>
      <c r="F32">
        <f>F30-F29</f>
        <v>-6708.448000000004</v>
      </c>
      <c r="G32" s="11">
        <f t="shared" si="5"/>
        <v>-2.1744091145427591</v>
      </c>
      <c r="H32">
        <v>-1221.9300000000007</v>
      </c>
      <c r="I32">
        <v>-6708.448000000004</v>
      </c>
      <c r="J32" s="11">
        <f t="shared" si="6"/>
        <v>-4.4900428011424554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Soybean</vt:lpstr>
      <vt:lpstr>Rapeseed and Mustard</vt:lpstr>
      <vt:lpstr>Sesamum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User</cp:lastModifiedBy>
  <dcterms:created xsi:type="dcterms:W3CDTF">2021-06-06T16:20:34Z</dcterms:created>
  <dcterms:modified xsi:type="dcterms:W3CDTF">2023-01-19T16:44:12Z</dcterms:modified>
</cp:coreProperties>
</file>