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slicers/slicer3.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drawings/drawing5.xml" ContentType="application/vnd.openxmlformats-officedocument.drawing+xml"/>
  <Override PartName="/xl/slicers/slicer4.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Ex2.xml" ContentType="application/vnd.ms-office.chartex+xml"/>
  <Override PartName="/xl/charts/style23.xml" ContentType="application/vnd.ms-office.chartstyle+xml"/>
  <Override PartName="/xl/charts/colors2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6.xml" ContentType="application/vnd.openxmlformats-officedocument.drawing+xml"/>
  <Override PartName="/xl/charts/chart23.xml" ContentType="application/vnd.openxmlformats-officedocument.drawingml.chart+xml"/>
  <Override PartName="/xl/charts/style24.xml" ContentType="application/vnd.ms-office.chartstyle+xml"/>
  <Override PartName="/xl/charts/colors24.xml" ContentType="application/vnd.ms-office.chartcolorstyle+xml"/>
  <Override PartName="/xl/charts/chart24.xml" ContentType="application/vnd.openxmlformats-officedocument.drawingml.chart+xml"/>
  <Override PartName="/xl/charts/style25.xml" ContentType="application/vnd.ms-office.chartstyle+xml"/>
  <Override PartName="/xl/charts/colors25.xml" ContentType="application/vnd.ms-office.chartcolorstyle+xml"/>
  <Override PartName="/xl/charts/chart25.xml" ContentType="application/vnd.openxmlformats-officedocument.drawingml.chart+xml"/>
  <Override PartName="/xl/charts/style26.xml" ContentType="application/vnd.ms-office.chartstyle+xml"/>
  <Override PartName="/xl/charts/colors26.xml" ContentType="application/vnd.ms-office.chartcolorstyle+xml"/>
  <Override PartName="/xl/charts/chart26.xml" ContentType="application/vnd.openxmlformats-officedocument.drawingml.chart+xml"/>
  <Override PartName="/xl/charts/style27.xml" ContentType="application/vnd.ms-office.chartstyle+xml"/>
  <Override PartName="/xl/charts/colors27.xml" ContentType="application/vnd.ms-office.chartcolorstyle+xml"/>
  <Override PartName="/xl/charts/chart27.xml" ContentType="application/vnd.openxmlformats-officedocument.drawingml.chart+xml"/>
  <Override PartName="/xl/charts/style28.xml" ContentType="application/vnd.ms-office.chartstyle+xml"/>
  <Override PartName="/xl/charts/colors28.xml" ContentType="application/vnd.ms-office.chartcolorstyle+xml"/>
  <Override PartName="/xl/charts/chart28.xml" ContentType="application/vnd.openxmlformats-officedocument.drawingml.chart+xml"/>
  <Override PartName="/xl/charts/style29.xml" ContentType="application/vnd.ms-office.chartstyle+xml"/>
  <Override PartName="/xl/charts/colors29.xml" ContentType="application/vnd.ms-office.chartcolorstyle+xml"/>
  <Override PartName="/xl/charts/chart29.xml" ContentType="application/vnd.openxmlformats-officedocument.drawingml.chart+xml"/>
  <Override PartName="/xl/charts/style30.xml" ContentType="application/vnd.ms-office.chartstyle+xml"/>
  <Override PartName="/xl/charts/colors30.xml" ContentType="application/vnd.ms-office.chartcolorstyle+xml"/>
  <Override PartName="/xl/charts/chart30.xml" ContentType="application/vnd.openxmlformats-officedocument.drawingml.chart+xml"/>
  <Override PartName="/xl/charts/style31.xml" ContentType="application/vnd.ms-office.chartstyle+xml"/>
  <Override PartName="/xl/charts/colors31.xml" ContentType="application/vnd.ms-office.chartcolorstyle+xml"/>
  <Override PartName="/xl/charts/chart31.xml" ContentType="application/vnd.openxmlformats-officedocument.drawingml.chart+xml"/>
  <Override PartName="/xl/charts/style32.xml" ContentType="application/vnd.ms-office.chartstyle+xml"/>
  <Override PartName="/xl/charts/colors32.xml" ContentType="application/vnd.ms-office.chartcolorstyle+xml"/>
  <Override PartName="/xl/charts/chart32.xml" ContentType="application/vnd.openxmlformats-officedocument.drawingml.chart+xml"/>
  <Override PartName="/xl/charts/style33.xml" ContentType="application/vnd.ms-office.chartstyle+xml"/>
  <Override PartName="/xl/charts/colors33.xml" ContentType="application/vnd.ms-office.chartcolorstyle+xml"/>
  <Override PartName="/xl/charts/chart33.xml" ContentType="application/vnd.openxmlformats-officedocument.drawingml.chart+xml"/>
  <Override PartName="/xl/charts/style34.xml" ContentType="application/vnd.ms-office.chartstyle+xml"/>
  <Override PartName="/xl/charts/colors34.xml" ContentType="application/vnd.ms-office.chartcolorstyle+xml"/>
  <Override PartName="/xl/charts/chartEx3.xml" ContentType="application/vnd.ms-office.chartex+xml"/>
  <Override PartName="/xl/charts/style35.xml" ContentType="application/vnd.ms-office.chartstyle+xml"/>
  <Override PartName="/xl/charts/colors35.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7.xml" ContentType="application/vnd.openxmlformats-officedocument.drawing+xml"/>
  <Override PartName="/xl/charts/chart34.xml" ContentType="application/vnd.openxmlformats-officedocument.drawingml.chart+xml"/>
  <Override PartName="/xl/charts/style36.xml" ContentType="application/vnd.ms-office.chartstyle+xml"/>
  <Override PartName="/xl/charts/colors36.xml" ContentType="application/vnd.ms-office.chartcolorstyle+xml"/>
  <Override PartName="/xl/charts/chart35.xml" ContentType="application/vnd.openxmlformats-officedocument.drawingml.chart+xml"/>
  <Override PartName="/xl/charts/style37.xml" ContentType="application/vnd.ms-office.chartstyle+xml"/>
  <Override PartName="/xl/charts/colors3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https://d.docs.live.net/58901c5b0c43be41/Learning/CoachX/Excel/"/>
    </mc:Choice>
  </mc:AlternateContent>
  <xr:revisionPtr revIDLastSave="232" documentId="14_{885DFE27-693F-47DC-A2CA-81195F894619}" xr6:coauthVersionLast="47" xr6:coauthVersionMax="47" xr10:uidLastSave="{DC7FC1E8-AA54-4CA1-A821-E05DE72F66FE}"/>
  <bookViews>
    <workbookView xWindow="-120" yWindow="-120" windowWidth="29040" windowHeight="15720" tabRatio="699" activeTab="2" xr2:uid="{00000000-000D-0000-FFFF-FFFF00000000}"/>
  </bookViews>
  <sheets>
    <sheet name="Dashboard" sheetId="10" r:id="rId1"/>
    <sheet name="D2" sheetId="11" r:id="rId2"/>
    <sheet name="D3" sheetId="12" r:id="rId3"/>
    <sheet name="Data" sheetId="2" r:id="rId4"/>
    <sheet name="Questions" sheetId="3" r:id="rId5"/>
    <sheet name="Calculations" sheetId="4" state="hidden" r:id="rId6"/>
    <sheet name="Helper" sheetId="9" state="hidden" r:id="rId7"/>
    <sheet name="Pivot" sheetId="8" state="hidden" r:id="rId8"/>
  </sheets>
  <definedNames>
    <definedName name="_xlnm._FilterDatabase" localSheetId="3" hidden="1">Data!$A$1:$CE$62</definedName>
    <definedName name="_xlchart.v5.0" hidden="1">Helper!$D$32</definedName>
    <definedName name="_xlchart.v5.1" hidden="1">Helper!$D$33:$D$48</definedName>
    <definedName name="_xlchart.v5.10" hidden="1">Helper!$E$32</definedName>
    <definedName name="_xlchart.v5.11" hidden="1">Helper!$E$33:$E$48</definedName>
    <definedName name="_xlchart.v5.2" hidden="1">Helper!$E$32</definedName>
    <definedName name="_xlchart.v5.3" hidden="1">Helper!$E$33:$E$48</definedName>
    <definedName name="_xlchart.v5.4" hidden="1">Helper!$D$32</definedName>
    <definedName name="_xlchart.v5.5" hidden="1">Helper!$D$33:$D$48</definedName>
    <definedName name="_xlchart.v5.6" hidden="1">Helper!$E$32</definedName>
    <definedName name="_xlchart.v5.7" hidden="1">Helper!$E$33:$E$48</definedName>
    <definedName name="_xlchart.v5.8" hidden="1">Helper!$D$32</definedName>
    <definedName name="_xlchart.v5.9" hidden="1">Helper!$D$33:$D$48</definedName>
    <definedName name="Slicer_Performance">#N/A</definedName>
    <definedName name="Slicer_Zone">#N/A</definedName>
    <definedName name="solver_eng" localSheetId="1" hidden="1">1</definedName>
    <definedName name="solver_neg" localSheetId="1" hidden="1">1</definedName>
    <definedName name="solver_num" localSheetId="1" hidden="1">0</definedName>
    <definedName name="solver_opt" localSheetId="1" hidden="1">'D2'!$A$1</definedName>
    <definedName name="solver_typ" localSheetId="1" hidden="1">1</definedName>
    <definedName name="solver_val" localSheetId="1" hidden="1">0</definedName>
    <definedName name="solver_ver" localSheetId="1" hidden="1">3</definedName>
  </definedNames>
  <calcPr calcId="191029"/>
  <pivotCaches>
    <pivotCache cacheId="0" r:id="rId9"/>
    <pivotCache cacheId="1"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F16" i="2" l="1"/>
  <c r="CF41" i="2"/>
  <c r="CF50" i="2"/>
  <c r="CF10" i="2"/>
  <c r="CF27" i="2"/>
  <c r="CF57" i="2"/>
  <c r="CF58" i="2"/>
  <c r="CF59" i="2"/>
  <c r="CF55" i="2"/>
  <c r="CF26" i="2"/>
  <c r="CF56" i="2"/>
  <c r="CF28" i="2"/>
  <c r="CF12" i="2"/>
  <c r="CF44" i="2"/>
  <c r="CF8" i="2"/>
  <c r="CF7" i="2"/>
  <c r="CF42" i="2"/>
  <c r="CF29" i="2"/>
  <c r="CF45" i="2"/>
  <c r="CF32" i="2"/>
  <c r="CF22" i="2"/>
  <c r="CF37" i="2"/>
  <c r="CF5" i="2"/>
  <c r="CF47" i="2"/>
  <c r="CF13" i="2"/>
  <c r="CF30" i="2"/>
  <c r="CF6" i="2"/>
  <c r="CF61" i="2"/>
  <c r="CF2" i="2"/>
  <c r="CF39" i="2"/>
  <c r="CF33" i="2"/>
  <c r="CF51" i="2"/>
  <c r="CF11" i="2"/>
  <c r="CF15" i="2"/>
  <c r="CF14" i="2"/>
  <c r="CF20" i="2"/>
  <c r="CF34" i="2"/>
  <c r="CF25" i="2"/>
  <c r="CF23" i="2"/>
  <c r="CF31" i="2"/>
  <c r="CF52" i="2"/>
  <c r="CF54" i="2"/>
  <c r="CF62" i="2"/>
  <c r="CF36" i="2"/>
  <c r="CF38" i="2"/>
  <c r="CF3" i="2"/>
  <c r="CF9" i="2"/>
  <c r="CF35" i="2"/>
  <c r="CF40" i="2"/>
  <c r="CF49" i="2"/>
  <c r="CF48" i="2"/>
  <c r="CF43" i="2"/>
  <c r="CF24" i="2"/>
  <c r="CF17" i="2"/>
  <c r="CF21" i="2"/>
  <c r="CF46" i="2"/>
  <c r="CF4" i="2"/>
  <c r="CF19" i="2"/>
  <c r="CF18" i="2"/>
  <c r="CF60" i="2"/>
  <c r="CF53" i="2"/>
  <c r="E34" i="9"/>
  <c r="E35" i="9"/>
  <c r="E36" i="9"/>
  <c r="E37" i="9"/>
  <c r="E38" i="9"/>
  <c r="E39" i="9"/>
  <c r="E40" i="9"/>
  <c r="E41" i="9"/>
  <c r="E42" i="9"/>
  <c r="E43" i="9"/>
  <c r="E44" i="9"/>
  <c r="E45" i="9"/>
  <c r="E46" i="9"/>
  <c r="E47" i="9"/>
  <c r="E33" i="9"/>
  <c r="CE41" i="2"/>
  <c r="CE50" i="2"/>
  <c r="CE16" i="2"/>
  <c r="CE10" i="2"/>
  <c r="CE53" i="2"/>
  <c r="CE57" i="2"/>
  <c r="CE58" i="2"/>
  <c r="CE59" i="2"/>
  <c r="CE55" i="2"/>
  <c r="CE26" i="2"/>
  <c r="CE56" i="2"/>
  <c r="CE28" i="2"/>
  <c r="CE12" i="2"/>
  <c r="CE23" i="2"/>
  <c r="CE8" i="2"/>
  <c r="CE7" i="2"/>
  <c r="CE31" i="2"/>
  <c r="CE29" i="2"/>
  <c r="CE45" i="2"/>
  <c r="CE32" i="2"/>
  <c r="CE22" i="2"/>
  <c r="CE52" i="2"/>
  <c r="CE54" i="2"/>
  <c r="CE47" i="2"/>
  <c r="CE13" i="2"/>
  <c r="CE27" i="2"/>
  <c r="CE62" i="2"/>
  <c r="CE61" i="2"/>
  <c r="CE38" i="2"/>
  <c r="CE9" i="2"/>
  <c r="CE33" i="2"/>
  <c r="CE44" i="2"/>
  <c r="CE11" i="2"/>
  <c r="CE15" i="2"/>
  <c r="CE14" i="2"/>
  <c r="CE20" i="2"/>
  <c r="CE34" i="2"/>
  <c r="CE25" i="2"/>
  <c r="CE42" i="2"/>
  <c r="CE37" i="2"/>
  <c r="CE35" i="2"/>
  <c r="CE40" i="2"/>
  <c r="CE5" i="2"/>
  <c r="CE36" i="2"/>
  <c r="CE30" i="2"/>
  <c r="CE3" i="2"/>
  <c r="CE49" i="2"/>
  <c r="CE48" i="2"/>
  <c r="CE24" i="2"/>
  <c r="CE6" i="2"/>
  <c r="CE2" i="2"/>
  <c r="CE43" i="2"/>
  <c r="CE17" i="2"/>
  <c r="CE39" i="2"/>
  <c r="CE21" i="2"/>
  <c r="CE46" i="2"/>
  <c r="CE4" i="2"/>
  <c r="CE19" i="2"/>
  <c r="CE18" i="2"/>
  <c r="CE60" i="2"/>
  <c r="CE51" i="2"/>
  <c r="C62" i="9"/>
  <c r="C128" i="9"/>
  <c r="C74" i="9"/>
  <c r="C176" i="9"/>
  <c r="F9" i="9"/>
  <c r="C93" i="9"/>
  <c r="C109" i="9"/>
  <c r="C147" i="9"/>
  <c r="F8" i="9"/>
  <c r="C159" i="9"/>
  <c r="F5" i="9"/>
  <c r="F4" i="9"/>
  <c r="F6" i="9"/>
  <c r="C193" i="9"/>
  <c r="F7" i="9"/>
  <c r="C20" i="9"/>
  <c r="F10" i="9"/>
</calcChain>
</file>

<file path=xl/sharedStrings.xml><?xml version="1.0" encoding="utf-8"?>
<sst xmlns="http://schemas.openxmlformats.org/spreadsheetml/2006/main" count="4055" uniqueCount="811">
  <si>
    <t>Evaluation_ID</t>
  </si>
  <si>
    <t>Evaluation_Date</t>
  </si>
  <si>
    <t>Evaluation_Score</t>
  </si>
  <si>
    <t>STORE AMBIANCE</t>
  </si>
  <si>
    <t>FIRST IMPRESSIONS</t>
  </si>
  <si>
    <t>DISCOVERY</t>
  </si>
  <si>
    <t>RECOMMENDATIONS</t>
  </si>
  <si>
    <t>TRIAL EXPERIENCE &amp; UPSELL</t>
  </si>
  <si>
    <t>OBJECTION HANDLING</t>
  </si>
  <si>
    <t>CLOSURE &amp; CARE</t>
  </si>
  <si>
    <t>OVERALL EXPERIENCE</t>
  </si>
  <si>
    <t>Location_City</t>
  </si>
  <si>
    <t>Location_State</t>
  </si>
  <si>
    <t>Zone</t>
  </si>
  <si>
    <t>Location_Country</t>
  </si>
  <si>
    <t>Time of entry:</t>
  </si>
  <si>
    <t>Time of exit:</t>
  </si>
  <si>
    <t>Duration of visit:</t>
  </si>
  <si>
    <t>How many Style Advisors were present in the store during your visit?</t>
  </si>
  <si>
    <t>How many customers were present in the store during your visit?</t>
  </si>
  <si>
    <t>Age of the Auditor:</t>
  </si>
  <si>
    <t>Gender of Auditor:</t>
  </si>
  <si>
    <t>Please describe what you were wearing during your visit.</t>
  </si>
  <si>
    <t>Name of the Style Advisor who attended to you:</t>
  </si>
  <si>
    <t>Please provide a detailed physical description (gender, approx. height, complexion, hair colour, wore spectacles, wearing Company branded t-shirt, plain jeans, shoes, proper shave and hairstyle done, etc.)</t>
  </si>
  <si>
    <t>1.1 -  Was the exterior signage clean and well lit?</t>
  </si>
  <si>
    <t>1.2 -  Was the store threshold, entrance and overall look inviting?</t>
  </si>
  <si>
    <t>1.3 -  Were all the fixtures and other tangibles in good condition (walls, lights, floor, etc.)?</t>
  </si>
  <si>
    <t>1.4 -  Was there any music playing at the store?</t>
  </si>
  <si>
    <t>1.5 -  Was the digital screen in the store operational during your visit?</t>
  </si>
  <si>
    <t>1.6 -  Did you see any cartons, etc. lying around?</t>
  </si>
  <si>
    <t>1.7 - Was the merchandise displayed and arranged well on the drawers/shelves/display tables?</t>
  </si>
  <si>
    <t>1.8 - Was the merchandise arranged according to the brand and frame type?</t>
  </si>
  <si>
    <t>1.9 - Upon your entrance, did you feel welcomed to freely move and explore the store?</t>
  </si>
  <si>
    <t>1.10 -  Additional remarks, if any.</t>
  </si>
  <si>
    <t>2.1 - What was your first impression when you entered the store? Please mention the details.</t>
  </si>
  <si>
    <t>2.1.1 Please justify your reason for the above marking.</t>
  </si>
  <si>
    <t>2.2 - Were you acknowledged and greeted with the following:</t>
  </si>
  <si>
    <t>2.3 - How long did you have to wait to receive service from the Style Advisor (from the moment you entered the store until you received service from the advisor)?</t>
  </si>
  <si>
    <t>2.4 - Was the store temperature maintained at a comfortable level?</t>
  </si>
  <si>
    <t>2.5 - Was there a pleasant aroma inside the store?</t>
  </si>
  <si>
    <t>2.6 - Were the racks and signages for offers neat and clean, and was the cashier desk neat and well stocked?</t>
  </si>
  <si>
    <t>2.7 -   Were you proactively approached by the Style Advisor to initiate in an icebreaking, non transactional conversation? (Eg: "Nice shades/watch/denims!", "I must say you have great taste")</t>
  </si>
  <si>
    <t>2.8 - Were you given assistance with your bags, if you had any? (mark N/A if you did not have any bags)</t>
  </si>
  <si>
    <t>3.1 -   Did Style Advisor proactively engage you in a conversation to understand your needs and wants? Questions may include occasion/reason for purchase, lifestyle, choice of colour, style, material, volume, function, size, etc.</t>
  </si>
  <si>
    <t>3.2 - Did Style Advisor genuinely show an interest in your needs and listen to you empathically?</t>
  </si>
  <si>
    <t>3.3 - What were the questions asked by the Style Advisor to discover your needs?</t>
  </si>
  <si>
    <t>3.4 - While presenting the product, did the Style Advisor tell you about the brand?</t>
  </si>
  <si>
    <t>3.5 - Additional remarks, if any.</t>
  </si>
  <si>
    <t>3.6 - When you stated your interest in a specific brand, did the Style Advisor respond by asking you questions about your product needs?</t>
  </si>
  <si>
    <t>3.6.1 - If yes, what were the questions asked pertaining to that brand?</t>
  </si>
  <si>
    <t>4.1 - Were multiple options introduced  across the brands as per your needs?</t>
  </si>
  <si>
    <t>4.2 - Did Style Advisor share the current season's inspiration or craftsmanship of the product?</t>
  </si>
  <si>
    <t>4.3 - While showing the options, did the Style Advisor talk about the characteristics of the product and how it will benefit you and meet your needs? (This may include the name of the product, their style, quality or type of material, comfort, etc.)</t>
  </si>
  <si>
    <t>4.4 - Did they briefly share the brand story with you?</t>
  </si>
  <si>
    <t>5.1 - Were you encouraged to touch/feel and try the products?</t>
  </si>
  <si>
    <t>5.2 - Did Style Advisor offer compliments/corrections post-trial?</t>
  </si>
  <si>
    <t>5.3 - Did the Style Advisor offer appropriate recommendations as per your facial characteristics and anatomy?</t>
  </si>
  <si>
    <t>5.4 - Did the Style Advisor clean the sunglasses before the trial?</t>
  </si>
  <si>
    <t>5.5 - Did the Style Advisor use the styling tray and microfiber cloth during the trial and demonstration?</t>
  </si>
  <si>
    <t>5.6 - Did the Style Advisor try to get your feedback as well as give suggestions about the products being shown and tried on?</t>
  </si>
  <si>
    <t>5.7 - Did the Style Advisor try to up-sell products from different categories? (Recommend product eg New arrivals, festive collections etc)?</t>
  </si>
  <si>
    <t>5.8 - Please mention the details of the product recommended.</t>
  </si>
  <si>
    <t>5.9 - Please share your overall trial experience.</t>
  </si>
  <si>
    <t>6.1 - What objection did you raise during the visit for the recommended product/brand?</t>
  </si>
  <si>
    <t>6.1.1 - If other, please elaborate</t>
  </si>
  <si>
    <t>6.2 - If you raised an objection on a product, did the Style Advisor make an effort to understand the reason for your hesitation?</t>
  </si>
  <si>
    <t>6.3 - Did the Style Advisor answer your objection appropriately and address the concern that you brought up?</t>
  </si>
  <si>
    <t>6.4 -    Did the Style Advisor show you any other product to match your need?</t>
  </si>
  <si>
    <t>7.1 - At the end of the interaction, did the Style Advisor do any of the following?</t>
  </si>
  <si>
    <t>7.1.1 - If other, please specify.</t>
  </si>
  <si>
    <t>7.2 - Did the Style Advisor try to close the sale in a pleasant and positive manner?</t>
  </si>
  <si>
    <t>7.3 - Did the Style Advisor talk about the ongoing offers during the conversation?</t>
  </si>
  <si>
    <t>7.4 - Did the Style Advisor talk about the "Sun Perks" loyalty program?</t>
  </si>
  <si>
    <t>7.5 - Did the Style Advisor talk about the benefits of  "Perfect Pair Promise"?</t>
  </si>
  <si>
    <t>7.6 - Did the Style Advisor's attitude change when he/she realized that you would not be buying the product on the same day?</t>
  </si>
  <si>
    <t>7.7 - Did Style Advisor share a reason to come back (possibly including dates for an upcoming collection, any events or offers)?</t>
  </si>
  <si>
    <t>7.8 - Did the Style Advisor thank you for visiting the store?</t>
  </si>
  <si>
    <t>7.9 - Did Style Advisor accompany you to the exit, bid you farewell in warm manner, and invite you to come back?</t>
  </si>
  <si>
    <t>8.1 - On a scale of 1 to 10, how likely is it that you will come back to the Sunglass Hut?</t>
  </si>
  <si>
    <t>8.2 - Did you find Style Advisor engaging &amp; displaying positive body language during entire conversation?</t>
  </si>
  <si>
    <t>8.3 -   On a scale of 1 to 10, rate the Style Advisor on his/her overall assistance during the visit.</t>
  </si>
  <si>
    <t>2022-10-01</t>
  </si>
  <si>
    <t>Delhi</t>
  </si>
  <si>
    <t>Delhi (UT)</t>
  </si>
  <si>
    <t>North</t>
  </si>
  <si>
    <t>IN</t>
  </si>
  <si>
    <t>12:25</t>
  </si>
  <si>
    <t>12:42</t>
  </si>
  <si>
    <t>Male</t>
  </si>
  <si>
    <t>I was wearing a formal shirt and trousers.</t>
  </si>
  <si>
    <t>Kamal</t>
  </si>
  <si>
    <t>Male, approximately 5'10' in height, black hair, wore no spectacles and was wearing an orange coloured branded t-shirt, blue jeansY2:Y61 with casual shoes, clean-shaven and was wearing a mask.</t>
  </si>
  <si>
    <t>Yes</t>
  </si>
  <si>
    <t>No</t>
  </si>
  <si>
    <t>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t>
  </si>
  <si>
    <t>WOW! Very appealing</t>
  </si>
  <si>
    <t>Smile^Eye contact</t>
  </si>
  <si>
    <t>After 2 minutes</t>
  </si>
  <si>
    <t>N/A</t>
  </si>
  <si>
    <t>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t>
  </si>
  <si>
    <t>The style advisor informed me about the brand name while showing the sunglasses.</t>
  </si>
  <si>
    <t>The products recommended by the style advisor were Aviator from Ray-Ban, Wayfarer from Ray-Ban, Wayfarer from Dolce &amp; Gabbana, and Giorgio Armani.</t>
  </si>
  <si>
    <t>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t>
  </si>
  <si>
    <t>Discount on the first pair</t>
  </si>
  <si>
    <t>Gave information about the price, payment options</t>
  </si>
  <si>
    <t>2022-10-08</t>
  </si>
  <si>
    <t>Ahmedabad</t>
  </si>
  <si>
    <t>Gujarat</t>
  </si>
  <si>
    <t>West</t>
  </si>
  <si>
    <t>14:43</t>
  </si>
  <si>
    <t>15:05</t>
  </si>
  <si>
    <t>I was wearing a white shirt with blue strips along with blue jeans and casual shoes.</t>
  </si>
  <si>
    <t>Sanket Patel</t>
  </si>
  <si>
    <t>Male, approximately 5'8'' in height, wheatish complexion, black hair, was wearing spectacles, wore the Company branded t-shirt, plain light blue jeans, closed shoes, properly shaved and hairstyle was done in a proper manner.</t>
  </si>
  <si>
    <t>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t>
  </si>
  <si>
    <t>Good, looks interesting</t>
  </si>
  <si>
    <t>Smile^Eye contact^Verbal greeting within 15 seconds</t>
  </si>
  <si>
    <t>Within 2 minutes</t>
  </si>
  <si>
    <t>The style advisor tried to find my needs by asking which brand I would prefer and if there was any specific style or shape of sunglasses that I was looking for.</t>
  </si>
  <si>
    <t>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t>
  </si>
  <si>
    <t>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t>
  </si>
  <si>
    <t>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t>
  </si>
  <si>
    <t>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t>
  </si>
  <si>
    <t>Asked if you were ready to purchase today^Offered information on another product to help you decide^Gave information about the price, payment options</t>
  </si>
  <si>
    <t>2022-10-14</t>
  </si>
  <si>
    <t>Gurgoan</t>
  </si>
  <si>
    <t>Haryana</t>
  </si>
  <si>
    <t>12:59</t>
  </si>
  <si>
    <t>13:17</t>
  </si>
  <si>
    <t>I was wearing a yellow t-shirt with jeans.</t>
  </si>
  <si>
    <t>Mahesh</t>
  </si>
  <si>
    <t>Male, approximately 5'5' in height, medium build with black hair, and was wearing a branded t-shirt with jeans.</t>
  </si>
  <si>
    <t>The store's ambiance was good and all the lights were working properly. The store looked clean and neat with all the displays arranged properly. The style advisors welcomed the customers properly.</t>
  </si>
  <si>
    <t>The style advisor understood my needs properly and asked what I was looking for and whether I was looking for men's or women's sunglasses.</t>
  </si>
  <si>
    <t>When I showed an interest in Rayban and Bvlgari brands, he showed me various collections from both brands and informed me of their 2-year international warranty.</t>
  </si>
  <si>
    <t>The style advisor recommended Rayban and Bvlgari sunglasses and told me of their offers and schemes.</t>
  </si>
  <si>
    <t>The trial experience was good. He gave me appropriate compliments based on how all the products made me look. He showed me all the models that I had wanted to look at and try. Before the trial, he cleaned all the glasses. No feedback was taken. No additional products were mentioned.</t>
  </si>
  <si>
    <t>Expensive products</t>
  </si>
  <si>
    <t>Offered information on another product to help you decide</t>
  </si>
  <si>
    <t>2022-10-06</t>
  </si>
  <si>
    <t>Jaipur</t>
  </si>
  <si>
    <t>Rajasthan</t>
  </si>
  <si>
    <t>15:35</t>
  </si>
  <si>
    <t>16:06</t>
  </si>
  <si>
    <t>I was wearing a black shirt with pants.</t>
  </si>
  <si>
    <t>Sonali</t>
  </si>
  <si>
    <t>Female, approximately 5ft in height, fair complexion with medium-length black hair, sdid not wear spectacles and was wearing an orange t-shirt, in her 20s, medium build.</t>
  </si>
  <si>
    <t>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t>
  </si>
  <si>
    <t>The style advisor asked about my profession and asked whether I was looking at the glasses for myself or for my family members.</t>
  </si>
  <si>
    <t>The style advisor recommended glasses from brands like Versace, Prada, Burberry, Ray-Ban, etc.</t>
  </si>
  <si>
    <t>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t>
  </si>
  <si>
    <t>Asked if you were ready to purchase today^Offered information on another product to help you decide^Summarized your needs and matched them to the product recommended^Asked if you had any further questions</t>
  </si>
  <si>
    <t>2022-10-18</t>
  </si>
  <si>
    <t>Udaipur</t>
  </si>
  <si>
    <t>13:55</t>
  </si>
  <si>
    <t>14:30</t>
  </si>
  <si>
    <t>I was wearing a grey formal shirt with pants.</t>
  </si>
  <si>
    <t>Jateen</t>
  </si>
  <si>
    <t>Male, approximately 5'5' in height, wheatish complexion, black short hair, did not wear spectacles and was wearing an orange t-shirt, in his 20s, medium build.</t>
  </si>
  <si>
    <t>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t>
  </si>
  <si>
    <t>The style advisor asked about my profession and also asked if I was looking at the glasses for myself or for my family members.</t>
  </si>
  <si>
    <t>No additional remarks were made.</t>
  </si>
  <si>
    <t>The style advisor recommended sunglasses from the brands like Versace, Prada, Burberry, Ray-Ban, etc.</t>
  </si>
  <si>
    <t>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t>
  </si>
  <si>
    <t>Asked if you were ready to purchase today^Offered information on another product to help you decide^Gave information about the price, payment options^Invited you back for more information or another demonstration or test. Gave you their business card or contact information.</t>
  </si>
  <si>
    <t>2022-10-12</t>
  </si>
  <si>
    <t>Chennai</t>
  </si>
  <si>
    <t>Tamil Nadu</t>
  </si>
  <si>
    <t>South</t>
  </si>
  <si>
    <t>12:17</t>
  </si>
  <si>
    <t>12:33</t>
  </si>
  <si>
    <t>Female</t>
  </si>
  <si>
    <t>I was wearing dark blue jeans with a long maroon-colored top.</t>
  </si>
  <si>
    <t>Rizwan</t>
  </si>
  <si>
    <t>Male, in his mid-late 20s, approximately 5'6' in height, fair complexion, clean-shaven, well-built with black short hair, and was wearing the Company branded orange t-shirt with plain jeans and shoes He had his name tag on.</t>
  </si>
  <si>
    <t>The store was well-maintained and all the frames were arranged according to type and brand. There were no Cartons seen in the customer area, the store was cleaned meticulously.</t>
  </si>
  <si>
    <t>The style advisor asked whether I was looking for sunglasses for myself or for someone else.</t>
  </si>
  <si>
    <t>The style advisor mentioned about brands such as Armani, Prada, Oakley, and more.</t>
  </si>
  <si>
    <t>The style advisor asked for the type of glasses I was looking for and since I wore progressive glasses, he wanted to know if I could have the lens done at an optic store.</t>
  </si>
  <si>
    <t>The style advisor recommended shell frames across different brands and showed me Ray-Ban aviators, Prada, D&amp;G, Oakley, Bvlgari, and Oakley.</t>
  </si>
  <si>
    <t>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t>
  </si>
  <si>
    <t>Mumbai</t>
  </si>
  <si>
    <t>Maharashtra</t>
  </si>
  <si>
    <t>17:45</t>
  </si>
  <si>
    <t>18:00</t>
  </si>
  <si>
    <t>I was wearing formals during my visit.</t>
  </si>
  <si>
    <t>Mohsin</t>
  </si>
  <si>
    <t>Male, approximately 5'5' in height, fair complexion, black hair, was wearing the Company branded t-shirt, plain jeans, shoes, and was not clean shaven.</t>
  </si>
  <si>
    <t>The store was clean and well-lit.</t>
  </si>
  <si>
    <t>The style advisor did not ask me any questions specific to my requirements.</t>
  </si>
  <si>
    <t>The product features were not discussed.</t>
  </si>
  <si>
    <t>The style advisor was just presenting the product. When I asked him if they could customize glasses for my eye power, he said they would not do it.</t>
  </si>
  <si>
    <t>The style advisor was unable to solve my questions like customizing eye frames according to my eye power and anti-reflection glasses.</t>
  </si>
  <si>
    <t>None of the above</t>
  </si>
  <si>
    <t>2022-10-11</t>
  </si>
  <si>
    <t>12:00</t>
  </si>
  <si>
    <t>12:15</t>
  </si>
  <si>
    <t>I was wearing a black t-shirt with blue colored denim.</t>
  </si>
  <si>
    <t>Keneth</t>
  </si>
  <si>
    <t>Male, approximately 5'9' in height, fair complexion, black hair, clean-shaven, and was wearing a jacket with shoes.</t>
  </si>
  <si>
    <t>The store was clean and well-lit. The store did not have a digital screen and there were no cartons lying around the store. Music was not played at the store.</t>
  </si>
  <si>
    <t>Verbal greeting within 15 seconds</t>
  </si>
  <si>
    <t>The style advisor asked how he could assist me.</t>
  </si>
  <si>
    <t>Product features were not discussed.</t>
  </si>
  <si>
    <t>The style advisor did not recommend anything.</t>
  </si>
  <si>
    <t>The style advisor was quite hostile throughout the trial trying to belittle me. The style advisor's behavior was equal to that of a fired employee or even worse than that.</t>
  </si>
  <si>
    <t>I was wearing a t-shirt with jeans.</t>
  </si>
  <si>
    <t>Rakesh</t>
  </si>
  <si>
    <t>Male, approximately 5'2' in height, fair complexion with black hair, not shaven, and was wearing the Company branded t-shirt with plain jeans and shoes.</t>
  </si>
  <si>
    <t>The store was clean and well-lit. It did not have a digital screen and there was no music playing at the store.</t>
  </si>
  <si>
    <t>The style advisor asked how he could help with my requirements.</t>
  </si>
  <si>
    <t>The style advisor mentioned the names of the brand only.</t>
  </si>
  <si>
    <t>The style advisor asked what type of frames I would be interested in.</t>
  </si>
  <si>
    <t>The style advisor recommended sunglasses in different frames suitable for my facial structure.</t>
  </si>
  <si>
    <t>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t>
  </si>
  <si>
    <t>Summarized your needs and matched them to the product recommended</t>
  </si>
  <si>
    <t>17:30</t>
  </si>
  <si>
    <t>T-shirt and jeans</t>
  </si>
  <si>
    <t>Rashid</t>
  </si>
  <si>
    <t>Male, approximately 5'5' in height, fair complexion, black hair, and wore the Company branded t-shirt with plain jeans and shoes. Did not shave.</t>
  </si>
  <si>
    <t>The style advisor asked me how he could help me.</t>
  </si>
  <si>
    <t>The Style Advisor gave me additional sunglass pairs when I was checking the frames.</t>
  </si>
  <si>
    <t>The Style Advisor was energetic in his approach and eager to assist. More information on brands could be provided when he presented the products.</t>
  </si>
  <si>
    <t>13:34</t>
  </si>
  <si>
    <t>14:00</t>
  </si>
  <si>
    <t>I was wearing a t-shirt with denims.</t>
  </si>
  <si>
    <t>Gaurav</t>
  </si>
  <si>
    <t>Male, approximately 5'5' in height, brown complexion, black hair, was wearing a shirt with plain jeans, shoes, and no shave.</t>
  </si>
  <si>
    <t>The store was clean and well-lit. The store did not have a digital screen. Music was not played at the store and there were no cartons lying around.</t>
  </si>
  <si>
    <t>Eye contact^Verbal greeting within 15 seconds</t>
  </si>
  <si>
    <t>The style advisor asked how he could help me with my requirements.</t>
  </si>
  <si>
    <t>The style advisor informed me that they had the manufacturing license for Ray-ban.</t>
  </si>
  <si>
    <t>The style advisor asked if I had any particular product in mind or was looking for from the specific brand.</t>
  </si>
  <si>
    <t>The style advisor recommended sunglasses in different frames that would be suitable for my facial structure.</t>
  </si>
  <si>
    <t>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t>
  </si>
  <si>
    <t>14:25</t>
  </si>
  <si>
    <t>14:40</t>
  </si>
  <si>
    <t>Kiran</t>
  </si>
  <si>
    <t>Male, approximately 5'6' in height, fair complexion, black hair, and was wearing the Company brand t-shirt, plain jeans, shoes, and no shave.</t>
  </si>
  <si>
    <t>The store was clean and well-lit as the area manager was present in the store. The store did not have a digital screen and did not have any music playing inside. There were no cartons lying around.</t>
  </si>
  <si>
    <t>The style advisor asked how he could help me.</t>
  </si>
  <si>
    <t>The style advisor informed me about the Ferrari and Ray-ban collaboration.</t>
  </si>
  <si>
    <t>The style advisor asked about my specific requirements.</t>
  </si>
  <si>
    <t>The product details were not mentioned. The current season's inspiration was not shared.</t>
  </si>
  <si>
    <t>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t>
  </si>
  <si>
    <t>Bangalore</t>
  </si>
  <si>
    <t>Karnataka</t>
  </si>
  <si>
    <t>16:39</t>
  </si>
  <si>
    <t>17:04</t>
  </si>
  <si>
    <t>I was wearing a black jeans with red and blue shorts.</t>
  </si>
  <si>
    <t>Sanit Saji</t>
  </si>
  <si>
    <t>Male, tall in height, fair complexion, clean-shaven, was wearing an orange t-shirt, thin build.</t>
  </si>
  <si>
    <t>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t>
  </si>
  <si>
    <t>The style advisor asked me about the style of frame I would prefer and whether the purchase was for formal or casual wear. The style advisor also inquired if I had any budget constraints and asked about my preference for the glass shades.</t>
  </si>
  <si>
    <t>The style advisor recommended the Armani glasses in a blue shade with silver rims and a black shade with an adjustable nose bridge.</t>
  </si>
  <si>
    <t>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t>
  </si>
  <si>
    <t>Offered information on another product to help you decide^Summarized your needs and matched them to the product recommended</t>
  </si>
  <si>
    <t>2022-10-15</t>
  </si>
  <si>
    <t>Hyderabad</t>
  </si>
  <si>
    <t>Telangana</t>
  </si>
  <si>
    <t>17:41</t>
  </si>
  <si>
    <t>18:15</t>
  </si>
  <si>
    <t>Asif</t>
  </si>
  <si>
    <t>Male, approximately 5'6' in height, thin and medium build with a fair complexion, black hair, and a beard. He must have been around 28years old. He was wearing the Company branded t-shirt with plain jeans and he did not have any spectacles on.</t>
  </si>
  <si>
    <t>The store was small but the arrangement of the furniture and merchandise was set in a way that made it possible to roam around the store freely. There was no music playing and the digital screen at the entrance was not operational.</t>
  </si>
  <si>
    <t>The style advisor did not ask any questions, he simply answered to the ones I asked</t>
  </si>
  <si>
    <t>The style advisor was proactive and tried to convince me to buy the sunglasses.</t>
  </si>
  <si>
    <t>No additional products were recommended to me.</t>
  </si>
  <si>
    <t>I tried around 4 to 5 spectacles, which the style advisor did not clean before the trial. I had asked him which one of the spectacles suited me the best, to which he recommended that the Ray-Ban spectacles were the best for my facial structure.</t>
  </si>
  <si>
    <t>Offered information on another product to help you decide^Gave information about the price, payment options^Other (please specify)</t>
  </si>
  <si>
    <t>The style advisor gave the details of discounts and offers.</t>
  </si>
  <si>
    <t>Pune</t>
  </si>
  <si>
    <t>14:23</t>
  </si>
  <si>
    <t>14:51</t>
  </si>
  <si>
    <t>I was wearing a black t-shirt with blue jeans.</t>
  </si>
  <si>
    <t>Yasin Kaif</t>
  </si>
  <si>
    <t>Male, approximately 5'7'' in height, fair complexion, and was wearing the Company branded t-shirt.</t>
  </si>
  <si>
    <t>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t>
  </si>
  <si>
    <t>Smile^Verbal greeting within 15 seconds</t>
  </si>
  <si>
    <t>There were no questions asked by the style advisor.</t>
  </si>
  <si>
    <t>The style advisor informed us about the 2-year warranty that the product would come with 6 months of replacement coverage, and also informed us that the warranty was applicable across the globe.</t>
  </si>
  <si>
    <t>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t>
  </si>
  <si>
    <t>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t>
  </si>
  <si>
    <t>16:52</t>
  </si>
  <si>
    <t>02</t>
  </si>
  <si>
    <t>I was wearing a red and black check shirt, pants, shoes, and spectacles.</t>
  </si>
  <si>
    <t>Bablu</t>
  </si>
  <si>
    <t>Male, approximately 5'6' in height, fair complexion, black hair, was wearing the Company branded t-shirt, plain jeans, shoes, clean shaven and hairstyle done.</t>
  </si>
  <si>
    <t>The store was neat and clean during the visit. The exterior signage was clean and shiny. Overall, the various brands of sunglasses were displayed beautifully brand-wise.</t>
  </si>
  <si>
    <t>The style advisor asked me what I was looking for.</t>
  </si>
  <si>
    <t>The style advisor mainly recommended Prada sunglass in different colors and shapes. He showed me the products and asked for a trial of the sunglasses and I did the same. The Prada sunglass was gray and dark in color. The RayBan sunglass was light grey.</t>
  </si>
  <si>
    <t>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t>
  </si>
  <si>
    <t>Offered information on another product to help you decide^Gave information about the price, payment options</t>
  </si>
  <si>
    <t>17:24</t>
  </si>
  <si>
    <t>18:04</t>
  </si>
  <si>
    <t>I was wearing a colorful shirt with pants and shoes.</t>
  </si>
  <si>
    <t>Nagraj</t>
  </si>
  <si>
    <t>Male, approximately 5'5' in height, light fair complexion, black hair, and was wearing the Sunglass branded t-shirt, pants, and shoes, clean-shaven, with a proper hairstyle, style advisor had an ID card.</t>
  </si>
  <si>
    <t>The store looked attractive and appealing to the eyes. The store was spacious enough to move freely. There was no music being played and no cartons were lying around.</t>
  </si>
  <si>
    <t>The Style Advisor asked if I was looking for sunglasses for someone in particular.</t>
  </si>
  <si>
    <t>The Style Advisor mentioned that the sunglasses were of good quality.</t>
  </si>
  <si>
    <t>Sunglasses from Ray-Ban and Prada were recommended.</t>
  </si>
  <si>
    <t>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t>
  </si>
  <si>
    <t>Asked if you were ready to purchase today^Gave information about the price, payment options^Invited you back for more information or another demonstration or test. Gave you their business card or contact information.</t>
  </si>
  <si>
    <t>2022-10-13</t>
  </si>
  <si>
    <t>Cochin</t>
  </si>
  <si>
    <t>Kerala</t>
  </si>
  <si>
    <t>15:30</t>
  </si>
  <si>
    <t>Ashish</t>
  </si>
  <si>
    <t>Male approximately 5'11'' in height, wore spectacles, fair complexion with black hair, and was wearing a casual shirt with blue jeans.</t>
  </si>
  <si>
    <t>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t>
  </si>
  <si>
    <t>The style advisor asked about the particular brand I was looking for.</t>
  </si>
  <si>
    <t>While suggesting the products, the style advisor mentioned only the brand names.</t>
  </si>
  <si>
    <t>Since the aviators from Ray-Ban that I mentioned were out of stock, the style advisor recommended aviator glasses from other brands.</t>
  </si>
  <si>
    <t>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t>
  </si>
  <si>
    <t>Ludhiana</t>
  </si>
  <si>
    <t>Punjab</t>
  </si>
  <si>
    <t>12:45</t>
  </si>
  <si>
    <t>13:10</t>
  </si>
  <si>
    <t>I was wearing a off white shirt with brown trousers.</t>
  </si>
  <si>
    <t>Sunil</t>
  </si>
  <si>
    <t>Male, approximately 5'7' in height, fair complexion, black hair, wore no spectacles, was wearing the Company branded t-shirt, plain jeans, shoes, was clean shaven and hairstyle done.</t>
  </si>
  <si>
    <t>The exterior signage was clean and well lit. All the fixtures and other tangibles were in good condition. The merchandise was displayed and arranged well.</t>
  </si>
  <si>
    <t>The style advisor asked me about my brand choice and colour.</t>
  </si>
  <si>
    <t>None</t>
  </si>
  <si>
    <t>The style advisor recommended goggles in case of different types of shapes.</t>
  </si>
  <si>
    <t>My trial experience was good because the style advisor offered me proactively different brands and color goggles for the trial.</t>
  </si>
  <si>
    <t>Asked if you were ready to purchase today^Summarized your needs and matched them to the product recommended^Asked if you had any further questions^Gave information about the price, payment options</t>
  </si>
  <si>
    <t>2022-10-10</t>
  </si>
  <si>
    <t>Amritsar</t>
  </si>
  <si>
    <t>12:55</t>
  </si>
  <si>
    <t>13:16</t>
  </si>
  <si>
    <t>I was wearing a navy pant and shirt.</t>
  </si>
  <si>
    <t>Male, approximately 5'7'' in height, fair complexion, black hair, wore no spectacles, was wearing the Company branded uniform with plain jeans and shoes, clean-shaven, the hairstyle was done in a proper manner.</t>
  </si>
  <si>
    <t>The store ambiance was good and there were no cartons lying around. The store did not have a digital screen.</t>
  </si>
  <si>
    <t>The style advisor asked about my choice of brands, style and my glass preference for the purchase.</t>
  </si>
  <si>
    <t>The style advisor showed me goggles from the Ray-ban, Emporio Armani, D&amp;G, and Prada brands in polaroid and UV glasses and in different types of shapes.</t>
  </si>
  <si>
    <t>The style advisor recommended the goggles cleaning kits in different types of shapes.</t>
  </si>
  <si>
    <t>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t>
  </si>
  <si>
    <t>Offered information on another product to help you decide^Gave information about the price, payment options^Invited you back for more information or another demonstration or test. Gave you their business card or contact information.</t>
  </si>
  <si>
    <t>14:10</t>
  </si>
  <si>
    <t>14:35</t>
  </si>
  <si>
    <t>I was wearing a blue trouser and shirt.</t>
  </si>
  <si>
    <t>Neeraj</t>
  </si>
  <si>
    <t>Male, approximately 5'7'' in height, wheatish complexion, black hair, did not wear spectacles, was wearing the Company branded shirt with plain jeans and shoes, had no beard, and the hairstyle was done in a proper manner.</t>
  </si>
  <si>
    <t>The store did not have a digital screen. The exterior signage was clean and well-lit.  All the fixtures and other tangibles were in good condition. The merchandise was displayed and arranged well.</t>
  </si>
  <si>
    <t>The style advisor asked what brands, and styles I was interested in and my preference for the goggles.</t>
  </si>
  <si>
    <t>The style advisor asked the reason for my choice regarding the brand and wanted to know what type and color of glasses I would like to see for the purchase.</t>
  </si>
  <si>
    <t>The style advisor recommended the goggle cleaning kit that came in different shapes.</t>
  </si>
  <si>
    <t>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t>
  </si>
  <si>
    <t>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t>
  </si>
  <si>
    <t>17:15</t>
  </si>
  <si>
    <t>17:43</t>
  </si>
  <si>
    <t>I wore a polo t-shirt along with jeans and sneakers.</t>
  </si>
  <si>
    <t>Sanjeev</t>
  </si>
  <si>
    <t>Male, approximately 5'11' in height, fair complexion, black hair, was wearing a black and white suit, wore spectacles, and had a beard.</t>
  </si>
  <si>
    <t>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t>
  </si>
  <si>
    <t>Eye contact</t>
  </si>
  <si>
    <t>I asked about the style of the sunglasses, colour and the shade of the lens.</t>
  </si>
  <si>
    <t>Only the brand names were informed.</t>
  </si>
  <si>
    <t>The products recommended were Ray-Ban aviators, Burberry wayfarer, and Dolce &amp; Gabbana wayfarer.</t>
  </si>
  <si>
    <t>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t>
  </si>
  <si>
    <t>Asked if you were ready to purchase today^Gave information about the price, payment options</t>
  </si>
  <si>
    <t>16:35</t>
  </si>
  <si>
    <t>Male, approximately 5'9' in height, fair complexion, black hair, wore an orange t-shirt with plain jeans and casual shoes, wore no spectacles, and had a light beard.</t>
  </si>
  <si>
    <t>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t>
  </si>
  <si>
    <t>The style advisor asked about my requirements and asked whether I was looking for any specific brand. He also asked about my preferred style of sunglasses.</t>
  </si>
  <si>
    <t>The style advisor informed me about the brand while showing the glasses.</t>
  </si>
  <si>
    <t>The style advisor recommended the Burberry, Gucci &amp; Ray Ban brands. He encouraged me to touch/feel and try the products. The style advisor cleaned the sunglasses before the trial.</t>
  </si>
  <si>
    <t>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t>
  </si>
  <si>
    <t>Summarized your needs and matched them to the product recommended^Gave information about the price, payment options</t>
  </si>
  <si>
    <t>13:30</t>
  </si>
  <si>
    <t>13:46</t>
  </si>
  <si>
    <t>Wore a polo t-shirt along with jeans &amp; sneakers</t>
  </si>
  <si>
    <t>Ajeet</t>
  </si>
  <si>
    <t>Male, approximately 5'10' in height, was slim with black hair set in a proper hairstyle. He wore an orange Company uniform t-shirt and he did not have any specs on.</t>
  </si>
  <si>
    <t>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t>
  </si>
  <si>
    <t>The style advisor asked me about the style of glasses that I was interested in such as Aviator or Wayfarer and also the colour of the lenses and whether I wanted polaroid or non-polaroid glasses.</t>
  </si>
  <si>
    <t>While the style advisor showed me the glasses, he did not introduce the brand name. I had to proactively ask about the same from him.</t>
  </si>
  <si>
    <t>The style advisor recommended the Rayban Wayfarer, Burberry &amp; Armani glasses. He encouraged me to touch/feel and try the products.</t>
  </si>
  <si>
    <t>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t>
  </si>
  <si>
    <t>Asked if you were ready to purchase today^Summarized your needs and matched them to the product recommended^Gave information about the price, payment options</t>
  </si>
  <si>
    <t>15:18</t>
  </si>
  <si>
    <t>15:38</t>
  </si>
  <si>
    <t>Deepak</t>
  </si>
  <si>
    <t>Male, approximately 5'8' in height, fair complexion, black hair, wore an orange t-shirt with plain jeans.</t>
  </si>
  <si>
    <t>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t>
  </si>
  <si>
    <t>The style advisor asked me about the shape, and color of the sunglasses and if there was any specific brand I was looking for.</t>
  </si>
  <si>
    <t>While showing the first product of Ray-Ban, the style advisor informed me that this was the Ray-Ban Aviator with Gun Metal shade since 1952.</t>
  </si>
  <si>
    <t>The style advisor suggested the Gucci, Giorgio Armani, and Burberry brands. He encouraged me to touch/feel and try the products. The style advisor cleaned the sunglasses before the trial.</t>
  </si>
  <si>
    <t>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t>
  </si>
  <si>
    <t>Summarized your needs and matched them to the product recommended^Asked if you had any further questions^Gave information about the price, payment options</t>
  </si>
  <si>
    <t>13:23</t>
  </si>
  <si>
    <t>I was wearing a lavender shirt with blue jeans.</t>
  </si>
  <si>
    <t>Rajiv</t>
  </si>
  <si>
    <t>Male, medium build and height, aged somewhere between 30-35 years with neatly groomed black hair and was wearing a yellow t-shirt with blue jeans and was clean-shaven.</t>
  </si>
  <si>
    <t>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t>
  </si>
  <si>
    <t>The Style Advisor asked if I needed the glasses for casual or formal wear. He also enquired if I had any budget constraints. He asked for my preference for the frames and the color of the glass. He also asked how often I use glasses and asked if I used different types of lenses.</t>
  </si>
  <si>
    <t>The Style Advisor recommended Ray-Ban as it suited my requirements for daily wear and also because they looked trendy.</t>
  </si>
  <si>
    <t>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t>
  </si>
  <si>
    <t>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t>
  </si>
  <si>
    <t>I was wearing a t-shirt and jeans.</t>
  </si>
  <si>
    <t>Satyam</t>
  </si>
  <si>
    <t>Male, approximately 5'7' in height, wheatish complexion and medium build.</t>
  </si>
  <si>
    <t>All the merchandise was arranged as per the brand and frame types. The store was clean and well-maintained.</t>
  </si>
  <si>
    <t>The style advisor asked me about the type of frames I was looking for and whether I wanted aviator or fiber-made.</t>
  </si>
  <si>
    <t>The style advisor mentioned that they were the official distributor and manufacturer of the sunglasses.</t>
  </si>
  <si>
    <t>The style advisor asked me about the type of designs I was looking for and whether I wanted aviator glasses or fiber frame sunglasses.</t>
  </si>
  <si>
    <t>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t>
  </si>
  <si>
    <t>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t>
  </si>
  <si>
    <t>Coimatore</t>
  </si>
  <si>
    <t>I was wearing a casual dress.</t>
  </si>
  <si>
    <t>Hari</t>
  </si>
  <si>
    <t>Male, approximately 5'7' in height, fair complexion, black hair and wore a branded t-shirt.</t>
  </si>
  <si>
    <t>The ambiance of the store was good. The exterior signage was clean and well-lit. All the fixtures and other tangibles were in good condition. The Sunglass Hut merchandise was displayed and arranged well on the drawers/shelves/display tables. The style advisor was very friendly.</t>
  </si>
  <si>
    <t>The style advisor asked me about the purpose for the glasses and any specific brands I was looking for.</t>
  </si>
  <si>
    <t>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t>
  </si>
  <si>
    <t>The style advisor was very polite and showed me the product which I had inquired about. He asked me to try them on.</t>
  </si>
  <si>
    <t>Guwahati</t>
  </si>
  <si>
    <t>Assam</t>
  </si>
  <si>
    <t>12:27</t>
  </si>
  <si>
    <t>I was wearing casual jeans with a shirt and Adidas shoes.</t>
  </si>
  <si>
    <t>Probin</t>
  </si>
  <si>
    <t>Male, approximately 5'6' in height, black hair, fair complexion. He was well dressed and was wearing the Company uniform. with plain jeans and shoes, clean-shaven with combed hair.</t>
  </si>
  <si>
    <t>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t>
  </si>
  <si>
    <t>Not greeted at all</t>
  </si>
  <si>
    <t>Nothing was asked about my requirements. I proactively approached the style advisor and asked for the sunglasses.</t>
  </si>
  <si>
    <t>The style advisor was not proactive with the sales and mentioned only the brand names of the sunglasses I was looking for.</t>
  </si>
  <si>
    <t>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t>
  </si>
  <si>
    <t>As the trial was proactively initiated by me, there was not much to share about the trial experience. The style advisor made no comments on the post-trial as well and neither did he use the styling tray or even offered to clean the glasses before and after the trial.</t>
  </si>
  <si>
    <t>Kolkatta</t>
  </si>
  <si>
    <t>West Bengal</t>
  </si>
  <si>
    <t>East</t>
  </si>
  <si>
    <t>16:28</t>
  </si>
  <si>
    <t>I was wearing a grey kurti with the white palazzo and black flat shoes and had a side bag.</t>
  </si>
  <si>
    <t>Raj Roushan</t>
  </si>
  <si>
    <t>Male, approximately 5'5' in height, fair complexion, black hair, was wearing the Company branded t-shirt along with the ID card and wore jeans with black shoes, clean-shaven and hairstyle was done in a nice manner.</t>
  </si>
  <si>
    <t>The location was easy to find via Google Maps. The products were arranged well on the drawers and the overall ambiance of the store was pleasant. The store was neat, clean, and well-lit.</t>
  </si>
  <si>
    <t>The style advisor did not ask me any questions to discover my needs or my requirements. I had to push the conversation to continue it.</t>
  </si>
  <si>
    <t>The style advisor did not provide any information about any of the brands.</t>
  </si>
  <si>
    <t>The style advisor recommended the Prada Milano product and mentioned that it was a luxury brand and one of the best sellers. He did not provide any further details about it.</t>
  </si>
  <si>
    <t>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t>
  </si>
  <si>
    <t>2022-10-22</t>
  </si>
  <si>
    <t>13:50</t>
  </si>
  <si>
    <t>Lukman</t>
  </si>
  <si>
    <t>Male, approximately 5'10' in height, fair complexion, black hair, was wearing the Company t-shirt and blue jeans, had a beard.</t>
  </si>
  <si>
    <t>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t>
  </si>
  <si>
    <t>The style advisor asked if I had any particular model in mind.</t>
  </si>
  <si>
    <t>While presenting each of the products, the style advisor informed me about the brand details.</t>
  </si>
  <si>
    <t>I had shown an interest in Ray-Ban so the style advisor asked if I would like to look at any particular model or frame type.</t>
  </si>
  <si>
    <t>The style advisor recommended Ray-Ban Aviator with extra padding in the frame top and an additional product with a different frame type was recommended.</t>
  </si>
  <si>
    <t>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t>
  </si>
  <si>
    <t>Offered information on another product to help you decide^Summarized your needs and matched them to the product recommended^Gave information about the price, payment options</t>
  </si>
  <si>
    <t>2022-10-07</t>
  </si>
  <si>
    <t>18:10</t>
  </si>
  <si>
    <t>I was wearing a yellow printed kurta with a beige coloured dupatta.</t>
  </si>
  <si>
    <t>Rohit</t>
  </si>
  <si>
    <t>Male, average height, fair complexion, short black hair, around 30 years old, and medium build.</t>
  </si>
  <si>
    <t>The presentation of the outlet was very well done. It was attractive.</t>
  </si>
  <si>
    <t>The style advisor asked me about the brand or any particular shape of eye wear that I was looking for.</t>
  </si>
  <si>
    <t>The style advisor was supportive and took care of the purchase need well.</t>
  </si>
  <si>
    <t>I showed an interest in the international brands and the style advisor showed the products as per my interest. He updated me on the ongoing offer which was flat 25% off on the second pair.</t>
  </si>
  <si>
    <t>The sunglasses from the brands Prada, Burberry, TB, and Versace were recommended.</t>
  </si>
  <si>
    <t>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t>
  </si>
  <si>
    <t>20:31</t>
  </si>
  <si>
    <t>20:52</t>
  </si>
  <si>
    <t>I was wearing a pale blue jeans top and dark blue jeggings.</t>
  </si>
  <si>
    <t>Santosh</t>
  </si>
  <si>
    <t>Male, 5'4'' in height, wheatish complexion, black hair, was wearing the Company branded orange t-shirt with the name tag, medium build, in his late 20's/early30's.</t>
  </si>
  <si>
    <t>The store was clean and extremely well-maintained. I did not notice any cartons lying around. All the glasses were displayed well according to their respective frame categories and brands too. The store looked inviting. The display was good.</t>
  </si>
  <si>
    <t>The style advisor asked if I was looking for anything in particular or if I had a brand in mind.</t>
  </si>
  <si>
    <t>The style advisor did talk in brief about the products on display.</t>
  </si>
  <si>
    <t>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t>
  </si>
  <si>
    <t>The style advisor allowed me to handle the products and try them on too. He did clean the glasses before and after use. He did recommend other products to me from other brands. He spoke about the uniqueness of each product and explained them to me.</t>
  </si>
  <si>
    <t>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t>
  </si>
  <si>
    <t>14:58</t>
  </si>
  <si>
    <t>15:32</t>
  </si>
  <si>
    <t>I was wearing a t-shirt with pants.</t>
  </si>
  <si>
    <t>Samir Pathan</t>
  </si>
  <si>
    <t>Male, approximately 5'6'' in height, black hair, was wearing a plain blue jeans with black colour shoes, was wearing a mask, and medium build.</t>
  </si>
  <si>
    <t>The store was well maintained. All merchandise was well arranged as per the brand. The style advisor was knowledgeable and helpful.</t>
  </si>
  <si>
    <t>The style advisor asked me what kind of eyeglasses I was looking.</t>
  </si>
  <si>
    <t>I carried one bag with myself but the style advisor did not tell me to keep it aside.</t>
  </si>
  <si>
    <t>The style advisor encouraged me to touch, feel and try the products. He cleaned all trial products before and after the trial. He behaved professionally. He suggested I should carry the lens cleaner spray along with spectacular. After the trial, he asked me for the feedback.</t>
  </si>
  <si>
    <t>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t>
  </si>
  <si>
    <t>Summarized your needs and matched them to the product recommended^Invited you back for more information or another demonstration or test. Gave you their business card or contact information.</t>
  </si>
  <si>
    <t>2022-10-20</t>
  </si>
  <si>
    <t>Kanpur</t>
  </si>
  <si>
    <t>Uttar Pradesh</t>
  </si>
  <si>
    <t>16:05</t>
  </si>
  <si>
    <t>16:36</t>
  </si>
  <si>
    <t>I was wearing a palazzo and Kurti.</t>
  </si>
  <si>
    <t>Sagar Prathak</t>
  </si>
  <si>
    <t>Male, approximately 5'88' in height, fair complexion, light brown hair color, was not wearing spectacles and was wearing the Company uniform, clean-shaven and their hairstyle was done properly.</t>
  </si>
  <si>
    <t>The store entrance was attractive and inviting, and all the windows and facade were clean and well except for the cartons that were lying around. Music was not played at the store.</t>
  </si>
  <si>
    <t>The style advisor asked which type of shades I was looking for.</t>
  </si>
  <si>
    <t>The style advisor showed me many sunglasses from different brands that they had at the store with the price range starting from 4000/-. The style advisor showed me different shades of black, purple, and rose gold and all the UV-protected aviators.</t>
  </si>
  <si>
    <t>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t>
  </si>
  <si>
    <t>Asked if you were ready to purchase today^Offered information on another product to help you decide^Asked if you had any further questions^Gave information about the price, payment options</t>
  </si>
  <si>
    <t>Surat</t>
  </si>
  <si>
    <t>17:48</t>
  </si>
  <si>
    <t>18:20</t>
  </si>
  <si>
    <t>I was wearing a kurti with leggings.</t>
  </si>
  <si>
    <t>Santosh Jadhav</t>
  </si>
  <si>
    <t>Male, approximately 5'5' in height, wheatish complexion, black short hair, did not wear spectacles, was wearing an orange t-shirt with jeans, in his 20s, and medium build.</t>
  </si>
  <si>
    <t>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t>
  </si>
  <si>
    <t>The style advisor asked about my profession and also asked if I was looking at the sunglasses for myself or my family members.</t>
  </si>
  <si>
    <t>The style advisor recommended sunglasses from the brands such as Versace, Prada, Burberry, ray ban, etc.</t>
  </si>
  <si>
    <t>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t>
  </si>
  <si>
    <t>16:00</t>
  </si>
  <si>
    <t>16:29</t>
  </si>
  <si>
    <t>I was wearing a saree.</t>
  </si>
  <si>
    <t>Suresh</t>
  </si>
  <si>
    <t>Male, approximately 5'5' in height, fair complexion, did not wear spectacles, was wearing the Company branded t-shirt with jeans, had a beard, in his 30s, medium build.</t>
  </si>
  <si>
    <t>The store was neatly maintained and the style advisors were very helpful and professional. Music was not played and there were no cartons lying around the store.</t>
  </si>
  <si>
    <t>The style advisor asked me about my preferences like the color of the lenses and the brand.</t>
  </si>
  <si>
    <t>The style advisor mentioned only the brand names but he showed enthusiasm. He was very proactive and helpful.</t>
  </si>
  <si>
    <t>The style advisor showed me more models from Prada than the other brands.</t>
  </si>
  <si>
    <t>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t>
  </si>
  <si>
    <t>15:55</t>
  </si>
  <si>
    <t>I was wearing a trouser and sweatshirt.</t>
  </si>
  <si>
    <t>The style advisor did not mention his name.</t>
  </si>
  <si>
    <t>Male, approximately 5'10' in height, fair complexion, and was wearing an orange t-shirt, jeans, and shoes, had a beard, was around 24 years and medium build.</t>
  </si>
  <si>
    <t>The sunglasses were not arranged according to the brand and frame type. Some of the sunglasses were kept under a different brand. There were no cartons lying around the store. Music was not played at the store.</t>
  </si>
  <si>
    <t>The style advisor did not ask any questions.</t>
  </si>
  <si>
    <t>The style adviser was not very active. The style advisor even refused to tell his name.</t>
  </si>
  <si>
    <t>The style advisor did not recommend any products. No additional product was recommended to complete the look.</t>
  </si>
  <si>
    <t>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t>
  </si>
  <si>
    <t>2022-10-21</t>
  </si>
  <si>
    <t>13:08</t>
  </si>
  <si>
    <t>13:36</t>
  </si>
  <si>
    <t>I was wearing chinos with sweatshirt.</t>
  </si>
  <si>
    <t>Ali</t>
  </si>
  <si>
    <t>Male, approximately 5'6' in height, fair complexion, and was wearing an orange t-shirt, and jeans, had a beard, and a slim build, in his 30s.</t>
  </si>
  <si>
    <t>Strategically placed store in the double corner of the floor in the mall. Excellent visibility. Music was not played and there were no cartons lying around.</t>
  </si>
  <si>
    <t>The style adviser did not ask any questions but only answered questions by me.</t>
  </si>
  <si>
    <t>The style adviser did not recommend any products but showed me the models that I preferred.</t>
  </si>
  <si>
    <t>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t>
  </si>
  <si>
    <t>Offered information on another product to help you decide^Asked if you had any further questions^Gave information about the price, payment options</t>
  </si>
  <si>
    <t>Lucknow</t>
  </si>
  <si>
    <t>15:45</t>
  </si>
  <si>
    <t>16:07</t>
  </si>
  <si>
    <t>I was wearing green color jeggings with a black polka dot top.</t>
  </si>
  <si>
    <t>Fariz</t>
  </si>
  <si>
    <t>Male, approximately 5'8' in height, wheatish complexion with black hair was wearing a proper uniform and wore no spectacles.</t>
  </si>
  <si>
    <t>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t>
  </si>
  <si>
    <t>The style advisor asked if I was looking at the sunglasses for myself or for someone else.</t>
  </si>
  <si>
    <t>The style advisor had good knowledge about the brands.</t>
  </si>
  <si>
    <t>The style advisor asked what type of glasses I was looking for in Ray-ban.</t>
  </si>
  <si>
    <t>The style advisor recommended the different-shaped glasses from Ray-Ban and picked the ones that he thought would look good on me based on my facial structure.</t>
  </si>
  <si>
    <t>The style advisor offered various glasses for me to try on and he even cleaned each of the glasses before the trial. He was very proactive and offered various options based on my preference, and gave genuine feedback on all the glasses that I had tried on.</t>
  </si>
  <si>
    <t>Offered information on another product to help you decide^Summarized your needs and matched them to the product recommended^Shared a personal/customer's story about the product to reassure you about your purchase^Gave information about the price, payment options</t>
  </si>
  <si>
    <t>14:24</t>
  </si>
  <si>
    <t>I was wearing green-shaded jeggings and a black polka-dot top.</t>
  </si>
  <si>
    <t>Abhay</t>
  </si>
  <si>
    <t>Male, approximately 5'7' in height, with no spectacles, wheatish complexion with black hair, and was wearing a proper uniform.</t>
  </si>
  <si>
    <t>The store exterior, as well as interior, were well maintained. The store was not playing any music.</t>
  </si>
  <si>
    <t>The style advisor enquired if I was looking for a specific brand.</t>
  </si>
  <si>
    <t>The style advisor mentioned the brand names only.</t>
  </si>
  <si>
    <t>The style advisor asked me for the type of glasses I was looking for in Ray-Ban.</t>
  </si>
  <si>
    <t>The style advisor recommended the different shaped glasses from Ray-Ban.</t>
  </si>
  <si>
    <t>During the trial, the style advisor recommended various options for me to try on and offered genuine suggestions. He even used the styling tray and cleaned the glasses before and after the trial as well.</t>
  </si>
  <si>
    <t>2022-10-19</t>
  </si>
  <si>
    <t>17:10</t>
  </si>
  <si>
    <t>17:35</t>
  </si>
  <si>
    <t>I was wearing a blue t-shirt with black jeans.</t>
  </si>
  <si>
    <t>Rafi</t>
  </si>
  <si>
    <t>Male, short in height, brown complexion and was wearing the Company uniform, well groomed, medium build, did not have a name tag on.</t>
  </si>
  <si>
    <t>Music was not played at the store. There were no cartons lying around. Products were neatly arranged based on the brands. I did not feel welcome upon entering the store.</t>
  </si>
  <si>
    <t>The specific brand I was interested in.</t>
  </si>
  <si>
    <t>None.</t>
  </si>
  <si>
    <t>The style advisor suggested Rayban proactively along with BVLGARI.</t>
  </si>
  <si>
    <t>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t>
  </si>
  <si>
    <t>Invited you back for more information or another demonstration or test. Gave you their business card or contact information.</t>
  </si>
  <si>
    <t>16:09</t>
  </si>
  <si>
    <t>16:32</t>
  </si>
  <si>
    <t>I had my hair up in a ponytail and was wearing a reddish-brown Kurti with white palazzo, and black flat shoes, and carried a brown bag.</t>
  </si>
  <si>
    <t>Sanjit</t>
  </si>
  <si>
    <t>Male, approximately 5'5' in height, with fair complexion, clean-shaven and black hair styled neatly, and was wearing the Company brand t-shirt with jeans and black shoes. He wore his ID card, a wristlet in his right hand, and a watch in his left hand.</t>
  </si>
  <si>
    <t>The location was easy to find via Google Maps. All the products were kept and arranged well on the drawers and the overall ambiance of the store was pleasant. The store was neat and clean and was well-lit with music playing throughout the store.</t>
  </si>
  <si>
    <t>N/A.</t>
  </si>
  <si>
    <t>The style advisor did not provide any details regarding the brands nor explain anything about them. The requirements and needs of the customers should have been asked by the style advisor.</t>
  </si>
  <si>
    <t>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t>
  </si>
  <si>
    <t>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t>
  </si>
  <si>
    <t>Bhubaneshwar</t>
  </si>
  <si>
    <t>Orissa</t>
  </si>
  <si>
    <t>17:01</t>
  </si>
  <si>
    <t>17:52</t>
  </si>
  <si>
    <t>I was wearing denim jeans and a round neck t-shirt.</t>
  </si>
  <si>
    <t>Suman</t>
  </si>
  <si>
    <t>Female, approximately 5'4' in height, fair complexion, ablack hair, wore spectacles and was wearing the Company branded t-shirt, plain jeans, and shoes, looked smart.</t>
  </si>
  <si>
    <t>The store branding was visible and the 25% discount on 2nd pair standee was very well displayed at the storefront. There were no cartons lying around.</t>
  </si>
  <si>
    <t>The style advisor asked the kind of glasses I liked, the type for both eye-wear and sunglasses.</t>
  </si>
  <si>
    <t>Ray-Ban and Armani were shown during the visit.</t>
  </si>
  <si>
    <t>The style advisor asked if I had used sunglasses from Ray-Ban before or not.</t>
  </si>
  <si>
    <t>The style advisor recommended some of the designs from Ray-Ban and Armani which were the best sellers that the store had. The style advisor also recommended some of the clip-on units which were a mix of eyewear as well as sunglasses.</t>
  </si>
  <si>
    <t>The overall trial experience was good. The style advisor encouraged me to touch and try the glasses and even showed me where the mirrors were kept so that I could check how I looked. The style advisor used the styling tray and even cleaned the glasses before and after the trial.</t>
  </si>
  <si>
    <t>Asked if you were ready to purchase today^Offered information on another product to help you decide^Shared a personal/customer's story about the product to reassure you about your purchase^Asked if you had any further questions^Gave information about the price, payment options</t>
  </si>
  <si>
    <t>2022-10-17</t>
  </si>
  <si>
    <t>Vadodara</t>
  </si>
  <si>
    <t>14:29</t>
  </si>
  <si>
    <t>14:53</t>
  </si>
  <si>
    <t>I was wearing a white shirt that had blue strips with blue jeans and casual shoes.</t>
  </si>
  <si>
    <t>Yogesh</t>
  </si>
  <si>
    <t>Male, approximately 5'4' in height, wheatish complexion, black hair, and was wearing the Company branded t-shirt with plain light blue jeans and closed shoes, clean-shaven and hairstyle was done in a proper manner, medium build.</t>
  </si>
  <si>
    <t>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t>
  </si>
  <si>
    <t>The style advisor asked which brand I preferred, and the style and shapes of the sunglasses I was looking for.</t>
  </si>
  <si>
    <t>The style advisor talked about the pure iconic style of Dolce and Gabbana made in Italy, Burberry's traditional classic style showcased in a modern style and Prada's trendy glasses that would fit the current market trend.</t>
  </si>
  <si>
    <t>The style advisor asked what type, shape, and color of sunglasses I preferred.</t>
  </si>
  <si>
    <t>The style advisor recommended sunglasses from different brands like Dolce and Gabbana, Prada, Burberry, and Ray-Ban. The style advisor showed me products according to my preference like the style, shape, and comfort.</t>
  </si>
  <si>
    <t>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t>
  </si>
  <si>
    <t>15:15</t>
  </si>
  <si>
    <t>15:40</t>
  </si>
  <si>
    <t>I was wearing jeans and shirt.</t>
  </si>
  <si>
    <t>Male, approximately 5'7' in height, wheatish complexion, black hair, wearing t-shirt, properly shaven, between 25-30 years and slim.</t>
  </si>
  <si>
    <t>The exterior signage was clean and well-lit and in good condition. There were no cartons lying around. The store was well-maintained.</t>
  </si>
  <si>
    <t>The style advisor asked about the specific size that I was looking for.</t>
  </si>
  <si>
    <t>The style advisor asked what color of sunglasses I would like to look at.</t>
  </si>
  <si>
    <t>The style advisor recommended Ray-Ban and Versace.</t>
  </si>
  <si>
    <t>The overall trial experience was good. The style advisor gave me different types of brands to try and gave proper feedback, and compliments during the trial. The style advisor also used the styling tray and the micro-fiber cloth to clean the glasses.</t>
  </si>
  <si>
    <t>Offered information on another product to help you decide^Asked if you had any further questions^Gave information about the price, payment options^Invited you back for more information or another demonstration or test. Gave you their business card or contact information.</t>
  </si>
  <si>
    <t>Indore</t>
  </si>
  <si>
    <t>Madhya Pradesh</t>
  </si>
  <si>
    <t>14:18</t>
  </si>
  <si>
    <t>15:16</t>
  </si>
  <si>
    <t>I was wearing a full sleeve with narrow pink colored lines on a white base shirt, light brown trousers with a leather belt, and brown leather shoes. I wore spectacles, a titan wristwatch, and a gold chain.</t>
  </si>
  <si>
    <t>Muskan</t>
  </si>
  <si>
    <t>Female, approximately 4'7' in height, wheatish complexion, black hair, and was wearing a black colored shirt with pants and shoes.</t>
  </si>
  <si>
    <t>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t>
  </si>
  <si>
    <t>Average</t>
  </si>
  <si>
    <t>The style advisor only answered to questions being asked.</t>
  </si>
  <si>
    <t>The style advisor recommended the Ray-Ban sunglasses because of their polarized lenses, however, she did not explain the benefits of polarized lenses.</t>
  </si>
  <si>
    <t>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t>
  </si>
  <si>
    <t>2022-10-16</t>
  </si>
  <si>
    <t>13:14</t>
  </si>
  <si>
    <t>I was wearing a formal shirt with trousers.</t>
  </si>
  <si>
    <t>Rahul</t>
  </si>
  <si>
    <t>Male, approximately 5'10' in height, fair complexion. black hair, did not wear spectacles, and was wearing an orange coloured t-shirt.</t>
  </si>
  <si>
    <t>The overall exterior and interior of the store were well-maintained and free of any issues. All the fixtures were lit and there was no fused bulb. No cartons were seen in the store. The merchandise was arranged well as per the brands with signages.</t>
  </si>
  <si>
    <t>The style advisor asked about my style preference, the usage and budget.</t>
  </si>
  <si>
    <t>While showing the glasses, the style advisor informed me about the brand.</t>
  </si>
  <si>
    <t>The style advisor recommended wayfarers from brands such as Versace, Armani, Ray-Ban, and Burberry. No additional product was recommended to complete the look.</t>
  </si>
  <si>
    <t>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t>
  </si>
  <si>
    <t>Noida</t>
  </si>
  <si>
    <t>13:35</t>
  </si>
  <si>
    <t>I was wearing a formal shirt and trouser.</t>
  </si>
  <si>
    <t>Nitesh</t>
  </si>
  <si>
    <t>Male, approximately 5'7' in height, had no spectacles on, and was wearing an orange colored t-shirt.</t>
  </si>
  <si>
    <t>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t>
  </si>
  <si>
    <t>The style advisor asked me about the usage of the product, the style of the frame and my budget.</t>
  </si>
  <si>
    <t>The style advisor recommended the Prada and Armani wayfarer and the aviators from Ray-Ban. The Armani wayfarer had grey lenses.</t>
  </si>
  <si>
    <t>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t>
  </si>
  <si>
    <t>16:50</t>
  </si>
  <si>
    <t>17:18</t>
  </si>
  <si>
    <t>I was wearing jeans and a top.</t>
  </si>
  <si>
    <t>Gouse Bhasha</t>
  </si>
  <si>
    <t>Male, approximately 5'7' in height, dusky complexion, did not have any spectacles on and was wearing the Company branded orange t-shirt, light blue jeans, and black shoes,  bearded, must have been around 30 years, average build</t>
  </si>
  <si>
    <t>No questions were asked.</t>
  </si>
  <si>
    <t>The style adviser mentioned only the brand names and did not explain any details about the brands.</t>
  </si>
  <si>
    <t>The style advisor did not recommend any products.</t>
  </si>
  <si>
    <t>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t>
  </si>
  <si>
    <t>The style adviser gave details about the offers available at the store.</t>
  </si>
  <si>
    <t>16:15</t>
  </si>
  <si>
    <t>17:00</t>
  </si>
  <si>
    <t>I was wearing jeans and t-shirt.</t>
  </si>
  <si>
    <t>Suraj</t>
  </si>
  <si>
    <t>Male, approximately 5'9' in height, wheatish complexion, black hair, was wearing spectacles.</t>
  </si>
  <si>
    <t>The merchandise at the store was arranged neatly and well-displayed. The external signage was clean and well-lit. Also, the style advisor was very cordial and well-behaved. There were no cartons lying around.</t>
  </si>
  <si>
    <t>The style advisor asked about my style preference and also asked whether I was looking for glasses to gift.</t>
  </si>
  <si>
    <t>The style advisor was courteous and well behaved.</t>
  </si>
  <si>
    <t>The style advisor asked whether I wanted to check the glasses for myself or for someone else.</t>
  </si>
  <si>
    <t>The style advisor recommended Bvlgari.</t>
  </si>
  <si>
    <t>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t>
  </si>
  <si>
    <t>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t>
  </si>
  <si>
    <t>15:00</t>
  </si>
  <si>
    <t>16:16</t>
  </si>
  <si>
    <t>I was wearing a white printed kurti and jeans.</t>
  </si>
  <si>
    <t>Priyanka</t>
  </si>
  <si>
    <t>Female, approximately 5 feet in height, dark complexion, was wearing the Company branded t-shirt, plain black jeans, black shoes, and hair tied in a bun.</t>
  </si>
  <si>
    <t>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t>
  </si>
  <si>
    <t>The style advisor asked if I needed the glasses for maximum coverage or deep color.</t>
  </si>
  <si>
    <t>The style advisor said that the glasses had a shine on them and they were ultraviolet rays protected.</t>
  </si>
  <si>
    <t>The products recommended were hexagon-shaped Prada and Ray-Ban glasses. The style advisor also recommended glasses from Burberry and Gucci.</t>
  </si>
  <si>
    <t>Overall, it was a great experience. The style advisor's friendliness and politeness were notable. I was offered Prada, Burberry, and Gucci glasses for the trial. The style advisor gave proper compliments and corrections. He even took my feedback on the products tried during the trial.</t>
  </si>
  <si>
    <t>Asked if you were ready to purchase today^Offered information on another product to help you decide^Summarized your needs and matched them to the product recommended</t>
  </si>
  <si>
    <t>14:22</t>
  </si>
  <si>
    <t>Vijay K</t>
  </si>
  <si>
    <t>Male, approximately 5'5' in height, fair complexion, black hair, and was wearing the Company branded t-shirt, plain jeans, and shoes.</t>
  </si>
  <si>
    <t>The store was well-lit. The store did not have a digital display screen and there were no cartons lying around the store. The cash counter had lots of smudges.</t>
  </si>
  <si>
    <t>The style advisor did not discuss any specific product needs.</t>
  </si>
  <si>
    <t>The style advisor did not recommend any products and no additional product was recommended to complete the look.</t>
  </si>
  <si>
    <t>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t>
  </si>
  <si>
    <t>2022-10-23</t>
  </si>
  <si>
    <t>I was wearing jeans and a t-shirt.</t>
  </si>
  <si>
    <t>Aneesh Jayanth</t>
  </si>
  <si>
    <t>Male, approximately 5' 3' in height, wheatish complexion, black hair, wore no spectacles and was wearing the Company branded t-shirt, jeans and shoes, clean shaven and a neat hairstyle done.</t>
  </si>
  <si>
    <t>The store was well-lit and looked inviting. Music was not played and there were no cartons lying around. There were 3 style advisors attending to customers at the store. There were separate displays for men's and women's sunglasses.</t>
  </si>
  <si>
    <t>No questions were asked by the style advisor.</t>
  </si>
  <si>
    <t>The style advisor informed me that sunglasses were available for INR 8000.</t>
  </si>
  <si>
    <t>The style advisor recommended sunglasses from Burberry, Emporio Armani, Dolce and Gabbana, Bvlgari, and Versace.</t>
  </si>
  <si>
    <t>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t>
  </si>
  <si>
    <t>2022-10-27</t>
  </si>
  <si>
    <t>Chandigarth</t>
  </si>
  <si>
    <t>12:46</t>
  </si>
  <si>
    <t>13:09</t>
  </si>
  <si>
    <t>I was wearing shirt with dark blue denims and white champions shoes.</t>
  </si>
  <si>
    <t>Varinder</t>
  </si>
  <si>
    <t>Male, approximately 5'7' in height, fair complexion, was wearing the Company brand uniform, slim build, a silver chain, and a face mask.</t>
  </si>
  <si>
    <t>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t>
  </si>
  <si>
    <t>The style advisor asked what I was looking for and asked if I was interested in a particular brand.</t>
  </si>
  <si>
    <t>The style advisor first told me about the brand of the sunglasses and then the shades of models that were available.</t>
  </si>
  <si>
    <t>The style advisor asked me questions related to my interest and need pertaining to that brand.</t>
  </si>
  <si>
    <t>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t>
  </si>
  <si>
    <t>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t>
  </si>
  <si>
    <t>Asked if you were ready to purchase today^Offered information on another product to help you decide^Summarized your needs and matched them to the product recommended^Asked if you had any further questions^Gave information about the price, payment options</t>
  </si>
  <si>
    <t>2022-10-28</t>
  </si>
  <si>
    <t>Bhopal</t>
  </si>
  <si>
    <t>16:51</t>
  </si>
  <si>
    <t>17:20</t>
  </si>
  <si>
    <t>I was wearing formal shirt with trousers.</t>
  </si>
  <si>
    <t>Vasudev</t>
  </si>
  <si>
    <t>Male, approximately 5'6' in height, fair complexion, black hair, wore spectacles, and was wearing a uniform, red jacket, and had a light beard.</t>
  </si>
  <si>
    <t>The store ambiance was good. There was no music played at the store and there were no cartons lying around. I did not feel welcome to freely move and explore the store.</t>
  </si>
  <si>
    <t>I was recommended Ray-Ban sunglasses.</t>
  </si>
  <si>
    <t>The style advisor offered appropriate compliments and corrections during the trial. After the trial, the style advisor tried to get my feedback on the products. The style advisor used the styling tray and the micro-fiber cloth to clean the glasses for the trial.</t>
  </si>
  <si>
    <t>Asked if you were ready to purchase today^Summarized your needs and matched them to the product recommended</t>
  </si>
  <si>
    <t>16:11</t>
  </si>
  <si>
    <t>I was wearing casual shirt, jeans with causal shoes.</t>
  </si>
  <si>
    <t>Senthil Kumar</t>
  </si>
  <si>
    <t>Male, approximately 5'5' in height, dark skin complexion, black hair did not wear spectacles, was wearing the Company orange t-shirt, plain jeans, black shoes, clean-shaven, and short hairstyle.</t>
  </si>
  <si>
    <t>The store was well maintained and looked very clean. There were no cartons lying around. The store did not have a digital screen and music was not played. There were more than 4 brands available and displayed brand-wise. Everything was placed perfectly inside the store.</t>
  </si>
  <si>
    <t>The style advisor asked who the glasses were for, the kind of glasses I wanted to look at, and the purpose of it.</t>
  </si>
  <si>
    <t>Multiple brands were showed based on my requirements.</t>
  </si>
  <si>
    <t>I had asked for sun shades to wear while driving the car so the style advisor suggested multiple frames in different brands. The style advisor suggested frames that suited my facial structure and recommended RayBan and Prada.</t>
  </si>
  <si>
    <t>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t>
  </si>
  <si>
    <t>2022-10-30</t>
  </si>
  <si>
    <t>15:56</t>
  </si>
  <si>
    <t>I was wearing blue jean and yellow hoodie.</t>
  </si>
  <si>
    <t>Anju Gurung</t>
  </si>
  <si>
    <t>Female, black hair, was wearing the Company brand orange t-shirt, blue jeans and black shoes.</t>
  </si>
  <si>
    <t>There were no cartons lying around.</t>
  </si>
  <si>
    <t>The style advisor asked what model I was looking for.</t>
  </si>
  <si>
    <t>Good customer interaction from the style advisor. Very helpful in finding the products.</t>
  </si>
  <si>
    <t>The style advisor suggested the Oakley brand sunglasses.</t>
  </si>
  <si>
    <t>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t>
  </si>
  <si>
    <t>16:55</t>
  </si>
  <si>
    <t>17:25</t>
  </si>
  <si>
    <t>I was wearing jeans &amp; t-shirt.</t>
  </si>
  <si>
    <t>Mr. Girish</t>
  </si>
  <si>
    <t>Male, approximately 5'3' in height, wheatish, black hair, no spectacles, and was wearing the Company branded t-shirt, jeans, shoes, clean-shaven, hairstyle done.</t>
  </si>
  <si>
    <t>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t>
  </si>
  <si>
    <t>No questions were asked by the style advisor</t>
  </si>
  <si>
    <t>The style advisor informed that the sunglasses were available from INR 8000.</t>
  </si>
  <si>
    <t>The style advisor did not recommend any product.</t>
  </si>
  <si>
    <t>The style advisor did not offer a trial session.</t>
  </si>
  <si>
    <t>17:28</t>
  </si>
  <si>
    <t>17:58</t>
  </si>
  <si>
    <t>Yash</t>
  </si>
  <si>
    <t>Male, approximately 5' 4' in height, wheatish complexion, black hair, no spectacles,  and was wearing the Company branded t-shirt, jeans, shoes, unshaven, hairstyle done.</t>
  </si>
  <si>
    <t>The Sunglass Hut store was located at a prominent location inside VR Mall. The store did not have a digital screen and there was no music being played. There were no cartons lying around.</t>
  </si>
  <si>
    <t>No questions were asked by the Style Advisor.</t>
  </si>
  <si>
    <t>The Style Advisor informed me that the sunglasses were available from INR 8000.</t>
  </si>
  <si>
    <t>The style advisor did not suggest a trial.</t>
  </si>
  <si>
    <t>2022-10-29</t>
  </si>
  <si>
    <t>16:53</t>
  </si>
  <si>
    <t>17:05</t>
  </si>
  <si>
    <t>I was wearing a black and grey checked shirt with blue jeans, spectacles and short hair.</t>
  </si>
  <si>
    <t>Arbaaz</t>
  </si>
  <si>
    <t>Male, approximately 5'3' in height, fair complexion, and was wearing a plain white formal shirt with black trousers, slender build, in his 30s.</t>
  </si>
  <si>
    <t>The store ambiance was welcoming. The signage was clean and well-lit. Music was not played and there were no cartons lying around.</t>
  </si>
  <si>
    <t>The style advisor asked about the shape of the glasses I wanted.</t>
  </si>
  <si>
    <t>The style advisor mentioned the brand name only.</t>
  </si>
  <si>
    <t>The style advisor recommended products from Versace, Gucci, and Rayban.</t>
  </si>
  <si>
    <t>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t>
  </si>
  <si>
    <t>Asked if you had any further questions^Invited you back for more information or another demonstration or test. Gave you their business card or contact information.</t>
  </si>
  <si>
    <t>The main aim of the study is to evaluate the performance of Style Advisors .Your task is to prepare a short analysis of the results for the management team of our client.</t>
  </si>
  <si>
    <t>Create a pivot table that shows average Evaluation_Score by Zone</t>
  </si>
  <si>
    <t>Average Performer</t>
  </si>
  <si>
    <t xml:space="preserve">Using an if-statement, assign grades to each row based on their Evaluation_Score in a new column called Performance: </t>
  </si>
  <si>
    <t>Which region has the highest percentage of High Performers? (Show work using pivot table or formulas)</t>
  </si>
  <si>
    <t>Row Labels</t>
  </si>
  <si>
    <t>Grand Total</t>
  </si>
  <si>
    <t>Column Labels</t>
  </si>
  <si>
    <t>Count of Evaluation_ID</t>
  </si>
  <si>
    <t xml:space="preserve">Project Questions </t>
  </si>
  <si>
    <t xml:space="preserve">Performance:                      Scale:
High Performer                   90%-100%
Average Performer            70%-89%
Low Performer                    50%-69%
Bottom Performer               Below 50%
</t>
  </si>
  <si>
    <t>Visualize the results this should include a minimum of  5 visualizations and call out necessary insights from the data that you feel are important for management to understand.
Insights to call out:
Identify regions with consistently high or low average evaluation scores.
Highlight regions with a high percentage of high performers, indicating potential areas of success.
Discuss any trends or patterns observed in the evaluation scores over time.
Address any shifts in the distribution of performance categories and potential reasons behind them.
By providing these visualizations and insights, management can gain a comprehensive understanding of the performance trends across different regions and make informed decisions to improve overall performance.</t>
  </si>
  <si>
    <t>Part-5</t>
  </si>
  <si>
    <t>Part-4</t>
  </si>
  <si>
    <t>Part-3</t>
  </si>
  <si>
    <t>Part-2</t>
  </si>
  <si>
    <t>Part-1</t>
  </si>
  <si>
    <t>Prepare the Presentation Report for above analysis and make out some important and necessary insights in that presentation along with Screenshort of the Visual you can use  it for more effective representation</t>
  </si>
  <si>
    <t>Performance</t>
  </si>
  <si>
    <t>2) Create a pivot table that shows average Evaluation_Score by Zone</t>
  </si>
  <si>
    <t>3) Which region has the highest percentage of High Performers? (Show work using pivot table or formulas)</t>
  </si>
  <si>
    <t>4) Visualize the results this should include a minimum of  5 visualizations and call out necessary insights from the data that you feel are important for management to understand.</t>
  </si>
  <si>
    <t>Need to focus on improving Average performers in North and &amp; West region</t>
  </si>
  <si>
    <t>Count of Performance</t>
  </si>
  <si>
    <t>5) Presentation Report</t>
  </si>
  <si>
    <t>Count of Evaluation_Score</t>
  </si>
  <si>
    <t>Total</t>
  </si>
  <si>
    <t>Bottom Performer</t>
  </si>
  <si>
    <t>Low Performer</t>
  </si>
  <si>
    <t>High Performer</t>
  </si>
  <si>
    <t>Time Spend</t>
  </si>
  <si>
    <t>00</t>
  </si>
  <si>
    <t>01</t>
  </si>
  <si>
    <t>Sum of Minutes (Column1)</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</si>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</sst>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9" x14ac:knownFonts="1">
    <font>
      <sz val="11"/>
      <color theme="1"/>
      <name val="Calibri"/>
      <family val="2"/>
      <scheme val="minor"/>
    </font>
    <font>
      <sz val="12"/>
      <color theme="1"/>
      <name val="Calibri"/>
      <family val="2"/>
      <scheme val="minor"/>
    </font>
    <font>
      <sz val="11"/>
      <color theme="1"/>
      <name val="Lato"/>
      <family val="2"/>
    </font>
    <font>
      <sz val="12"/>
      <color rgb="FF222222"/>
      <name val="Lato"/>
      <family val="2"/>
    </font>
    <font>
      <b/>
      <sz val="12"/>
      <color rgb="FF222222"/>
      <name val="Lato"/>
      <family val="2"/>
    </font>
    <font>
      <sz val="12"/>
      <color rgb="FF222222"/>
      <name val="Lato"/>
    </font>
    <font>
      <b/>
      <sz val="12"/>
      <color rgb="FF222222"/>
      <name val="Lato"/>
    </font>
    <font>
      <b/>
      <sz val="11"/>
      <color theme="1"/>
      <name val="Calibri"/>
      <family val="2"/>
      <scheme val="minor"/>
    </font>
    <font>
      <sz val="11"/>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theme="2" tint="-0.249977111117893"/>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rgb="FF00206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theme="4" tint="0.39997558519241921"/>
      </top>
      <bottom/>
      <diagonal/>
    </border>
    <border>
      <left/>
      <right/>
      <top/>
      <bottom style="thin">
        <color theme="4" tint="0.39997558519241921"/>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9" fontId="8" fillId="0" borderId="0" applyFont="0" applyFill="0" applyBorder="0" applyAlignment="0" applyProtection="0"/>
  </cellStyleXfs>
  <cellXfs count="43">
    <xf numFmtId="0" fontId="0" fillId="0" borderId="0" xfId="0"/>
    <xf numFmtId="0" fontId="0" fillId="0" borderId="1" xfId="0" applyBorder="1" applyAlignment="1">
      <alignment horizontal="center"/>
    </xf>
    <xf numFmtId="0" fontId="1" fillId="0" borderId="0" xfId="0" applyFont="1"/>
    <xf numFmtId="0" fontId="0" fillId="0" borderId="0" xfId="0" applyAlignment="1">
      <alignment vertical="center"/>
    </xf>
    <xf numFmtId="0" fontId="3" fillId="0" borderId="0" xfId="0" applyFont="1" applyAlignment="1">
      <alignment vertical="center" wrapText="1"/>
    </xf>
    <xf numFmtId="0" fontId="2" fillId="3" borderId="0" xfId="0" applyFont="1" applyFill="1" applyAlignment="1">
      <alignment horizontal="center"/>
    </xf>
    <xf numFmtId="0" fontId="4" fillId="0" borderId="0" xfId="0" applyFont="1" applyAlignment="1">
      <alignment vertical="center" wrapText="1"/>
    </xf>
    <xf numFmtId="0" fontId="5" fillId="0" borderId="0" xfId="0" applyFont="1" applyAlignment="1">
      <alignment vertical="center" wrapText="1"/>
    </xf>
    <xf numFmtId="0" fontId="0" fillId="0" borderId="0" xfId="0" pivotButton="1"/>
    <xf numFmtId="0" fontId="0" fillId="0" borderId="0" xfId="0" applyAlignment="1">
      <alignment horizontal="left"/>
    </xf>
    <xf numFmtId="10" fontId="0" fillId="0" borderId="0" xfId="0" applyNumberFormat="1"/>
    <xf numFmtId="0" fontId="0" fillId="0" borderId="2" xfId="0" applyBorder="1" applyAlignment="1">
      <alignment horizontal="center"/>
    </xf>
    <xf numFmtId="0" fontId="0" fillId="0" borderId="1" xfId="0" applyBorder="1"/>
    <xf numFmtId="0" fontId="7" fillId="4" borderId="4" xfId="0" applyFont="1" applyFill="1" applyBorder="1"/>
    <xf numFmtId="0" fontId="0" fillId="5" borderId="1" xfId="0" applyFill="1" applyBorder="1" applyAlignment="1">
      <alignment horizontal="center"/>
    </xf>
    <xf numFmtId="0" fontId="0" fillId="5" borderId="2" xfId="0" applyFill="1" applyBorder="1" applyAlignment="1">
      <alignment horizontal="center"/>
    </xf>
    <xf numFmtId="0" fontId="0" fillId="5" borderId="1" xfId="0" applyFill="1" applyBorder="1"/>
    <xf numFmtId="0" fontId="0" fillId="5" borderId="0" xfId="0" applyFill="1"/>
    <xf numFmtId="0" fontId="7" fillId="4" borderId="1" xfId="0" applyFont="1" applyFill="1" applyBorder="1"/>
    <xf numFmtId="0" fontId="0" fillId="0" borderId="1" xfId="0" applyBorder="1" applyAlignment="1">
      <alignment horizontal="left"/>
    </xf>
    <xf numFmtId="0" fontId="0" fillId="0" borderId="1" xfId="0" pivotButton="1" applyBorder="1"/>
    <xf numFmtId="0" fontId="1" fillId="2" borderId="0" xfId="0" applyFont="1" applyFill="1"/>
    <xf numFmtId="0" fontId="7" fillId="4" borderId="3" xfId="0" applyFont="1" applyFill="1" applyBorder="1" applyAlignment="1">
      <alignment horizontal="left"/>
    </xf>
    <xf numFmtId="10" fontId="7" fillId="4" borderId="3" xfId="0" applyNumberFormat="1" applyFont="1" applyFill="1" applyBorder="1"/>
    <xf numFmtId="0" fontId="6" fillId="0" borderId="0" xfId="0" applyFont="1" applyAlignment="1">
      <alignment vertical="center"/>
    </xf>
    <xf numFmtId="9" fontId="0" fillId="0" borderId="0" xfId="1" applyFont="1"/>
    <xf numFmtId="10" fontId="0" fillId="0" borderId="1" xfId="0" applyNumberFormat="1" applyBorder="1"/>
    <xf numFmtId="0" fontId="0" fillId="0" borderId="6" xfId="0" applyBorder="1" applyAlignment="1">
      <alignment horizontal="center"/>
    </xf>
    <xf numFmtId="0" fontId="0" fillId="5" borderId="6" xfId="0" applyFill="1" applyBorder="1" applyAlignment="1">
      <alignment horizontal="center"/>
    </xf>
    <xf numFmtId="164" fontId="0" fillId="0" borderId="2" xfId="0" applyNumberFormat="1" applyBorder="1"/>
    <xf numFmtId="0" fontId="0" fillId="0" borderId="8" xfId="0" applyBorder="1" applyAlignment="1">
      <alignment horizontal="center"/>
    </xf>
    <xf numFmtId="0" fontId="0" fillId="0" borderId="11" xfId="0" applyBorder="1" applyAlignment="1">
      <alignment horizontal="center"/>
    </xf>
    <xf numFmtId="0" fontId="0" fillId="0" borderId="7" xfId="0" applyBorder="1" applyAlignment="1">
      <alignment horizontal="center"/>
    </xf>
    <xf numFmtId="0" fontId="0" fillId="0" borderId="11" xfId="0" applyBorder="1"/>
    <xf numFmtId="164" fontId="0" fillId="0" borderId="7" xfId="0" applyNumberFormat="1" applyBorder="1"/>
    <xf numFmtId="0" fontId="0" fillId="0" borderId="0" xfId="0" applyAlignment="1">
      <alignment horizontal="left" indent="1"/>
    </xf>
    <xf numFmtId="0" fontId="1" fillId="6" borderId="10" xfId="0" applyFont="1" applyFill="1" applyBorder="1" applyAlignment="1">
      <alignment horizontal="center"/>
    </xf>
    <xf numFmtId="0" fontId="1" fillId="6" borderId="12" xfId="0" applyFont="1" applyFill="1" applyBorder="1" applyAlignment="1">
      <alignment horizontal="center"/>
    </xf>
    <xf numFmtId="0" fontId="1" fillId="6" borderId="9" xfId="0" applyFont="1" applyFill="1" applyBorder="1" applyAlignment="1">
      <alignment horizontal="center"/>
    </xf>
    <xf numFmtId="0" fontId="1" fillId="2" borderId="5" xfId="0" applyFont="1" applyFill="1" applyBorder="1" applyAlignment="1">
      <alignment horizontal="center"/>
    </xf>
    <xf numFmtId="0" fontId="1" fillId="2" borderId="0" xfId="0" applyFont="1" applyFill="1" applyAlignment="1">
      <alignment horizontal="center"/>
    </xf>
    <xf numFmtId="0" fontId="6" fillId="0" borderId="0" xfId="0" applyFont="1" applyAlignment="1">
      <alignment horizontal="left" vertical="center"/>
    </xf>
    <xf numFmtId="0" fontId="0" fillId="0" borderId="0" xfId="0" applyNumberFormat="1"/>
  </cellXfs>
  <cellStyles count="2">
    <cellStyle name="Normal" xfId="0" builtinId="0"/>
    <cellStyle name="Percent" xfId="1" builtinId="5"/>
  </cellStyles>
  <dxfs count="436">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4" formatCode="0.00%"/>
    </dxf>
    <dxf>
      <numFmt numFmtId="14" formatCode="0.00%"/>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F400]h:mm:ss\ AM/PM"/>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theme="1"/>
        <name val="Calibri"/>
        <family val="2"/>
        <scheme val="minor"/>
      </font>
      <fill>
        <patternFill patternType="solid">
          <fgColor indexed="64"/>
          <bgColor rgb="FF002060"/>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6600"/>
      <color rgb="FFDDDDDD"/>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4.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5.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6.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7.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8.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9.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0.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1.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2.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3.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4.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5.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Ex3.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Analysis).xlsx]Pivot!PivotTable1</c:name>
    <c:fmtId val="21"/>
  </c:pivotSource>
  <c:chart>
    <c:autoTitleDeleted val="1"/>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6600">
              <a:alpha val="76000"/>
            </a:srgbClr>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66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324929933938863E-2"/>
          <c:y val="9.1168091168091173E-2"/>
          <c:w val="0.89775109413107379"/>
          <c:h val="0.80513807568925677"/>
        </c:manualLayout>
      </c:layout>
      <c:barChart>
        <c:barDir val="col"/>
        <c:grouping val="clustered"/>
        <c:varyColors val="0"/>
        <c:ser>
          <c:idx val="0"/>
          <c:order val="0"/>
          <c:tx>
            <c:strRef>
              <c:f>Pivot!$B$3</c:f>
              <c:strCache>
                <c:ptCount val="1"/>
                <c:pt idx="0">
                  <c:v>Total</c:v>
                </c:pt>
              </c:strCache>
            </c:strRef>
          </c:tx>
          <c:spPr>
            <a:solidFill>
              <a:srgbClr val="FF6600">
                <a:alpha val="76000"/>
              </a:srgbClr>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66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Pivot!$A$4:$A$8</c:f>
              <c:strCache>
                <c:ptCount val="4"/>
                <c:pt idx="0">
                  <c:v>East</c:v>
                </c:pt>
                <c:pt idx="1">
                  <c:v>West</c:v>
                </c:pt>
                <c:pt idx="2">
                  <c:v>North</c:v>
                </c:pt>
                <c:pt idx="3">
                  <c:v>South</c:v>
                </c:pt>
              </c:strCache>
            </c:strRef>
          </c:cat>
          <c:val>
            <c:numRef>
              <c:f>Pivot!$B$4:$B$8</c:f>
              <c:numCache>
                <c:formatCode>0.00%</c:formatCode>
                <c:ptCount val="4"/>
                <c:pt idx="0">
                  <c:v>3.7037037037037035E-2</c:v>
                </c:pt>
                <c:pt idx="1">
                  <c:v>0.37037037037037035</c:v>
                </c:pt>
                <c:pt idx="2">
                  <c:v>0.33333333333333331</c:v>
                </c:pt>
                <c:pt idx="3">
                  <c:v>0.25925925925925924</c:v>
                </c:pt>
              </c:numCache>
            </c:numRef>
          </c:val>
          <c:extLst>
            <c:ext xmlns:c16="http://schemas.microsoft.com/office/drawing/2014/chart" uri="{C3380CC4-5D6E-409C-BE32-E72D297353CC}">
              <c16:uniqueId val="{00000000-96BF-4535-AADB-BC559A38CF96}"/>
            </c:ext>
          </c:extLst>
        </c:ser>
        <c:dLbls>
          <c:showLegendKey val="0"/>
          <c:showVal val="0"/>
          <c:showCatName val="0"/>
          <c:showSerName val="0"/>
          <c:showPercent val="0"/>
          <c:showBubbleSize val="0"/>
        </c:dLbls>
        <c:gapWidth val="219"/>
        <c:overlap val="-27"/>
        <c:axId val="1560325199"/>
        <c:axId val="1560331439"/>
      </c:barChart>
      <c:catAx>
        <c:axId val="1560325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560331439"/>
        <c:crosses val="autoZero"/>
        <c:auto val="1"/>
        <c:lblAlgn val="ctr"/>
        <c:lblOffset val="100"/>
        <c:noMultiLvlLbl val="0"/>
      </c:catAx>
      <c:valAx>
        <c:axId val="1560331439"/>
        <c:scaling>
          <c:orientation val="minMax"/>
        </c:scaling>
        <c:delete val="1"/>
        <c:axPos val="l"/>
        <c:numFmt formatCode="0.00%" sourceLinked="1"/>
        <c:majorTickMark val="none"/>
        <c:minorTickMark val="none"/>
        <c:tickLblPos val="nextTo"/>
        <c:crossAx val="1560325199"/>
        <c:crosses val="autoZero"/>
        <c:crossBetween val="between"/>
      </c:valAx>
      <c:spPr>
        <a:noFill/>
        <a:ln>
          <a:solidFill>
            <a:schemeClr val="accent1">
              <a:shade val="15000"/>
              <a:alpha val="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0"/>
      </a:schemeClr>
    </a:solidFill>
    <a:ln w="9525" cap="flat" cmpd="sng" algn="ctr">
      <a:solidFill>
        <a:schemeClr val="bg1">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Analysis).xlsx]Helper!PivotTable13</c:name>
    <c:fmtId val="113"/>
  </c:pivotSource>
  <c:chart>
    <c:title>
      <c:tx>
        <c:rich>
          <a:bodyPr rot="0" spcFirstLastPara="1" vertOverflow="ellipsis" vert="horz" wrap="square" anchor="ctr" anchorCtr="1"/>
          <a:lstStyle/>
          <a:p>
            <a:pPr algn="ctr" rtl="0">
              <a:defRPr lang="en-US" sz="1440" b="1" i="0" u="none" strike="noStrike" kern="1200" spc="0" baseline="0">
                <a:solidFill>
                  <a:schemeClr val="bg1"/>
                </a:solidFill>
                <a:latin typeface="+mn-lt"/>
                <a:ea typeface="+mn-ea"/>
                <a:cs typeface="+mn-cs"/>
              </a:defRPr>
            </a:pPr>
            <a:r>
              <a:rPr lang="en-US" sz="1440" b="1" i="0" u="none" strike="noStrike" kern="1200" spc="0" baseline="0">
                <a:solidFill>
                  <a:schemeClr val="bg1"/>
                </a:solidFill>
                <a:latin typeface="+mn-lt"/>
                <a:ea typeface="+mn-ea"/>
                <a:cs typeface="+mn-cs"/>
              </a:rPr>
              <a:t>Style Advisor offer appropriate recommendations</a:t>
            </a:r>
          </a:p>
        </c:rich>
      </c:tx>
      <c:overlay val="0"/>
      <c:spPr>
        <a:noFill/>
        <a:ln>
          <a:noFill/>
        </a:ln>
        <a:effectLst/>
      </c:spPr>
      <c:txPr>
        <a:bodyPr rot="0" spcFirstLastPara="1" vertOverflow="ellipsis" vert="horz" wrap="square" anchor="ctr" anchorCtr="1"/>
        <a:lstStyle/>
        <a:p>
          <a:pPr algn="ctr" rtl="0">
            <a:defRPr lang="en-US" sz="144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DDDDD"/>
          </a:solidFill>
          <a:ln w="19050">
            <a:solidFill>
              <a:schemeClr val="lt1"/>
            </a:solidFill>
          </a:ln>
          <a:effectLst/>
        </c:spPr>
      </c:pivotFmt>
      <c:pivotFmt>
        <c:idx val="2"/>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6600"/>
          </a:solidFill>
          <a:ln w="19050">
            <a:solidFill>
              <a:schemeClr val="lt1"/>
            </a:solidFill>
          </a:ln>
          <a:effectLst/>
        </c:spPr>
      </c:pivotFmt>
      <c:pivotFmt>
        <c:idx val="4"/>
        <c:spPr>
          <a:solidFill>
            <a:srgbClr val="DDDDDD"/>
          </a:solidFill>
          <a:ln w="19050">
            <a:solidFill>
              <a:schemeClr val="lt1"/>
            </a:solidFill>
          </a:ln>
          <a:effectLst/>
        </c:spPr>
      </c:pivotFmt>
      <c:pivotFmt>
        <c:idx val="5"/>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6600"/>
          </a:solidFill>
          <a:ln w="19050">
            <a:solidFill>
              <a:schemeClr val="lt1"/>
            </a:solidFill>
          </a:ln>
          <a:effectLst/>
        </c:spPr>
      </c:pivotFmt>
      <c:pivotFmt>
        <c:idx val="7"/>
        <c:spPr>
          <a:solidFill>
            <a:srgbClr val="DDDDDD"/>
          </a:solidFill>
          <a:ln w="19050">
            <a:solidFill>
              <a:schemeClr val="lt1"/>
            </a:solidFill>
          </a:ln>
          <a:effectLst/>
        </c:spPr>
      </c:pivotFmt>
      <c:pivotFmt>
        <c:idx val="8"/>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6600"/>
          </a:solidFill>
          <a:ln w="19050">
            <a:solidFill>
              <a:schemeClr val="lt1"/>
            </a:solidFill>
          </a:ln>
          <a:effectLst/>
        </c:spPr>
      </c:pivotFmt>
      <c:pivotFmt>
        <c:idx val="10"/>
        <c:spPr>
          <a:solidFill>
            <a:srgbClr val="DDDDDD"/>
          </a:solidFill>
          <a:ln w="19050">
            <a:solidFill>
              <a:schemeClr val="lt1"/>
            </a:solidFill>
          </a:ln>
          <a:effectLst/>
        </c:spPr>
      </c:pivotFmt>
      <c:pivotFmt>
        <c:idx val="11"/>
        <c:spPr>
          <a:solidFill>
            <a:srgbClr val="FF6600"/>
          </a:solidFill>
          <a:ln w="19050">
            <a:solidFill>
              <a:schemeClr val="bg1">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6600"/>
          </a:solidFill>
          <a:ln w="19050">
            <a:solidFill>
              <a:schemeClr val="bg1">
                <a:alpha val="0"/>
              </a:schemeClr>
            </a:solidFill>
          </a:ln>
          <a:effectLst/>
        </c:spPr>
      </c:pivotFmt>
      <c:pivotFmt>
        <c:idx val="13"/>
        <c:spPr>
          <a:solidFill>
            <a:srgbClr val="DDDDDD"/>
          </a:solidFill>
          <a:ln w="19050">
            <a:solidFill>
              <a:schemeClr val="bg1">
                <a:alpha val="0"/>
              </a:schemeClr>
            </a:solidFill>
          </a:ln>
          <a:effectLst/>
        </c:spPr>
      </c:pivotFmt>
    </c:pivotFmts>
    <c:plotArea>
      <c:layout/>
      <c:doughnutChart>
        <c:varyColors val="1"/>
        <c:ser>
          <c:idx val="0"/>
          <c:order val="0"/>
          <c:tx>
            <c:strRef>
              <c:f>Helper!$B$158</c:f>
              <c:strCache>
                <c:ptCount val="1"/>
                <c:pt idx="0">
                  <c:v>Total</c:v>
                </c:pt>
              </c:strCache>
            </c:strRef>
          </c:tx>
          <c:spPr>
            <a:solidFill>
              <a:srgbClr val="FF6600"/>
            </a:solidFill>
            <a:ln>
              <a:solidFill>
                <a:schemeClr val="bg1">
                  <a:alpha val="0"/>
                </a:schemeClr>
              </a:solidFill>
            </a:ln>
          </c:spPr>
          <c:dPt>
            <c:idx val="0"/>
            <c:bubble3D val="0"/>
            <c:spPr>
              <a:solidFill>
                <a:srgbClr val="FF6600"/>
              </a:solidFill>
              <a:ln w="19050">
                <a:solidFill>
                  <a:schemeClr val="bg1">
                    <a:alpha val="0"/>
                  </a:schemeClr>
                </a:solidFill>
              </a:ln>
              <a:effectLst/>
            </c:spPr>
            <c:extLst>
              <c:ext xmlns:c16="http://schemas.microsoft.com/office/drawing/2014/chart" uri="{C3380CC4-5D6E-409C-BE32-E72D297353CC}">
                <c16:uniqueId val="{00000001-95BA-450E-8BB3-5ECE2711A9F0}"/>
              </c:ext>
            </c:extLst>
          </c:dPt>
          <c:dPt>
            <c:idx val="1"/>
            <c:bubble3D val="0"/>
            <c:spPr>
              <a:solidFill>
                <a:srgbClr val="FF6600"/>
              </a:solidFill>
              <a:ln w="19050">
                <a:solidFill>
                  <a:schemeClr val="bg1">
                    <a:alpha val="0"/>
                  </a:schemeClr>
                </a:solidFill>
              </a:ln>
              <a:effectLst/>
            </c:spPr>
            <c:extLst>
              <c:ext xmlns:c16="http://schemas.microsoft.com/office/drawing/2014/chart" uri="{C3380CC4-5D6E-409C-BE32-E72D297353CC}">
                <c16:uniqueId val="{00000003-95BA-450E-8BB3-5ECE2711A9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Helper!$A$159:$A$160</c:f>
              <c:strCache>
                <c:ptCount val="1"/>
                <c:pt idx="0">
                  <c:v>Yes</c:v>
                </c:pt>
              </c:strCache>
            </c:strRef>
          </c:cat>
          <c:val>
            <c:numRef>
              <c:f>Helper!$B$159:$B$160</c:f>
              <c:numCache>
                <c:formatCode>0.00%</c:formatCode>
                <c:ptCount val="1"/>
                <c:pt idx="0">
                  <c:v>1</c:v>
                </c:pt>
              </c:numCache>
            </c:numRef>
          </c:val>
          <c:extLst>
            <c:ext xmlns:c16="http://schemas.microsoft.com/office/drawing/2014/chart" uri="{C3380CC4-5D6E-409C-BE32-E72D297353CC}">
              <c16:uniqueId val="{00000004-95BA-450E-8BB3-5ECE2711A9F0}"/>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6600">
        <a:alpha val="0"/>
      </a:srgbClr>
    </a:solidFill>
    <a:ln w="9525" cap="flat" cmpd="sng" algn="ctr">
      <a:solidFill>
        <a:schemeClr val="bg1">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chemeClr val="bg1"/>
                </a:solidFill>
                <a:latin typeface="+mn-lt"/>
                <a:ea typeface="+mn-ea"/>
                <a:cs typeface="+mn-cs"/>
              </a:rPr>
              <a:t>Style Advisor </a:t>
            </a:r>
            <a:r>
              <a:rPr lang="en-IN" b="1">
                <a:solidFill>
                  <a:schemeClr val="bg1"/>
                </a:solidFill>
              </a:rPr>
              <a:t>acknowledged and greeted with the following:</a:t>
            </a:r>
          </a:p>
        </c:rich>
      </c:tx>
      <c:layout>
        <c:manualLayout>
          <c:xMode val="edge"/>
          <c:yMode val="edge"/>
          <c:x val="0.21213217650742719"/>
          <c:y val="0.9316771735862304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1.3839309757962873E-3"/>
          <c:y val="2.2518048553283321E-3"/>
          <c:w val="0.96067917783735479"/>
          <c:h val="0.85977682323893168"/>
        </c:manualLayout>
      </c:layout>
      <c:barChart>
        <c:barDir val="col"/>
        <c:grouping val="clustered"/>
        <c:varyColors val="0"/>
        <c:ser>
          <c:idx val="0"/>
          <c:order val="0"/>
          <c:tx>
            <c:strRef>
              <c:f>Helper!$F$3</c:f>
              <c:strCache>
                <c:ptCount val="1"/>
                <c:pt idx="0">
                  <c:v>Count of Performance</c:v>
                </c:pt>
              </c:strCache>
            </c:strRef>
          </c:tx>
          <c:spPr>
            <a:solidFill>
              <a:srgbClr val="FF6600">
                <a:alpha val="22000"/>
              </a:srgbClr>
            </a:solidFill>
            <a:ln>
              <a:solidFill>
                <a:schemeClr val="lt1">
                  <a:shade val="50000"/>
                  <a:alpha val="0"/>
                </a:schemeClr>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rgbClr val="FF6600">
                        <a:alpha val="84000"/>
                      </a:srgb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Helper!$E$4:$E$10</c:f>
              <c:strCache>
                <c:ptCount val="7"/>
                <c:pt idx="0">
                  <c:v>Eye contact</c:v>
                </c:pt>
                <c:pt idx="1">
                  <c:v>Eye contact^Verbal greeting within 15 seconds</c:v>
                </c:pt>
                <c:pt idx="2">
                  <c:v>Not greeted at all</c:v>
                </c:pt>
                <c:pt idx="3">
                  <c:v>Smile^Eye contact</c:v>
                </c:pt>
                <c:pt idx="4">
                  <c:v>Smile^Eye contact^Verbal greeting within 15 seconds</c:v>
                </c:pt>
                <c:pt idx="5">
                  <c:v>Smile^Verbal greeting within 15 seconds</c:v>
                </c:pt>
                <c:pt idx="6">
                  <c:v>Verbal greeting within 15 seconds</c:v>
                </c:pt>
              </c:strCache>
            </c:strRef>
          </c:cat>
          <c:val>
            <c:numRef>
              <c:f>Helper!$F$4:$F$10</c:f>
              <c:numCache>
                <c:formatCode>General</c:formatCode>
                <c:ptCount val="7"/>
                <c:pt idx="0">
                  <c:v>3.7037037037037035E-2</c:v>
                </c:pt>
                <c:pt idx="1">
                  <c:v>7.407407407407407E-2</c:v>
                </c:pt>
                <c:pt idx="2">
                  <c:v>0</c:v>
                </c:pt>
                <c:pt idx="3">
                  <c:v>0.1111111111111111</c:v>
                </c:pt>
                <c:pt idx="4">
                  <c:v>0.70370370370370372</c:v>
                </c:pt>
                <c:pt idx="5">
                  <c:v>0</c:v>
                </c:pt>
                <c:pt idx="6">
                  <c:v>7.407407407407407E-2</c:v>
                </c:pt>
              </c:numCache>
            </c:numRef>
          </c:val>
          <c:extLst>
            <c:ext xmlns:c16="http://schemas.microsoft.com/office/drawing/2014/chart" uri="{C3380CC4-5D6E-409C-BE32-E72D297353CC}">
              <c16:uniqueId val="{00000000-C454-4FC4-BA40-0FCF79035325}"/>
            </c:ext>
          </c:extLst>
        </c:ser>
        <c:dLbls>
          <c:showLegendKey val="0"/>
          <c:showVal val="0"/>
          <c:showCatName val="0"/>
          <c:showSerName val="0"/>
          <c:showPercent val="0"/>
          <c:showBubbleSize val="0"/>
        </c:dLbls>
        <c:gapWidth val="175"/>
        <c:overlap val="100"/>
        <c:axId val="712380879"/>
        <c:axId val="712394799"/>
      </c:barChart>
      <c:catAx>
        <c:axId val="7123808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712394799"/>
        <c:crosses val="autoZero"/>
        <c:auto val="1"/>
        <c:lblAlgn val="ctr"/>
        <c:lblOffset val="100"/>
        <c:noMultiLvlLbl val="0"/>
      </c:catAx>
      <c:valAx>
        <c:axId val="712394799"/>
        <c:scaling>
          <c:orientation val="minMax"/>
        </c:scaling>
        <c:delete val="1"/>
        <c:axPos val="l"/>
        <c:numFmt formatCode="General" sourceLinked="1"/>
        <c:majorTickMark val="out"/>
        <c:minorTickMark val="none"/>
        <c:tickLblPos val="nextTo"/>
        <c:crossAx val="712380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6600">
        <a:alpha val="0"/>
      </a:srgbClr>
    </a:solidFill>
    <a:ln w="9525" cap="flat" cmpd="sng" algn="ctr">
      <a:solidFill>
        <a:srgbClr val="FFFF00">
          <a:alpha val="0"/>
        </a:srgb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Were you acknowledged and greeted with the following: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Helper!$F$3</c:f>
              <c:strCache>
                <c:ptCount val="1"/>
                <c:pt idx="0">
                  <c:v>Count of Performance</c:v>
                </c:pt>
              </c:strCache>
            </c:strRef>
          </c:tx>
          <c:spPr>
            <a:solidFill>
              <a:srgbClr val="0070C0"/>
            </a:solidFill>
            <a:ln>
              <a:solidFill>
                <a:srgbClr val="FFFF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Helper!$E$4:$E$10</c:f>
              <c:strCache>
                <c:ptCount val="7"/>
                <c:pt idx="0">
                  <c:v>Eye contact</c:v>
                </c:pt>
                <c:pt idx="1">
                  <c:v>Eye contact^Verbal greeting within 15 seconds</c:v>
                </c:pt>
                <c:pt idx="2">
                  <c:v>Not greeted at all</c:v>
                </c:pt>
                <c:pt idx="3">
                  <c:v>Smile^Eye contact</c:v>
                </c:pt>
                <c:pt idx="4">
                  <c:v>Smile^Eye contact^Verbal greeting within 15 seconds</c:v>
                </c:pt>
                <c:pt idx="5">
                  <c:v>Smile^Verbal greeting within 15 seconds</c:v>
                </c:pt>
                <c:pt idx="6">
                  <c:v>Verbal greeting within 15 seconds</c:v>
                </c:pt>
              </c:strCache>
            </c:strRef>
          </c:cat>
          <c:val>
            <c:numRef>
              <c:f>Helper!$F$4:$F$10</c:f>
              <c:numCache>
                <c:formatCode>General</c:formatCode>
                <c:ptCount val="7"/>
                <c:pt idx="0">
                  <c:v>3.7037037037037035E-2</c:v>
                </c:pt>
                <c:pt idx="1">
                  <c:v>7.407407407407407E-2</c:v>
                </c:pt>
                <c:pt idx="2">
                  <c:v>0</c:v>
                </c:pt>
                <c:pt idx="3">
                  <c:v>0.1111111111111111</c:v>
                </c:pt>
                <c:pt idx="4">
                  <c:v>0.70370370370370372</c:v>
                </c:pt>
                <c:pt idx="5">
                  <c:v>0</c:v>
                </c:pt>
                <c:pt idx="6">
                  <c:v>7.407407407407407E-2</c:v>
                </c:pt>
              </c:numCache>
            </c:numRef>
          </c:val>
          <c:extLst>
            <c:ext xmlns:c16="http://schemas.microsoft.com/office/drawing/2014/chart" uri="{C3380CC4-5D6E-409C-BE32-E72D297353CC}">
              <c16:uniqueId val="{00000000-C6C4-4113-88C0-FA92991AD70F}"/>
            </c:ext>
          </c:extLst>
        </c:ser>
        <c:dLbls>
          <c:showLegendKey val="0"/>
          <c:showVal val="0"/>
          <c:showCatName val="0"/>
          <c:showSerName val="0"/>
          <c:showPercent val="0"/>
          <c:showBubbleSize val="0"/>
        </c:dLbls>
        <c:gapWidth val="175"/>
        <c:overlap val="100"/>
        <c:axId val="712380879"/>
        <c:axId val="712394799"/>
      </c:barChart>
      <c:barChart>
        <c:barDir val="col"/>
        <c:grouping val="clustered"/>
        <c:varyColors val="0"/>
        <c:ser>
          <c:idx val="1"/>
          <c:order val="1"/>
          <c:tx>
            <c:strRef>
              <c:f>Helper!$G$3</c:f>
              <c:strCache>
                <c:ptCount val="1"/>
                <c:pt idx="0">
                  <c:v>Total</c:v>
                </c:pt>
              </c:strCache>
            </c:strRef>
          </c:tx>
          <c:spPr>
            <a:solidFill>
              <a:schemeClr val="bg1">
                <a:lumMod val="75000"/>
                <a:alpha val="54000"/>
              </a:schemeClr>
            </a:solidFill>
            <a:ln>
              <a:solidFill>
                <a:schemeClr val="tx1">
                  <a:lumMod val="50000"/>
                  <a:lumOff val="50000"/>
                  <a:alpha val="42000"/>
                </a:schemeClr>
              </a:solidFill>
            </a:ln>
            <a:effectLst/>
          </c:spPr>
          <c:invertIfNegative val="0"/>
          <c:cat>
            <c:strRef>
              <c:f>Helper!$E$4:$E$10</c:f>
              <c:strCache>
                <c:ptCount val="7"/>
                <c:pt idx="0">
                  <c:v>Eye contact</c:v>
                </c:pt>
                <c:pt idx="1">
                  <c:v>Eye contact^Verbal greeting within 15 seconds</c:v>
                </c:pt>
                <c:pt idx="2">
                  <c:v>Not greeted at all</c:v>
                </c:pt>
                <c:pt idx="3">
                  <c:v>Smile^Eye contact</c:v>
                </c:pt>
                <c:pt idx="4">
                  <c:v>Smile^Eye contact^Verbal greeting within 15 seconds</c:v>
                </c:pt>
                <c:pt idx="5">
                  <c:v>Smile^Verbal greeting within 15 seconds</c:v>
                </c:pt>
                <c:pt idx="6">
                  <c:v>Verbal greeting within 15 seconds</c:v>
                </c:pt>
              </c:strCache>
            </c:strRef>
          </c:cat>
          <c:val>
            <c:numRef>
              <c:f>Helper!$G$4:$G$10</c:f>
              <c:numCache>
                <c:formatCode>General</c:formatCode>
                <c:ptCount val="7"/>
                <c:pt idx="0">
                  <c:v>6</c:v>
                </c:pt>
                <c:pt idx="1">
                  <c:v>3</c:v>
                </c:pt>
                <c:pt idx="2">
                  <c:v>2</c:v>
                </c:pt>
                <c:pt idx="3">
                  <c:v>9</c:v>
                </c:pt>
                <c:pt idx="4">
                  <c:v>34</c:v>
                </c:pt>
                <c:pt idx="5">
                  <c:v>1</c:v>
                </c:pt>
                <c:pt idx="6">
                  <c:v>6</c:v>
                </c:pt>
              </c:numCache>
            </c:numRef>
          </c:val>
          <c:extLst>
            <c:ext xmlns:c16="http://schemas.microsoft.com/office/drawing/2014/chart" uri="{C3380CC4-5D6E-409C-BE32-E72D297353CC}">
              <c16:uniqueId val="{00000001-C6C4-4113-88C0-FA92991AD70F}"/>
            </c:ext>
          </c:extLst>
        </c:ser>
        <c:dLbls>
          <c:showLegendKey val="0"/>
          <c:showVal val="0"/>
          <c:showCatName val="0"/>
          <c:showSerName val="0"/>
          <c:showPercent val="0"/>
          <c:showBubbleSize val="0"/>
        </c:dLbls>
        <c:gapWidth val="175"/>
        <c:overlap val="100"/>
        <c:axId val="187699295"/>
        <c:axId val="187702655"/>
      </c:barChart>
      <c:catAx>
        <c:axId val="7123808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394799"/>
        <c:crosses val="autoZero"/>
        <c:auto val="1"/>
        <c:lblAlgn val="ctr"/>
        <c:lblOffset val="100"/>
        <c:noMultiLvlLbl val="0"/>
      </c:catAx>
      <c:valAx>
        <c:axId val="712394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380879"/>
        <c:crosses val="autoZero"/>
        <c:crossBetween val="between"/>
      </c:valAx>
      <c:valAx>
        <c:axId val="18770265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99295"/>
        <c:crosses val="max"/>
        <c:crossBetween val="between"/>
      </c:valAx>
      <c:catAx>
        <c:axId val="187699295"/>
        <c:scaling>
          <c:orientation val="minMax"/>
        </c:scaling>
        <c:delete val="1"/>
        <c:axPos val="b"/>
        <c:numFmt formatCode="General" sourceLinked="1"/>
        <c:majorTickMark val="out"/>
        <c:minorTickMark val="none"/>
        <c:tickLblPos val="nextTo"/>
        <c:crossAx val="18770265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Analysis).xlsx]Helper!PivotTable6</c:name>
    <c:fmtId val="7"/>
  </c:pivotSource>
  <c:chart>
    <c:title>
      <c:tx>
        <c:rich>
          <a:bodyPr rot="0" spcFirstLastPara="1" vertOverflow="ellipsis" vert="horz" wrap="square" anchor="ctr" anchorCtr="1"/>
          <a:lstStyle/>
          <a:p>
            <a:pPr>
              <a:defRPr lang="en-US" sz="1440" b="1" i="0" u="none" strike="noStrike" kern="1200" spc="0" baseline="0">
                <a:solidFill>
                  <a:schemeClr val="tx1">
                    <a:lumMod val="75000"/>
                    <a:lumOff val="25000"/>
                  </a:schemeClr>
                </a:solidFill>
                <a:latin typeface="+mn-lt"/>
                <a:ea typeface="+mn-ea"/>
                <a:cs typeface="+mn-cs"/>
              </a:defRPr>
            </a:pPr>
            <a:r>
              <a:rPr lang="en-IN"/>
              <a:t>Style Advisor to initiate in an icebreaking</a:t>
            </a:r>
          </a:p>
        </c:rich>
      </c:tx>
      <c:overlay val="0"/>
      <c:spPr>
        <a:noFill/>
        <a:ln>
          <a:noFill/>
        </a:ln>
        <a:effectLst/>
      </c:spPr>
      <c:txPr>
        <a:bodyPr rot="0" spcFirstLastPara="1" vertOverflow="ellipsis" vert="horz" wrap="square" anchor="ctr" anchorCtr="1"/>
        <a:lstStyle/>
        <a:p>
          <a:pPr>
            <a:defRPr lang="en-US" sz="1440" b="1"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bg1">
              <a:lumMod val="75000"/>
            </a:schemeClr>
          </a:solidFill>
          <a:ln w="19050">
            <a:solidFill>
              <a:schemeClr val="lt1"/>
            </a:solidFill>
          </a:ln>
          <a:effectLst/>
        </c:spPr>
        <c:dLbl>
          <c:idx val="0"/>
          <c:spPr>
            <a:noFill/>
            <a:ln>
              <a:noFill/>
            </a:ln>
            <a:effectLst/>
          </c:spPr>
          <c:txPr>
            <a:bodyPr rot="0" spcFirstLastPara="1" vertOverflow="ellipsis" vert="horz" wrap="square" anchor="ctr" anchorCtr="1"/>
            <a:lstStyle/>
            <a:p>
              <a:pPr>
                <a:defRPr lang="en-US"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6600"/>
          </a:solidFill>
          <a:ln w="19050">
            <a:solidFill>
              <a:schemeClr val="lt1"/>
            </a:solidFill>
          </a:ln>
          <a:effectLst/>
        </c:spPr>
      </c:pivotFmt>
    </c:pivotFmts>
    <c:plotArea>
      <c:layout/>
      <c:doughnutChart>
        <c:varyColors val="1"/>
        <c:ser>
          <c:idx val="0"/>
          <c:order val="0"/>
          <c:tx>
            <c:strRef>
              <c:f>Helper!$B$61</c:f>
              <c:strCache>
                <c:ptCount val="1"/>
                <c:pt idx="0">
                  <c:v>Total</c:v>
                </c:pt>
              </c:strCache>
            </c:strRef>
          </c:tx>
          <c:spPr>
            <a:solidFill>
              <a:srgbClr val="FF6600"/>
            </a:solidFill>
          </c:spPr>
          <c:dPt>
            <c:idx val="0"/>
            <c:bubble3D val="0"/>
            <c:spPr>
              <a:solidFill>
                <a:srgbClr val="FF6600"/>
              </a:solidFill>
              <a:ln w="19050">
                <a:solidFill>
                  <a:schemeClr val="lt1"/>
                </a:solidFill>
              </a:ln>
              <a:effectLst/>
            </c:spPr>
            <c:extLst>
              <c:ext xmlns:c16="http://schemas.microsoft.com/office/drawing/2014/chart" uri="{C3380CC4-5D6E-409C-BE32-E72D297353CC}">
                <c16:uniqueId val="{00000001-2E56-438C-8FCF-6973CA4FA882}"/>
              </c:ext>
            </c:extLst>
          </c:dPt>
          <c:dPt>
            <c:idx val="1"/>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3-2E56-438C-8FCF-6973CA4FA882}"/>
              </c:ext>
            </c:extLst>
          </c:dPt>
          <c:dLbls>
            <c:dLbl>
              <c:idx val="1"/>
              <c:delete val="1"/>
              <c:extLst>
                <c:ext xmlns:c15="http://schemas.microsoft.com/office/drawing/2012/chart" uri="{CE6537A1-D6FC-4f65-9D91-7224C49458BB}"/>
                <c:ext xmlns:c16="http://schemas.microsoft.com/office/drawing/2014/chart" uri="{C3380CC4-5D6E-409C-BE32-E72D297353CC}">
                  <c16:uniqueId val="{00000003-2E56-438C-8FCF-6973CA4FA882}"/>
                </c:ext>
              </c:extLst>
            </c:dLbl>
            <c:spPr>
              <a:noFill/>
              <a:ln>
                <a:noFill/>
              </a:ln>
              <a:effectLst/>
            </c:spPr>
            <c:txPr>
              <a:bodyPr rot="0" spcFirstLastPara="1" vertOverflow="ellipsis" vert="horz" wrap="square" anchor="ctr" anchorCtr="1"/>
              <a:lstStyle/>
              <a:p>
                <a:pPr>
                  <a:defRPr lang="en-US"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Helper!$A$62:$A$64</c:f>
              <c:strCache>
                <c:ptCount val="2"/>
                <c:pt idx="0">
                  <c:v>Yes</c:v>
                </c:pt>
                <c:pt idx="1">
                  <c:v>No</c:v>
                </c:pt>
              </c:strCache>
            </c:strRef>
          </c:cat>
          <c:val>
            <c:numRef>
              <c:f>Helper!$B$62:$B$64</c:f>
              <c:numCache>
                <c:formatCode>0.00%</c:formatCode>
                <c:ptCount val="2"/>
                <c:pt idx="0">
                  <c:v>0.59259259259259256</c:v>
                </c:pt>
                <c:pt idx="1">
                  <c:v>0.40740740740740738</c:v>
                </c:pt>
              </c:numCache>
            </c:numRef>
          </c:val>
          <c:extLst>
            <c:ext xmlns:c16="http://schemas.microsoft.com/office/drawing/2014/chart" uri="{C3380CC4-5D6E-409C-BE32-E72D297353CC}">
              <c16:uniqueId val="{00000004-2E56-438C-8FCF-6973CA4FA882}"/>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Analysis).xlsx]Helper!PivotTable7</c:name>
    <c:fmtId val="44"/>
  </c:pivotSource>
  <c:chart>
    <c:title>
      <c:tx>
        <c:rich>
          <a:bodyPr rot="0" spcFirstLastPara="1" vertOverflow="ellipsis" vert="horz" wrap="square" anchor="ctr" anchorCtr="1"/>
          <a:lstStyle/>
          <a:p>
            <a:pPr>
              <a:defRPr lang="en-US" sz="1440" b="1" i="0" u="none" strike="noStrike" kern="1200" spc="0" baseline="0">
                <a:solidFill>
                  <a:schemeClr val="tx1">
                    <a:lumMod val="75000"/>
                    <a:lumOff val="25000"/>
                  </a:schemeClr>
                </a:solidFill>
                <a:latin typeface="+mn-lt"/>
                <a:ea typeface="+mn-ea"/>
                <a:cs typeface="+mn-cs"/>
              </a:defRPr>
            </a:pPr>
            <a:r>
              <a:rPr lang="en-US"/>
              <a:t>music playing at the store</a:t>
            </a:r>
          </a:p>
        </c:rich>
      </c:tx>
      <c:overlay val="0"/>
      <c:spPr>
        <a:noFill/>
        <a:ln>
          <a:noFill/>
        </a:ln>
        <a:effectLst/>
      </c:spPr>
      <c:txPr>
        <a:bodyPr rot="0" spcFirstLastPara="1" vertOverflow="ellipsis" vert="horz" wrap="square" anchor="ctr" anchorCtr="1"/>
        <a:lstStyle/>
        <a:p>
          <a:pPr>
            <a:defRPr lang="en-US" sz="1440" b="1"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DDDDDD"/>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solidFill>
            <a:srgbClr val="FF6600"/>
          </a:solidFill>
          <a:ln w="19050">
            <a:solidFill>
              <a:schemeClr val="lt1"/>
            </a:solidFill>
          </a:ln>
          <a:effectLst/>
        </c:spPr>
      </c:pivotFmt>
      <c:pivotFmt>
        <c:idx val="6"/>
        <c:spPr>
          <a:solidFill>
            <a:srgbClr val="DDDDDD"/>
          </a:solidFill>
          <a:ln w="19050">
            <a:solidFill>
              <a:schemeClr val="lt1"/>
            </a:solidFill>
          </a:ln>
          <a:effectLst/>
        </c:spPr>
        <c:dLbl>
          <c:idx val="0"/>
          <c:spPr>
            <a:noFill/>
            <a:ln>
              <a:noFill/>
            </a:ln>
            <a:effectLst/>
          </c:spPr>
          <c:txPr>
            <a:bodyPr rot="0" spcFirstLastPara="1" vertOverflow="ellipsis" vert="horz" wrap="square" anchor="ctr" anchorCtr="1"/>
            <a:lstStyle/>
            <a:p>
              <a:pPr>
                <a:defRPr lang="en-US"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Helper!$B$19</c:f>
              <c:strCache>
                <c:ptCount val="1"/>
                <c:pt idx="0">
                  <c:v>Total</c:v>
                </c:pt>
              </c:strCache>
            </c:strRef>
          </c:tx>
          <c:spPr>
            <a:solidFill>
              <a:srgbClr val="DDDDDD"/>
            </a:solidFill>
          </c:spPr>
          <c:dPt>
            <c:idx val="0"/>
            <c:bubble3D val="0"/>
            <c:spPr>
              <a:solidFill>
                <a:srgbClr val="FF6600"/>
              </a:solidFill>
              <a:ln w="19050">
                <a:solidFill>
                  <a:schemeClr val="lt1"/>
                </a:solidFill>
              </a:ln>
              <a:effectLst/>
            </c:spPr>
            <c:extLst>
              <c:ext xmlns:c16="http://schemas.microsoft.com/office/drawing/2014/chart" uri="{C3380CC4-5D6E-409C-BE32-E72D297353CC}">
                <c16:uniqueId val="{00000001-C5C5-4E55-B67D-E971BF68708A}"/>
              </c:ext>
            </c:extLst>
          </c:dPt>
          <c:dPt>
            <c:idx val="1"/>
            <c:bubble3D val="0"/>
            <c:spPr>
              <a:solidFill>
                <a:srgbClr val="DDDDDD"/>
              </a:solidFill>
              <a:ln w="19050">
                <a:solidFill>
                  <a:schemeClr val="lt1"/>
                </a:solidFill>
              </a:ln>
              <a:effectLst/>
            </c:spPr>
            <c:extLst>
              <c:ext xmlns:c16="http://schemas.microsoft.com/office/drawing/2014/chart" uri="{C3380CC4-5D6E-409C-BE32-E72D297353CC}">
                <c16:uniqueId val="{00000003-C5C5-4E55-B67D-E971BF68708A}"/>
              </c:ext>
            </c:extLst>
          </c:dPt>
          <c:dLbls>
            <c:dLbl>
              <c:idx val="1"/>
              <c:delete val="1"/>
              <c:extLst>
                <c:ext xmlns:c15="http://schemas.microsoft.com/office/drawing/2012/chart" uri="{CE6537A1-D6FC-4f65-9D91-7224C49458BB}"/>
                <c:ext xmlns:c16="http://schemas.microsoft.com/office/drawing/2014/chart" uri="{C3380CC4-5D6E-409C-BE32-E72D297353CC}">
                  <c16:uniqueId val="{00000003-C5C5-4E55-B67D-E971BF68708A}"/>
                </c:ext>
              </c:extLst>
            </c:dLbl>
            <c:spPr>
              <a:noFill/>
              <a:ln>
                <a:noFill/>
              </a:ln>
              <a:effectLst/>
            </c:spPr>
            <c:txPr>
              <a:bodyPr rot="0" spcFirstLastPara="1" vertOverflow="ellipsis" vert="horz" wrap="square" anchor="ctr" anchorCtr="1"/>
              <a:lstStyle/>
              <a:p>
                <a:pPr>
                  <a:defRPr lang="en-US"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Helper!$A$20:$A$22</c:f>
              <c:strCache>
                <c:ptCount val="2"/>
                <c:pt idx="0">
                  <c:v>Yes</c:v>
                </c:pt>
                <c:pt idx="1">
                  <c:v>No</c:v>
                </c:pt>
              </c:strCache>
            </c:strRef>
          </c:cat>
          <c:val>
            <c:numRef>
              <c:f>Helper!$B$20:$B$22</c:f>
              <c:numCache>
                <c:formatCode>0.00%</c:formatCode>
                <c:ptCount val="2"/>
                <c:pt idx="0">
                  <c:v>0.37037037037037035</c:v>
                </c:pt>
                <c:pt idx="1">
                  <c:v>0.62962962962962965</c:v>
                </c:pt>
              </c:numCache>
            </c:numRef>
          </c:val>
          <c:extLst>
            <c:ext xmlns:c16="http://schemas.microsoft.com/office/drawing/2014/chart" uri="{C3380CC4-5D6E-409C-BE32-E72D297353CC}">
              <c16:uniqueId val="{00000004-C5C5-4E55-B67D-E971BF68708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Analysis).xlsx]Helper!PivotTable8</c:name>
    <c:fmtId val="53"/>
  </c:pivotSource>
  <c:chart>
    <c:title>
      <c:tx>
        <c:rich>
          <a:bodyPr rot="0" spcFirstLastPara="1" vertOverflow="ellipsis" vert="horz" wrap="square" anchor="ctr" anchorCtr="1"/>
          <a:lstStyle/>
          <a:p>
            <a:pPr algn="ctr" rtl="0">
              <a:defRPr lang="en-US" sz="1440" b="1" i="0" u="none" strike="noStrike" kern="1200" spc="0" baseline="0">
                <a:solidFill>
                  <a:sysClr val="windowText" lastClr="000000">
                    <a:lumMod val="75000"/>
                    <a:lumOff val="25000"/>
                  </a:sysClr>
                </a:solidFill>
                <a:latin typeface="+mn-lt"/>
                <a:ea typeface="+mn-ea"/>
                <a:cs typeface="+mn-cs"/>
              </a:defRPr>
            </a:pPr>
            <a:r>
              <a:rPr lang="en-US" sz="1440" b="1" i="0" u="none" strike="noStrike" kern="1200" spc="0" baseline="0">
                <a:solidFill>
                  <a:sysClr val="windowText" lastClr="000000">
                    <a:lumMod val="75000"/>
                    <a:lumOff val="25000"/>
                  </a:sysClr>
                </a:solidFill>
                <a:latin typeface="+mn-lt"/>
                <a:ea typeface="+mn-ea"/>
                <a:cs typeface="+mn-cs"/>
              </a:rPr>
              <a:t>Understand needs and wants</a:t>
            </a:r>
          </a:p>
        </c:rich>
      </c:tx>
      <c:overlay val="0"/>
      <c:spPr>
        <a:noFill/>
        <a:ln>
          <a:noFill/>
        </a:ln>
        <a:effectLst/>
      </c:spPr>
      <c:txPr>
        <a:bodyPr rot="0" spcFirstLastPara="1" vertOverflow="ellipsis" vert="horz" wrap="square" anchor="ctr" anchorCtr="1"/>
        <a:lstStyle/>
        <a:p>
          <a:pPr algn="ctr" rtl="0">
            <a:defRPr lang="en-US" sz="1440" b="1" i="0" u="none" strike="noStrike" kern="1200" spc="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rgbClr val="FF6600"/>
          </a:solidFill>
          <a:ln w="19050">
            <a:solidFill>
              <a:schemeClr val="lt1"/>
            </a:solidFill>
          </a:ln>
          <a:effectLst/>
        </c:spPr>
        <c:marker>
          <c:symbol val="none"/>
        </c:marker>
      </c:pivotFmt>
      <c:pivotFmt>
        <c:idx val="1"/>
        <c:spPr>
          <a:solidFill>
            <a:srgbClr val="DDDDDD"/>
          </a:solidFill>
          <a:ln w="19050">
            <a:solidFill>
              <a:schemeClr val="lt1"/>
            </a:solidFill>
          </a:ln>
          <a:effectLst/>
        </c:spPr>
      </c:pivotFmt>
      <c:pivotFmt>
        <c:idx val="2"/>
        <c:spPr>
          <a:solidFill>
            <a:srgbClr val="FF6600"/>
          </a:solidFill>
          <a:ln w="19050">
            <a:solidFill>
              <a:schemeClr val="lt1"/>
            </a:solidFill>
          </a:ln>
          <a:effectLst/>
        </c:spPr>
      </c:pivotFmt>
      <c:pivotFmt>
        <c:idx val="3"/>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anchor="ctr" anchorCtr="0"/>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6600"/>
          </a:solidFill>
          <a:ln w="19050">
            <a:solidFill>
              <a:schemeClr val="lt1"/>
            </a:solidFill>
          </a:ln>
          <a:effectLst/>
        </c:spPr>
        <c:dLbl>
          <c:idx val="0"/>
          <c:spPr>
            <a:noFill/>
            <a:ln>
              <a:noFill/>
            </a:ln>
            <a:effectLst/>
          </c:spPr>
          <c:txPr>
            <a:bodyPr rot="0" spcFirstLastPara="1" vertOverflow="ellipsis" vert="horz" wrap="square" anchor="ctr" anchorCtr="0"/>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DDDDD"/>
          </a:solidFill>
          <a:ln w="19050">
            <a:solidFill>
              <a:schemeClr val="lt1"/>
            </a:solidFill>
          </a:ln>
          <a:effectLst/>
        </c:spPr>
      </c:pivotFmt>
      <c:pivotFmt>
        <c:idx val="6"/>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anchor="ctr" anchorCtr="0"/>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6600"/>
          </a:solidFill>
          <a:ln w="19050">
            <a:solidFill>
              <a:schemeClr val="lt1"/>
            </a:solidFill>
          </a:ln>
          <a:effectLst/>
        </c:spPr>
        <c:dLbl>
          <c:idx val="0"/>
          <c:spPr>
            <a:noFill/>
            <a:ln>
              <a:noFill/>
            </a:ln>
            <a:effectLst/>
          </c:spPr>
          <c:txPr>
            <a:bodyPr rot="0" spcFirstLastPara="1" vertOverflow="ellipsis" vert="horz" wrap="square" anchor="ctr" anchorCtr="0"/>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DDDDD"/>
          </a:solidFill>
          <a:ln w="19050">
            <a:solidFill>
              <a:schemeClr val="lt1"/>
            </a:solidFill>
          </a:ln>
          <a:effectLst/>
        </c:spPr>
      </c:pivotFmt>
    </c:pivotFmts>
    <c:plotArea>
      <c:layout/>
      <c:doughnutChart>
        <c:varyColors val="1"/>
        <c:ser>
          <c:idx val="0"/>
          <c:order val="0"/>
          <c:tx>
            <c:strRef>
              <c:f>Helper!$B$73</c:f>
              <c:strCache>
                <c:ptCount val="1"/>
                <c:pt idx="0">
                  <c:v>Total</c:v>
                </c:pt>
              </c:strCache>
            </c:strRef>
          </c:tx>
          <c:spPr>
            <a:solidFill>
              <a:srgbClr val="FF6600"/>
            </a:solidFill>
          </c:spPr>
          <c:dPt>
            <c:idx val="0"/>
            <c:bubble3D val="0"/>
            <c:spPr>
              <a:solidFill>
                <a:srgbClr val="FF6600"/>
              </a:solidFill>
              <a:ln w="19050">
                <a:solidFill>
                  <a:schemeClr val="lt1"/>
                </a:solidFill>
              </a:ln>
              <a:effectLst/>
            </c:spPr>
            <c:extLst>
              <c:ext xmlns:c16="http://schemas.microsoft.com/office/drawing/2014/chart" uri="{C3380CC4-5D6E-409C-BE32-E72D297353CC}">
                <c16:uniqueId val="{00000001-E4E7-49BD-AE9C-A0F9EBC1D27F}"/>
              </c:ext>
            </c:extLst>
          </c:dPt>
          <c:dPt>
            <c:idx val="1"/>
            <c:bubble3D val="0"/>
            <c:spPr>
              <a:solidFill>
                <a:srgbClr val="DDDDDD"/>
              </a:solidFill>
              <a:ln w="19050">
                <a:solidFill>
                  <a:schemeClr val="lt1"/>
                </a:solidFill>
              </a:ln>
              <a:effectLst/>
            </c:spPr>
            <c:extLst>
              <c:ext xmlns:c16="http://schemas.microsoft.com/office/drawing/2014/chart" uri="{C3380CC4-5D6E-409C-BE32-E72D297353CC}">
                <c16:uniqueId val="{00000003-E4E7-49BD-AE9C-A0F9EBC1D27F}"/>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4E7-49BD-AE9C-A0F9EBC1D27F}"/>
                </c:ext>
              </c:extLst>
            </c:dLbl>
            <c:spPr>
              <a:noFill/>
              <a:ln>
                <a:noFill/>
              </a:ln>
              <a:effectLst/>
            </c:spPr>
            <c:txPr>
              <a:bodyPr rot="0" spcFirstLastPara="1" vertOverflow="ellipsis" vert="horz" wrap="square" anchor="ctr" anchorCtr="0"/>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Helper!$A$74:$A$76</c:f>
              <c:strCache>
                <c:ptCount val="2"/>
                <c:pt idx="0">
                  <c:v>Yes</c:v>
                </c:pt>
                <c:pt idx="1">
                  <c:v>No</c:v>
                </c:pt>
              </c:strCache>
            </c:strRef>
          </c:cat>
          <c:val>
            <c:numRef>
              <c:f>Helper!$B$74:$B$76</c:f>
              <c:numCache>
                <c:formatCode>0.00%</c:formatCode>
                <c:ptCount val="2"/>
                <c:pt idx="0">
                  <c:v>0.96296296296296291</c:v>
                </c:pt>
                <c:pt idx="1">
                  <c:v>3.7037037037037035E-2</c:v>
                </c:pt>
              </c:numCache>
            </c:numRef>
          </c:val>
          <c:extLst>
            <c:ext xmlns:c16="http://schemas.microsoft.com/office/drawing/2014/chart" uri="{C3380CC4-5D6E-409C-BE32-E72D297353CC}">
              <c16:uniqueId val="{00000004-E4E7-49BD-AE9C-A0F9EBC1D27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Analysis).xlsx]Helper!PivotTable9</c:name>
    <c:fmtId val="63"/>
  </c:pivotSource>
  <c:chart>
    <c:title>
      <c:tx>
        <c:rich>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r>
              <a:rPr lang="en-US"/>
              <a:t>Did the Style Advisor tell you about the brand</a:t>
            </a:r>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DDDDD"/>
          </a:solidFill>
          <a:ln w="19050">
            <a:solidFill>
              <a:schemeClr val="lt1"/>
            </a:solidFill>
          </a:ln>
          <a:effectLst/>
        </c:spPr>
      </c:pivotFmt>
      <c:pivotFmt>
        <c:idx val="2"/>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6600"/>
          </a:solidFill>
          <a:ln w="19050">
            <a:solidFill>
              <a:schemeClr val="lt1"/>
            </a:solidFill>
          </a:ln>
          <a:effectLst/>
        </c:spPr>
      </c:pivotFmt>
      <c:pivotFmt>
        <c:idx val="4"/>
        <c:spPr>
          <a:solidFill>
            <a:srgbClr val="DDDDDD"/>
          </a:solidFill>
          <a:ln w="19050">
            <a:solidFill>
              <a:schemeClr val="lt1"/>
            </a:solidFill>
          </a:ln>
          <a:effectLst/>
        </c:spPr>
      </c:pivotFmt>
      <c:pivotFmt>
        <c:idx val="5"/>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DDDDD"/>
          </a:solidFill>
          <a:ln w="19050">
            <a:solidFill>
              <a:schemeClr val="lt1"/>
            </a:solidFill>
          </a:ln>
          <a:effectLst/>
        </c:spPr>
      </c:pivotFmt>
      <c:pivotFmt>
        <c:idx val="7"/>
        <c:spPr>
          <a:solidFill>
            <a:srgbClr val="FF6600"/>
          </a:solidFill>
          <a:ln w="19050">
            <a:solidFill>
              <a:schemeClr val="lt1"/>
            </a:solidFill>
          </a:ln>
          <a:effectLst/>
        </c:spPr>
      </c:pivotFmt>
    </c:pivotFmts>
    <c:plotArea>
      <c:layout/>
      <c:doughnutChart>
        <c:varyColors val="1"/>
        <c:ser>
          <c:idx val="0"/>
          <c:order val="0"/>
          <c:tx>
            <c:strRef>
              <c:f>Helper!$B$92</c:f>
              <c:strCache>
                <c:ptCount val="1"/>
                <c:pt idx="0">
                  <c:v>Total</c:v>
                </c:pt>
              </c:strCache>
            </c:strRef>
          </c:tx>
          <c:spPr>
            <a:solidFill>
              <a:srgbClr val="FF6600"/>
            </a:solidFill>
          </c:spPr>
          <c:dPt>
            <c:idx val="0"/>
            <c:bubble3D val="0"/>
            <c:spPr>
              <a:solidFill>
                <a:srgbClr val="FF6600"/>
              </a:solidFill>
              <a:ln w="19050">
                <a:solidFill>
                  <a:schemeClr val="lt1"/>
                </a:solidFill>
              </a:ln>
              <a:effectLst/>
            </c:spPr>
            <c:extLst>
              <c:ext xmlns:c16="http://schemas.microsoft.com/office/drawing/2014/chart" uri="{C3380CC4-5D6E-409C-BE32-E72D297353CC}">
                <c16:uniqueId val="{00000001-181D-4E4A-9891-1A495427913D}"/>
              </c:ext>
            </c:extLst>
          </c:dPt>
          <c:dPt>
            <c:idx val="1"/>
            <c:bubble3D val="0"/>
            <c:spPr>
              <a:solidFill>
                <a:srgbClr val="DDDDDD"/>
              </a:solidFill>
              <a:ln w="19050">
                <a:solidFill>
                  <a:schemeClr val="lt1"/>
                </a:solidFill>
              </a:ln>
              <a:effectLst/>
            </c:spPr>
            <c:extLst>
              <c:ext xmlns:c16="http://schemas.microsoft.com/office/drawing/2014/chart" uri="{C3380CC4-5D6E-409C-BE32-E72D297353CC}">
                <c16:uniqueId val="{00000003-181D-4E4A-9891-1A495427913D}"/>
              </c:ext>
            </c:extLst>
          </c:dPt>
          <c:dLbls>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Helper!$A$93:$A$95</c:f>
              <c:strCache>
                <c:ptCount val="2"/>
                <c:pt idx="0">
                  <c:v>Yes</c:v>
                </c:pt>
                <c:pt idx="1">
                  <c:v>No</c:v>
                </c:pt>
              </c:strCache>
            </c:strRef>
          </c:cat>
          <c:val>
            <c:numRef>
              <c:f>Helper!$B$93:$B$95</c:f>
              <c:numCache>
                <c:formatCode>0.00%</c:formatCode>
                <c:ptCount val="2"/>
                <c:pt idx="0">
                  <c:v>0.85185185185185186</c:v>
                </c:pt>
                <c:pt idx="1">
                  <c:v>0.14814814814814814</c:v>
                </c:pt>
              </c:numCache>
            </c:numRef>
          </c:val>
          <c:extLst>
            <c:ext xmlns:c16="http://schemas.microsoft.com/office/drawing/2014/chart" uri="{C3380CC4-5D6E-409C-BE32-E72D297353CC}">
              <c16:uniqueId val="{00000004-181D-4E4A-9891-1A495427913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Analysis).xlsx]Helper!PivotTable10</c:name>
    <c:fmtId val="75"/>
  </c:pivotSource>
  <c:chart>
    <c:title>
      <c:tx>
        <c:rich>
          <a:bodyPr rot="0" spcFirstLastPara="1" vertOverflow="ellipsis" vert="horz" wrap="square" anchor="ctr" anchorCtr="1"/>
          <a:lstStyle/>
          <a:p>
            <a:pPr algn="ctr" rtl="0">
              <a:defRPr lang="en-US" sz="1080" b="0" i="0" u="none" strike="noStrike" kern="1200" spc="0" baseline="0">
                <a:solidFill>
                  <a:sysClr val="windowText" lastClr="000000"/>
                </a:solidFill>
                <a:latin typeface="+mn-lt"/>
                <a:ea typeface="+mn-ea"/>
                <a:cs typeface="+mn-cs"/>
              </a:defRPr>
            </a:pPr>
            <a:r>
              <a:rPr lang="en-US" sz="1080" b="0" i="0" u="none" strike="noStrike" kern="1200" spc="0" baseline="0">
                <a:solidFill>
                  <a:sysClr val="windowText" lastClr="000000"/>
                </a:solidFill>
                <a:latin typeface="+mn-lt"/>
                <a:ea typeface="+mn-ea"/>
                <a:cs typeface="+mn-cs"/>
              </a:rPr>
              <a:t>Style Advisor asking about your product needs</a:t>
            </a:r>
          </a:p>
        </c:rich>
      </c:tx>
      <c:overlay val="0"/>
      <c:spPr>
        <a:noFill/>
        <a:ln>
          <a:noFill/>
        </a:ln>
        <a:effectLst/>
      </c:spPr>
      <c:txPr>
        <a:bodyPr rot="0" spcFirstLastPara="1" vertOverflow="ellipsis" vert="horz" wrap="square" anchor="ctr" anchorCtr="1"/>
        <a:lstStyle/>
        <a:p>
          <a:pPr algn="ctr" rtl="0">
            <a:defRPr lang="en-US" sz="108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DDDDD"/>
          </a:solidFill>
          <a:ln w="19050">
            <a:solidFill>
              <a:schemeClr val="lt1"/>
            </a:solidFill>
          </a:ln>
          <a:effectLst/>
        </c:spPr>
      </c:pivotFmt>
      <c:pivotFmt>
        <c:idx val="2"/>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6600"/>
          </a:solidFill>
          <a:ln w="19050">
            <a:solidFill>
              <a:schemeClr val="lt1"/>
            </a:solidFill>
          </a:ln>
          <a:effectLst/>
        </c:spPr>
      </c:pivotFmt>
      <c:pivotFmt>
        <c:idx val="4"/>
        <c:spPr>
          <a:solidFill>
            <a:srgbClr val="DDDDDD"/>
          </a:solidFill>
          <a:ln w="19050">
            <a:solidFill>
              <a:schemeClr val="lt1"/>
            </a:solidFill>
          </a:ln>
          <a:effectLst/>
        </c:spPr>
      </c:pivotFmt>
      <c:pivotFmt>
        <c:idx val="5"/>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6600"/>
          </a:solidFill>
          <a:ln w="19050">
            <a:solidFill>
              <a:schemeClr val="lt1"/>
            </a:solidFill>
          </a:ln>
          <a:effectLst/>
        </c:spPr>
      </c:pivotFmt>
      <c:pivotFmt>
        <c:idx val="7"/>
        <c:spPr>
          <a:solidFill>
            <a:srgbClr val="FF6600"/>
          </a:solidFill>
          <a:ln w="19050">
            <a:solidFill>
              <a:schemeClr val="lt1"/>
            </a:solidFill>
          </a:ln>
          <a:effectLst/>
        </c:spPr>
      </c:pivotFmt>
    </c:pivotFmts>
    <c:plotArea>
      <c:layout/>
      <c:doughnutChart>
        <c:varyColors val="1"/>
        <c:ser>
          <c:idx val="0"/>
          <c:order val="0"/>
          <c:tx>
            <c:strRef>
              <c:f>Helper!$B$108</c:f>
              <c:strCache>
                <c:ptCount val="1"/>
                <c:pt idx="0">
                  <c:v>Total</c:v>
                </c:pt>
              </c:strCache>
            </c:strRef>
          </c:tx>
          <c:spPr>
            <a:solidFill>
              <a:srgbClr val="FF6600"/>
            </a:solidFill>
          </c:spPr>
          <c:dPt>
            <c:idx val="0"/>
            <c:bubble3D val="0"/>
            <c:spPr>
              <a:solidFill>
                <a:srgbClr val="FF6600"/>
              </a:solidFill>
              <a:ln w="19050">
                <a:solidFill>
                  <a:schemeClr val="lt1"/>
                </a:solidFill>
              </a:ln>
              <a:effectLst/>
            </c:spPr>
            <c:extLst>
              <c:ext xmlns:c16="http://schemas.microsoft.com/office/drawing/2014/chart" uri="{C3380CC4-5D6E-409C-BE32-E72D297353CC}">
                <c16:uniqueId val="{00000001-2937-4D5D-ABCF-819AD490E11A}"/>
              </c:ext>
            </c:extLst>
          </c:dPt>
          <c:dPt>
            <c:idx val="1"/>
            <c:bubble3D val="0"/>
            <c:spPr>
              <a:solidFill>
                <a:srgbClr val="FF6600"/>
              </a:solidFill>
              <a:ln w="19050">
                <a:solidFill>
                  <a:schemeClr val="lt1"/>
                </a:solidFill>
              </a:ln>
              <a:effectLst/>
            </c:spPr>
            <c:extLst>
              <c:ext xmlns:c16="http://schemas.microsoft.com/office/drawing/2014/chart" uri="{C3380CC4-5D6E-409C-BE32-E72D297353CC}">
                <c16:uniqueId val="{00000003-2937-4D5D-ABCF-819AD490E1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Helper!$A$109:$A$111</c:f>
              <c:strCache>
                <c:ptCount val="2"/>
                <c:pt idx="0">
                  <c:v>Yes</c:v>
                </c:pt>
                <c:pt idx="1">
                  <c:v>No</c:v>
                </c:pt>
              </c:strCache>
            </c:strRef>
          </c:cat>
          <c:val>
            <c:numRef>
              <c:f>Helper!$B$109:$B$111</c:f>
              <c:numCache>
                <c:formatCode>0.00%</c:formatCode>
                <c:ptCount val="2"/>
                <c:pt idx="0">
                  <c:v>0.25925925925925924</c:v>
                </c:pt>
                <c:pt idx="1">
                  <c:v>0.7407407407407407</c:v>
                </c:pt>
              </c:numCache>
            </c:numRef>
          </c:val>
          <c:extLst>
            <c:ext xmlns:c16="http://schemas.microsoft.com/office/drawing/2014/chart" uri="{C3380CC4-5D6E-409C-BE32-E72D297353CC}">
              <c16:uniqueId val="{00000004-2937-4D5D-ABCF-819AD490E11A}"/>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Analysis).xlsx]Helper!PivotTable11</c:name>
    <c:fmtId val="8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craftsmanship of the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DDDDD"/>
          </a:solidFill>
          <a:ln w="19050">
            <a:solidFill>
              <a:schemeClr val="lt1"/>
            </a:solidFill>
          </a:ln>
          <a:effectLst/>
        </c:spPr>
      </c:pivotFmt>
      <c:pivotFmt>
        <c:idx val="2"/>
        <c:spPr>
          <a:solidFill>
            <a:srgbClr val="FF6600"/>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6600"/>
          </a:solidFill>
          <a:ln w="19050">
            <a:solidFill>
              <a:schemeClr val="lt1"/>
            </a:solidFill>
          </a:ln>
          <a:effectLst/>
        </c:spPr>
      </c:pivotFmt>
      <c:pivotFmt>
        <c:idx val="5"/>
        <c:spPr>
          <a:solidFill>
            <a:srgbClr val="DDDDDD"/>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6600"/>
          </a:solidFill>
          <a:ln w="19050">
            <a:solidFill>
              <a:schemeClr val="lt1"/>
            </a:solidFill>
          </a:ln>
          <a:effectLst/>
        </c:spPr>
      </c:pivotFmt>
      <c:pivotFmt>
        <c:idx val="8"/>
        <c:spPr>
          <a:solidFill>
            <a:srgbClr val="FF6600"/>
          </a:solidFill>
          <a:ln w="19050">
            <a:solidFill>
              <a:schemeClr val="lt1"/>
            </a:solidFill>
          </a:ln>
          <a:effectLst/>
        </c:spPr>
      </c:pivotFmt>
    </c:pivotFmts>
    <c:plotArea>
      <c:layout/>
      <c:doughnutChart>
        <c:varyColors val="1"/>
        <c:ser>
          <c:idx val="0"/>
          <c:order val="0"/>
          <c:tx>
            <c:strRef>
              <c:f>Helper!$B$127</c:f>
              <c:strCache>
                <c:ptCount val="1"/>
                <c:pt idx="0">
                  <c:v>Total</c:v>
                </c:pt>
              </c:strCache>
            </c:strRef>
          </c:tx>
          <c:dPt>
            <c:idx val="0"/>
            <c:bubble3D val="0"/>
            <c:spPr>
              <a:solidFill>
                <a:srgbClr val="FF6600"/>
              </a:solidFill>
              <a:ln w="19050">
                <a:solidFill>
                  <a:schemeClr val="lt1"/>
                </a:solidFill>
              </a:ln>
              <a:effectLst/>
            </c:spPr>
            <c:extLst>
              <c:ext xmlns:c16="http://schemas.microsoft.com/office/drawing/2014/chart" uri="{C3380CC4-5D6E-409C-BE32-E72D297353CC}">
                <c16:uniqueId val="{00000001-2D3E-432B-B592-5FE515F7F8F2}"/>
              </c:ext>
            </c:extLst>
          </c:dPt>
          <c:dPt>
            <c:idx val="1"/>
            <c:bubble3D val="0"/>
            <c:spPr>
              <a:solidFill>
                <a:srgbClr val="FF6600"/>
              </a:solidFill>
              <a:ln w="19050">
                <a:solidFill>
                  <a:schemeClr val="lt1"/>
                </a:solidFill>
              </a:ln>
              <a:effectLst/>
            </c:spPr>
            <c:extLst>
              <c:ext xmlns:c16="http://schemas.microsoft.com/office/drawing/2014/chart" uri="{C3380CC4-5D6E-409C-BE32-E72D297353CC}">
                <c16:uniqueId val="{00000003-2D3E-432B-B592-5FE515F7F8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Helper!$A$128:$A$130</c:f>
              <c:strCache>
                <c:ptCount val="2"/>
                <c:pt idx="0">
                  <c:v>Yes</c:v>
                </c:pt>
                <c:pt idx="1">
                  <c:v>No</c:v>
                </c:pt>
              </c:strCache>
            </c:strRef>
          </c:cat>
          <c:val>
            <c:numRef>
              <c:f>Helper!$B$128:$B$130</c:f>
              <c:numCache>
                <c:formatCode>0.00%</c:formatCode>
                <c:ptCount val="2"/>
                <c:pt idx="0">
                  <c:v>0.51851851851851849</c:v>
                </c:pt>
                <c:pt idx="1">
                  <c:v>0.48148148148148145</c:v>
                </c:pt>
              </c:numCache>
            </c:numRef>
          </c:val>
          <c:extLst>
            <c:ext xmlns:c16="http://schemas.microsoft.com/office/drawing/2014/chart" uri="{C3380CC4-5D6E-409C-BE32-E72D297353CC}">
              <c16:uniqueId val="{00000004-2D3E-432B-B592-5FE515F7F8F2}"/>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Analysis).xlsx]Helper!PivotTable12</c:name>
    <c:fmtId val="9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Style Advisor offer compliments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DDDDD"/>
          </a:solidFill>
          <a:ln w="19050">
            <a:solidFill>
              <a:schemeClr val="lt1"/>
            </a:solidFill>
          </a:ln>
          <a:effectLst/>
        </c:spPr>
      </c:pivotFmt>
      <c:pivotFmt>
        <c:idx val="2"/>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6600"/>
          </a:solidFill>
          <a:ln w="19050">
            <a:solidFill>
              <a:schemeClr val="lt1"/>
            </a:solidFill>
          </a:ln>
          <a:effectLst/>
        </c:spPr>
      </c:pivotFmt>
      <c:pivotFmt>
        <c:idx val="4"/>
        <c:spPr>
          <a:solidFill>
            <a:srgbClr val="DDDDDD"/>
          </a:solidFill>
          <a:ln w="19050">
            <a:solidFill>
              <a:schemeClr val="lt1"/>
            </a:solidFill>
          </a:ln>
          <a:effectLst/>
        </c:spPr>
      </c:pivotFmt>
      <c:pivotFmt>
        <c:idx val="5"/>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6600"/>
          </a:solidFill>
          <a:ln w="19050">
            <a:solidFill>
              <a:schemeClr val="lt1"/>
            </a:solidFill>
          </a:ln>
          <a:effectLst/>
        </c:spPr>
      </c:pivotFmt>
      <c:pivotFmt>
        <c:idx val="7"/>
        <c:spPr>
          <a:solidFill>
            <a:srgbClr val="FF6600"/>
          </a:solidFill>
          <a:ln w="19050">
            <a:solidFill>
              <a:schemeClr val="lt1"/>
            </a:solidFill>
          </a:ln>
          <a:effectLst/>
        </c:spPr>
      </c:pivotFmt>
    </c:pivotFmts>
    <c:plotArea>
      <c:layout/>
      <c:doughnutChart>
        <c:varyColors val="1"/>
        <c:ser>
          <c:idx val="0"/>
          <c:order val="0"/>
          <c:tx>
            <c:strRef>
              <c:f>Helper!$B$146</c:f>
              <c:strCache>
                <c:ptCount val="1"/>
                <c:pt idx="0">
                  <c:v>Total</c:v>
                </c:pt>
              </c:strCache>
            </c:strRef>
          </c:tx>
          <c:spPr>
            <a:solidFill>
              <a:srgbClr val="FF6600"/>
            </a:solidFill>
          </c:spPr>
          <c:dPt>
            <c:idx val="0"/>
            <c:bubble3D val="0"/>
            <c:spPr>
              <a:solidFill>
                <a:srgbClr val="FF6600"/>
              </a:solidFill>
              <a:ln w="19050">
                <a:solidFill>
                  <a:schemeClr val="lt1"/>
                </a:solidFill>
              </a:ln>
              <a:effectLst/>
            </c:spPr>
            <c:extLst>
              <c:ext xmlns:c16="http://schemas.microsoft.com/office/drawing/2014/chart" uri="{C3380CC4-5D6E-409C-BE32-E72D297353CC}">
                <c16:uniqueId val="{00000001-5531-4CFC-9ACB-023633F712CB}"/>
              </c:ext>
            </c:extLst>
          </c:dPt>
          <c:dPt>
            <c:idx val="1"/>
            <c:bubble3D val="0"/>
            <c:spPr>
              <a:solidFill>
                <a:srgbClr val="FF6600"/>
              </a:solidFill>
              <a:ln w="19050">
                <a:solidFill>
                  <a:schemeClr val="lt1"/>
                </a:solidFill>
              </a:ln>
              <a:effectLst/>
            </c:spPr>
            <c:extLst>
              <c:ext xmlns:c16="http://schemas.microsoft.com/office/drawing/2014/chart" uri="{C3380CC4-5D6E-409C-BE32-E72D297353CC}">
                <c16:uniqueId val="{00000003-5531-4CFC-9ACB-023633F712C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Helper!$A$147:$A$149</c:f>
              <c:strCache>
                <c:ptCount val="2"/>
                <c:pt idx="0">
                  <c:v>Yes</c:v>
                </c:pt>
                <c:pt idx="1">
                  <c:v>No</c:v>
                </c:pt>
              </c:strCache>
            </c:strRef>
          </c:cat>
          <c:val>
            <c:numRef>
              <c:f>Helper!$B$147:$B$149</c:f>
              <c:numCache>
                <c:formatCode>0.00%</c:formatCode>
                <c:ptCount val="2"/>
                <c:pt idx="0">
                  <c:v>0.88888888888888884</c:v>
                </c:pt>
                <c:pt idx="1">
                  <c:v>0.1111111111111111</c:v>
                </c:pt>
              </c:numCache>
            </c:numRef>
          </c:val>
          <c:extLst>
            <c:ext xmlns:c16="http://schemas.microsoft.com/office/drawing/2014/chart" uri="{C3380CC4-5D6E-409C-BE32-E72D297353CC}">
              <c16:uniqueId val="{00000004-5531-4CFC-9ACB-023633F712CB}"/>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Analysis).xlsx]Helper!PivotTable6</c:name>
    <c:fmtId val="23"/>
  </c:pivotSource>
  <c:chart>
    <c:title>
      <c:tx>
        <c:rich>
          <a:bodyPr rot="0" spcFirstLastPara="1" vertOverflow="ellipsis" vert="horz" wrap="square" anchor="ctr" anchorCtr="1"/>
          <a:lstStyle/>
          <a:p>
            <a:pPr algn="ctr" rtl="0">
              <a:defRPr lang="en-IN" sz="1440" b="1" i="0" u="none" strike="noStrike" kern="1200" spc="0" baseline="0">
                <a:solidFill>
                  <a:schemeClr val="bg1"/>
                </a:solidFill>
                <a:latin typeface="+mn-lt"/>
                <a:ea typeface="+mn-ea"/>
                <a:cs typeface="+mn-cs"/>
              </a:defRPr>
            </a:pPr>
            <a:r>
              <a:rPr lang="en-IN" sz="1440" b="1" i="0" u="none" strike="noStrike" kern="1200" spc="0" baseline="0">
                <a:solidFill>
                  <a:schemeClr val="bg1"/>
                </a:solidFill>
                <a:latin typeface="+mn-lt"/>
                <a:ea typeface="+mn-ea"/>
                <a:cs typeface="+mn-cs"/>
              </a:rPr>
              <a:t>Style Advisor to initiate in an icebreaking</a:t>
            </a:r>
          </a:p>
        </c:rich>
      </c:tx>
      <c:layout>
        <c:manualLayout>
          <c:xMode val="edge"/>
          <c:yMode val="edge"/>
          <c:x val="0.15382186264045089"/>
          <c:y val="8.1482870370370372E-2"/>
        </c:manualLayout>
      </c:layout>
      <c:overlay val="0"/>
      <c:spPr>
        <a:noFill/>
        <a:ln>
          <a:noFill/>
        </a:ln>
        <a:effectLst/>
      </c:spPr>
      <c:txPr>
        <a:bodyPr rot="0" spcFirstLastPara="1" vertOverflow="ellipsis" vert="horz" wrap="square" anchor="ctr" anchorCtr="1"/>
        <a:lstStyle/>
        <a:p>
          <a:pPr algn="ctr" rtl="0">
            <a:defRPr lang="en-IN" sz="144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spc="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spc="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200" b="1" i="0" u="none" strike="noStrike" kern="1200" spc="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bg1">
              <a:lumMod val="75000"/>
            </a:schemeClr>
          </a:solidFill>
          <a:ln w="19050">
            <a:solidFill>
              <a:schemeClr val="lt1"/>
            </a:solidFill>
          </a:ln>
          <a:effectLst/>
        </c:spPr>
        <c:dLbl>
          <c:idx val="0"/>
          <c:spPr>
            <a:noFill/>
            <a:ln>
              <a:noFill/>
            </a:ln>
            <a:effectLst/>
          </c:spPr>
          <c:txPr>
            <a:bodyPr rot="0" spcFirstLastPara="1" vertOverflow="ellipsis" vert="horz" wrap="square" anchor="ctr" anchorCtr="1"/>
            <a:lstStyle/>
            <a:p>
              <a:pPr>
                <a:defRPr lang="en-US" sz="1200" b="1"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6600"/>
          </a:solidFill>
          <a:ln w="19050">
            <a:solidFill>
              <a:schemeClr val="lt1"/>
            </a:solidFill>
          </a:ln>
          <a:effectLst/>
        </c:spPr>
      </c:pivotFmt>
      <c:pivotFmt>
        <c:idx val="7"/>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200" b="1" i="0" u="none" strike="noStrike" kern="1200" spc="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8"/>
        <c:spPr>
          <a:solidFill>
            <a:srgbClr val="FF6600"/>
          </a:solidFill>
          <a:ln w="19050">
            <a:solidFill>
              <a:schemeClr val="lt1"/>
            </a:solidFill>
          </a:ln>
          <a:effectLst/>
        </c:spPr>
      </c:pivotFmt>
      <c:pivotFmt>
        <c:idx val="9"/>
        <c:spPr>
          <a:solidFill>
            <a:schemeClr val="bg1">
              <a:lumMod val="75000"/>
            </a:schemeClr>
          </a:solidFill>
          <a:ln w="19050">
            <a:solidFill>
              <a:schemeClr val="lt1"/>
            </a:solidFill>
          </a:ln>
          <a:effectLst/>
        </c:spPr>
        <c:dLbl>
          <c:idx val="0"/>
          <c:spPr>
            <a:noFill/>
            <a:ln>
              <a:noFill/>
            </a:ln>
            <a:effectLst/>
          </c:spPr>
          <c:txPr>
            <a:bodyPr rot="0" spcFirstLastPara="1" vertOverflow="ellipsis" vert="horz" wrap="square" anchor="ctr" anchorCtr="1"/>
            <a:lstStyle/>
            <a:p>
              <a:pPr>
                <a:defRPr lang="en-US" sz="1200" b="1"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6600"/>
          </a:solidFill>
          <a:ln w="19050">
            <a:solidFill>
              <a:schemeClr val="tx1">
                <a:lumMod val="50000"/>
                <a:lumOff val="50000"/>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40" b="1" i="0" u="none" strike="noStrike" kern="1200" spc="0" baseline="0">
                  <a:no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6600"/>
          </a:solidFill>
          <a:ln w="19050">
            <a:solidFill>
              <a:schemeClr val="tx1">
                <a:lumMod val="50000"/>
                <a:lumOff val="50000"/>
                <a:alpha val="0"/>
              </a:schemeClr>
            </a:solidFill>
          </a:ln>
          <a:effectLst/>
        </c:spPr>
      </c:pivotFmt>
      <c:pivotFmt>
        <c:idx val="12"/>
        <c:spPr>
          <a:solidFill>
            <a:schemeClr val="bg1">
              <a:lumMod val="75000"/>
            </a:schemeClr>
          </a:solidFill>
          <a:ln w="19050">
            <a:solidFill>
              <a:schemeClr val="tx1">
                <a:lumMod val="50000"/>
                <a:lumOff val="50000"/>
                <a:alpha val="0"/>
              </a:schemeClr>
            </a:solidFill>
          </a:ln>
          <a:effectLst/>
        </c:spPr>
      </c:pivotFmt>
    </c:pivotFmts>
    <c:plotArea>
      <c:layout/>
      <c:doughnutChart>
        <c:varyColors val="1"/>
        <c:ser>
          <c:idx val="0"/>
          <c:order val="0"/>
          <c:tx>
            <c:strRef>
              <c:f>Helper!$B$61</c:f>
              <c:strCache>
                <c:ptCount val="1"/>
                <c:pt idx="0">
                  <c:v>Total</c:v>
                </c:pt>
              </c:strCache>
            </c:strRef>
          </c:tx>
          <c:spPr>
            <a:solidFill>
              <a:srgbClr val="FF6600"/>
            </a:solidFill>
            <a:ln>
              <a:solidFill>
                <a:schemeClr val="tx1">
                  <a:lumMod val="50000"/>
                  <a:lumOff val="50000"/>
                  <a:alpha val="0"/>
                </a:schemeClr>
              </a:solidFill>
            </a:ln>
          </c:spPr>
          <c:dPt>
            <c:idx val="0"/>
            <c:bubble3D val="0"/>
            <c:spPr>
              <a:solidFill>
                <a:srgbClr val="FF6600"/>
              </a:solidFill>
              <a:ln w="19050">
                <a:solidFill>
                  <a:schemeClr val="tx1">
                    <a:lumMod val="50000"/>
                    <a:lumOff val="50000"/>
                    <a:alpha val="0"/>
                  </a:schemeClr>
                </a:solidFill>
              </a:ln>
              <a:effectLst/>
            </c:spPr>
            <c:extLst>
              <c:ext xmlns:c16="http://schemas.microsoft.com/office/drawing/2014/chart" uri="{C3380CC4-5D6E-409C-BE32-E72D297353CC}">
                <c16:uniqueId val="{00000001-2E8D-4DEC-826A-5DDF8632124C}"/>
              </c:ext>
            </c:extLst>
          </c:dPt>
          <c:dPt>
            <c:idx val="1"/>
            <c:bubble3D val="0"/>
            <c:spPr>
              <a:solidFill>
                <a:schemeClr val="bg1">
                  <a:lumMod val="75000"/>
                </a:schemeClr>
              </a:solidFill>
              <a:ln w="19050">
                <a:solidFill>
                  <a:schemeClr val="tx1">
                    <a:lumMod val="50000"/>
                    <a:lumOff val="50000"/>
                    <a:alpha val="0"/>
                  </a:schemeClr>
                </a:solidFill>
              </a:ln>
              <a:effectLst/>
            </c:spPr>
            <c:extLst>
              <c:ext xmlns:c16="http://schemas.microsoft.com/office/drawing/2014/chart" uri="{C3380CC4-5D6E-409C-BE32-E72D297353CC}">
                <c16:uniqueId val="{00000003-2E8D-4DEC-826A-5DDF8632124C}"/>
              </c:ext>
            </c:extLst>
          </c:dPt>
          <c:dLbls>
            <c:spPr>
              <a:noFill/>
              <a:ln>
                <a:noFill/>
              </a:ln>
              <a:effectLst/>
            </c:spPr>
            <c:txPr>
              <a:bodyPr rot="0" spcFirstLastPara="1" vertOverflow="ellipsis" vert="horz" wrap="square" lIns="38100" tIns="19050" rIns="38100" bIns="19050" anchor="ctr" anchorCtr="1">
                <a:spAutoFit/>
              </a:bodyPr>
              <a:lstStyle/>
              <a:p>
                <a:pPr>
                  <a:defRPr lang="en-US" sz="1440" b="1" i="0" u="none" strike="noStrike" kern="1200" spc="0" baseline="0">
                    <a:no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Helper!$A$62:$A$64</c:f>
              <c:strCache>
                <c:ptCount val="2"/>
                <c:pt idx="0">
                  <c:v>Yes</c:v>
                </c:pt>
                <c:pt idx="1">
                  <c:v>No</c:v>
                </c:pt>
              </c:strCache>
            </c:strRef>
          </c:cat>
          <c:val>
            <c:numRef>
              <c:f>Helper!$B$62:$B$64</c:f>
              <c:numCache>
                <c:formatCode>0.00%</c:formatCode>
                <c:ptCount val="2"/>
                <c:pt idx="0">
                  <c:v>0.59259259259259256</c:v>
                </c:pt>
                <c:pt idx="1">
                  <c:v>0.40740740740740738</c:v>
                </c:pt>
              </c:numCache>
            </c:numRef>
          </c:val>
          <c:extLst>
            <c:ext xmlns:c16="http://schemas.microsoft.com/office/drawing/2014/chart" uri="{C3380CC4-5D6E-409C-BE32-E72D297353CC}">
              <c16:uniqueId val="{00000004-2E8D-4DEC-826A-5DDF8632124C}"/>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0"/>
      </a:schemeClr>
    </a:solidFill>
    <a:ln w="9525" cap="flat" cmpd="sng" algn="ctr">
      <a:solidFill>
        <a:schemeClr val="tx1">
          <a:lumMod val="50000"/>
          <a:lumOff val="50000"/>
          <a:alpha val="0"/>
        </a:schemeClr>
      </a:solidFill>
      <a:round/>
    </a:ln>
    <a:effectLst/>
  </c:spPr>
  <c:txPr>
    <a:bodyPr/>
    <a:lstStyle/>
    <a:p>
      <a:pPr algn="ctr" rtl="0">
        <a:defRPr lang="en-US" sz="1440" b="1" i="0" u="none" strike="noStrike" kern="1200" spc="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Analysis).xlsx]Helper!PivotTable13</c:name>
    <c:fmtId val="1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Style Advisor offer appropriate recommendations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DDDDD"/>
          </a:solidFill>
          <a:ln w="19050">
            <a:solidFill>
              <a:schemeClr val="lt1"/>
            </a:solidFill>
          </a:ln>
          <a:effectLst/>
        </c:spPr>
      </c:pivotFmt>
      <c:pivotFmt>
        <c:idx val="2"/>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6600"/>
          </a:solidFill>
          <a:ln w="19050">
            <a:solidFill>
              <a:schemeClr val="lt1"/>
            </a:solidFill>
          </a:ln>
          <a:effectLst/>
        </c:spPr>
      </c:pivotFmt>
      <c:pivotFmt>
        <c:idx val="4"/>
        <c:spPr>
          <a:solidFill>
            <a:srgbClr val="DDDDDD"/>
          </a:solidFill>
          <a:ln w="19050">
            <a:solidFill>
              <a:schemeClr val="lt1"/>
            </a:solidFill>
          </a:ln>
          <a:effectLst/>
        </c:spPr>
      </c:pivotFmt>
      <c:pivotFmt>
        <c:idx val="5"/>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6600"/>
          </a:solidFill>
          <a:ln w="19050">
            <a:solidFill>
              <a:schemeClr val="lt1"/>
            </a:solidFill>
          </a:ln>
          <a:effectLst/>
        </c:spPr>
      </c:pivotFmt>
      <c:pivotFmt>
        <c:idx val="7"/>
        <c:spPr>
          <a:solidFill>
            <a:srgbClr val="FF6600"/>
          </a:solidFill>
          <a:ln w="19050">
            <a:solidFill>
              <a:schemeClr val="lt1"/>
            </a:solidFill>
          </a:ln>
          <a:effectLst/>
        </c:spPr>
      </c:pivotFmt>
    </c:pivotFmts>
    <c:plotArea>
      <c:layout/>
      <c:doughnutChart>
        <c:varyColors val="1"/>
        <c:ser>
          <c:idx val="0"/>
          <c:order val="0"/>
          <c:tx>
            <c:strRef>
              <c:f>Helper!$B$158</c:f>
              <c:strCache>
                <c:ptCount val="1"/>
                <c:pt idx="0">
                  <c:v>Total</c:v>
                </c:pt>
              </c:strCache>
            </c:strRef>
          </c:tx>
          <c:spPr>
            <a:solidFill>
              <a:srgbClr val="FF6600"/>
            </a:solidFill>
          </c:spPr>
          <c:dPt>
            <c:idx val="0"/>
            <c:bubble3D val="0"/>
            <c:spPr>
              <a:solidFill>
                <a:srgbClr val="FF6600"/>
              </a:solidFill>
              <a:ln w="19050">
                <a:solidFill>
                  <a:schemeClr val="lt1"/>
                </a:solidFill>
              </a:ln>
              <a:effectLst/>
            </c:spPr>
            <c:extLst>
              <c:ext xmlns:c16="http://schemas.microsoft.com/office/drawing/2014/chart" uri="{C3380CC4-5D6E-409C-BE32-E72D297353CC}">
                <c16:uniqueId val="{00000001-C634-4185-A035-DB87A8C0DC80}"/>
              </c:ext>
            </c:extLst>
          </c:dPt>
          <c:dPt>
            <c:idx val="1"/>
            <c:bubble3D val="0"/>
            <c:spPr>
              <a:solidFill>
                <a:srgbClr val="FF6600"/>
              </a:solidFill>
              <a:ln w="19050">
                <a:solidFill>
                  <a:schemeClr val="lt1"/>
                </a:solidFill>
              </a:ln>
              <a:effectLst/>
            </c:spPr>
            <c:extLst>
              <c:ext xmlns:c16="http://schemas.microsoft.com/office/drawing/2014/chart" uri="{C3380CC4-5D6E-409C-BE32-E72D297353CC}">
                <c16:uniqueId val="{00000003-C634-4185-A035-DB87A8C0DC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Helper!$A$159:$A$160</c:f>
              <c:strCache>
                <c:ptCount val="1"/>
                <c:pt idx="0">
                  <c:v>Yes</c:v>
                </c:pt>
              </c:strCache>
            </c:strRef>
          </c:cat>
          <c:val>
            <c:numRef>
              <c:f>Helper!$B$159:$B$160</c:f>
              <c:numCache>
                <c:formatCode>0.00%</c:formatCode>
                <c:ptCount val="1"/>
                <c:pt idx="0">
                  <c:v>1</c:v>
                </c:pt>
              </c:numCache>
            </c:numRef>
          </c:val>
          <c:extLst>
            <c:ext xmlns:c16="http://schemas.microsoft.com/office/drawing/2014/chart" uri="{C3380CC4-5D6E-409C-BE32-E72D297353CC}">
              <c16:uniqueId val="{00000004-C634-4185-A035-DB87A8C0DC80}"/>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Analysis).xlsx]Helper!PivotTable14</c:name>
    <c:fmtId val="1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Style Advisor try to get your feedback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DDDDD"/>
          </a:solidFill>
          <a:ln w="19050">
            <a:solidFill>
              <a:schemeClr val="lt1"/>
            </a:solidFill>
          </a:ln>
          <a:effectLst/>
        </c:spPr>
      </c:pivotFmt>
      <c:pivotFmt>
        <c:idx val="2"/>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6600"/>
          </a:solidFill>
          <a:ln w="19050">
            <a:solidFill>
              <a:schemeClr val="lt1"/>
            </a:solidFill>
          </a:ln>
          <a:effectLst/>
        </c:spPr>
      </c:pivotFmt>
      <c:pivotFmt>
        <c:idx val="4"/>
        <c:spPr>
          <a:solidFill>
            <a:srgbClr val="DDDDDD"/>
          </a:solidFill>
          <a:ln w="19050">
            <a:solidFill>
              <a:schemeClr val="lt1"/>
            </a:solidFill>
          </a:ln>
          <a:effectLst/>
        </c:spPr>
      </c:pivotFmt>
      <c:pivotFmt>
        <c:idx val="5"/>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6600"/>
          </a:solidFill>
          <a:ln w="19050">
            <a:solidFill>
              <a:schemeClr val="lt1"/>
            </a:solidFill>
          </a:ln>
          <a:effectLst/>
        </c:spPr>
      </c:pivotFmt>
      <c:pivotFmt>
        <c:idx val="7"/>
        <c:spPr>
          <a:solidFill>
            <a:srgbClr val="FF6600"/>
          </a:solidFill>
          <a:ln w="19050">
            <a:solidFill>
              <a:schemeClr val="lt1"/>
            </a:solidFill>
          </a:ln>
          <a:effectLst/>
        </c:spPr>
      </c:pivotFmt>
    </c:pivotFmts>
    <c:plotArea>
      <c:layout/>
      <c:doughnutChart>
        <c:varyColors val="1"/>
        <c:ser>
          <c:idx val="0"/>
          <c:order val="0"/>
          <c:tx>
            <c:strRef>
              <c:f>Helper!$B$175</c:f>
              <c:strCache>
                <c:ptCount val="1"/>
                <c:pt idx="0">
                  <c:v>Total</c:v>
                </c:pt>
              </c:strCache>
            </c:strRef>
          </c:tx>
          <c:spPr>
            <a:solidFill>
              <a:srgbClr val="FF6600"/>
            </a:solidFill>
          </c:spPr>
          <c:dPt>
            <c:idx val="0"/>
            <c:bubble3D val="0"/>
            <c:spPr>
              <a:solidFill>
                <a:srgbClr val="FF6600"/>
              </a:solidFill>
              <a:ln w="19050">
                <a:solidFill>
                  <a:schemeClr val="lt1"/>
                </a:solidFill>
              </a:ln>
              <a:effectLst/>
            </c:spPr>
            <c:extLst>
              <c:ext xmlns:c16="http://schemas.microsoft.com/office/drawing/2014/chart" uri="{C3380CC4-5D6E-409C-BE32-E72D297353CC}">
                <c16:uniqueId val="{00000001-013C-4408-A24E-32D5294A0412}"/>
              </c:ext>
            </c:extLst>
          </c:dPt>
          <c:dPt>
            <c:idx val="1"/>
            <c:bubble3D val="0"/>
            <c:spPr>
              <a:solidFill>
                <a:srgbClr val="FF6600"/>
              </a:solidFill>
              <a:ln w="19050">
                <a:solidFill>
                  <a:schemeClr val="lt1"/>
                </a:solidFill>
              </a:ln>
              <a:effectLst/>
            </c:spPr>
            <c:extLst>
              <c:ext xmlns:c16="http://schemas.microsoft.com/office/drawing/2014/chart" uri="{C3380CC4-5D6E-409C-BE32-E72D297353CC}">
                <c16:uniqueId val="{00000003-013C-4408-A24E-32D5294A04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Helper!$A$176:$A$178</c:f>
              <c:strCache>
                <c:ptCount val="2"/>
                <c:pt idx="0">
                  <c:v>Yes</c:v>
                </c:pt>
                <c:pt idx="1">
                  <c:v>No</c:v>
                </c:pt>
              </c:strCache>
            </c:strRef>
          </c:cat>
          <c:val>
            <c:numRef>
              <c:f>Helper!$B$176:$B$178</c:f>
              <c:numCache>
                <c:formatCode>0.00%</c:formatCode>
                <c:ptCount val="2"/>
                <c:pt idx="0">
                  <c:v>0.66666666666666663</c:v>
                </c:pt>
                <c:pt idx="1">
                  <c:v>0.33333333333333331</c:v>
                </c:pt>
              </c:numCache>
            </c:numRef>
          </c:val>
          <c:extLst>
            <c:ext xmlns:c16="http://schemas.microsoft.com/office/drawing/2014/chart" uri="{C3380CC4-5D6E-409C-BE32-E72D297353CC}">
              <c16:uniqueId val="{00000004-013C-4408-A24E-32D5294A0412}"/>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Analysis).xlsx]Helper!PivotTable15</c:name>
    <c:fmtId val="1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Gives</a:t>
            </a:r>
            <a:r>
              <a:rPr lang="en-US" baseline="0"/>
              <a:t> </a:t>
            </a:r>
            <a:r>
              <a:rPr lang="en-US"/>
              <a:t>farewell in warm manner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DDDDD"/>
          </a:solidFill>
          <a:ln w="19050">
            <a:solidFill>
              <a:schemeClr val="lt1"/>
            </a:solidFill>
          </a:ln>
          <a:effectLst/>
        </c:spPr>
      </c:pivotFmt>
      <c:pivotFmt>
        <c:idx val="2"/>
        <c:spPr>
          <a:solidFill>
            <a:srgbClr val="DDDDDD"/>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6600"/>
          </a:solidFill>
          <a:ln w="19050">
            <a:solidFill>
              <a:schemeClr val="lt1"/>
            </a:solidFill>
          </a:ln>
          <a:effectLst/>
        </c:spPr>
      </c:pivotFmt>
      <c:pivotFmt>
        <c:idx val="5"/>
        <c:spPr>
          <a:solidFill>
            <a:srgbClr val="DDDDDD"/>
          </a:solidFill>
          <a:ln w="19050">
            <a:solidFill>
              <a:schemeClr val="lt1"/>
            </a:solidFill>
          </a:ln>
          <a:effectLst/>
        </c:spPr>
      </c:pivotFmt>
      <c:pivotFmt>
        <c:idx val="6"/>
        <c:spPr>
          <a:solidFill>
            <a:srgbClr val="DDDDDD"/>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6600"/>
          </a:solidFill>
          <a:ln w="19050">
            <a:solidFill>
              <a:schemeClr val="lt1"/>
            </a:solidFill>
          </a:ln>
          <a:effectLst/>
        </c:spPr>
      </c:pivotFmt>
      <c:pivotFmt>
        <c:idx val="9"/>
        <c:spPr>
          <a:solidFill>
            <a:srgbClr val="DDDDDD"/>
          </a:solidFill>
          <a:ln w="19050">
            <a:solidFill>
              <a:schemeClr val="lt1"/>
            </a:solidFill>
          </a:ln>
          <a:effectLst/>
        </c:spPr>
      </c:pivotFmt>
      <c:pivotFmt>
        <c:idx val="10"/>
        <c:spPr>
          <a:solidFill>
            <a:srgbClr val="DDDDDD"/>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Helper!$B$192</c:f>
              <c:strCache>
                <c:ptCount val="1"/>
                <c:pt idx="0">
                  <c:v>Total</c:v>
                </c:pt>
              </c:strCache>
            </c:strRef>
          </c:tx>
          <c:spPr>
            <a:solidFill>
              <a:srgbClr val="FF6600"/>
            </a:solidFill>
          </c:spPr>
          <c:dPt>
            <c:idx val="0"/>
            <c:bubble3D val="0"/>
            <c:spPr>
              <a:solidFill>
                <a:srgbClr val="FF6600"/>
              </a:solidFill>
              <a:ln w="19050">
                <a:solidFill>
                  <a:schemeClr val="lt1"/>
                </a:solidFill>
              </a:ln>
              <a:effectLst/>
            </c:spPr>
            <c:extLst>
              <c:ext xmlns:c16="http://schemas.microsoft.com/office/drawing/2014/chart" uri="{C3380CC4-5D6E-409C-BE32-E72D297353CC}">
                <c16:uniqueId val="{00000001-9D21-4A55-963C-CACACCAA88F3}"/>
              </c:ext>
            </c:extLst>
          </c:dPt>
          <c:dPt>
            <c:idx val="1"/>
            <c:bubble3D val="0"/>
            <c:spPr>
              <a:solidFill>
                <a:srgbClr val="DDDDDD"/>
              </a:solidFill>
              <a:ln w="19050">
                <a:solidFill>
                  <a:schemeClr val="lt1"/>
                </a:solidFill>
              </a:ln>
              <a:effectLst/>
            </c:spPr>
            <c:extLst>
              <c:ext xmlns:c16="http://schemas.microsoft.com/office/drawing/2014/chart" uri="{C3380CC4-5D6E-409C-BE32-E72D297353CC}">
                <c16:uniqueId val="{00000003-9D21-4A55-963C-CACACCAA88F3}"/>
              </c:ext>
            </c:extLst>
          </c:dPt>
          <c:dPt>
            <c:idx val="2"/>
            <c:bubble3D val="0"/>
            <c:spPr>
              <a:solidFill>
                <a:srgbClr val="DDDDDD"/>
              </a:solidFill>
              <a:ln w="19050">
                <a:solidFill>
                  <a:schemeClr val="lt1"/>
                </a:solidFill>
              </a:ln>
              <a:effectLst/>
            </c:spPr>
            <c:extLst>
              <c:ext xmlns:c16="http://schemas.microsoft.com/office/drawing/2014/chart" uri="{C3380CC4-5D6E-409C-BE32-E72D297353CC}">
                <c16:uniqueId val="{00000005-9D21-4A55-963C-CACACCAA88F3}"/>
              </c:ext>
            </c:extLst>
          </c:dPt>
          <c:dLbls>
            <c:dLbl>
              <c:idx val="2"/>
              <c:delete val="1"/>
              <c:extLst>
                <c:ext xmlns:c15="http://schemas.microsoft.com/office/drawing/2012/chart" uri="{CE6537A1-D6FC-4f65-9D91-7224C49458BB}"/>
                <c:ext xmlns:c16="http://schemas.microsoft.com/office/drawing/2014/chart" uri="{C3380CC4-5D6E-409C-BE32-E72D297353CC}">
                  <c16:uniqueId val="{00000005-9D21-4A55-963C-CACACCAA88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Helper!$A$193:$A$196</c:f>
              <c:strCache>
                <c:ptCount val="3"/>
                <c:pt idx="0">
                  <c:v>Yes</c:v>
                </c:pt>
                <c:pt idx="1">
                  <c:v>No</c:v>
                </c:pt>
                <c:pt idx="2">
                  <c:v>N/A</c:v>
                </c:pt>
              </c:strCache>
            </c:strRef>
          </c:cat>
          <c:val>
            <c:numRef>
              <c:f>Helper!$B$193:$B$196</c:f>
              <c:numCache>
                <c:formatCode>0.00%</c:formatCode>
                <c:ptCount val="3"/>
                <c:pt idx="0">
                  <c:v>0.55555555555555558</c:v>
                </c:pt>
                <c:pt idx="1">
                  <c:v>0.37037037037037035</c:v>
                </c:pt>
                <c:pt idx="2">
                  <c:v>7.407407407407407E-2</c:v>
                </c:pt>
              </c:numCache>
            </c:numRef>
          </c:val>
          <c:extLst>
            <c:ext xmlns:c16="http://schemas.microsoft.com/office/drawing/2014/chart" uri="{C3380CC4-5D6E-409C-BE32-E72D297353CC}">
              <c16:uniqueId val="{00000006-9D21-4A55-963C-CACACCAA88F3}"/>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Were you acknowledged and greeted with the following: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Helper!$G$3</c:f>
              <c:strCache>
                <c:ptCount val="1"/>
                <c:pt idx="0">
                  <c:v>Total</c:v>
                </c:pt>
              </c:strCache>
            </c:strRef>
          </c:tx>
          <c:spPr>
            <a:solidFill>
              <a:schemeClr val="bg1">
                <a:lumMod val="75000"/>
                <a:alpha val="54000"/>
              </a:schemeClr>
            </a:solidFill>
            <a:ln>
              <a:solidFill>
                <a:schemeClr val="tx1">
                  <a:lumMod val="50000"/>
                  <a:lumOff val="50000"/>
                  <a:alpha val="42000"/>
                </a:schemeClr>
              </a:solidFill>
            </a:ln>
            <a:effectLst/>
          </c:spPr>
          <c:invertIfNegative val="0"/>
          <c:cat>
            <c:strRef>
              <c:f>Helper!$E$4:$E$10</c:f>
              <c:strCache>
                <c:ptCount val="7"/>
                <c:pt idx="0">
                  <c:v>Eye contact</c:v>
                </c:pt>
                <c:pt idx="1">
                  <c:v>Eye contact^Verbal greeting within 15 seconds</c:v>
                </c:pt>
                <c:pt idx="2">
                  <c:v>Not greeted at all</c:v>
                </c:pt>
                <c:pt idx="3">
                  <c:v>Smile^Eye contact</c:v>
                </c:pt>
                <c:pt idx="4">
                  <c:v>Smile^Eye contact^Verbal greeting within 15 seconds</c:v>
                </c:pt>
                <c:pt idx="5">
                  <c:v>Smile^Verbal greeting within 15 seconds</c:v>
                </c:pt>
                <c:pt idx="6">
                  <c:v>Verbal greeting within 15 seconds</c:v>
                </c:pt>
              </c:strCache>
            </c:strRef>
          </c:cat>
          <c:val>
            <c:numRef>
              <c:f>Helper!$G$4:$G$10</c:f>
              <c:numCache>
                <c:formatCode>General</c:formatCode>
                <c:ptCount val="7"/>
                <c:pt idx="0">
                  <c:v>6</c:v>
                </c:pt>
                <c:pt idx="1">
                  <c:v>3</c:v>
                </c:pt>
                <c:pt idx="2">
                  <c:v>2</c:v>
                </c:pt>
                <c:pt idx="3">
                  <c:v>9</c:v>
                </c:pt>
                <c:pt idx="4">
                  <c:v>34</c:v>
                </c:pt>
                <c:pt idx="5">
                  <c:v>1</c:v>
                </c:pt>
                <c:pt idx="6">
                  <c:v>6</c:v>
                </c:pt>
              </c:numCache>
            </c:numRef>
          </c:val>
          <c:extLst>
            <c:ext xmlns:c16="http://schemas.microsoft.com/office/drawing/2014/chart" uri="{C3380CC4-5D6E-409C-BE32-E72D297353CC}">
              <c16:uniqueId val="{00000000-FEC9-49D3-9641-735F8F52084B}"/>
            </c:ext>
          </c:extLst>
        </c:ser>
        <c:dLbls>
          <c:showLegendKey val="0"/>
          <c:showVal val="0"/>
          <c:showCatName val="0"/>
          <c:showSerName val="0"/>
          <c:showPercent val="0"/>
          <c:showBubbleSize val="0"/>
        </c:dLbls>
        <c:gapWidth val="175"/>
        <c:overlap val="100"/>
        <c:axId val="712380879"/>
        <c:axId val="712394799"/>
      </c:barChart>
      <c:barChart>
        <c:barDir val="col"/>
        <c:grouping val="clustered"/>
        <c:varyColors val="0"/>
        <c:ser>
          <c:idx val="0"/>
          <c:order val="0"/>
          <c:tx>
            <c:strRef>
              <c:f>Helper!$F$3</c:f>
              <c:strCache>
                <c:ptCount val="1"/>
                <c:pt idx="0">
                  <c:v>Count of Performance</c:v>
                </c:pt>
              </c:strCache>
            </c:strRef>
          </c:tx>
          <c:spPr>
            <a:solidFill>
              <a:srgbClr val="0070C0"/>
            </a:solidFill>
            <a:ln>
              <a:solidFill>
                <a:srgbClr val="FFFF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Helper!$E$4:$E$10</c:f>
              <c:strCache>
                <c:ptCount val="7"/>
                <c:pt idx="0">
                  <c:v>Eye contact</c:v>
                </c:pt>
                <c:pt idx="1">
                  <c:v>Eye contact^Verbal greeting within 15 seconds</c:v>
                </c:pt>
                <c:pt idx="2">
                  <c:v>Not greeted at all</c:v>
                </c:pt>
                <c:pt idx="3">
                  <c:v>Smile^Eye contact</c:v>
                </c:pt>
                <c:pt idx="4">
                  <c:v>Smile^Eye contact^Verbal greeting within 15 seconds</c:v>
                </c:pt>
                <c:pt idx="5">
                  <c:v>Smile^Verbal greeting within 15 seconds</c:v>
                </c:pt>
                <c:pt idx="6">
                  <c:v>Verbal greeting within 15 seconds</c:v>
                </c:pt>
              </c:strCache>
            </c:strRef>
          </c:cat>
          <c:val>
            <c:numRef>
              <c:f>Helper!$F$4:$F$10</c:f>
              <c:numCache>
                <c:formatCode>General</c:formatCode>
                <c:ptCount val="7"/>
                <c:pt idx="0">
                  <c:v>3.7037037037037035E-2</c:v>
                </c:pt>
                <c:pt idx="1">
                  <c:v>7.407407407407407E-2</c:v>
                </c:pt>
                <c:pt idx="2">
                  <c:v>0</c:v>
                </c:pt>
                <c:pt idx="3">
                  <c:v>0.1111111111111111</c:v>
                </c:pt>
                <c:pt idx="4">
                  <c:v>0.70370370370370372</c:v>
                </c:pt>
                <c:pt idx="5">
                  <c:v>0</c:v>
                </c:pt>
                <c:pt idx="6">
                  <c:v>7.407407407407407E-2</c:v>
                </c:pt>
              </c:numCache>
            </c:numRef>
          </c:val>
          <c:extLst>
            <c:ext xmlns:c16="http://schemas.microsoft.com/office/drawing/2014/chart" uri="{C3380CC4-5D6E-409C-BE32-E72D297353CC}">
              <c16:uniqueId val="{00000001-FEC9-49D3-9641-735F8F52084B}"/>
            </c:ext>
          </c:extLst>
        </c:ser>
        <c:dLbls>
          <c:showLegendKey val="0"/>
          <c:showVal val="0"/>
          <c:showCatName val="0"/>
          <c:showSerName val="0"/>
          <c:showPercent val="0"/>
          <c:showBubbleSize val="0"/>
        </c:dLbls>
        <c:gapWidth val="175"/>
        <c:overlap val="100"/>
        <c:axId val="1919721872"/>
        <c:axId val="1919725232"/>
      </c:barChart>
      <c:catAx>
        <c:axId val="7123808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394799"/>
        <c:crosses val="autoZero"/>
        <c:auto val="1"/>
        <c:lblAlgn val="ctr"/>
        <c:lblOffset val="100"/>
        <c:noMultiLvlLbl val="0"/>
      </c:catAx>
      <c:valAx>
        <c:axId val="712394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380879"/>
        <c:crosses val="autoZero"/>
        <c:crossBetween val="between"/>
      </c:valAx>
      <c:valAx>
        <c:axId val="1919725232"/>
        <c:scaling>
          <c:orientation val="minMax"/>
        </c:scaling>
        <c:delete val="1"/>
        <c:axPos val="r"/>
        <c:numFmt formatCode="General" sourceLinked="1"/>
        <c:majorTickMark val="out"/>
        <c:minorTickMark val="none"/>
        <c:tickLblPos val="nextTo"/>
        <c:crossAx val="1919721872"/>
        <c:crosses val="max"/>
        <c:crossBetween val="between"/>
      </c:valAx>
      <c:catAx>
        <c:axId val="1919721872"/>
        <c:scaling>
          <c:orientation val="minMax"/>
        </c:scaling>
        <c:delete val="1"/>
        <c:axPos val="b"/>
        <c:numFmt formatCode="General" sourceLinked="1"/>
        <c:majorTickMark val="out"/>
        <c:minorTickMark val="none"/>
        <c:tickLblPos val="nextTo"/>
        <c:crossAx val="191972523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Analysis).xlsx]Helper!PivotTable6</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3707165109034267"/>
              <c:y val="-4.4817927170868396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1526479750778819"/>
              <c:y val="-2.2408963585434174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3707165109034267"/>
              <c:y val="-4.4817927170868396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1526479750778819"/>
              <c:y val="-2.2408963585434174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Helper!$B$61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BAA-4DB5-A064-7DFFD0BDF0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BAA-4DB5-A064-7DFFD0BDF0CC}"/>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Helper!$A$62:$A$64</c:f>
              <c:strCache>
                <c:ptCount val="2"/>
                <c:pt idx="0">
                  <c:v>Yes</c:v>
                </c:pt>
                <c:pt idx="1">
                  <c:v>No</c:v>
                </c:pt>
              </c:strCache>
            </c:strRef>
          </c:cat>
          <c:val>
            <c:numRef>
              <c:f>Helper!$B$62:$B$64</c:f>
              <c:numCache>
                <c:formatCode>0.00%</c:formatCode>
                <c:ptCount val="2"/>
                <c:pt idx="0">
                  <c:v>0.59259259259259256</c:v>
                </c:pt>
                <c:pt idx="1">
                  <c:v>0.40740740740740738</c:v>
                </c:pt>
              </c:numCache>
            </c:numRef>
          </c:val>
          <c:extLst>
            <c:ext xmlns:c16="http://schemas.microsoft.com/office/drawing/2014/chart" uri="{C3380CC4-5D6E-409C-BE32-E72D297353CC}">
              <c16:uniqueId val="{00000004-7BAA-4DB5-A064-7DFFD0BDF0CC}"/>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Analysis).xlsx]Helper!PivotTable7</c:name>
    <c:fmtId val="40"/>
  </c:pivotSource>
  <c:chart>
    <c:title>
      <c:tx>
        <c:rich>
          <a:bodyPr rot="0" spcFirstLastPara="1" vertOverflow="ellipsis" vert="horz" wrap="square" anchor="ctr" anchorCtr="1"/>
          <a:lstStyle/>
          <a:p>
            <a:pPr>
              <a:defRPr lang="en-US" sz="1440" b="1" i="0" u="none" strike="noStrike" kern="1200" spc="0" baseline="0">
                <a:solidFill>
                  <a:schemeClr val="tx1">
                    <a:lumMod val="75000"/>
                    <a:lumOff val="25000"/>
                  </a:schemeClr>
                </a:solidFill>
                <a:latin typeface="+mn-lt"/>
                <a:ea typeface="+mn-ea"/>
                <a:cs typeface="+mn-cs"/>
              </a:defRPr>
            </a:pPr>
            <a:r>
              <a:rPr lang="en-US"/>
              <a:t>music playing at the store</a:t>
            </a:r>
          </a:p>
        </c:rich>
      </c:tx>
      <c:overlay val="0"/>
      <c:spPr>
        <a:noFill/>
        <a:ln>
          <a:noFill/>
        </a:ln>
        <a:effectLst/>
      </c:spPr>
      <c:txPr>
        <a:bodyPr rot="0" spcFirstLastPara="1" vertOverflow="ellipsis" vert="horz" wrap="square" anchor="ctr" anchorCtr="1"/>
        <a:lstStyle/>
        <a:p>
          <a:pPr>
            <a:defRPr lang="en-US" sz="1440" b="1"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Helper!$B$19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4F8-44A0-8035-357BA9E338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4F8-44A0-8035-357BA9E3388C}"/>
              </c:ext>
            </c:extLst>
          </c:dPt>
          <c:dLbls>
            <c:spPr>
              <a:noFill/>
              <a:ln>
                <a:noFill/>
              </a:ln>
              <a:effectLst/>
            </c:spPr>
            <c:txPr>
              <a:bodyPr rot="0" spcFirstLastPara="1" vertOverflow="ellipsis" vert="horz" wrap="square" anchor="ctr" anchorCtr="1"/>
              <a:lstStyle/>
              <a:p>
                <a:pPr>
                  <a:defRPr lang="en-US"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Helper!$A$20:$A$22</c:f>
              <c:strCache>
                <c:ptCount val="2"/>
                <c:pt idx="0">
                  <c:v>Yes</c:v>
                </c:pt>
                <c:pt idx="1">
                  <c:v>No</c:v>
                </c:pt>
              </c:strCache>
            </c:strRef>
          </c:cat>
          <c:val>
            <c:numRef>
              <c:f>Helper!$B$20:$B$22</c:f>
              <c:numCache>
                <c:formatCode>0.00%</c:formatCode>
                <c:ptCount val="2"/>
                <c:pt idx="0">
                  <c:v>0.37037037037037035</c:v>
                </c:pt>
                <c:pt idx="1">
                  <c:v>0.62962962962962965</c:v>
                </c:pt>
              </c:numCache>
            </c:numRef>
          </c:val>
          <c:extLst>
            <c:ext xmlns:c16="http://schemas.microsoft.com/office/drawing/2014/chart" uri="{C3380CC4-5D6E-409C-BE32-E72D297353CC}">
              <c16:uniqueId val="{00000000-BC2E-4106-9585-9B4A6E39913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Analysis).xlsx]Helper!PivotTable8</c:name>
    <c:fmtId val="49"/>
  </c:pivotSource>
  <c:chart>
    <c:title>
      <c:tx>
        <c:rich>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r>
              <a:rPr lang="en-US"/>
              <a:t>Understand needs and wants</a:t>
            </a:r>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DDDDD"/>
          </a:solidFill>
          <a:ln w="19050">
            <a:solidFill>
              <a:schemeClr val="lt1"/>
            </a:solidFill>
          </a:ln>
          <a:effectLst/>
        </c:spPr>
      </c:pivotFmt>
      <c:pivotFmt>
        <c:idx val="2"/>
        <c:spPr>
          <a:solidFill>
            <a:srgbClr val="FF6600"/>
          </a:solidFill>
          <a:ln w="19050">
            <a:solidFill>
              <a:schemeClr val="lt1"/>
            </a:solidFill>
          </a:ln>
          <a:effectLst/>
        </c:spPr>
      </c:pivotFmt>
    </c:pivotFmts>
    <c:plotArea>
      <c:layout/>
      <c:doughnutChart>
        <c:varyColors val="1"/>
        <c:ser>
          <c:idx val="0"/>
          <c:order val="0"/>
          <c:tx>
            <c:strRef>
              <c:f>Helper!$B$73</c:f>
              <c:strCache>
                <c:ptCount val="1"/>
                <c:pt idx="0">
                  <c:v>Total</c:v>
                </c:pt>
              </c:strCache>
            </c:strRef>
          </c:tx>
          <c:spPr>
            <a:solidFill>
              <a:srgbClr val="FF6600"/>
            </a:solidFill>
          </c:spPr>
          <c:dPt>
            <c:idx val="0"/>
            <c:bubble3D val="0"/>
            <c:spPr>
              <a:solidFill>
                <a:srgbClr val="FF6600"/>
              </a:solidFill>
              <a:ln w="19050">
                <a:solidFill>
                  <a:schemeClr val="lt1"/>
                </a:solidFill>
              </a:ln>
              <a:effectLst/>
            </c:spPr>
            <c:extLst>
              <c:ext xmlns:c16="http://schemas.microsoft.com/office/drawing/2014/chart" uri="{C3380CC4-5D6E-409C-BE32-E72D297353CC}">
                <c16:uniqueId val="{00000003-B23E-4AA3-BCAD-6F194D30570C}"/>
              </c:ext>
            </c:extLst>
          </c:dPt>
          <c:dPt>
            <c:idx val="1"/>
            <c:bubble3D val="0"/>
            <c:spPr>
              <a:solidFill>
                <a:srgbClr val="DDDDDD"/>
              </a:solidFill>
              <a:ln w="19050">
                <a:solidFill>
                  <a:schemeClr val="lt1"/>
                </a:solidFill>
              </a:ln>
              <a:effectLst/>
            </c:spPr>
            <c:extLst>
              <c:ext xmlns:c16="http://schemas.microsoft.com/office/drawing/2014/chart" uri="{C3380CC4-5D6E-409C-BE32-E72D297353CC}">
                <c16:uniqueId val="{00000002-B23E-4AA3-BCAD-6F194D30570C}"/>
              </c:ext>
            </c:extLst>
          </c:dPt>
          <c:cat>
            <c:strRef>
              <c:f>Helper!$A$74:$A$76</c:f>
              <c:strCache>
                <c:ptCount val="2"/>
                <c:pt idx="0">
                  <c:v>Yes</c:v>
                </c:pt>
                <c:pt idx="1">
                  <c:v>No</c:v>
                </c:pt>
              </c:strCache>
            </c:strRef>
          </c:cat>
          <c:val>
            <c:numRef>
              <c:f>Helper!$B$74:$B$76</c:f>
              <c:numCache>
                <c:formatCode>0.00%</c:formatCode>
                <c:ptCount val="2"/>
                <c:pt idx="0">
                  <c:v>0.96296296296296291</c:v>
                </c:pt>
                <c:pt idx="1">
                  <c:v>3.7037037037037035E-2</c:v>
                </c:pt>
              </c:numCache>
            </c:numRef>
          </c:val>
          <c:extLst>
            <c:ext xmlns:c16="http://schemas.microsoft.com/office/drawing/2014/chart" uri="{C3380CC4-5D6E-409C-BE32-E72D297353CC}">
              <c16:uniqueId val="{00000000-B23E-4AA3-BCAD-6F194D30570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Analysis).xlsx]Helper!PivotTable9</c:name>
    <c:fmtId val="5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DDDDD"/>
          </a:solidFill>
          <a:ln w="19050">
            <a:solidFill>
              <a:schemeClr val="lt1"/>
            </a:solidFill>
          </a:ln>
          <a:effectLst/>
        </c:spPr>
      </c:pivotFmt>
      <c:pivotFmt>
        <c:idx val="2"/>
        <c:spPr>
          <a:solidFill>
            <a:srgbClr val="FF6600"/>
          </a:solidFill>
          <a:ln w="19050">
            <a:solidFill>
              <a:schemeClr val="lt1"/>
            </a:solidFill>
          </a:ln>
          <a:effectLst/>
        </c:spPr>
      </c:pivotFmt>
    </c:pivotFmts>
    <c:plotArea>
      <c:layout/>
      <c:doughnutChart>
        <c:varyColors val="1"/>
        <c:ser>
          <c:idx val="0"/>
          <c:order val="0"/>
          <c:tx>
            <c:strRef>
              <c:f>Helper!$B$92</c:f>
              <c:strCache>
                <c:ptCount val="1"/>
                <c:pt idx="0">
                  <c:v>Total</c:v>
                </c:pt>
              </c:strCache>
            </c:strRef>
          </c:tx>
          <c:spPr>
            <a:solidFill>
              <a:srgbClr val="FF6600"/>
            </a:solidFill>
          </c:spPr>
          <c:dPt>
            <c:idx val="0"/>
            <c:bubble3D val="0"/>
            <c:spPr>
              <a:solidFill>
                <a:srgbClr val="DDDDDD"/>
              </a:solidFill>
              <a:ln w="19050">
                <a:solidFill>
                  <a:schemeClr val="lt1"/>
                </a:solidFill>
              </a:ln>
              <a:effectLst/>
            </c:spPr>
            <c:extLst>
              <c:ext xmlns:c16="http://schemas.microsoft.com/office/drawing/2014/chart" uri="{C3380CC4-5D6E-409C-BE32-E72D297353CC}">
                <c16:uniqueId val="{00000001-A561-471D-A9C0-26E253115F6B}"/>
              </c:ext>
            </c:extLst>
          </c:dPt>
          <c:dPt>
            <c:idx val="1"/>
            <c:bubble3D val="0"/>
            <c:spPr>
              <a:solidFill>
                <a:srgbClr val="FF6600"/>
              </a:solidFill>
              <a:ln w="19050">
                <a:solidFill>
                  <a:schemeClr val="lt1"/>
                </a:solidFill>
              </a:ln>
              <a:effectLst/>
            </c:spPr>
            <c:extLst>
              <c:ext xmlns:c16="http://schemas.microsoft.com/office/drawing/2014/chart" uri="{C3380CC4-5D6E-409C-BE32-E72D297353CC}">
                <c16:uniqueId val="{00000002-4C7B-4F04-9C84-581EA17D937A}"/>
              </c:ext>
            </c:extLst>
          </c:dPt>
          <c:cat>
            <c:strRef>
              <c:f>Helper!$A$93:$A$95</c:f>
              <c:strCache>
                <c:ptCount val="2"/>
                <c:pt idx="0">
                  <c:v>Yes</c:v>
                </c:pt>
                <c:pt idx="1">
                  <c:v>No</c:v>
                </c:pt>
              </c:strCache>
            </c:strRef>
          </c:cat>
          <c:val>
            <c:numRef>
              <c:f>Helper!$B$93:$B$95</c:f>
              <c:numCache>
                <c:formatCode>0.00%</c:formatCode>
                <c:ptCount val="2"/>
                <c:pt idx="0">
                  <c:v>0.85185185185185186</c:v>
                </c:pt>
                <c:pt idx="1">
                  <c:v>0.14814814814814814</c:v>
                </c:pt>
              </c:numCache>
            </c:numRef>
          </c:val>
          <c:extLst>
            <c:ext xmlns:c16="http://schemas.microsoft.com/office/drawing/2014/chart" uri="{C3380CC4-5D6E-409C-BE32-E72D297353CC}">
              <c16:uniqueId val="{00000000-4C7B-4F04-9C84-581EA17D937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Analysis).xlsx]Helper!PivotTable10</c:name>
    <c:fmtId val="7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Style Advisor asking about your product needs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6600"/>
          </a:solidFill>
          <a:ln w="19050">
            <a:solidFill>
              <a:schemeClr val="lt1"/>
            </a:solidFill>
          </a:ln>
          <a:effectLst/>
        </c:spPr>
      </c:pivotFmt>
      <c:pivotFmt>
        <c:idx val="2"/>
        <c:spPr>
          <a:solidFill>
            <a:srgbClr val="FF6600"/>
          </a:solidFill>
          <a:ln w="19050">
            <a:solidFill>
              <a:schemeClr val="lt1"/>
            </a:solidFill>
          </a:ln>
          <a:effectLst/>
        </c:spPr>
      </c:pivotFmt>
    </c:pivotFmts>
    <c:plotArea>
      <c:layout/>
      <c:doughnutChart>
        <c:varyColors val="1"/>
        <c:ser>
          <c:idx val="0"/>
          <c:order val="0"/>
          <c:tx>
            <c:strRef>
              <c:f>Helper!$B$108</c:f>
              <c:strCache>
                <c:ptCount val="1"/>
                <c:pt idx="0">
                  <c:v>Total</c:v>
                </c:pt>
              </c:strCache>
            </c:strRef>
          </c:tx>
          <c:spPr>
            <a:solidFill>
              <a:srgbClr val="FF6600"/>
            </a:solidFill>
          </c:spPr>
          <c:dPt>
            <c:idx val="0"/>
            <c:bubble3D val="0"/>
            <c:spPr>
              <a:solidFill>
                <a:srgbClr val="FF6600"/>
              </a:solidFill>
              <a:ln w="19050">
                <a:solidFill>
                  <a:schemeClr val="lt1"/>
                </a:solidFill>
              </a:ln>
              <a:effectLst/>
            </c:spPr>
            <c:extLst>
              <c:ext xmlns:c16="http://schemas.microsoft.com/office/drawing/2014/chart" uri="{C3380CC4-5D6E-409C-BE32-E72D297353CC}">
                <c16:uniqueId val="{00000001-2ED4-42B3-B583-BBA0F066BD60}"/>
              </c:ext>
            </c:extLst>
          </c:dPt>
          <c:dPt>
            <c:idx val="1"/>
            <c:bubble3D val="0"/>
            <c:spPr>
              <a:solidFill>
                <a:srgbClr val="FF6600"/>
              </a:solidFill>
              <a:ln w="19050">
                <a:solidFill>
                  <a:schemeClr val="lt1"/>
                </a:solidFill>
              </a:ln>
              <a:effectLst/>
            </c:spPr>
            <c:extLst>
              <c:ext xmlns:c16="http://schemas.microsoft.com/office/drawing/2014/chart" uri="{C3380CC4-5D6E-409C-BE32-E72D297353CC}">
                <c16:uniqueId val="{00000002-5BCD-4EBF-AF2B-E888E10297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Helper!$A$109:$A$111</c:f>
              <c:strCache>
                <c:ptCount val="2"/>
                <c:pt idx="0">
                  <c:v>Yes</c:v>
                </c:pt>
                <c:pt idx="1">
                  <c:v>No</c:v>
                </c:pt>
              </c:strCache>
            </c:strRef>
          </c:cat>
          <c:val>
            <c:numRef>
              <c:f>Helper!$B$109:$B$111</c:f>
              <c:numCache>
                <c:formatCode>0.00%</c:formatCode>
                <c:ptCount val="2"/>
                <c:pt idx="0">
                  <c:v>0.25925925925925924</c:v>
                </c:pt>
                <c:pt idx="1">
                  <c:v>0.7407407407407407</c:v>
                </c:pt>
              </c:numCache>
            </c:numRef>
          </c:val>
          <c:extLst>
            <c:ext xmlns:c16="http://schemas.microsoft.com/office/drawing/2014/chart" uri="{C3380CC4-5D6E-409C-BE32-E72D297353CC}">
              <c16:uniqueId val="{00000000-5BCD-4EBF-AF2B-E888E1029734}"/>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Analysis).xlsx]Helper!PivotTable11</c:name>
    <c:fmtId val="8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craftsmanship of the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6600"/>
          </a:solidFill>
          <a:ln w="19050">
            <a:solidFill>
              <a:schemeClr val="lt1"/>
            </a:solidFill>
          </a:ln>
          <a:effectLst/>
        </c:spPr>
      </c:pivotFmt>
      <c:pivotFmt>
        <c:idx val="2"/>
        <c:spPr>
          <a:solidFill>
            <a:srgbClr val="FF6600"/>
          </a:solidFill>
          <a:ln w="19050">
            <a:solidFill>
              <a:schemeClr val="lt1"/>
            </a:solidFill>
          </a:ln>
          <a:effectLst/>
        </c:spPr>
      </c:pivotFmt>
    </c:pivotFmts>
    <c:plotArea>
      <c:layout/>
      <c:doughnutChart>
        <c:varyColors val="1"/>
        <c:ser>
          <c:idx val="0"/>
          <c:order val="0"/>
          <c:tx>
            <c:strRef>
              <c:f>Helper!$B$127</c:f>
              <c:strCache>
                <c:ptCount val="1"/>
                <c:pt idx="0">
                  <c:v>Total</c:v>
                </c:pt>
              </c:strCache>
            </c:strRef>
          </c:tx>
          <c:dPt>
            <c:idx val="0"/>
            <c:bubble3D val="0"/>
            <c:spPr>
              <a:solidFill>
                <a:srgbClr val="FF6600"/>
              </a:solidFill>
              <a:ln w="19050">
                <a:solidFill>
                  <a:schemeClr val="lt1"/>
                </a:solidFill>
              </a:ln>
              <a:effectLst/>
            </c:spPr>
            <c:extLst>
              <c:ext xmlns:c16="http://schemas.microsoft.com/office/drawing/2014/chart" uri="{C3380CC4-5D6E-409C-BE32-E72D297353CC}">
                <c16:uniqueId val="{00000003-644A-438C-9875-84412647764D}"/>
              </c:ext>
            </c:extLst>
          </c:dPt>
          <c:dPt>
            <c:idx val="1"/>
            <c:bubble3D val="0"/>
            <c:spPr>
              <a:solidFill>
                <a:srgbClr val="FF6600"/>
              </a:solidFill>
              <a:ln w="19050">
                <a:solidFill>
                  <a:schemeClr val="lt1"/>
                </a:solidFill>
              </a:ln>
              <a:effectLst/>
            </c:spPr>
            <c:extLst>
              <c:ext xmlns:c16="http://schemas.microsoft.com/office/drawing/2014/chart" uri="{C3380CC4-5D6E-409C-BE32-E72D297353CC}">
                <c16:uniqueId val="{00000002-644A-438C-9875-84412647764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Helper!$A$128:$A$130</c:f>
              <c:strCache>
                <c:ptCount val="2"/>
                <c:pt idx="0">
                  <c:v>Yes</c:v>
                </c:pt>
                <c:pt idx="1">
                  <c:v>No</c:v>
                </c:pt>
              </c:strCache>
            </c:strRef>
          </c:cat>
          <c:val>
            <c:numRef>
              <c:f>Helper!$B$128:$B$130</c:f>
              <c:numCache>
                <c:formatCode>0.00%</c:formatCode>
                <c:ptCount val="2"/>
                <c:pt idx="0">
                  <c:v>0.51851851851851849</c:v>
                </c:pt>
                <c:pt idx="1">
                  <c:v>0.48148148148148145</c:v>
                </c:pt>
              </c:numCache>
            </c:numRef>
          </c:val>
          <c:extLst>
            <c:ext xmlns:c16="http://schemas.microsoft.com/office/drawing/2014/chart" uri="{C3380CC4-5D6E-409C-BE32-E72D297353CC}">
              <c16:uniqueId val="{00000000-644A-438C-9875-84412647764D}"/>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Analysis).xlsx]Helper!PivotTable7</c:name>
    <c:fmtId val="47"/>
  </c:pivotSource>
  <c:chart>
    <c:title>
      <c:tx>
        <c:rich>
          <a:bodyPr rot="0" spcFirstLastPara="1" vertOverflow="ellipsis" vert="horz" wrap="square" anchor="ctr" anchorCtr="1"/>
          <a:lstStyle/>
          <a:p>
            <a:pPr algn="ctr" rtl="0">
              <a:defRPr lang="en-US" sz="1440" b="1" i="0" u="none" strike="noStrike" kern="1200" spc="0" baseline="0">
                <a:solidFill>
                  <a:schemeClr val="bg1"/>
                </a:solidFill>
                <a:latin typeface="+mn-lt"/>
                <a:ea typeface="+mn-ea"/>
                <a:cs typeface="+mn-cs"/>
              </a:defRPr>
            </a:pPr>
            <a:r>
              <a:rPr lang="en-US" sz="1440" b="1" i="0" u="none" strike="noStrike" kern="1200" spc="0" baseline="0">
                <a:solidFill>
                  <a:schemeClr val="bg1"/>
                </a:solidFill>
                <a:latin typeface="+mn-lt"/>
                <a:ea typeface="+mn-ea"/>
                <a:cs typeface="+mn-cs"/>
              </a:rPr>
              <a:t>Music playing at the store</a:t>
            </a:r>
          </a:p>
        </c:rich>
      </c:tx>
      <c:layout>
        <c:manualLayout>
          <c:xMode val="edge"/>
          <c:yMode val="edge"/>
          <c:x val="0.22862564922093487"/>
          <c:y val="7.6435185185185189E-2"/>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200" b="1" i="0" u="none" strike="noStrike" kern="1200" spc="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200" b="1" i="0" u="none" strike="noStrike" kern="1200" spc="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DDDDDD"/>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200" b="1" i="0" u="none" strike="noStrike" kern="1200" spc="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solidFill>
            <a:srgbClr val="FF6600"/>
          </a:solidFill>
          <a:ln w="19050">
            <a:solidFill>
              <a:schemeClr val="lt1"/>
            </a:solidFill>
          </a:ln>
          <a:effectLst/>
        </c:spPr>
      </c:pivotFmt>
      <c:pivotFmt>
        <c:idx val="6"/>
        <c:spPr>
          <a:solidFill>
            <a:srgbClr val="DDDDDD"/>
          </a:solidFill>
          <a:ln w="19050">
            <a:solidFill>
              <a:schemeClr val="lt1"/>
            </a:solidFill>
          </a:ln>
          <a:effectLst/>
        </c:spPr>
        <c:dLbl>
          <c:idx val="0"/>
          <c:delete val="1"/>
          <c:extLst>
            <c:ext xmlns:c15="http://schemas.microsoft.com/office/drawing/2012/chart" uri="{CE6537A1-D6FC-4f65-9D91-7224C49458BB}"/>
          </c:extLst>
        </c:dLbl>
      </c:pivotFmt>
      <c:pivotFmt>
        <c:idx val="7"/>
        <c:spPr>
          <a:solidFill>
            <a:srgbClr val="DDDDDD"/>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200" b="1" i="0" u="none" strike="noStrike" kern="1200" spc="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rgbClr val="FF6600"/>
          </a:solidFill>
          <a:ln w="19050">
            <a:solidFill>
              <a:schemeClr val="lt1"/>
            </a:solidFill>
          </a:ln>
          <a:effectLst/>
        </c:spPr>
      </c:pivotFmt>
      <c:pivotFmt>
        <c:idx val="9"/>
        <c:spPr>
          <a:solidFill>
            <a:srgbClr val="DDDDDD"/>
          </a:solidFill>
          <a:ln w="19050">
            <a:solidFill>
              <a:schemeClr val="lt1"/>
            </a:solidFill>
          </a:ln>
          <a:effectLst/>
        </c:spPr>
        <c:dLbl>
          <c:idx val="0"/>
          <c:delete val="1"/>
          <c:extLst>
            <c:ext xmlns:c15="http://schemas.microsoft.com/office/drawing/2012/chart" uri="{CE6537A1-D6FC-4f65-9D91-7224C49458BB}"/>
          </c:extLst>
        </c:dLbl>
      </c:pivotFmt>
      <c:pivotFmt>
        <c:idx val="10"/>
        <c:spPr>
          <a:solidFill>
            <a:srgbClr val="DDDDDD"/>
          </a:solidFill>
          <a:ln>
            <a:solidFill>
              <a:schemeClr val="bg1">
                <a:alpha val="0"/>
              </a:schemeClr>
            </a:solidFill>
          </a:ln>
        </c:spPr>
        <c:marker>
          <c:symbol val="none"/>
        </c:marker>
        <c:dLbl>
          <c:idx val="0"/>
          <c:delete val="1"/>
          <c:extLst>
            <c:ext xmlns:c15="http://schemas.microsoft.com/office/drawing/2012/chart" uri="{CE6537A1-D6FC-4f65-9D91-7224C49458BB}"/>
          </c:extLst>
        </c:dLbl>
      </c:pivotFmt>
      <c:pivotFmt>
        <c:idx val="11"/>
        <c:spPr>
          <a:solidFill>
            <a:srgbClr val="FF6600"/>
          </a:solidFill>
          <a:ln w="19050">
            <a:solidFill>
              <a:schemeClr val="bg1">
                <a:alpha val="0"/>
              </a:schemeClr>
            </a:solidFill>
          </a:ln>
          <a:effectLst/>
        </c:spPr>
      </c:pivotFmt>
      <c:pivotFmt>
        <c:idx val="12"/>
        <c:spPr>
          <a:solidFill>
            <a:srgbClr val="DDDDDD"/>
          </a:solidFill>
          <a:ln w="19050">
            <a:solidFill>
              <a:schemeClr val="bg1">
                <a:alpha val="0"/>
              </a:schemeClr>
            </a:solidFill>
          </a:ln>
          <a:effectLst/>
        </c:spPr>
      </c:pivotFmt>
    </c:pivotFmts>
    <c:plotArea>
      <c:layout/>
      <c:doughnutChart>
        <c:varyColors val="1"/>
        <c:ser>
          <c:idx val="0"/>
          <c:order val="0"/>
          <c:tx>
            <c:strRef>
              <c:f>Helper!$B$19</c:f>
              <c:strCache>
                <c:ptCount val="1"/>
                <c:pt idx="0">
                  <c:v>Total</c:v>
                </c:pt>
              </c:strCache>
            </c:strRef>
          </c:tx>
          <c:spPr>
            <a:solidFill>
              <a:srgbClr val="DDDDDD"/>
            </a:solidFill>
            <a:ln>
              <a:solidFill>
                <a:schemeClr val="bg1">
                  <a:alpha val="0"/>
                </a:schemeClr>
              </a:solidFill>
            </a:ln>
          </c:spPr>
          <c:dPt>
            <c:idx val="0"/>
            <c:bubble3D val="0"/>
            <c:spPr>
              <a:solidFill>
                <a:srgbClr val="FF6600"/>
              </a:solidFill>
              <a:ln w="19050">
                <a:solidFill>
                  <a:schemeClr val="bg1">
                    <a:alpha val="0"/>
                  </a:schemeClr>
                </a:solidFill>
              </a:ln>
              <a:effectLst/>
            </c:spPr>
            <c:extLst>
              <c:ext xmlns:c16="http://schemas.microsoft.com/office/drawing/2014/chart" uri="{C3380CC4-5D6E-409C-BE32-E72D297353CC}">
                <c16:uniqueId val="{00000001-ADED-448D-8748-91871C348E59}"/>
              </c:ext>
            </c:extLst>
          </c:dPt>
          <c:dPt>
            <c:idx val="1"/>
            <c:bubble3D val="0"/>
            <c:spPr>
              <a:solidFill>
                <a:srgbClr val="DDDDDD"/>
              </a:solidFill>
              <a:ln w="19050">
                <a:solidFill>
                  <a:schemeClr val="bg1">
                    <a:alpha val="0"/>
                  </a:schemeClr>
                </a:solidFill>
              </a:ln>
              <a:effectLst/>
            </c:spPr>
            <c:extLst>
              <c:ext xmlns:c16="http://schemas.microsoft.com/office/drawing/2014/chart" uri="{C3380CC4-5D6E-409C-BE32-E72D297353CC}">
                <c16:uniqueId val="{00000003-ADED-448D-8748-91871C348E59}"/>
              </c:ext>
            </c:extLst>
          </c:dPt>
          <c:cat>
            <c:strRef>
              <c:f>Helper!$A$20:$A$22</c:f>
              <c:strCache>
                <c:ptCount val="2"/>
                <c:pt idx="0">
                  <c:v>Yes</c:v>
                </c:pt>
                <c:pt idx="1">
                  <c:v>No</c:v>
                </c:pt>
              </c:strCache>
            </c:strRef>
          </c:cat>
          <c:val>
            <c:numRef>
              <c:f>Helper!$B$20:$B$22</c:f>
              <c:numCache>
                <c:formatCode>0.00%</c:formatCode>
                <c:ptCount val="2"/>
                <c:pt idx="0">
                  <c:v>0.37037037037037035</c:v>
                </c:pt>
                <c:pt idx="1">
                  <c:v>0.62962962962962965</c:v>
                </c:pt>
              </c:numCache>
            </c:numRef>
          </c:val>
          <c:extLst>
            <c:ext xmlns:c16="http://schemas.microsoft.com/office/drawing/2014/chart" uri="{C3380CC4-5D6E-409C-BE32-E72D297353CC}">
              <c16:uniqueId val="{00000004-ADED-448D-8748-91871C348E5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0"/>
      </a:schemeClr>
    </a:solidFill>
    <a:ln w="9525" cap="flat" cmpd="sng" algn="ctr">
      <a:solidFill>
        <a:schemeClr val="bg1">
          <a:alpha val="0"/>
        </a:schemeClr>
      </a:solidFill>
      <a:round/>
    </a:ln>
    <a:effectLst/>
  </c:spPr>
  <c:txPr>
    <a:bodyPr/>
    <a:lstStyle/>
    <a:p>
      <a:pPr algn="ctr" rtl="0">
        <a:defRPr lang="en-US" sz="1400" b="1" i="0" u="none" strike="noStrike" kern="1200" spc="0" baseline="0">
          <a:solidFill>
            <a:schemeClr val="bg1"/>
          </a:solidFill>
          <a:latin typeface="+mn-lt"/>
          <a:ea typeface="+mn-ea"/>
          <a:cs typeface="+mn-cs"/>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Analysis).xlsx]Helper!PivotTable12</c:name>
    <c:fmtId val="9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Style Advisor offer compliments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6600"/>
          </a:solidFill>
          <a:ln w="19050">
            <a:solidFill>
              <a:schemeClr val="lt1"/>
            </a:solidFill>
          </a:ln>
          <a:effectLst/>
        </c:spPr>
      </c:pivotFmt>
      <c:pivotFmt>
        <c:idx val="2"/>
        <c:spPr>
          <a:solidFill>
            <a:srgbClr val="FF6600"/>
          </a:solidFill>
          <a:ln w="19050">
            <a:solidFill>
              <a:schemeClr val="lt1"/>
            </a:solidFill>
          </a:ln>
          <a:effectLst/>
        </c:spPr>
      </c:pivotFmt>
    </c:pivotFmts>
    <c:plotArea>
      <c:layout/>
      <c:doughnutChart>
        <c:varyColors val="1"/>
        <c:ser>
          <c:idx val="0"/>
          <c:order val="0"/>
          <c:tx>
            <c:strRef>
              <c:f>Helper!$B$146</c:f>
              <c:strCache>
                <c:ptCount val="1"/>
                <c:pt idx="0">
                  <c:v>Total</c:v>
                </c:pt>
              </c:strCache>
            </c:strRef>
          </c:tx>
          <c:spPr>
            <a:solidFill>
              <a:srgbClr val="FF6600"/>
            </a:solidFill>
          </c:spPr>
          <c:dPt>
            <c:idx val="0"/>
            <c:bubble3D val="0"/>
            <c:spPr>
              <a:solidFill>
                <a:srgbClr val="FF6600"/>
              </a:solidFill>
              <a:ln w="19050">
                <a:solidFill>
                  <a:schemeClr val="lt1"/>
                </a:solidFill>
              </a:ln>
              <a:effectLst/>
            </c:spPr>
            <c:extLst>
              <c:ext xmlns:c16="http://schemas.microsoft.com/office/drawing/2014/chart" uri="{C3380CC4-5D6E-409C-BE32-E72D297353CC}">
                <c16:uniqueId val="{00000001-F7C2-4FED-9126-D8D849E13E21}"/>
              </c:ext>
            </c:extLst>
          </c:dPt>
          <c:dPt>
            <c:idx val="1"/>
            <c:bubble3D val="0"/>
            <c:spPr>
              <a:solidFill>
                <a:srgbClr val="FF6600"/>
              </a:solidFill>
              <a:ln w="19050">
                <a:solidFill>
                  <a:schemeClr val="lt1"/>
                </a:solidFill>
              </a:ln>
              <a:effectLst/>
            </c:spPr>
            <c:extLst>
              <c:ext xmlns:c16="http://schemas.microsoft.com/office/drawing/2014/chart" uri="{C3380CC4-5D6E-409C-BE32-E72D297353CC}">
                <c16:uniqueId val="{00000002-60E0-4BEB-BEB4-96F78BD96B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Helper!$A$147:$A$149</c:f>
              <c:strCache>
                <c:ptCount val="2"/>
                <c:pt idx="0">
                  <c:v>Yes</c:v>
                </c:pt>
                <c:pt idx="1">
                  <c:v>No</c:v>
                </c:pt>
              </c:strCache>
            </c:strRef>
          </c:cat>
          <c:val>
            <c:numRef>
              <c:f>Helper!$B$147:$B$149</c:f>
              <c:numCache>
                <c:formatCode>0.00%</c:formatCode>
                <c:ptCount val="2"/>
                <c:pt idx="0">
                  <c:v>0.88888888888888884</c:v>
                </c:pt>
                <c:pt idx="1">
                  <c:v>0.1111111111111111</c:v>
                </c:pt>
              </c:numCache>
            </c:numRef>
          </c:val>
          <c:extLst>
            <c:ext xmlns:c16="http://schemas.microsoft.com/office/drawing/2014/chart" uri="{C3380CC4-5D6E-409C-BE32-E72D297353CC}">
              <c16:uniqueId val="{00000000-60E0-4BEB-BEB4-96F78BD96BD2}"/>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Analysis).xlsx]Helper!PivotTable13</c:name>
    <c:fmtId val="10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Style Advisor offer appropriate recommendations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6600"/>
          </a:solidFill>
          <a:ln w="19050">
            <a:solidFill>
              <a:schemeClr val="lt1"/>
            </a:solidFill>
          </a:ln>
          <a:effectLst/>
        </c:spPr>
      </c:pivotFmt>
      <c:pivotFmt>
        <c:idx val="2"/>
        <c:spPr>
          <a:solidFill>
            <a:srgbClr val="FF6600"/>
          </a:solidFill>
          <a:ln w="19050">
            <a:solidFill>
              <a:schemeClr val="lt1"/>
            </a:solidFill>
          </a:ln>
          <a:effectLst/>
        </c:spPr>
      </c:pivotFmt>
    </c:pivotFmts>
    <c:plotArea>
      <c:layout/>
      <c:doughnutChart>
        <c:varyColors val="1"/>
        <c:ser>
          <c:idx val="0"/>
          <c:order val="0"/>
          <c:tx>
            <c:strRef>
              <c:f>Helper!$B$158</c:f>
              <c:strCache>
                <c:ptCount val="1"/>
                <c:pt idx="0">
                  <c:v>Total</c:v>
                </c:pt>
              </c:strCache>
            </c:strRef>
          </c:tx>
          <c:spPr>
            <a:solidFill>
              <a:srgbClr val="FF6600"/>
            </a:solidFill>
          </c:spPr>
          <c:dPt>
            <c:idx val="0"/>
            <c:bubble3D val="0"/>
            <c:spPr>
              <a:solidFill>
                <a:srgbClr val="FF6600"/>
              </a:solidFill>
              <a:ln w="19050">
                <a:solidFill>
                  <a:schemeClr val="lt1"/>
                </a:solidFill>
              </a:ln>
              <a:effectLst/>
            </c:spPr>
            <c:extLst>
              <c:ext xmlns:c16="http://schemas.microsoft.com/office/drawing/2014/chart" uri="{C3380CC4-5D6E-409C-BE32-E72D297353CC}">
                <c16:uniqueId val="{00000001-2E7D-42BA-9E13-4852DB4B926B}"/>
              </c:ext>
            </c:extLst>
          </c:dPt>
          <c:dPt>
            <c:idx val="1"/>
            <c:bubble3D val="0"/>
            <c:spPr>
              <a:solidFill>
                <a:srgbClr val="FF6600"/>
              </a:solidFill>
              <a:ln w="19050">
                <a:solidFill>
                  <a:schemeClr val="lt1"/>
                </a:solidFill>
              </a:ln>
              <a:effectLst/>
            </c:spPr>
            <c:extLst>
              <c:ext xmlns:c16="http://schemas.microsoft.com/office/drawing/2014/chart" uri="{C3380CC4-5D6E-409C-BE32-E72D297353CC}">
                <c16:uniqueId val="{00000003-0A61-4493-83B1-8468072F9B6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Helper!$A$159:$A$160</c:f>
              <c:strCache>
                <c:ptCount val="1"/>
                <c:pt idx="0">
                  <c:v>Yes</c:v>
                </c:pt>
              </c:strCache>
            </c:strRef>
          </c:cat>
          <c:val>
            <c:numRef>
              <c:f>Helper!$B$159:$B$160</c:f>
              <c:numCache>
                <c:formatCode>0.00%</c:formatCode>
                <c:ptCount val="1"/>
                <c:pt idx="0">
                  <c:v>1</c:v>
                </c:pt>
              </c:numCache>
            </c:numRef>
          </c:val>
          <c:extLst>
            <c:ext xmlns:c16="http://schemas.microsoft.com/office/drawing/2014/chart" uri="{C3380CC4-5D6E-409C-BE32-E72D297353CC}">
              <c16:uniqueId val="{00000000-2010-45D2-A0E8-C280677B4BEE}"/>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Analysis).xlsx]Helper!PivotTable14</c:name>
    <c:fmtId val="1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Style Advisor try to get your feedback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6600"/>
          </a:solidFill>
          <a:ln w="19050">
            <a:solidFill>
              <a:schemeClr val="lt1"/>
            </a:solidFill>
          </a:ln>
          <a:effectLst/>
        </c:spPr>
      </c:pivotFmt>
      <c:pivotFmt>
        <c:idx val="2"/>
        <c:spPr>
          <a:solidFill>
            <a:srgbClr val="FF6600"/>
          </a:solidFill>
          <a:ln w="19050">
            <a:solidFill>
              <a:schemeClr val="lt1"/>
            </a:solidFill>
          </a:ln>
          <a:effectLst/>
        </c:spPr>
      </c:pivotFmt>
    </c:pivotFmts>
    <c:plotArea>
      <c:layout/>
      <c:doughnutChart>
        <c:varyColors val="1"/>
        <c:ser>
          <c:idx val="0"/>
          <c:order val="0"/>
          <c:tx>
            <c:strRef>
              <c:f>Helper!$B$175</c:f>
              <c:strCache>
                <c:ptCount val="1"/>
                <c:pt idx="0">
                  <c:v>Total</c:v>
                </c:pt>
              </c:strCache>
            </c:strRef>
          </c:tx>
          <c:spPr>
            <a:solidFill>
              <a:srgbClr val="FF6600"/>
            </a:solidFill>
          </c:spPr>
          <c:dPt>
            <c:idx val="0"/>
            <c:bubble3D val="0"/>
            <c:spPr>
              <a:solidFill>
                <a:srgbClr val="FF6600"/>
              </a:solidFill>
              <a:ln w="19050">
                <a:solidFill>
                  <a:schemeClr val="lt1"/>
                </a:solidFill>
              </a:ln>
              <a:effectLst/>
            </c:spPr>
            <c:extLst>
              <c:ext xmlns:c16="http://schemas.microsoft.com/office/drawing/2014/chart" uri="{C3380CC4-5D6E-409C-BE32-E72D297353CC}">
                <c16:uniqueId val="{00000001-FEE3-44E2-97CB-F6687A5F04E2}"/>
              </c:ext>
            </c:extLst>
          </c:dPt>
          <c:dPt>
            <c:idx val="1"/>
            <c:bubble3D val="0"/>
            <c:spPr>
              <a:solidFill>
                <a:srgbClr val="FF6600"/>
              </a:solidFill>
              <a:ln w="19050">
                <a:solidFill>
                  <a:schemeClr val="lt1"/>
                </a:solidFill>
              </a:ln>
              <a:effectLst/>
            </c:spPr>
            <c:extLst>
              <c:ext xmlns:c16="http://schemas.microsoft.com/office/drawing/2014/chart" uri="{C3380CC4-5D6E-409C-BE32-E72D297353CC}">
                <c16:uniqueId val="{00000002-6093-457C-8B08-6707FF445F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Helper!$A$176:$A$178</c:f>
              <c:strCache>
                <c:ptCount val="2"/>
                <c:pt idx="0">
                  <c:v>Yes</c:v>
                </c:pt>
                <c:pt idx="1">
                  <c:v>No</c:v>
                </c:pt>
              </c:strCache>
            </c:strRef>
          </c:cat>
          <c:val>
            <c:numRef>
              <c:f>Helper!$B$176:$B$178</c:f>
              <c:numCache>
                <c:formatCode>0.00%</c:formatCode>
                <c:ptCount val="2"/>
                <c:pt idx="0">
                  <c:v>0.66666666666666663</c:v>
                </c:pt>
                <c:pt idx="1">
                  <c:v>0.33333333333333331</c:v>
                </c:pt>
              </c:numCache>
            </c:numRef>
          </c:val>
          <c:extLst>
            <c:ext xmlns:c16="http://schemas.microsoft.com/office/drawing/2014/chart" uri="{C3380CC4-5D6E-409C-BE32-E72D297353CC}">
              <c16:uniqueId val="{00000000-6093-457C-8B08-6707FF445F6A}"/>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Analysis).xlsx]Helper!PivotTable15</c:name>
    <c:fmtId val="1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Gives</a:t>
            </a:r>
            <a:r>
              <a:rPr lang="en-US" baseline="0"/>
              <a:t> </a:t>
            </a:r>
            <a:r>
              <a:rPr lang="en-US"/>
              <a:t>farewell in warm manner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DDDDD"/>
          </a:solidFill>
          <a:ln w="19050">
            <a:solidFill>
              <a:schemeClr val="lt1"/>
            </a:solidFill>
          </a:ln>
          <a:effectLst/>
        </c:spPr>
      </c:pivotFmt>
      <c:pivotFmt>
        <c:idx val="2"/>
        <c:spPr>
          <a:solidFill>
            <a:srgbClr val="DDDDDD"/>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6600"/>
          </a:solidFill>
          <a:ln w="19050">
            <a:solidFill>
              <a:schemeClr val="lt1"/>
            </a:solidFill>
          </a:ln>
          <a:effectLst/>
        </c:spPr>
      </c:pivotFmt>
    </c:pivotFmts>
    <c:plotArea>
      <c:layout/>
      <c:doughnutChart>
        <c:varyColors val="1"/>
        <c:ser>
          <c:idx val="0"/>
          <c:order val="0"/>
          <c:tx>
            <c:strRef>
              <c:f>Helper!$B$192</c:f>
              <c:strCache>
                <c:ptCount val="1"/>
                <c:pt idx="0">
                  <c:v>Total</c:v>
                </c:pt>
              </c:strCache>
            </c:strRef>
          </c:tx>
          <c:spPr>
            <a:solidFill>
              <a:srgbClr val="FF6600"/>
            </a:solidFill>
          </c:spPr>
          <c:dPt>
            <c:idx val="0"/>
            <c:bubble3D val="0"/>
            <c:spPr>
              <a:solidFill>
                <a:srgbClr val="FF6600"/>
              </a:solidFill>
              <a:ln w="19050">
                <a:solidFill>
                  <a:schemeClr val="lt1"/>
                </a:solidFill>
              </a:ln>
              <a:effectLst/>
            </c:spPr>
            <c:extLst>
              <c:ext xmlns:c16="http://schemas.microsoft.com/office/drawing/2014/chart" uri="{C3380CC4-5D6E-409C-BE32-E72D297353CC}">
                <c16:uniqueId val="{00000001-7284-4FB1-B00F-AB4191D9091F}"/>
              </c:ext>
            </c:extLst>
          </c:dPt>
          <c:dPt>
            <c:idx val="1"/>
            <c:bubble3D val="0"/>
            <c:spPr>
              <a:solidFill>
                <a:srgbClr val="DDDDDD"/>
              </a:solidFill>
              <a:ln w="19050">
                <a:solidFill>
                  <a:schemeClr val="lt1"/>
                </a:solidFill>
              </a:ln>
              <a:effectLst/>
            </c:spPr>
            <c:extLst>
              <c:ext xmlns:c16="http://schemas.microsoft.com/office/drawing/2014/chart" uri="{C3380CC4-5D6E-409C-BE32-E72D297353CC}">
                <c16:uniqueId val="{00000002-BCBD-40A3-BE65-F9D164418712}"/>
              </c:ext>
            </c:extLst>
          </c:dPt>
          <c:dPt>
            <c:idx val="2"/>
            <c:bubble3D val="0"/>
            <c:spPr>
              <a:solidFill>
                <a:srgbClr val="DDDDDD"/>
              </a:solidFill>
              <a:ln w="19050">
                <a:solidFill>
                  <a:schemeClr val="lt1"/>
                </a:solidFill>
              </a:ln>
              <a:effectLst/>
            </c:spPr>
            <c:extLst>
              <c:ext xmlns:c16="http://schemas.microsoft.com/office/drawing/2014/chart" uri="{C3380CC4-5D6E-409C-BE32-E72D297353CC}">
                <c16:uniqueId val="{00000003-BCBD-40A3-BE65-F9D164418712}"/>
              </c:ext>
            </c:extLst>
          </c:dPt>
          <c:dLbls>
            <c:dLbl>
              <c:idx val="2"/>
              <c:delete val="1"/>
              <c:extLst>
                <c:ext xmlns:c15="http://schemas.microsoft.com/office/drawing/2012/chart" uri="{CE6537A1-D6FC-4f65-9D91-7224C49458BB}"/>
                <c:ext xmlns:c16="http://schemas.microsoft.com/office/drawing/2014/chart" uri="{C3380CC4-5D6E-409C-BE32-E72D297353CC}">
                  <c16:uniqueId val="{00000003-BCBD-40A3-BE65-F9D16441871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Helper!$A$193:$A$196</c:f>
              <c:strCache>
                <c:ptCount val="3"/>
                <c:pt idx="0">
                  <c:v>Yes</c:v>
                </c:pt>
                <c:pt idx="1">
                  <c:v>No</c:v>
                </c:pt>
                <c:pt idx="2">
                  <c:v>N/A</c:v>
                </c:pt>
              </c:strCache>
            </c:strRef>
          </c:cat>
          <c:val>
            <c:numRef>
              <c:f>Helper!$B$193:$B$196</c:f>
              <c:numCache>
                <c:formatCode>0.00%</c:formatCode>
                <c:ptCount val="3"/>
                <c:pt idx="0">
                  <c:v>0.55555555555555558</c:v>
                </c:pt>
                <c:pt idx="1">
                  <c:v>0.37037037037037035</c:v>
                </c:pt>
                <c:pt idx="2">
                  <c:v>7.407407407407407E-2</c:v>
                </c:pt>
              </c:numCache>
            </c:numRef>
          </c:val>
          <c:extLst>
            <c:ext xmlns:c16="http://schemas.microsoft.com/office/drawing/2014/chart" uri="{C3380CC4-5D6E-409C-BE32-E72D297353CC}">
              <c16:uniqueId val="{00000000-BCBD-40A3-BE65-F9D164418712}"/>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Analysis).xlsx]Pivot!PivotTable2</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Pivot!$B$13:$B$14</c:f>
              <c:strCache>
                <c:ptCount val="1"/>
                <c:pt idx="0">
                  <c:v>Average Performer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Pivot!$A$15:$A$19</c:f>
              <c:strCache>
                <c:ptCount val="4"/>
                <c:pt idx="0">
                  <c:v>East</c:v>
                </c:pt>
                <c:pt idx="1">
                  <c:v>North</c:v>
                </c:pt>
                <c:pt idx="2">
                  <c:v>South</c:v>
                </c:pt>
                <c:pt idx="3">
                  <c:v>West</c:v>
                </c:pt>
              </c:strCache>
            </c:strRef>
          </c:cat>
          <c:val>
            <c:numRef>
              <c:f>Pivot!$B$15:$B$19</c:f>
              <c:numCache>
                <c:formatCode>General</c:formatCode>
                <c:ptCount val="4"/>
                <c:pt idx="0">
                  <c:v>1</c:v>
                </c:pt>
                <c:pt idx="1">
                  <c:v>9</c:v>
                </c:pt>
                <c:pt idx="2">
                  <c:v>7</c:v>
                </c:pt>
                <c:pt idx="3">
                  <c:v>10</c:v>
                </c:pt>
              </c:numCache>
            </c:numRef>
          </c:val>
          <c:extLst>
            <c:ext xmlns:c16="http://schemas.microsoft.com/office/drawing/2014/chart" uri="{C3380CC4-5D6E-409C-BE32-E72D297353CC}">
              <c16:uniqueId val="{00000000-5B1B-494D-8FCD-EDEEBF7318B1}"/>
            </c:ext>
          </c:extLst>
        </c:ser>
        <c:dLbls>
          <c:dLblPos val="ctr"/>
          <c:showLegendKey val="0"/>
          <c:showVal val="1"/>
          <c:showCatName val="0"/>
          <c:showSerName val="0"/>
          <c:showPercent val="0"/>
          <c:showBubbleSize val="0"/>
        </c:dLbls>
        <c:gapWidth val="150"/>
        <c:overlap val="100"/>
        <c:axId val="241183376"/>
        <c:axId val="241205936"/>
      </c:barChart>
      <c:catAx>
        <c:axId val="24118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205936"/>
        <c:crosses val="autoZero"/>
        <c:auto val="1"/>
        <c:lblAlgn val="ctr"/>
        <c:lblOffset val="100"/>
        <c:noMultiLvlLbl val="0"/>
      </c:catAx>
      <c:valAx>
        <c:axId val="24120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18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Analysis).xlsx]Pivot!PivotTable1</c:name>
    <c:fmtId val="2"/>
  </c:pivotSource>
  <c:chart>
    <c:autoTitleDeleted val="1"/>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Pivot!$A$4:$A$8</c:f>
              <c:strCache>
                <c:ptCount val="4"/>
                <c:pt idx="0">
                  <c:v>East</c:v>
                </c:pt>
                <c:pt idx="1">
                  <c:v>West</c:v>
                </c:pt>
                <c:pt idx="2">
                  <c:v>North</c:v>
                </c:pt>
                <c:pt idx="3">
                  <c:v>South</c:v>
                </c:pt>
              </c:strCache>
            </c:strRef>
          </c:cat>
          <c:val>
            <c:numRef>
              <c:f>Pivot!$B$4:$B$8</c:f>
              <c:numCache>
                <c:formatCode>0.00%</c:formatCode>
                <c:ptCount val="4"/>
                <c:pt idx="0">
                  <c:v>3.7037037037037035E-2</c:v>
                </c:pt>
                <c:pt idx="1">
                  <c:v>0.37037037037037035</c:v>
                </c:pt>
                <c:pt idx="2">
                  <c:v>0.33333333333333331</c:v>
                </c:pt>
                <c:pt idx="3">
                  <c:v>0.25925925925925924</c:v>
                </c:pt>
              </c:numCache>
            </c:numRef>
          </c:val>
          <c:extLst>
            <c:ext xmlns:c16="http://schemas.microsoft.com/office/drawing/2014/chart" uri="{C3380CC4-5D6E-409C-BE32-E72D297353CC}">
              <c16:uniqueId val="{00000000-14E5-4549-97FA-5D9378643C16}"/>
            </c:ext>
          </c:extLst>
        </c:ser>
        <c:dLbls>
          <c:showLegendKey val="0"/>
          <c:showVal val="0"/>
          <c:showCatName val="0"/>
          <c:showSerName val="0"/>
          <c:showPercent val="0"/>
          <c:showBubbleSize val="0"/>
        </c:dLbls>
        <c:gapWidth val="219"/>
        <c:overlap val="-27"/>
        <c:axId val="1560325199"/>
        <c:axId val="1560331439"/>
      </c:barChart>
      <c:catAx>
        <c:axId val="1560325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331439"/>
        <c:crosses val="autoZero"/>
        <c:auto val="1"/>
        <c:lblAlgn val="ctr"/>
        <c:lblOffset val="100"/>
        <c:noMultiLvlLbl val="0"/>
      </c:catAx>
      <c:valAx>
        <c:axId val="15603314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325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Analysis).xlsx]Helper!PivotTable8</c:name>
    <c:fmtId val="57"/>
  </c:pivotSource>
  <c:chart>
    <c:title>
      <c:tx>
        <c:rich>
          <a:bodyPr rot="0" spcFirstLastPara="1" vertOverflow="ellipsis" vert="horz" wrap="square" anchor="ctr" anchorCtr="1"/>
          <a:lstStyle/>
          <a:p>
            <a:pPr algn="ctr" rtl="0">
              <a:defRPr lang="en-US" sz="1440" b="1" i="0" u="none" strike="noStrike" kern="1200" spc="0" baseline="0">
                <a:solidFill>
                  <a:schemeClr val="bg1"/>
                </a:solidFill>
                <a:latin typeface="+mn-lt"/>
                <a:ea typeface="+mn-ea"/>
                <a:cs typeface="+mn-cs"/>
              </a:defRPr>
            </a:pPr>
            <a:r>
              <a:rPr lang="en-US" sz="1440" b="1" i="0" u="none" strike="noStrike" kern="1200" spc="0" baseline="0">
                <a:solidFill>
                  <a:schemeClr val="bg1"/>
                </a:solidFill>
                <a:latin typeface="+mn-lt"/>
                <a:ea typeface="+mn-ea"/>
                <a:cs typeface="+mn-cs"/>
              </a:rPr>
              <a:t>Understand needs and wants</a:t>
            </a:r>
          </a:p>
        </c:rich>
      </c:tx>
      <c:layout>
        <c:manualLayout>
          <c:xMode val="edge"/>
          <c:yMode val="edge"/>
          <c:x val="0.2353136574074074"/>
          <c:y val="7.0555555555555552E-2"/>
        </c:manualLayout>
      </c:layout>
      <c:overlay val="0"/>
      <c:spPr>
        <a:noFill/>
        <a:ln>
          <a:noFill/>
        </a:ln>
        <a:effectLst/>
      </c:spPr>
      <c:txPr>
        <a:bodyPr rot="0" spcFirstLastPara="1" vertOverflow="ellipsis" vert="horz" wrap="square" anchor="ctr" anchorCtr="1"/>
        <a:lstStyle/>
        <a:p>
          <a:pPr algn="ctr" rtl="0">
            <a:defRPr lang="en-US" sz="144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FF6600"/>
          </a:solidFill>
          <a:ln w="19050">
            <a:solidFill>
              <a:schemeClr val="lt1"/>
            </a:solidFill>
          </a:ln>
          <a:effectLst/>
        </c:spPr>
        <c:marker>
          <c:symbol val="none"/>
        </c:marker>
      </c:pivotFmt>
      <c:pivotFmt>
        <c:idx val="1"/>
        <c:spPr>
          <a:solidFill>
            <a:srgbClr val="DDDDDD"/>
          </a:solidFill>
          <a:ln w="19050">
            <a:solidFill>
              <a:schemeClr val="lt1"/>
            </a:solidFill>
          </a:ln>
          <a:effectLst/>
        </c:spPr>
      </c:pivotFmt>
      <c:pivotFmt>
        <c:idx val="2"/>
        <c:spPr>
          <a:solidFill>
            <a:srgbClr val="FF6600"/>
          </a:solidFill>
          <a:ln w="19050">
            <a:solidFill>
              <a:schemeClr val="lt1"/>
            </a:solidFill>
          </a:ln>
          <a:effectLst/>
        </c:spPr>
      </c:pivotFmt>
      <c:pivotFmt>
        <c:idx val="3"/>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anchor="ctr" anchorCtr="0"/>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6600"/>
          </a:solidFill>
          <a:ln w="19050">
            <a:solidFill>
              <a:schemeClr val="lt1"/>
            </a:solidFill>
          </a:ln>
          <a:effectLst/>
        </c:spPr>
        <c:dLbl>
          <c:idx val="0"/>
          <c:spPr>
            <a:noFill/>
            <a:ln>
              <a:noFill/>
            </a:ln>
            <a:effectLst/>
          </c:spPr>
          <c:txPr>
            <a:bodyPr rot="0" spcFirstLastPara="1" vertOverflow="ellipsis" vert="horz" wrap="square" anchor="ctr" anchorCtr="0"/>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DDDDD"/>
          </a:solidFill>
          <a:ln w="19050">
            <a:solidFill>
              <a:schemeClr val="lt1"/>
            </a:solidFill>
          </a:ln>
          <a:effectLst/>
        </c:spPr>
      </c:pivotFmt>
      <c:pivotFmt>
        <c:idx val="6"/>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anchor="ctr" anchorCtr="0"/>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6600"/>
          </a:solidFill>
          <a:ln w="19050">
            <a:solidFill>
              <a:schemeClr val="lt1"/>
            </a:solidFill>
          </a:ln>
          <a:effectLst/>
        </c:spPr>
        <c:dLbl>
          <c:idx val="0"/>
          <c:spPr>
            <a:noFill/>
            <a:ln>
              <a:noFill/>
            </a:ln>
            <a:effectLst/>
          </c:spPr>
          <c:txPr>
            <a:bodyPr rot="0" spcFirstLastPara="1" vertOverflow="ellipsis" vert="horz" wrap="square" anchor="ctr" anchorCtr="0"/>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DDDDD"/>
          </a:solidFill>
          <a:ln w="19050">
            <a:solidFill>
              <a:schemeClr val="lt1"/>
            </a:solidFill>
          </a:ln>
          <a:effectLst/>
        </c:spPr>
      </c:pivotFmt>
      <c:pivotFmt>
        <c:idx val="9"/>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anchor="ctr" anchorCtr="0"/>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6600"/>
          </a:solidFill>
          <a:ln w="19050">
            <a:solidFill>
              <a:schemeClr val="lt1"/>
            </a:solidFill>
          </a:ln>
          <a:effectLst/>
        </c:spPr>
        <c:dLbl>
          <c:idx val="0"/>
          <c:spPr>
            <a:noFill/>
            <a:ln>
              <a:noFill/>
            </a:ln>
            <a:effectLst/>
          </c:spPr>
          <c:txPr>
            <a:bodyPr rot="0" spcFirstLastPara="1" vertOverflow="ellipsis" vert="horz" wrap="square" anchor="ctr" anchorCtr="0"/>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DDDDDD"/>
          </a:solidFill>
          <a:ln w="19050">
            <a:solidFill>
              <a:schemeClr val="lt1"/>
            </a:solidFill>
          </a:ln>
          <a:effectLst/>
        </c:spPr>
      </c:pivotFmt>
      <c:pivotFmt>
        <c:idx val="12"/>
        <c:spPr>
          <a:solidFill>
            <a:srgbClr val="FF6600"/>
          </a:solidFill>
          <a:ln w="19050">
            <a:solidFill>
              <a:schemeClr val="bg1">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6600"/>
          </a:solidFill>
          <a:ln w="19050">
            <a:solidFill>
              <a:schemeClr val="bg1">
                <a:alpha val="0"/>
              </a:schemeClr>
            </a:solidFill>
          </a:ln>
          <a:effectLst/>
        </c:spPr>
      </c:pivotFmt>
      <c:pivotFmt>
        <c:idx val="14"/>
        <c:spPr>
          <a:solidFill>
            <a:srgbClr val="DDDDDD"/>
          </a:solidFill>
          <a:ln w="19050">
            <a:solidFill>
              <a:schemeClr val="bg1">
                <a:alpha val="0"/>
              </a:schemeClr>
            </a:solidFill>
          </a:ln>
          <a:effectLst/>
        </c:spPr>
      </c:pivotFmt>
    </c:pivotFmts>
    <c:plotArea>
      <c:layout/>
      <c:doughnutChart>
        <c:varyColors val="1"/>
        <c:ser>
          <c:idx val="0"/>
          <c:order val="0"/>
          <c:tx>
            <c:strRef>
              <c:f>Helper!$B$73</c:f>
              <c:strCache>
                <c:ptCount val="1"/>
                <c:pt idx="0">
                  <c:v>Total</c:v>
                </c:pt>
              </c:strCache>
            </c:strRef>
          </c:tx>
          <c:spPr>
            <a:solidFill>
              <a:srgbClr val="FF6600"/>
            </a:solidFill>
            <a:ln>
              <a:solidFill>
                <a:schemeClr val="bg1">
                  <a:alpha val="0"/>
                </a:schemeClr>
              </a:solidFill>
            </a:ln>
          </c:spPr>
          <c:dPt>
            <c:idx val="0"/>
            <c:bubble3D val="0"/>
            <c:spPr>
              <a:solidFill>
                <a:srgbClr val="FF6600"/>
              </a:solidFill>
              <a:ln w="19050">
                <a:solidFill>
                  <a:schemeClr val="bg1">
                    <a:alpha val="0"/>
                  </a:schemeClr>
                </a:solidFill>
              </a:ln>
              <a:effectLst/>
            </c:spPr>
            <c:extLst>
              <c:ext xmlns:c16="http://schemas.microsoft.com/office/drawing/2014/chart" uri="{C3380CC4-5D6E-409C-BE32-E72D297353CC}">
                <c16:uniqueId val="{00000001-57EA-4A89-AE68-4A914E53F3E5}"/>
              </c:ext>
            </c:extLst>
          </c:dPt>
          <c:dPt>
            <c:idx val="1"/>
            <c:bubble3D val="0"/>
            <c:spPr>
              <a:solidFill>
                <a:srgbClr val="DDDDDD"/>
              </a:solidFill>
              <a:ln w="19050">
                <a:solidFill>
                  <a:schemeClr val="bg1">
                    <a:alpha val="0"/>
                  </a:schemeClr>
                </a:solidFill>
              </a:ln>
              <a:effectLst/>
            </c:spPr>
            <c:extLst>
              <c:ext xmlns:c16="http://schemas.microsoft.com/office/drawing/2014/chart" uri="{C3380CC4-5D6E-409C-BE32-E72D297353CC}">
                <c16:uniqueId val="{00000003-57EA-4A89-AE68-4A914E53F3E5}"/>
              </c:ext>
            </c:extLst>
          </c:dPt>
          <c:cat>
            <c:strRef>
              <c:f>Helper!$A$74:$A$76</c:f>
              <c:strCache>
                <c:ptCount val="2"/>
                <c:pt idx="0">
                  <c:v>Yes</c:v>
                </c:pt>
                <c:pt idx="1">
                  <c:v>No</c:v>
                </c:pt>
              </c:strCache>
            </c:strRef>
          </c:cat>
          <c:val>
            <c:numRef>
              <c:f>Helper!$B$74:$B$76</c:f>
              <c:numCache>
                <c:formatCode>0.00%</c:formatCode>
                <c:ptCount val="2"/>
                <c:pt idx="0">
                  <c:v>0.96296296296296291</c:v>
                </c:pt>
                <c:pt idx="1">
                  <c:v>3.7037037037037035E-2</c:v>
                </c:pt>
              </c:numCache>
            </c:numRef>
          </c:val>
          <c:extLst>
            <c:ext xmlns:c16="http://schemas.microsoft.com/office/drawing/2014/chart" uri="{C3380CC4-5D6E-409C-BE32-E72D297353CC}">
              <c16:uniqueId val="{00000004-57EA-4A89-AE68-4A914E53F3E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0"/>
      </a:schemeClr>
    </a:solidFill>
    <a:ln w="9525" cap="flat" cmpd="sng" algn="ctr">
      <a:solidFill>
        <a:schemeClr val="bg1">
          <a:alpha val="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Analysis).xlsx]Helper!PivotTable9</c:name>
    <c:fmtId val="67"/>
  </c:pivotSource>
  <c:chart>
    <c:title>
      <c:tx>
        <c:rich>
          <a:bodyPr rot="0" spcFirstLastPara="1" vertOverflow="ellipsis" vert="horz" wrap="square" anchor="ctr" anchorCtr="1"/>
          <a:lstStyle/>
          <a:p>
            <a:pPr algn="ctr" rtl="0">
              <a:defRPr lang="en-US" sz="1440" b="1" i="0" u="none" strike="noStrike" kern="1200" spc="0" baseline="0">
                <a:solidFill>
                  <a:schemeClr val="bg1"/>
                </a:solidFill>
                <a:latin typeface="+mn-lt"/>
                <a:ea typeface="+mn-ea"/>
                <a:cs typeface="+mn-cs"/>
              </a:defRPr>
            </a:pPr>
            <a:r>
              <a:rPr lang="en-US" sz="1440" b="1" i="0" u="none" strike="noStrike" kern="1200" spc="0" baseline="0">
                <a:solidFill>
                  <a:schemeClr val="bg1"/>
                </a:solidFill>
                <a:latin typeface="+mn-lt"/>
                <a:ea typeface="+mn-ea"/>
                <a:cs typeface="+mn-cs"/>
              </a:rPr>
              <a:t>Did the Style Advisor tell you about the brand</a:t>
            </a:r>
          </a:p>
        </c:rich>
      </c:tx>
      <c:overlay val="0"/>
      <c:spPr>
        <a:noFill/>
        <a:ln>
          <a:noFill/>
        </a:ln>
        <a:effectLst/>
      </c:spPr>
      <c:txPr>
        <a:bodyPr rot="0" spcFirstLastPara="1" vertOverflow="ellipsis" vert="horz" wrap="square" anchor="ctr" anchorCtr="1"/>
        <a:lstStyle/>
        <a:p>
          <a:pPr algn="ctr" rtl="0">
            <a:defRPr lang="en-US" sz="144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DDDDD"/>
          </a:solidFill>
          <a:ln w="19050">
            <a:solidFill>
              <a:schemeClr val="lt1"/>
            </a:solidFill>
          </a:ln>
          <a:effectLst/>
        </c:spPr>
      </c:pivotFmt>
      <c:pivotFmt>
        <c:idx val="2"/>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6600"/>
          </a:solidFill>
          <a:ln w="19050">
            <a:solidFill>
              <a:schemeClr val="lt1"/>
            </a:solidFill>
          </a:ln>
          <a:effectLst/>
        </c:spPr>
      </c:pivotFmt>
      <c:pivotFmt>
        <c:idx val="4"/>
        <c:spPr>
          <a:solidFill>
            <a:srgbClr val="DDDDDD"/>
          </a:solidFill>
          <a:ln w="19050">
            <a:solidFill>
              <a:schemeClr val="lt1"/>
            </a:solidFill>
          </a:ln>
          <a:effectLst/>
        </c:spPr>
      </c:pivotFmt>
      <c:pivotFmt>
        <c:idx val="5"/>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DDDDD"/>
          </a:solidFill>
          <a:ln w="19050">
            <a:solidFill>
              <a:schemeClr val="lt1"/>
            </a:solidFill>
          </a:ln>
          <a:effectLst/>
        </c:spPr>
      </c:pivotFmt>
      <c:pivotFmt>
        <c:idx val="7"/>
        <c:spPr>
          <a:solidFill>
            <a:srgbClr val="FF6600"/>
          </a:solidFill>
          <a:ln w="19050">
            <a:solidFill>
              <a:schemeClr val="lt1"/>
            </a:solidFill>
          </a:ln>
          <a:effectLst/>
        </c:spPr>
      </c:pivotFmt>
      <c:pivotFmt>
        <c:idx val="8"/>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6600"/>
          </a:solidFill>
          <a:ln w="19050">
            <a:solidFill>
              <a:schemeClr val="lt1"/>
            </a:solidFill>
          </a:ln>
          <a:effectLst/>
        </c:spPr>
      </c:pivotFmt>
      <c:pivotFmt>
        <c:idx val="10"/>
        <c:spPr>
          <a:solidFill>
            <a:srgbClr val="DDDDDD"/>
          </a:solidFill>
          <a:ln w="19050">
            <a:solidFill>
              <a:schemeClr val="lt1"/>
            </a:solidFill>
          </a:ln>
          <a:effectLst/>
        </c:spPr>
      </c:pivotFmt>
      <c:pivotFmt>
        <c:idx val="11"/>
        <c:spPr>
          <a:solidFill>
            <a:srgbClr val="FF6600"/>
          </a:solidFill>
          <a:ln w="19050">
            <a:solidFill>
              <a:schemeClr val="bg1">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6600"/>
          </a:solidFill>
          <a:ln w="19050">
            <a:solidFill>
              <a:schemeClr val="bg1">
                <a:alpha val="0"/>
              </a:schemeClr>
            </a:solidFill>
          </a:ln>
          <a:effectLst/>
        </c:spPr>
      </c:pivotFmt>
      <c:pivotFmt>
        <c:idx val="13"/>
        <c:spPr>
          <a:solidFill>
            <a:srgbClr val="DDDDDD"/>
          </a:solidFill>
          <a:ln w="19050">
            <a:solidFill>
              <a:schemeClr val="bg1">
                <a:alpha val="0"/>
              </a:schemeClr>
            </a:solidFill>
          </a:ln>
          <a:effectLst/>
        </c:spPr>
      </c:pivotFmt>
    </c:pivotFmts>
    <c:plotArea>
      <c:layout/>
      <c:doughnutChart>
        <c:varyColors val="1"/>
        <c:ser>
          <c:idx val="0"/>
          <c:order val="0"/>
          <c:tx>
            <c:strRef>
              <c:f>Helper!$B$92</c:f>
              <c:strCache>
                <c:ptCount val="1"/>
                <c:pt idx="0">
                  <c:v>Total</c:v>
                </c:pt>
              </c:strCache>
            </c:strRef>
          </c:tx>
          <c:spPr>
            <a:solidFill>
              <a:srgbClr val="FF6600"/>
            </a:solidFill>
            <a:ln>
              <a:solidFill>
                <a:schemeClr val="bg1">
                  <a:alpha val="0"/>
                </a:schemeClr>
              </a:solidFill>
            </a:ln>
          </c:spPr>
          <c:dPt>
            <c:idx val="0"/>
            <c:bubble3D val="0"/>
            <c:spPr>
              <a:solidFill>
                <a:srgbClr val="FF6600"/>
              </a:solidFill>
              <a:ln w="19050">
                <a:solidFill>
                  <a:schemeClr val="bg1">
                    <a:alpha val="0"/>
                  </a:schemeClr>
                </a:solidFill>
              </a:ln>
              <a:effectLst/>
            </c:spPr>
            <c:extLst>
              <c:ext xmlns:c16="http://schemas.microsoft.com/office/drawing/2014/chart" uri="{C3380CC4-5D6E-409C-BE32-E72D297353CC}">
                <c16:uniqueId val="{00000001-3CCE-448E-82A7-FFAA0403EF4F}"/>
              </c:ext>
            </c:extLst>
          </c:dPt>
          <c:dPt>
            <c:idx val="1"/>
            <c:bubble3D val="0"/>
            <c:spPr>
              <a:solidFill>
                <a:srgbClr val="DDDDDD"/>
              </a:solidFill>
              <a:ln w="19050">
                <a:solidFill>
                  <a:schemeClr val="bg1">
                    <a:alpha val="0"/>
                  </a:schemeClr>
                </a:solidFill>
              </a:ln>
              <a:effectLst/>
            </c:spPr>
            <c:extLst>
              <c:ext xmlns:c16="http://schemas.microsoft.com/office/drawing/2014/chart" uri="{C3380CC4-5D6E-409C-BE32-E72D297353CC}">
                <c16:uniqueId val="{00000003-3CCE-448E-82A7-FFAA0403EF4F}"/>
              </c:ext>
            </c:extLst>
          </c:dPt>
          <c:cat>
            <c:strRef>
              <c:f>Helper!$A$93:$A$95</c:f>
              <c:strCache>
                <c:ptCount val="2"/>
                <c:pt idx="0">
                  <c:v>Yes</c:v>
                </c:pt>
                <c:pt idx="1">
                  <c:v>No</c:v>
                </c:pt>
              </c:strCache>
            </c:strRef>
          </c:cat>
          <c:val>
            <c:numRef>
              <c:f>Helper!$B$93:$B$95</c:f>
              <c:numCache>
                <c:formatCode>0.00%</c:formatCode>
                <c:ptCount val="2"/>
                <c:pt idx="0">
                  <c:v>0.85185185185185186</c:v>
                </c:pt>
                <c:pt idx="1">
                  <c:v>0.14814814814814814</c:v>
                </c:pt>
              </c:numCache>
            </c:numRef>
          </c:val>
          <c:extLst>
            <c:ext xmlns:c16="http://schemas.microsoft.com/office/drawing/2014/chart" uri="{C3380CC4-5D6E-409C-BE32-E72D297353CC}">
              <c16:uniqueId val="{00000004-3CCE-448E-82A7-FFAA0403EF4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0"/>
      </a:schemeClr>
    </a:solidFill>
    <a:ln w="9525" cap="flat" cmpd="sng" algn="ctr">
      <a:solidFill>
        <a:schemeClr val="bg1">
          <a:alpha val="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Analysis).xlsx]Helper!PivotTable10</c:name>
    <c:fmtId val="81"/>
  </c:pivotSource>
  <c:chart>
    <c:title>
      <c:tx>
        <c:rich>
          <a:bodyPr rot="0" spcFirstLastPara="1" vertOverflow="ellipsis" vert="horz" wrap="square" anchor="ctr" anchorCtr="1"/>
          <a:lstStyle/>
          <a:p>
            <a:pPr algn="ctr" rtl="0">
              <a:defRPr lang="en-US" sz="1440" b="1" i="0" u="none" strike="noStrike" kern="1200" spc="0" baseline="0">
                <a:solidFill>
                  <a:schemeClr val="bg1"/>
                </a:solidFill>
                <a:latin typeface="+mn-lt"/>
                <a:ea typeface="+mn-ea"/>
                <a:cs typeface="+mn-cs"/>
              </a:defRPr>
            </a:pPr>
            <a:r>
              <a:rPr lang="en-US" sz="1440" b="1" i="0" u="none" strike="noStrike" kern="1200" spc="0" baseline="0">
                <a:solidFill>
                  <a:schemeClr val="bg1"/>
                </a:solidFill>
                <a:latin typeface="+mn-lt"/>
                <a:ea typeface="+mn-ea"/>
                <a:cs typeface="+mn-cs"/>
              </a:rPr>
              <a:t>Style Advisor asking about your product needs</a:t>
            </a:r>
          </a:p>
        </c:rich>
      </c:tx>
      <c:overlay val="0"/>
      <c:spPr>
        <a:noFill/>
        <a:ln>
          <a:noFill/>
        </a:ln>
        <a:effectLst/>
      </c:spPr>
      <c:txPr>
        <a:bodyPr rot="0" spcFirstLastPara="1" vertOverflow="ellipsis" vert="horz" wrap="square" anchor="ctr" anchorCtr="1"/>
        <a:lstStyle/>
        <a:p>
          <a:pPr algn="ctr" rtl="0">
            <a:defRPr lang="en-US" sz="144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DDDDD"/>
          </a:solidFill>
          <a:ln w="19050">
            <a:solidFill>
              <a:schemeClr val="lt1"/>
            </a:solidFill>
          </a:ln>
          <a:effectLst/>
        </c:spPr>
      </c:pivotFmt>
      <c:pivotFmt>
        <c:idx val="2"/>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6600"/>
          </a:solidFill>
          <a:ln w="19050">
            <a:solidFill>
              <a:schemeClr val="lt1"/>
            </a:solidFill>
          </a:ln>
          <a:effectLst/>
        </c:spPr>
      </c:pivotFmt>
      <c:pivotFmt>
        <c:idx val="4"/>
        <c:spPr>
          <a:solidFill>
            <a:srgbClr val="DDDDDD"/>
          </a:solidFill>
          <a:ln w="19050">
            <a:solidFill>
              <a:schemeClr val="lt1"/>
            </a:solidFill>
          </a:ln>
          <a:effectLst/>
        </c:spPr>
      </c:pivotFmt>
      <c:pivotFmt>
        <c:idx val="5"/>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6600"/>
          </a:solidFill>
          <a:ln w="19050">
            <a:solidFill>
              <a:schemeClr val="lt1"/>
            </a:solidFill>
          </a:ln>
          <a:effectLst/>
        </c:spPr>
      </c:pivotFmt>
      <c:pivotFmt>
        <c:idx val="7"/>
        <c:spPr>
          <a:solidFill>
            <a:srgbClr val="DDDDDD"/>
          </a:solidFill>
          <a:ln w="19050">
            <a:solidFill>
              <a:schemeClr val="lt1"/>
            </a:solidFill>
          </a:ln>
          <a:effectLst/>
        </c:spPr>
      </c:pivotFmt>
      <c:pivotFmt>
        <c:idx val="8"/>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6600"/>
          </a:solidFill>
          <a:ln w="19050">
            <a:solidFill>
              <a:schemeClr val="lt1"/>
            </a:solidFill>
          </a:ln>
          <a:effectLst/>
        </c:spPr>
      </c:pivotFmt>
      <c:pivotFmt>
        <c:idx val="10"/>
        <c:spPr>
          <a:solidFill>
            <a:srgbClr val="DDDDDD"/>
          </a:solidFill>
          <a:ln w="19050">
            <a:solidFill>
              <a:schemeClr val="lt1"/>
            </a:solidFill>
          </a:ln>
          <a:effectLst/>
        </c:spPr>
      </c:pivotFmt>
      <c:pivotFmt>
        <c:idx val="11"/>
        <c:spPr>
          <a:solidFill>
            <a:srgbClr val="FF6600"/>
          </a:solidFill>
          <a:ln w="19050">
            <a:solidFill>
              <a:schemeClr val="bg1">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800" b="1" i="0" u="none" strike="noStrike" kern="1200" baseline="0">
                  <a:no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6600"/>
          </a:solidFill>
          <a:ln w="19050">
            <a:solidFill>
              <a:schemeClr val="bg1">
                <a:alpha val="0"/>
              </a:schemeClr>
            </a:solidFill>
          </a:ln>
          <a:effectLst/>
        </c:spPr>
      </c:pivotFmt>
      <c:pivotFmt>
        <c:idx val="13"/>
        <c:spPr>
          <a:solidFill>
            <a:srgbClr val="DDDDDD"/>
          </a:solidFill>
          <a:ln w="19050">
            <a:solidFill>
              <a:schemeClr val="bg1">
                <a:alpha val="0"/>
              </a:schemeClr>
            </a:solidFill>
          </a:ln>
          <a:effectLst/>
        </c:spPr>
      </c:pivotFmt>
    </c:pivotFmts>
    <c:plotArea>
      <c:layout/>
      <c:doughnutChart>
        <c:varyColors val="1"/>
        <c:ser>
          <c:idx val="0"/>
          <c:order val="0"/>
          <c:tx>
            <c:strRef>
              <c:f>Helper!$B$108</c:f>
              <c:strCache>
                <c:ptCount val="1"/>
                <c:pt idx="0">
                  <c:v>Total</c:v>
                </c:pt>
              </c:strCache>
            </c:strRef>
          </c:tx>
          <c:spPr>
            <a:solidFill>
              <a:srgbClr val="FF6600"/>
            </a:solidFill>
            <a:ln>
              <a:solidFill>
                <a:schemeClr val="bg1">
                  <a:alpha val="0"/>
                </a:schemeClr>
              </a:solidFill>
            </a:ln>
          </c:spPr>
          <c:dPt>
            <c:idx val="0"/>
            <c:bubble3D val="0"/>
            <c:spPr>
              <a:solidFill>
                <a:srgbClr val="FF6600"/>
              </a:solidFill>
              <a:ln w="19050">
                <a:solidFill>
                  <a:schemeClr val="bg1">
                    <a:alpha val="0"/>
                  </a:schemeClr>
                </a:solidFill>
              </a:ln>
              <a:effectLst/>
            </c:spPr>
            <c:extLst>
              <c:ext xmlns:c16="http://schemas.microsoft.com/office/drawing/2014/chart" uri="{C3380CC4-5D6E-409C-BE32-E72D297353CC}">
                <c16:uniqueId val="{00000001-5479-46FC-803B-0DF5E9F02951}"/>
              </c:ext>
            </c:extLst>
          </c:dPt>
          <c:dPt>
            <c:idx val="1"/>
            <c:bubble3D val="0"/>
            <c:spPr>
              <a:solidFill>
                <a:srgbClr val="DDDDDD"/>
              </a:solidFill>
              <a:ln w="19050">
                <a:solidFill>
                  <a:schemeClr val="bg1">
                    <a:alpha val="0"/>
                  </a:schemeClr>
                </a:solidFill>
              </a:ln>
              <a:effectLst/>
            </c:spPr>
            <c:extLst>
              <c:ext xmlns:c16="http://schemas.microsoft.com/office/drawing/2014/chart" uri="{C3380CC4-5D6E-409C-BE32-E72D297353CC}">
                <c16:uniqueId val="{00000003-5479-46FC-803B-0DF5E9F02951}"/>
              </c:ext>
            </c:extLst>
          </c:dPt>
          <c:dLbls>
            <c:spPr>
              <a:noFill/>
              <a:ln>
                <a:noFill/>
              </a:ln>
              <a:effectLst/>
            </c:spPr>
            <c:txPr>
              <a:bodyPr rot="0" spcFirstLastPara="1" vertOverflow="ellipsis" vert="horz" wrap="square" lIns="38100" tIns="19050" rIns="38100" bIns="19050" anchor="ctr" anchorCtr="1">
                <a:spAutoFit/>
              </a:bodyPr>
              <a:lstStyle/>
              <a:p>
                <a:pPr>
                  <a:defRPr lang="en-US" sz="1800" b="1" i="0" u="none" strike="noStrike" kern="1200" baseline="0">
                    <a:no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Helper!$A$109:$A$111</c:f>
              <c:strCache>
                <c:ptCount val="2"/>
                <c:pt idx="0">
                  <c:v>Yes</c:v>
                </c:pt>
                <c:pt idx="1">
                  <c:v>No</c:v>
                </c:pt>
              </c:strCache>
            </c:strRef>
          </c:cat>
          <c:val>
            <c:numRef>
              <c:f>Helper!$B$109:$B$111</c:f>
              <c:numCache>
                <c:formatCode>0.00%</c:formatCode>
                <c:ptCount val="2"/>
                <c:pt idx="0">
                  <c:v>0.25925925925925924</c:v>
                </c:pt>
                <c:pt idx="1">
                  <c:v>0.7407407407407407</c:v>
                </c:pt>
              </c:numCache>
            </c:numRef>
          </c:val>
          <c:extLst>
            <c:ext xmlns:c16="http://schemas.microsoft.com/office/drawing/2014/chart" uri="{C3380CC4-5D6E-409C-BE32-E72D297353CC}">
              <c16:uniqueId val="{00000004-5479-46FC-803B-0DF5E9F02951}"/>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DDDDD">
        <a:alpha val="0"/>
      </a:srgbClr>
    </a:solidFill>
    <a:ln w="9525" cap="flat" cmpd="sng" algn="ctr">
      <a:solidFill>
        <a:schemeClr val="bg1">
          <a:alpha val="0"/>
        </a:schemeClr>
      </a:solidFill>
      <a:round/>
    </a:ln>
    <a:effectLst/>
  </c:spPr>
  <c:txPr>
    <a:bodyPr/>
    <a:lstStyle/>
    <a:p>
      <a:pPr>
        <a:defRPr lang="en-US" sz="1800" b="1" i="0" u="none" strike="noStrike" kern="1200" baseline="0">
          <a:solidFill>
            <a:srgbClr val="ED7D31">
              <a:lumMod val="40000"/>
              <a:lumOff val="60000"/>
            </a:srgb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Analysis).xlsx]Helper!PivotTable11</c:name>
    <c:fmtId val="91"/>
  </c:pivotSource>
  <c:chart>
    <c:title>
      <c:tx>
        <c:rich>
          <a:bodyPr rot="0" spcFirstLastPara="1" vertOverflow="ellipsis" vert="horz" wrap="square" anchor="ctr" anchorCtr="1"/>
          <a:lstStyle/>
          <a:p>
            <a:pPr algn="ctr" rtl="0">
              <a:defRPr lang="en-US" sz="1440" b="1" i="0" u="none" strike="noStrike" kern="1200" spc="0" baseline="0">
                <a:solidFill>
                  <a:schemeClr val="bg1"/>
                </a:solidFill>
                <a:latin typeface="+mn-lt"/>
                <a:ea typeface="+mn-ea"/>
                <a:cs typeface="+mn-cs"/>
              </a:defRPr>
            </a:pPr>
            <a:r>
              <a:rPr lang="en-US" sz="1440" b="1" i="0" u="none" strike="noStrike" kern="1200" spc="0" baseline="0">
                <a:solidFill>
                  <a:schemeClr val="bg1"/>
                </a:solidFill>
                <a:latin typeface="+mn-lt"/>
                <a:ea typeface="+mn-ea"/>
                <a:cs typeface="+mn-cs"/>
              </a:rPr>
              <a:t>Craftsmanship of the product</a:t>
            </a:r>
          </a:p>
        </c:rich>
      </c:tx>
      <c:overlay val="0"/>
      <c:spPr>
        <a:noFill/>
        <a:ln>
          <a:noFill/>
        </a:ln>
        <a:effectLst/>
      </c:spPr>
      <c:txPr>
        <a:bodyPr rot="0" spcFirstLastPara="1" vertOverflow="ellipsis" vert="horz" wrap="square" anchor="ctr" anchorCtr="1"/>
        <a:lstStyle/>
        <a:p>
          <a:pPr algn="ctr" rtl="0">
            <a:defRPr lang="en-US" sz="144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DDDDD"/>
          </a:solidFill>
          <a:ln w="19050">
            <a:solidFill>
              <a:schemeClr val="lt1"/>
            </a:solidFill>
          </a:ln>
          <a:effectLst/>
        </c:spPr>
      </c:pivotFmt>
      <c:pivotFmt>
        <c:idx val="2"/>
        <c:spPr>
          <a:solidFill>
            <a:srgbClr val="FF6600"/>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6600"/>
          </a:solidFill>
          <a:ln w="19050">
            <a:solidFill>
              <a:schemeClr val="lt1"/>
            </a:solidFill>
          </a:ln>
          <a:effectLst/>
        </c:spPr>
      </c:pivotFmt>
      <c:pivotFmt>
        <c:idx val="5"/>
        <c:spPr>
          <a:solidFill>
            <a:srgbClr val="DDDDDD"/>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6600"/>
          </a:solidFill>
          <a:ln w="19050">
            <a:solidFill>
              <a:schemeClr val="lt1"/>
            </a:solidFill>
          </a:ln>
          <a:effectLst/>
        </c:spPr>
      </c:pivotFmt>
      <c:pivotFmt>
        <c:idx val="8"/>
        <c:spPr>
          <a:solidFill>
            <a:srgbClr val="DDDDDD"/>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6600"/>
          </a:solidFill>
          <a:ln w="19050">
            <a:solidFill>
              <a:schemeClr val="lt1"/>
            </a:solidFill>
          </a:ln>
          <a:effectLst/>
        </c:spPr>
      </c:pivotFmt>
      <c:pivotFmt>
        <c:idx val="11"/>
        <c:spPr>
          <a:solidFill>
            <a:srgbClr val="DDDDDD"/>
          </a:solidFill>
          <a:ln w="19050">
            <a:solidFill>
              <a:schemeClr val="lt1"/>
            </a:solidFill>
          </a:ln>
          <a:effectLst/>
        </c:spPr>
      </c:pivotFmt>
      <c:pivotFmt>
        <c:idx val="12"/>
        <c:spPr>
          <a:solidFill>
            <a:srgbClr val="DDDDDD"/>
          </a:solidFill>
          <a:ln w="19050">
            <a:solidFill>
              <a:schemeClr val="bg1">
                <a:alpha val="8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6600"/>
          </a:solidFill>
          <a:ln w="19050">
            <a:solidFill>
              <a:schemeClr val="bg1">
                <a:alpha val="8000"/>
              </a:schemeClr>
            </a:solidFill>
          </a:ln>
          <a:effectLst/>
        </c:spPr>
      </c:pivotFmt>
      <c:pivotFmt>
        <c:idx val="14"/>
        <c:spPr>
          <a:solidFill>
            <a:srgbClr val="DDDDDD"/>
          </a:solidFill>
          <a:ln w="19050">
            <a:solidFill>
              <a:schemeClr val="bg1">
                <a:alpha val="8000"/>
              </a:schemeClr>
            </a:solidFill>
          </a:ln>
          <a:effectLst/>
        </c:spPr>
      </c:pivotFmt>
    </c:pivotFmts>
    <c:plotArea>
      <c:layout/>
      <c:doughnutChart>
        <c:varyColors val="1"/>
        <c:ser>
          <c:idx val="0"/>
          <c:order val="0"/>
          <c:tx>
            <c:strRef>
              <c:f>Helper!$B$127</c:f>
              <c:strCache>
                <c:ptCount val="1"/>
                <c:pt idx="0">
                  <c:v>Total</c:v>
                </c:pt>
              </c:strCache>
            </c:strRef>
          </c:tx>
          <c:spPr>
            <a:solidFill>
              <a:srgbClr val="DDDDDD"/>
            </a:solidFill>
            <a:ln>
              <a:solidFill>
                <a:schemeClr val="bg1">
                  <a:alpha val="8000"/>
                </a:schemeClr>
              </a:solidFill>
            </a:ln>
          </c:spPr>
          <c:dPt>
            <c:idx val="0"/>
            <c:bubble3D val="0"/>
            <c:spPr>
              <a:solidFill>
                <a:srgbClr val="FF6600"/>
              </a:solidFill>
              <a:ln w="19050">
                <a:solidFill>
                  <a:schemeClr val="bg1">
                    <a:alpha val="8000"/>
                  </a:schemeClr>
                </a:solidFill>
              </a:ln>
              <a:effectLst/>
            </c:spPr>
            <c:extLst>
              <c:ext xmlns:c16="http://schemas.microsoft.com/office/drawing/2014/chart" uri="{C3380CC4-5D6E-409C-BE32-E72D297353CC}">
                <c16:uniqueId val="{00000001-7446-4704-868D-891648587280}"/>
              </c:ext>
            </c:extLst>
          </c:dPt>
          <c:dPt>
            <c:idx val="1"/>
            <c:bubble3D val="0"/>
            <c:spPr>
              <a:solidFill>
                <a:srgbClr val="DDDDDD"/>
              </a:solidFill>
              <a:ln w="19050">
                <a:solidFill>
                  <a:schemeClr val="bg1">
                    <a:alpha val="8000"/>
                  </a:schemeClr>
                </a:solidFill>
              </a:ln>
              <a:effectLst/>
            </c:spPr>
            <c:extLst>
              <c:ext xmlns:c16="http://schemas.microsoft.com/office/drawing/2014/chart" uri="{C3380CC4-5D6E-409C-BE32-E72D297353CC}">
                <c16:uniqueId val="{00000003-7446-4704-868D-8916485872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Helper!$A$128:$A$130</c:f>
              <c:strCache>
                <c:ptCount val="2"/>
                <c:pt idx="0">
                  <c:v>Yes</c:v>
                </c:pt>
                <c:pt idx="1">
                  <c:v>No</c:v>
                </c:pt>
              </c:strCache>
            </c:strRef>
          </c:cat>
          <c:val>
            <c:numRef>
              <c:f>Helper!$B$128:$B$130</c:f>
              <c:numCache>
                <c:formatCode>0.00%</c:formatCode>
                <c:ptCount val="2"/>
                <c:pt idx="0">
                  <c:v>0.51851851851851849</c:v>
                </c:pt>
                <c:pt idx="1">
                  <c:v>0.48148148148148145</c:v>
                </c:pt>
              </c:numCache>
            </c:numRef>
          </c:val>
          <c:extLst>
            <c:ext xmlns:c16="http://schemas.microsoft.com/office/drawing/2014/chart" uri="{C3380CC4-5D6E-409C-BE32-E72D297353CC}">
              <c16:uniqueId val="{00000004-7446-4704-868D-891648587280}"/>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6600">
        <a:alpha val="0"/>
      </a:srgbClr>
    </a:solidFill>
    <a:ln w="9525" cap="flat" cmpd="sng" algn="ctr">
      <a:solidFill>
        <a:schemeClr val="bg1">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Analysis).xlsx]Helper!PivotTable12</c:name>
    <c:fmtId val="99"/>
  </c:pivotSource>
  <c:chart>
    <c:title>
      <c:tx>
        <c:rich>
          <a:bodyPr rot="0" spcFirstLastPara="1" vertOverflow="ellipsis" vert="horz" wrap="square" anchor="ctr" anchorCtr="1"/>
          <a:lstStyle/>
          <a:p>
            <a:pPr algn="ctr" rtl="0">
              <a:defRPr lang="en-US" sz="1440" b="1" i="0" u="none" strike="noStrike" kern="1200" spc="0" baseline="0">
                <a:solidFill>
                  <a:schemeClr val="bg1"/>
                </a:solidFill>
                <a:latin typeface="+mn-lt"/>
                <a:ea typeface="+mn-ea"/>
                <a:cs typeface="+mn-cs"/>
              </a:defRPr>
            </a:pPr>
            <a:r>
              <a:rPr lang="en-US" sz="1440" b="1" i="0" u="none" strike="noStrike" kern="1200" spc="0" baseline="0">
                <a:solidFill>
                  <a:schemeClr val="bg1"/>
                </a:solidFill>
                <a:latin typeface="+mn-lt"/>
                <a:ea typeface="+mn-ea"/>
                <a:cs typeface="+mn-cs"/>
              </a:rPr>
              <a:t>Style Advisor offer compliments</a:t>
            </a:r>
          </a:p>
        </c:rich>
      </c:tx>
      <c:overlay val="0"/>
      <c:spPr>
        <a:noFill/>
        <a:ln>
          <a:noFill/>
        </a:ln>
        <a:effectLst/>
      </c:spPr>
      <c:txPr>
        <a:bodyPr rot="0" spcFirstLastPara="1" vertOverflow="ellipsis" vert="horz" wrap="square" anchor="ctr" anchorCtr="1"/>
        <a:lstStyle/>
        <a:p>
          <a:pPr algn="ctr" rtl="0">
            <a:defRPr lang="en-US" sz="144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DDDDD"/>
          </a:solidFill>
          <a:ln w="19050">
            <a:solidFill>
              <a:schemeClr val="lt1"/>
            </a:solidFill>
          </a:ln>
          <a:effectLst/>
        </c:spPr>
      </c:pivotFmt>
      <c:pivotFmt>
        <c:idx val="2"/>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6600"/>
          </a:solidFill>
          <a:ln w="19050">
            <a:solidFill>
              <a:schemeClr val="lt1"/>
            </a:solidFill>
          </a:ln>
          <a:effectLst/>
        </c:spPr>
      </c:pivotFmt>
      <c:pivotFmt>
        <c:idx val="4"/>
        <c:spPr>
          <a:solidFill>
            <a:srgbClr val="DDDDDD"/>
          </a:solidFill>
          <a:ln w="19050">
            <a:solidFill>
              <a:schemeClr val="lt1"/>
            </a:solidFill>
          </a:ln>
          <a:effectLst/>
        </c:spPr>
      </c:pivotFmt>
      <c:pivotFmt>
        <c:idx val="5"/>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6600"/>
          </a:solidFill>
          <a:ln w="19050">
            <a:solidFill>
              <a:schemeClr val="lt1"/>
            </a:solidFill>
          </a:ln>
          <a:effectLst/>
        </c:spPr>
      </c:pivotFmt>
      <c:pivotFmt>
        <c:idx val="7"/>
        <c:spPr>
          <a:solidFill>
            <a:srgbClr val="DDDDDD"/>
          </a:solidFill>
          <a:ln w="19050">
            <a:solidFill>
              <a:schemeClr val="lt1"/>
            </a:solidFill>
          </a:ln>
          <a:effectLst/>
        </c:spPr>
      </c:pivotFmt>
      <c:pivotFmt>
        <c:idx val="8"/>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6600"/>
          </a:solidFill>
          <a:ln w="19050">
            <a:solidFill>
              <a:schemeClr val="lt1"/>
            </a:solidFill>
          </a:ln>
          <a:effectLst/>
        </c:spPr>
      </c:pivotFmt>
      <c:pivotFmt>
        <c:idx val="10"/>
        <c:spPr>
          <a:solidFill>
            <a:srgbClr val="DDDDDD"/>
          </a:solidFill>
          <a:ln w="19050">
            <a:solidFill>
              <a:schemeClr val="lt1"/>
            </a:solidFill>
          </a:ln>
          <a:effectLst/>
        </c:spPr>
      </c:pivotFmt>
      <c:pivotFmt>
        <c:idx val="11"/>
        <c:spPr>
          <a:solidFill>
            <a:srgbClr val="DDDDDD"/>
          </a:solidFill>
          <a:ln w="19050">
            <a:solidFill>
              <a:schemeClr val="bg1">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6600"/>
          </a:solidFill>
          <a:ln w="19050">
            <a:solidFill>
              <a:schemeClr val="bg1">
                <a:alpha val="0"/>
              </a:schemeClr>
            </a:solidFill>
          </a:ln>
          <a:effectLst/>
        </c:spPr>
      </c:pivotFmt>
      <c:pivotFmt>
        <c:idx val="13"/>
        <c:spPr>
          <a:solidFill>
            <a:srgbClr val="DDDDDD"/>
          </a:solidFill>
          <a:ln w="19050">
            <a:solidFill>
              <a:schemeClr val="bg1">
                <a:alpha val="0"/>
              </a:schemeClr>
            </a:solidFill>
          </a:ln>
          <a:effectLst/>
        </c:spPr>
      </c:pivotFmt>
    </c:pivotFmts>
    <c:plotArea>
      <c:layout/>
      <c:doughnutChart>
        <c:varyColors val="1"/>
        <c:ser>
          <c:idx val="0"/>
          <c:order val="0"/>
          <c:tx>
            <c:strRef>
              <c:f>Helper!$B$146</c:f>
              <c:strCache>
                <c:ptCount val="1"/>
                <c:pt idx="0">
                  <c:v>Total</c:v>
                </c:pt>
              </c:strCache>
            </c:strRef>
          </c:tx>
          <c:spPr>
            <a:solidFill>
              <a:srgbClr val="DDDDDD"/>
            </a:solidFill>
            <a:ln>
              <a:solidFill>
                <a:schemeClr val="bg1">
                  <a:alpha val="0"/>
                </a:schemeClr>
              </a:solidFill>
            </a:ln>
          </c:spPr>
          <c:dPt>
            <c:idx val="0"/>
            <c:bubble3D val="0"/>
            <c:spPr>
              <a:solidFill>
                <a:srgbClr val="FF6600"/>
              </a:solidFill>
              <a:ln w="19050">
                <a:solidFill>
                  <a:schemeClr val="bg1">
                    <a:alpha val="0"/>
                  </a:schemeClr>
                </a:solidFill>
              </a:ln>
              <a:effectLst/>
            </c:spPr>
            <c:extLst>
              <c:ext xmlns:c16="http://schemas.microsoft.com/office/drawing/2014/chart" uri="{C3380CC4-5D6E-409C-BE32-E72D297353CC}">
                <c16:uniqueId val="{00000001-6E5B-4648-BF34-C0391A07244A}"/>
              </c:ext>
            </c:extLst>
          </c:dPt>
          <c:dPt>
            <c:idx val="1"/>
            <c:bubble3D val="0"/>
            <c:spPr>
              <a:solidFill>
                <a:srgbClr val="DDDDDD"/>
              </a:solidFill>
              <a:ln w="19050">
                <a:solidFill>
                  <a:schemeClr val="bg1">
                    <a:alpha val="0"/>
                  </a:schemeClr>
                </a:solidFill>
              </a:ln>
              <a:effectLst/>
            </c:spPr>
            <c:extLst>
              <c:ext xmlns:c16="http://schemas.microsoft.com/office/drawing/2014/chart" uri="{C3380CC4-5D6E-409C-BE32-E72D297353CC}">
                <c16:uniqueId val="{00000003-6E5B-4648-BF34-C0391A0724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Helper!$A$147:$A$149</c:f>
              <c:strCache>
                <c:ptCount val="2"/>
                <c:pt idx="0">
                  <c:v>Yes</c:v>
                </c:pt>
                <c:pt idx="1">
                  <c:v>No</c:v>
                </c:pt>
              </c:strCache>
            </c:strRef>
          </c:cat>
          <c:val>
            <c:numRef>
              <c:f>Helper!$B$147:$B$149</c:f>
              <c:numCache>
                <c:formatCode>0.00%</c:formatCode>
                <c:ptCount val="2"/>
                <c:pt idx="0">
                  <c:v>0.88888888888888884</c:v>
                </c:pt>
                <c:pt idx="1">
                  <c:v>0.1111111111111111</c:v>
                </c:pt>
              </c:numCache>
            </c:numRef>
          </c:val>
          <c:extLst>
            <c:ext xmlns:c16="http://schemas.microsoft.com/office/drawing/2014/chart" uri="{C3380CC4-5D6E-409C-BE32-E72D297353CC}">
              <c16:uniqueId val="{00000004-6E5B-4648-BF34-C0391A07244A}"/>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6600">
        <a:alpha val="0"/>
      </a:srgbClr>
    </a:solidFill>
    <a:ln w="9525" cap="flat" cmpd="sng" algn="ctr">
      <a:solidFill>
        <a:schemeClr val="bg1">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Analysis).xlsx]Helper!PivotTable14</c:name>
    <c:fmtId val="122"/>
  </c:pivotSource>
  <c:chart>
    <c:title>
      <c:tx>
        <c:rich>
          <a:bodyPr rot="0" spcFirstLastPara="1" vertOverflow="ellipsis" vert="horz" wrap="square" anchor="ctr" anchorCtr="1"/>
          <a:lstStyle/>
          <a:p>
            <a:pPr algn="ctr" rtl="0">
              <a:defRPr lang="en-US" sz="1440" b="1" i="0" u="none" strike="noStrike" kern="1200" spc="0" baseline="0">
                <a:solidFill>
                  <a:schemeClr val="bg1"/>
                </a:solidFill>
                <a:latin typeface="+mn-lt"/>
                <a:ea typeface="+mn-ea"/>
                <a:cs typeface="+mn-cs"/>
              </a:defRPr>
            </a:pPr>
            <a:r>
              <a:rPr lang="en-US" sz="1440" b="1" i="0" u="none" strike="noStrike" kern="1200" spc="0" baseline="0">
                <a:solidFill>
                  <a:schemeClr val="bg1"/>
                </a:solidFill>
                <a:latin typeface="+mn-lt"/>
                <a:ea typeface="+mn-ea"/>
                <a:cs typeface="+mn-cs"/>
              </a:rPr>
              <a:t>Style Advisor try to get your feedback</a:t>
            </a:r>
          </a:p>
        </c:rich>
      </c:tx>
      <c:overlay val="0"/>
      <c:spPr>
        <a:noFill/>
        <a:ln>
          <a:noFill/>
        </a:ln>
        <a:effectLst/>
      </c:spPr>
      <c:txPr>
        <a:bodyPr rot="0" spcFirstLastPara="1" vertOverflow="ellipsis" vert="horz" wrap="square" anchor="ctr" anchorCtr="1"/>
        <a:lstStyle/>
        <a:p>
          <a:pPr algn="ctr" rtl="0">
            <a:defRPr lang="en-US" sz="144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DDDDD"/>
          </a:solidFill>
          <a:ln w="19050">
            <a:solidFill>
              <a:schemeClr val="lt1"/>
            </a:solidFill>
          </a:ln>
          <a:effectLst/>
        </c:spPr>
      </c:pivotFmt>
      <c:pivotFmt>
        <c:idx val="2"/>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6600"/>
          </a:solidFill>
          <a:ln w="19050">
            <a:solidFill>
              <a:schemeClr val="lt1"/>
            </a:solidFill>
          </a:ln>
          <a:effectLst/>
        </c:spPr>
      </c:pivotFmt>
      <c:pivotFmt>
        <c:idx val="4"/>
        <c:spPr>
          <a:solidFill>
            <a:srgbClr val="DDDDDD"/>
          </a:solidFill>
          <a:ln w="19050">
            <a:solidFill>
              <a:schemeClr val="lt1"/>
            </a:solidFill>
          </a:ln>
          <a:effectLst/>
        </c:spPr>
      </c:pivotFmt>
      <c:pivotFmt>
        <c:idx val="5"/>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6600"/>
          </a:solidFill>
          <a:ln w="19050">
            <a:solidFill>
              <a:schemeClr val="lt1"/>
            </a:solidFill>
          </a:ln>
          <a:effectLst/>
        </c:spPr>
      </c:pivotFmt>
      <c:pivotFmt>
        <c:idx val="7"/>
        <c:spPr>
          <a:solidFill>
            <a:srgbClr val="DDDDDD"/>
          </a:solidFill>
          <a:ln w="19050">
            <a:solidFill>
              <a:schemeClr val="lt1"/>
            </a:solidFill>
          </a:ln>
          <a:effectLst/>
        </c:spPr>
      </c:pivotFmt>
      <c:pivotFmt>
        <c:idx val="8"/>
        <c:spPr>
          <a:solidFill>
            <a:srgbClr val="FF66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6600"/>
          </a:solidFill>
          <a:ln w="19050">
            <a:solidFill>
              <a:schemeClr val="lt1"/>
            </a:solidFill>
          </a:ln>
          <a:effectLst/>
        </c:spPr>
      </c:pivotFmt>
      <c:pivotFmt>
        <c:idx val="10"/>
        <c:spPr>
          <a:solidFill>
            <a:srgbClr val="DDDDDD"/>
          </a:solidFill>
          <a:ln w="19050">
            <a:solidFill>
              <a:schemeClr val="lt1"/>
            </a:solidFill>
          </a:ln>
          <a:effectLst/>
        </c:spPr>
      </c:pivotFmt>
      <c:pivotFmt>
        <c:idx val="11"/>
        <c:spPr>
          <a:solidFill>
            <a:srgbClr val="FF6600"/>
          </a:solidFill>
          <a:ln w="19050">
            <a:solidFill>
              <a:schemeClr val="bg1">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6600"/>
          </a:solidFill>
          <a:ln w="19050">
            <a:solidFill>
              <a:schemeClr val="bg1">
                <a:alpha val="0"/>
              </a:schemeClr>
            </a:solidFill>
          </a:ln>
          <a:effectLst/>
        </c:spPr>
      </c:pivotFmt>
      <c:pivotFmt>
        <c:idx val="13"/>
        <c:spPr>
          <a:solidFill>
            <a:srgbClr val="DDDDDD"/>
          </a:solidFill>
          <a:ln w="19050">
            <a:solidFill>
              <a:schemeClr val="bg1">
                <a:alpha val="0"/>
              </a:schemeClr>
            </a:solidFill>
          </a:ln>
          <a:effectLst/>
        </c:spPr>
      </c:pivotFmt>
    </c:pivotFmts>
    <c:plotArea>
      <c:layout/>
      <c:doughnutChart>
        <c:varyColors val="1"/>
        <c:ser>
          <c:idx val="0"/>
          <c:order val="0"/>
          <c:tx>
            <c:strRef>
              <c:f>Helper!$B$175</c:f>
              <c:strCache>
                <c:ptCount val="1"/>
                <c:pt idx="0">
                  <c:v>Total</c:v>
                </c:pt>
              </c:strCache>
            </c:strRef>
          </c:tx>
          <c:spPr>
            <a:solidFill>
              <a:srgbClr val="FF6600"/>
            </a:solidFill>
            <a:ln>
              <a:solidFill>
                <a:schemeClr val="bg1">
                  <a:alpha val="0"/>
                </a:schemeClr>
              </a:solidFill>
            </a:ln>
          </c:spPr>
          <c:dPt>
            <c:idx val="0"/>
            <c:bubble3D val="0"/>
            <c:spPr>
              <a:solidFill>
                <a:srgbClr val="FF6600"/>
              </a:solidFill>
              <a:ln w="19050">
                <a:solidFill>
                  <a:schemeClr val="bg1">
                    <a:alpha val="0"/>
                  </a:schemeClr>
                </a:solidFill>
              </a:ln>
              <a:effectLst/>
            </c:spPr>
            <c:extLst>
              <c:ext xmlns:c16="http://schemas.microsoft.com/office/drawing/2014/chart" uri="{C3380CC4-5D6E-409C-BE32-E72D297353CC}">
                <c16:uniqueId val="{00000001-A829-4095-B826-3B8CF0278E88}"/>
              </c:ext>
            </c:extLst>
          </c:dPt>
          <c:dPt>
            <c:idx val="1"/>
            <c:bubble3D val="0"/>
            <c:spPr>
              <a:solidFill>
                <a:srgbClr val="DDDDDD"/>
              </a:solidFill>
              <a:ln w="19050">
                <a:solidFill>
                  <a:schemeClr val="bg1">
                    <a:alpha val="0"/>
                  </a:schemeClr>
                </a:solidFill>
              </a:ln>
              <a:effectLst/>
            </c:spPr>
            <c:extLst>
              <c:ext xmlns:c16="http://schemas.microsoft.com/office/drawing/2014/chart" uri="{C3380CC4-5D6E-409C-BE32-E72D297353CC}">
                <c16:uniqueId val="{00000003-A829-4095-B826-3B8CF0278E8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Helper!$A$176:$A$178</c:f>
              <c:strCache>
                <c:ptCount val="2"/>
                <c:pt idx="0">
                  <c:v>Yes</c:v>
                </c:pt>
                <c:pt idx="1">
                  <c:v>No</c:v>
                </c:pt>
              </c:strCache>
            </c:strRef>
          </c:cat>
          <c:val>
            <c:numRef>
              <c:f>Helper!$B$176:$B$178</c:f>
              <c:numCache>
                <c:formatCode>0.00%</c:formatCode>
                <c:ptCount val="2"/>
                <c:pt idx="0">
                  <c:v>0.66666666666666663</c:v>
                </c:pt>
                <c:pt idx="1">
                  <c:v>0.33333333333333331</c:v>
                </c:pt>
              </c:numCache>
            </c:numRef>
          </c:val>
          <c:extLst>
            <c:ext xmlns:c16="http://schemas.microsoft.com/office/drawing/2014/chart" uri="{C3380CC4-5D6E-409C-BE32-E72D297353CC}">
              <c16:uniqueId val="{00000004-A829-4095-B826-3B8CF0278E88}"/>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6600">
        <a:alpha val="0"/>
      </a:srgbClr>
    </a:solidFill>
    <a:ln w="9525" cap="flat" cmpd="sng" algn="ctr">
      <a:solidFill>
        <a:schemeClr val="bg1">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solidFill>
              <a:schemeClr val="bg1">
                <a:alpha val="0"/>
              </a:schemeClr>
            </a:solidFill>
            <a:ln>
              <a:solidFill>
                <a:schemeClr val="tx1">
                  <a:lumMod val="50000"/>
                  <a:lumOff val="50000"/>
                  <a:alpha val="0"/>
                </a:schemeClr>
              </a:solidFill>
            </a:ln>
            <a:effectLst/>
          </cx:spPr>
        </cx:plotSurface>
        <cx:series layoutId="regionMap" uniqueId="{96259C36-DEFB-4AAC-A1C0-E3FCFCCC2B73}">
          <cx:tx>
            <cx:txData>
              <cx:f>_xlchart.v5.2</cx:f>
              <cx:v>Count of Evaluation_Score</cx:v>
            </cx:txData>
          </cx:tx>
          <cx:dataLabels>
            <cx:visibility seriesName="0" categoryName="0" value="1"/>
          </cx:dataLabels>
          <cx:dataId val="0"/>
          <cx:layoutPr>
            <cx:geography cultureLanguage="en-US" cultureRegion="IN" attribution="Powered by Bing">
              <cx:geoCache provider="{E9337A44-BEBE-4D9F-B70C-5C5E7DAFC167}">
                <cx:binary>1HtZj9w40u1fMfx0L/CpWtxEcjA9wFBSLpW1u7y+COmqsiiJFCVq16+/Ud6mXV91Tw+m74MTBlyZ
EiUqDiPixAnq73fz3+7Mw9G/mK2pu7/dzb++1H3f/O2XX7o7/WCP3Ykt7rzr3Kf+5M7ZX9ynT8Xd
wy/3/jgVdf4LDhH95U4fff8wv/zH3+Fq+YM7c3fHvnD19fDgl5uHbjB99wfHnj304nhvizoput4X
dz369eXh6Otjf6yOL1881H3RL7dL8/Dryx9Oe/nil6cX+183fmFgbv1wD2MRPeEopJhSHH7+oJcv
jKvzr4d5dIIiLhEjRH7+kG+3vjhaGP6nZvR5Psf7e//QdfBMn///YegPDwBH/vnyxZ0b6v7RcjkY
8deX+/q+gKcuOhd/ORC7x9nvLz4/7i8/2vwff3/yAxjgyS+/geWptf7dof+Fyj+77mi/meW/RwRH
J4RRIiQSX0wuf0BE4hOBOZOhfB6Rfzub59H4OuwJEv989VMhkTwYXbz4P69v/+9fCIc4iSis/jCK
nnUQfoIQo1ww9AWt6NutvzjI5yl9++m5xfE8HF+HPYEjOfup4Ngd/XKs/8JgheUJkgJJyn5wCQhS
hIaYhlR8gegJBn9iHs+j8H3gExx2Nz8VDtuhPPpj/0er8D9LGhifRBJHEvGvEerHEMXRCZM8JAJO
+fL5dusvPvEn5vM8Ht8HPsFje/pT4XF48EfzF7oFCk8olRLB57u9f8zhNAQsKPoawfCPcPz76TyP
xrdxT8A4/FxB6mqoy+PHbxZ5LkL/Z75BwhNBMaJMgpl/iwI7AQAEphCqPn8ghn0hcV+c4t/P43kU
vo17gsKV+qlc4vx4r5fjiyt/vH/o9DfL/PdoYHLCiECcsa+pAf0IijjBQsiIkK+e84Te/vlpPQ/O
0/FPQDq/+qlAet33UCT99RhFJxITFiH0xTHCHzES4QmLIsKweJ7w/ulZPQ/Rk+FPEHr9cyF0foQy
9Njp3v+V6UWeUIZDwaj8AtCTwAYlYigkDRH8/tuI9icn8zwsPwx+Asr57qdym0tfQIX4zTZ/QUwD
h0AkpJSw59K9oCcUA1gk/ArXk0RzeV90+g+n8zwi38Y9AePy5qcC4+ZYHrteH+u/EI/ohAlKMBHf
6PCPOYacCAbOAVno2cT/p2b0PCS/GfoElZufixHfPphjnf+ltSLiJ5DyIwYyyo9wyJMwlIJKCGef
P3D4t1HrT03leTh+M/QJHLfbn8pJbo+2MC8ujvfDN9v891ELoZMQRZDixRM8xAkNeYhDxr/d7Ash
/nOT+B0kfvMAT6EAyfAnEhffPnT9C/UAzmG+mee/xwJYMSQIxEIONv9NjSL4ieRQtNOvTEs+SR1/
cjLPY/LD4CegvP25qpWtP9b3L25d/+9B+Qt15+dX7ZfY9WVN/HDGf9gIAE0HODYDmvcN/B+WBpcn
JCKRAJr+bBb7KtD//myeXxRfh/0w8f/Pav/vI/K9T5JAkyX93GD5TTPgj49+fjzo+zwZ+jW1POuy
X2y1v//1JafA53AUQhkUwR+YEPDL722cx0v+kKLOjvfHSn8LB797gQcgOr++hPKJYAHQoUe/BspI
X76YIKjAXTHUxgh0bSDv8AcGZ6+d7/WvLwk/gdAArIVQkPgiweFQ54bPh2CZEC4oCkETJwyU7+8t
rytnltzV3+309fuLerBXrqj7DrpNIQOpsPly4uPEA1BKOBXw2FD0NXfHG2ioPZ73P9T0rkJVr3dm
4nYzwOwjVTZTLmPR2HZURNbrgQe12A7Ed6dhz/ipw0IPaoz68mJq1qBXtViYTfhs/BukyzYuR19v
OymWN01pJY3rQtTNxle2MqqYWnljm7K75lVI55iXVoSK8NUVrWryPPBxM6Is7UiYOdWVLc4/jmIM
mv3oHD3vMCOnZkbTccyW+mOjK9alnpbN1tnaW7WyQuaxGbso3E1LFH3wS5U7RZycl+0S9mGosDFj
u+9ckAVxu2haJsLKtTrUeNH7ueEsj8vVt7eMD/bVIPicRNUwZvG8+Og9Xip7Nc9oCeJ5xNUY+3I1
ZoOXVkeKMB2+b8ulIkqSwBexrHp+M9fF6BQryXhXsmA+laWlp2jI8xsWsDptRYFfYVYOb8PMsysb
aHvDbRVtg57KHTXNuh3DuU6zIOLZ2cgikiyOtSnJoznB0RSIzTh4O6gcD/pOTjOAGZhOy9TgaByU
rab10AQR+TRl4/wqbPP1oZisHVWWN+37FVf0Ug5LiVLdlZmPLS3z15yacVbDYPsr3cjwYinLeVJy
blamhnwZt5Up8lmV+Ti95igK3rSy0EZFEw9fiwHpRcmoXaq0CEx4JSKNP5Zoard+FW2McF/lag7z
7srWUeCUa2rLU9tk8lCSqj8ra+1b1RJf73jZFt2e2lZ6VaG6/2BpFfiE0aF7yG0237LRTZPqaJ8h
JfpAxDwbxLlrfNTF4CXGJL2keFu1ZScvmRxMm/ZLWc8xkyPVagmMK86nlc+FskvraFqOdUA2lq78
oS5JRhNtWpbFTVk3axq12KA4kLZ0qme++bBSo9+FuHEqssVcX1o2s1GB6ywdGMPYacdqPvQxGHYe
4oLaAuw3DjBPAjeak4It+oYh3XqwfpS/sx3JPhVlw5dTb3D2UGVRvxNlO6C7xoyhVdpHaNwSm62w
pGbWuw33RLur0WB0NkhdZyozRuz1NHV3Q6TnNPDNUCdhYeF7h7vgDAWFq9JxGOQH6ta1vOr1GA2K
zhnbjxRpFepCn5f1Ks/WSudpi8M2QYZnm5E0gZrzKhMAn+bbka0oDgmfDrWxRSL8WKi6sAYCAL0r
QntdraRItGNRCv7nLgrRLucU1dO+0Vw7tdgmvw8yNCdBuVxK7vecUrYP2qlIaNhTVdcwHYPMVVeL
Kq0DmAN4L2oV4uO5I6P+kHPcb11t+13lp155OzWqMuMYm6YzapbtGPfd0CZ+HOtELPyaZbreBHNe
qCbrmtgE9LQJAnLJqGvOGG7xronQjiJ3mTdllQb9jJRHY73JdEM3rmh6teCZbb0gt34it0JXLp7G
IYeAOHYjgFI95EFmz4ZZhDHvijyeFlzEQ0BupMgiNYm5O7MVymPiA5tUa3TloyBM6prucdGthy6T
EdiRiVIJx9w2NGa9pzhqlO6naW+jdt42uiNp3QZaTXOVeDa5w7qidmOMjTYOWzqrVubRvqhlqTxp
fFJN89nY0UtodydsoKcrmSsVLZVChbiaiuGM1P02qMcHbI1TduzjvuJqWNa4dOaQ54dG02vUY/Bc
3LzzUt/rAF9E0RovYtZqZmg3d/p0zPTtKIObEtFVmfIdrfwmY32j6oqLDS7kO6zx+SjqNmXgL72Y
r1HdKrc0O9Qf5mxSzVTsPCZplVGZdCaU23qq0jIk27bNr1bRx2zgN20r302L3eQo+1BxvdPgfaoq
/Bsi9DmVc5o3jSqiTmXBKZ8qNVUHUVe7PC8Sj26y6E0TwdPNYltU9aw4QZs1j+5RdV5EbcJYZlUz
9KcdY2qSbVJPwSnjZFTdFJpkFKRWFB2YWxOj67SAhmjau/zTstS3lZYf0pXKPTw842ZSYZBfFjZM
RZ3HujmUUXWtuwu7HHKXx4HH8TBtTd5eVlK8a6uqV9R9wFm3xLgNlniepibt60kr3XAAKyOr0lHZ
JpC3WhX1i1ZsDBM7FXNiuD+4doDArvVhQLlV2QoxrqiHT7asbpF5hOmD4QGLNRuZsnZxKjBDrzIc
8euKrx+GbDo0fZQpu47rdrB83ErreDowyMu2z1xSVku24VTatJ3b96UpFLG23DJTrJtKQqSgXTjc
FHIxd5EO24PFYa6cD/GmqUpyGJamirPJ5AmDHJR2TWQTw5Z5SwYP5hhlrgDOj7Wdli2eh5TrTBxy
S8UeQxB872W13vdBl0cp7sPlPLR9cD5wnZ/LjlVaYUf5zWSb4tU4BoNVZozQPpyidUe7zN8UYhov
uxxHvcJTHSQ57HJ555zm6bhOetNlWXbbD5CwY2LzdVNWk1kUk00BcSAc6nilovxQF5O7LI1nadfm
UpVynvdD5tf7YSFOxIvWDm2ryhGuonHhTTJUjSaKTnnzvnFN9Z6jHE+nkiDiYjZzr4AB9a/1HM2j
CpccXRI7dfFo+nY5Ddg8dRAzOiK3TpQuyYpgqOKwIxDoMlO6j4aR6LanA4TwNhwkVvnUlh+Qo807
1k6TVG3rnVF4oD3b0GjFOnZVWdWq534ttrgJmzddicrqJqOFyHaoaMtekaAO8UGXSzglI1h+TXnR
B7OKmmWcd9hMhO59uHTksmkbf56vRVaoqZZLlfAcywvfcvNx1rn+pAPvkqYLi9sce4jJ0hDgadxU
Ylu2Waljk8MCyxbUNHFe82JH63DIk8C18ykdW4gtZMnM6TCNEGvYaGwXG9e7i7DEY5egvMvBIbP5
ampasibBElTb0epwj/psSEY+GBrPFrF50xJSnhGPYPlj15Nd2BC9HedLP8xrrjRsPGuU78b1bCmb
Jh2srZkKWxpWcRvZ8iNvqzoNDTlMczENqjQDjHIww+vG8e4tMWI67QMg7HG+9EyrrgrHUhWkFYkt
fb63XcXcW1stbalo3+14JLZ9Z9bo8czXoRXFfsx8kFQjLYnStTSnmkwoV6j0bQXb0zIWKsjXNSRw
FmwhihEInhg5qUQ4rvcGaBQw3KK/NbUBn1ndHDteO1X7hscB0/1pnQ3jJwrUbUubUGy5EESRaVw3
Nppil+fRdp1IvsN9170mMyO7NWyB1WUCveoFog9tIbMxdmaUVwNCZFOZaZjjlYvmFGW9TaOlGHaZ
RGurSFF4n0xFOZ+tpO3P6tyFiRyz6twwoEJpOdVto9CcuyWmAgWD6iOUVbEeA7TtygXS1lq01X6F
vWg3uKTmdIY1dyZEXx5WWdDDoAfRqqIZuncSFlzSsVrcRUuGaxXVtL2k1oib2oZ8V/Z9jWLaZJnC
c4DvJaycJOtQfd2WslKtWQua2iqnuxAS1euwDovtNMA6cLLV76yuuFUTrtYO8kkeAvUo+UVdyegO
FT0LUy8nF0e+bz70XrJ47dv+tsVddzfnqLmK+mg+r325iHiqyvyiYx1PieN6O7Gw6CD8NqSHqgXz
D3Yl5RK7wcyvI1pQryBC5g+ZbvWlzQJyVg4Nt7Gx4I5qanoEFNQNw/uRLjzlYyteBZSMIQSBLH/P
w0q3Ki/G+UMQ6eBDNVBfqLIv5zeNLKOtFg2/hM1W5FTOU/UJ5uuveN4tH+U6FE6tzdJBgVN406jR
i/5WLpNtVdlNrExIXgisIrYs1yL3YsMXNr1ZaRRteFvb4+OOFa+arppy1XcZkLLM97WHdEbyLUA1
naE87yFMFJm/LjyJIPs3UVWqfjUQrbCbe5M2g/bFKS+DwW2H3vts3/g+zBMh58hsDNLoomsa+hbz
acwV7sJq2RSjHZGavciJKrAXhyLnq40dnbs+GSfpdSzWcCXxgNtIxtky+fdTX/gy8YUOXVysJoP0
j4lLWB/pPawQucYOF/0x13zGamIC3VQjB/t3YqCTym057DBsZ31DqW5vmtZ0lQLuQm7KBcjLiEZI
aTjkh6Jj4hLNQ/hQoFYYBaugxinQthoiIR6AJVTCs1eLGQqdFguQYzX5DqhFXqxNkaAApIArweyY
baaR0R032LmkqmgjIMXVgiQO0sV4DvyxyVRERBgoTc2wi1AvbozBTZuschKrctLQT6UNJEtqGaDX
kgXLsRBBeC+EGYadm9aOqMr7foByr6xr1Q7tDDy5LJvUQEsnhuvmn3Duipt+bcp4kQ0qNlClrVZR
UaQrd/56EHWXeO4hVtWdiDYL1D1lQmeEU6mFgIA1VEJFUZcd5dTim7AOnE6hbpRB7K1kJp2bCPhp
lpvgkxnsClXO4PdyhQdX69i6TZDVc+o5ATehkJsTWNkDStsydEci2wZflWNu0myMgAg3eL5yoWmW
uG7chFXY+EwrWFU4zmyrrzJT0T2pRH5ZhdZ6tUQdR6Ah4HYF7jyJMeZwyfx1WVCYEwI6/aaZuOiS
VmbmkzMFvqlWnAOhX3GXVPOCr72fg11PfJ9GGWnyOAtRCPVO7sMkr/s+HdYQVmBTVEyxMG+O2gT+
UM1wFTWjdd0FPZKfFsqzZZsFls/nqCyC2zEY4SpCd2yfc1GBlAGCDd72ZMhOHazku8VIKDZXivIb
SNxNrggw7oPIXL1v+rBq1Dw7sg2DbojHlpcbDikkzT1u0wjralZ1ydc9LXWpgpAPqXTBCCVAN5zD
pOkpNN/Cd0AD2lRWst5UqCABuAqUC3zK1kzJsYXSjwPFnstquHF0CDpliXHAwlvTqroNi2seriZF
jdS5YkKyQ2gxEClWZSmOso8zqGTbEDwxBR2sS6F3lH/A3vYflzBkRAUFypJ8wdWHvHP8Ol9RNyuo
qsvTyQVmuwbWxkvez7fznF0tukfvUWj0NSs8eCOeea2yiM2noh2nHW1MfoiipgK7R8Wp0EbqeOYF
27oqxG9bv3KITIWLQlUElmx0GBa5ggK1sarPy/FOVkX4kUFg2RVASNMK3KU7n2ozwNIhZTL40dYK
B0XZJzlZzd65AarO0Bbu1uVabIC8RVdRNNNXdHVkz6MuuHIdI+kUuW5ReRmNt23Q5JOCeIv3US5E
yudR34LDZe91hFcIaNnQQFDMC4gpwygLZerQXtRLo09JpqOrEepGr1ohFuDpUVids4AMUCxpclHg
dRYqq8vy0ps2XxIW2iDR4cD3mc2XLsmGsn+1YFO8HswwXskgZ3fgsegKaS8f2k53Gy9LqJQiEM4C
FUwUvcW9688Nqso9a6PyHFqx/azCETRA20OUKoYB92oQttybetDJUFu7zURrVSWDeY+bqEkyQ+dD
YOBhKw4XgXx7L0VgDRjdRSkzZHjrIcdpuGFrNmGI4LJhb15l2IjbXg9BpZahwZ1q9BRt2qpsYk3w
fO5cgFD8SFlYTLmub5FF5SaiY3nlKP7EQUfpwEOXqlJOVP52HoL+bKEzf8OyIRL7ZeXUx2am0xtm
mHvwoCSHECnDrEicFGU8jK6/r+i8xP8DOpdpspqYness7dIwKt2g1kWzyxXSypAYWYZd/Fl9/iqU
/yDr3rlm8UWuv77M8P3rP26dhX+ft9n/68fHdyH+9W374B47e93Tkx7v8/2sf23Vf5S9v+/bfyKr
f3mh4nc09z88+OcEeQT9esz/WIU/P9ZA8vxvZfh/DfuivUt4uQL2YcBOWNhAg6ig37V32MUvJbxY
wSJG8VeF/av4jhlsrg05logi2BYFTZnv4vtj3w6chcEVYb+UJCT6T8R3eMcD2gq/Ed8Fha1vCPgR
wqCVCQ6S/48iPGu7ugnCSu7AM7CqSv9uKPm+m/o3tukuEhkW+yWLXZbHtBw+uuU1yuwad7P5hKZO
70Y8sB3L59ueP9jd3AbvQWknm9KnPJJaoQ70j9DOSb5SFudTA9GdNq/8XBwrk4m9ZG8a291iEecs
4rGFGmLPayy2fgr7Le7QVrfj1cIoTciYX6LV0IT2RcJG9GqDauCFoV2udLB65aviVNN74xvFs0pf
i0rHYbFb2yY88B7dI0gMKQ+lGqQ4dPTgzOp3GTFXfRXsO5/JeGJkK4Nab+qyOPXFlC7YpnyZw90i
l/q0ns3piKIxLmf9kQXVqmjdXi68i+s+PM3EsmxCk6OkpC1QFtNdle9XskTJKnIBnFQcs75o0qKN
Qdi6yEZoaMyXddsmme4ORtqLpW6zLYjvULFamBFwfagVO/SKtbeoRuesKa7HGiVmKfzZWmcg6PBc
LUAuEliAMZbA/wpClR8ilCwt/lRF+RBHHRBQlA15PA5tEFvgOcCtFqzc5KhqfB1zKLh5Be2OAW3K
EEhXlq13je1l0o/hmyigeSpJn78DEWD1txD09RV0HOwWaAm0M6DRMA/drSz8R2ig1IpHg93Mrh+V
lc5ubQvxlQbFq7ZZ1LLMfjMV7ZwMYhBbXY3hpmejUHko+WY9syNHh96HOxYN+U5qeTtetpl8V+Dy
4zq3MT6H/kBsSbUBqfsSPcKmzXlBKeST4jxrqlPMNlVGtoszR+k6DXLW/Wy0VYmY103U1CmDHpfq
CO2Smi6fWHHGCX5IeuAwoOEoDfJjujo0xTObItVw2Suwftm606r1HVTokYWyjyxxNjIJcrM8kxXb
tTZ4TfkYTxZVsS/YHE9D87o081saeRSDtNElU1C9nTLwMMdAatAhdK+KHcOQpQfztimmN+M87YO6
LxXPX0P/AlhPlsKC3IOEBXppexUVMm4E5Nc+287NLWwABHlPozXBNrurHIOcM2UgLAz55vGJoUAt
YkMiuvNcRwdbNec0LCWUbYQoxvDOIZH4WihU19e6T0s3TkkAGlQc4QapYoXWlGzrK4mL6jQg+NWq
Ia2RMzna95PFl6ILP0yvp6zBB0xxtoWMejnbaU4WDNLixgFqjp81ebYtEChHHYgB8TjN8VhHQNOm
V7kOyGHh43VjVqNAzM43ywgNE4v7jbOrauj0qlqqD10JsjavV1VW9iIHOVi5qNuyXLgk74EmNqCR
gDwZTDtXWRBMo+EwsLXdw/hdHukxZtSkdYEuCiZAcNTVTksBUmB74KhFe070Wxx+gEwegYgfrnFY
Pc66Ka8Rye9bAs5YECDW9TDTLSj6LQjAb01Jpq2YhsvVQzMH+qsjUPVYYruLmjetJ16V7bpl1XxR
10P1Nh9re+ichkLm8WsWNcOGtfQ9DzhQzSVD+y68ZAvEMv0ouTRLWSk5sTdZt6mgvwWcW1ZxXvJM
CQar18Nzp5UJhxRnUHMOIH4dXDZB41HP9xMVItEaB6rEs1pGJHbMglmhsIeFC2L61J+1eDwAqUoY
7ncLyW4R7U4zj8GMK/R7KD+sbNd11bUjSx5zKD+Vb0CaDEErmAdSxl02vwFnU309nkVzdOGa/q2p
oc/ELdmXtj4TlbsFO+YJl0G2jyCghuihpSyxhgDB8dapEfYI7QMdQz+ohaZexG7ETEIVrJeFLJfT
euyhmBHzY98tOzRY00Q6Pb2Sq0t7Ju+y7LEkXnRxWebQSOlN1ZytsuRvJHmsUfJzkLr0IQpRdcHZ
uIRKOrIZDO52IuTjqc6W8ZRBO3VfTjQeCmiGKL4kYanRAespONChWBSyYbRztbavOyYzoHyiAgSL
AexUFWeu7I8BL/iGmWBVzIQ8NUKzc+IeMwN0rIrUVz0EEWvwqYkwPsVUM6vgJdMLt3YWgirUjzLV
vj7tvIaoLBiIo+HOQ+PlsQi2EOnYLuwClEr7CiG/j8ryvG3168oEGyq6gx6Y4oFdD16nSzCUClqD
Zi99rUZt65gMiZfYqKCt0Fbg+jhqwkAck2IrvXjfBnO/L2gQpQ1CJSi187KDBgRO8yH7BCXPqbfY
7qGqjQcGFB9eHjV3HSt3DaS0jGAXryyv4Jbirg9HUH7n8CYUVR77JnposhWWkwkWaBIDrKGfD3k0
QUDjgqQkoGFM8gWBBtvsUdZkb5em4HtvxiZxE8neRvBeaKwhHnU5OY+aD8hW2blfMpHgeV5jeCX3
rgTV5JMot7Mf7xc88hsJcSFdEarTcYaIUvqJnZESCjOTlwZaBKbezsK95mWPUtwEPPZQg8RdD+2u
QOYk8bk9kLYESxHw5xBKSUXXlrwKHI2zAGcqF2MHlQRI2EuetRuBBpnQSWSHAHmTVL6ClaQ99LUs
up0eRfT/R92ZNEuKe1n+E9GGAIHY9ILRZ/c3xJs2WERGhBgkECAh4NP3ef/qqq7qXvWiF22W+Swt
M8LDHZeu7j3nd5RG4rRwtTk5KoAHsDB0Qsq2EBm+v3i2Yo+2Hs9WcpTxjI0cdXE6w5ETEHjSlk+H
Xe36yXf5EfXIS6ZIQm2K+ATtwnzCGPkjYJUTvBScFM8Pf1vhKIzEewqVQ576aLlFf9zaVXmt4Rlt
HklUX13ReHy1znpwg/7YLVsK6EKmcd1lYU9gooctSYFO1rnnOr9qfD/jiq1QR/bSOWZJ64Y81jn0
k2mErLEWLjvwpkEx5PfJweguhcgX6xfuKO5V4Lx/f8PUn86W4GtTwWuv0E5EdRvkvmh/e2Yt26Xo
/fm4u811V/Ko9QX2kJ+MdNBQnNvcpaSYt/Gn4PVVC1LAQP7tTPTJN1DkQ2wV1UwsdRX51D4k5M7L
ndUZ09VdsMjW4NtLw1TG5wW2O1v7YjN4LvDl0/n7/XZO/cfl23md5w/oTqnXozjtoR+g+iyYg1d0
BRWk6svSNnvCgs4UaHUyBVjCXfUHOpZ/NB/HZK/MsVkncdPEkUXswT2rWjPkSztf9NiUlPR/e+r/
Fs0Klx8Hilc4GMSzdgz6tJ54If0w1azlcDvXNCDbhbRqKCZ/QbvoMpk6wf7ej/G1nfYtVRy93hoO
F9k/BdzLa7O61zrS953Dp/OW+CLc5WflGpS12Tn3wxan2rXoNRbANmquU/Aq1yBEozNOQ2LcR9ha
N8Gc+GxHvaDVrh/7cDbG7VMdhM/6W2Y2HgANjmdJW5z3WKz/VJ2fqnmN8NrcZAYmQD47UJVCLzr6
Y/S5mykqBrr8amK0DoJfWnxX3x5DoXb1unw7GXLfl5yxqyNhcvY8H9TyKxSaQFNDcVnHrVA3OFTg
K3zaFN/S+tKtkE/Gt165GoI13GLlpmhitnSJBlQavT3oqGBBYqMibiIysoaZ0IBbIHdkdcMhH3ep
J8ZiWBR2VQ+UJMKJ6y4Oy1r+F5oxGaM6txOVBe3cMNl9cZMzxa/1Ftiejf1Hq/oVfkaOPn1/RB7k
GXh2J/xnmbKW3VsTNSn3Ou9ZkWPvq/UaEzRFIxqlDM4cyVXruKVu+pLCdD7xGG9hcHZ5akIYrlGw
BCgUTJ95TRMRg6qAWhzmlncxWjuUZ9inu7ePvzpFz2ZtzYmP8FFWhhZ0XwR5GWL66Ah7g6I2X7th
p89df4whNN7anc/3WThQqla/GLiTzgs/QtXFQbDciM06wCULJOF5n1JtocaAklrHFb77Cqrmp9+Z
ZI1mrL022Zow2ehHWx2kuXX2rW1v03bz+BPh51G+G/8pmp6KSJfhNl9VZ84xO5AZ7eWZRtdlOy/+
/DVccWrE8ineYpxmz4F/G6JHRH8EwanzMGjtW1Ks9Ih3eqf2tnjP1v0aVZ2gofmsh2IULzU/b3lo
LmF86cMriU4QnivHTfksUmNEYrzPxX3f8fbhF0BxahI6vG7ij5xv3Xqp/vAAlfzkeJeVq7QZNcoJ
ZNYFaMWn2F71WMTxZbQ3fzst4aFRf0h1n7Ygr1DoC5eemb6x6MmNikY/rzF8v0Ovz1713LSPyTZJ
QB+2vUl+9PW5wSSEJnJGI77fFudhq9OqymQKjmLMODvjNLbquQ5PfXclbjk2Fx/lMH5aYTfjt24T
ugq0T3J8Hp2b339W9Bx698l7d9VtfpNhwtGeoOnt7lv8usPeQLNww+v6/qV3H7GfEYXNmOOvek+w
xKo8HE6W5G6NT4HJOfdR/oZDJYuQ5ikEa9/chiWvghyMjKoPQ3Vu5LHDiSE+Viefg3yG2L4k3IFl
U0qnwMlT0XIfnqgtfX7a9E27Z06eNrfsx6t0j8FwIyZp1qKryzCAyZx35oAXN+j1HCy3swkBSBQ4
SBK9HGmXjy6qLSi9UujSsIJMeS+Kf83Q2WjyDg4sjkTfO9XwW6Z82QBUXBuJvusS0KJWOG2ejCrD
H4CQ0sb/Sk1bTHD72RF7xtdZOsEeaw46fAT+caYnsr7UU9ZWAMj0lS8QBt6MSml3QfnsSB6oExMf
c3UemypJfXuVcdGvhW9y62ZuldCfrc3D/gDurQs/tr5EwzNGyQLFbSw6QFZQ9+FjdIWK78365ncP
2j64eTBsNQfEVsbHYvTOr8NX90y8rIsydzqHw9Ebjn7w0Opak0I6aQqsSMgkdeOjwrhcnzZzM94P
0v8ULerbzR8PhGTL9KGce6yuC8b/tWBRpuIT4YelO6/eOVRlC+JyPRbWuZn9OHUFgZdZnVRXODqL
WeaPCZqCZJzKNsjculi6MsPE6jmpoCnV6fI0YX4MMwln1Tlu03luT01Q+FFei2z08bP0YXtPielO
vD9MNm/FyS7J1gGxzMcqwxfrxWWIzlUWtV+aKoFaG4bgC89S3ZyuaMZS0AeYjxy/dISOKdJZpnC1
NjwPUugxi0iRVrBuqkJCblJYGadV57q+eAKSFBDEs/ALtWS7PQiefgNssDBRI+FLC5q3NB+3RKCP
DRKo7XghLCi0fphERwBI/cXxs06n8wzMMvNfO3x7AudVOpAUtIjfZVKnBKP+nsU2wT0xIh2wytCK
xYn6yeoSqqzbFJIAaU05CEnsLihFYUrbxD71OvNUykSWYYz3h5/TDxyujsnTSCUQ/bFUIL2j34rc
A8gA/UXBKLoJxC8IBE2VOn4y1EnopJj0J/46NX9X/TVSkYgn2Bc7rKP2Cgjxe+jDF9aWOGQjP1Pw
y1nWNdg8CcEtKx0Mxlz211rkrsosS1KFPv9lg5sCsspLyM/+q26z6qeDDwazA7+IXL97a2yQv9zJ
VpNxF3ReXt2dPyTCAZdBE5JtsmBc7zO8neF39HOUr+gSW3sCeifszyAunTBdwjQN5RfXcJsMKMyl
Tv2qouk64RYYbxsyG+ynsdufjazQgvK/HEVyGfsEPr778HTjZP3KnnjHS1faJZtbeGdeXb23a4Ne
bT1GCyrTto6JddUvf3+SaGsGUj25GkfAtmX6j6Rf1HXyrRvTvXKyCpuctf0GyK+6wxr4o9HchHWT
dSNES19Op3nUKrereac8zqGDAUMe3FMUAFgCB1d1QQPuDcwO8weZ+mPzO6j6+wTzgFbflh+1AB58
/sJC2B2NmZLlCI4Bh/x13fHMhkE9OoMBzW5REg0bILL9RQC2Mn79OosQ/QOoXiBl66f8/ggGiF4s
HZvakd7DhuRhKLfEOOIK3yNz9jOQYyRAYKFhbJ+Hu+hh4GtwQInSc9paDdCOTCg66zfvLDHeqqR1
XbjzwyUdo3Ltv11RdiPe1icy4qcKBaepli85iB9VjBpHo6+hZSlUF7CfsHgiNxfwpwsAMENpoRa4
rKVX2Y59prxOpmQA+tm325yOJHiHqFwvfZ1IvCOmLQ5Zv0lix/sYawUYu2+f1zVMSQ0stp6b9/5S
qTfH5QI6JpwTBxTrOAyp28/fjMo/jJvC9Wc40k1fw9VpZ/imPLENwXYaolSgCWpMUPZLTBLLKbrQ
eEgDsd9XPHLpOIk32XQKcGzGzSdkFVAzKYmmwzqw5zVUh3p9ndwPzy7XRqw71sPFNgGeHP2ATPLu
+/9oSXP4uJkDhj5Z5WYgzI2PrQt/6+Eyj362fivHrbuXse/dBICHpDfxhdkKIM8dXOvdr9FlQ3RY
Ex4CdR29n/j7XU6q3DTO1h2updfSLIgJaGj+wjGFBd76JaRTWh19eEzas7NteQQ3GU0c9mAlD/9P
bJ7rv9+V9b/7PP/Z5vnv/x+ZQQHB5Rn/elT/ds3U/5HH+C9Z5f+V6vifv+8/YhgxdnSM8RlZD/Zf
Yxgh7GRKI2QSCYkIEhL/bgV5/81FJIeyKMAVBRGuhPoPK4jAJSIUAeDQ9yCjEBb831hBAV7yv1hB
+AO+7amI+L7PII0FET7xf85jeAY0rfacFSxV3aQA9OKT/v5hPcr+7cfctl1KwgBdXtgdO6WfOJPy
Ejb6RwOc6uSAYd9ZkIiqZs+kFSSbPZV5PCJXjw45ay27wY7EhWd09jNLvBRTtnngAZDUc2MYyXrq
sn1wIYUNEMkFdNLc6u0IhvQ3NMftqqJ1KDwLFaH2MDGvVHzRbXmax52eACKifqnx3DNHnUeXY9pn
+y8q9XxWrSEJHN2lDuRpZ6B6kdWNcy0oBpvazujOlrdeBPN9Um7O6XyriN5Prbvai7/Eb6Tb2TG0
BNMlD5Khg/Vtwn5ASEC+78E0HT1jekxrNctXPORDJFdWKCh+ORCiby2RLlfft2k/RU3RDl576AJn
P4JguettdM7Ao81pZSIV2ypvwUy2XMSvoxvNBzr6fRlptIqB+9xURBzWChU6VKmzs/DFws19Ns5v
QSCYOHI9AepS5x4zRUDNtQ0k4DczdA1okH1JncYVSb01XiEopqAVjDdYBHNp20aAPV6bVC/4IqHU
pqxuWBo27FyFMy0bGmxZvbU8a50+PMSioZe9Rk3jwlQ3Ays8HZX40W6yA2Eet5e1bn+ImJgC0uR8
8uQEAyBy+JX7XGS7GsavPlYlQVLh3Wrnj+f3mUd087IGy72OZYxRm2HKac2zHvv+w/CgnIQPOtb0
GHZd5pZis6zYXVc9KQ86mJ3d/cyoYCmW05uuN34wkR0eVb+JE3H1nyH4Cddl+2oDKzNGWCIHs+cV
9ye4QXXaiGD78+1q2Z4+uT7BcOotCODg3BbSLZWd/zbxuBdTEF393uOA+xk/DtdNQJVGnCa6Dohb
Hr4YWI0ci1ldAr19hkyyMw5CqBLOfMSfKs/w5vtz9S8rgMIv8se7wco7oqNYS7gT9nkIgyDxjat+
Q66n42T+SIWYRzMYD61h1J673Y65EI4p14He5qE311URW6zf3oHXkeASW+6dZyxJHE/90a3nkw3q
78yRGC9bFa2JHjFCcduOp2iujxoW5Rau0dn9/jHte9ZtQzSkfVRnUbC2N9r3cRmFHLLyME+nLYqe
6mHCcoVgW4AZqXLh1gf0SvSmQ/nPWDnIC3FYjENFYrSFQ18aZKiOs9ge4Swfy2rkWy1UBs8MsupG
uq+I1XcNyRb21qbQbFfdhW7hUuAf7tNKBph4UXS0cEizkAiZEzAjF5/clqVq0fhs+pPZ6G9b6XO1
BQOM220o5l8wlMwZ2ut2Nu7k50ituOiOt+heeStmTHXgQP8+fFSMpJsRtQCAqzGtiSIEAPsBsuy1
W7i9rSFCS8MAIrZX7NfWVFeAxsvGQPls9VhCKlvO4xJ0RY+uBlR5SFJat+a6uO4d9Bv+fWcb2B0a
c1WwiSecEXXWoL2byGQu8DRI4u3emOhvp2FHu1WvhuZOL7Yy7Dc/6Wt3BmI3zlen6W2xN0DeRDDq
gnRQsRqXd6U/t05m+6oQRtUlhZKXOgN1LjPV9w2+pkYyRcuIFv2O4SKeNpmMy7QdLbnjTr3gGkL6
sjHWWd/NNlWy/gP160ocBEhcBmpdQGz11PIxDlspVjohvcE99M7u743Olx2BPTE49SkaGFTvOPW+
CatmjA4IN0ArVhiqTVPGiFZAZ3km1vSlFw5PXmgvoc8zLHAfqi0cNoR3jqszXdZmbnOAQQsMF+Bk
XN1cuEEpwqnwZ5kLeJseGFntGRmkhOzzq+bapkg1/QinRiVihg8O2KedIsitDWZ2f6ZXs69f4NLA
nq8DYnUwPRvVvCLBUILQngG1neeQzYUKvdvmI07lu/bTb/pfxLH4SLL9EyFz6HE0jcuy/90wXrGa
OBlrNGwyv0vlAoA6XkgAzpDexSz+GZu73aGq8wng1+Ju+Raat8Gr33cBsyDu+nSqGh9UbfO11OsB
kPn3DNWA60V2De7w72kJ8PAqGHSGk4IMeNZ1214AUr5ZAhuuEgD34ggbOFgh6NzGpm5PgnXXKBjL
wKwrbM/wL+m4Om0eRocXSOFxLKe06VgNW8MtGNJnSVe7Ed55sJ8hfX6wcTBp1LAgc+L6BAJQJFtr
0SJvVY0xcf+77C1PGulNuR1/jUxCFxYNKwweYq0gvIkpvI1cbcVm6YjfdhKt+7Dx8rpG4fMQhydg
cmiIp8tCYIxuGNcqtSa2mtSLRE/cBVOQgKhOsQafonFukl1PKBScvJphf/hxV/gxYja0JceG8Z+h
Q552zUsFlRTOcK+RxApTE8mjD8jvDNU/68CpnsIJc9PWgwgdsDcKMzR+ui0Y1H3kozIFj+KZV6Ab
bbDMh1aI06T64E2uQTaAiXsL4af5Aea/ekbuJg69YzCxoMCLfkUjsbkNRqcA+tuV3Gv62yJEd7Xm
jceSXHTtm7MbaUiUX8IfkLpZ1vURNwhTfWNZCw+6Q+g58anSUzZEU1M2HpwlKfbqjIPsq3fduoxr
ApFSxpjlQVJ6GSykcsByy3Tdm1vF7A9nd7syWH0H8L2vn/uWJJWZ/xlpPD1T30OYZ9uHbKwi0D5j
XyzIfCa9JDtA2bY5dN+RJBGgRxh2fbOR3xbuegI2ot4MfawbOH/Rj0sJ0JukzHewZ5UNLsqXv7yF
fXbesBQI1c2vhn0Maw0doR7XG1KnGjC33DNrfVk27rEWwfBzj+Y1R0bRnlo/+unCMLuCpyiJ+W4h
qWMfrgynFK3ix+IMDGMQHHFXQkGaNQ5QWIFwzJVGa9IOqRf2sug6KO+BCwe+qwgteWMBwVIs24YN
tyAII9jIEDsjDfqwDZKwDvVT0yj3CQsDuV9HLc4H0iLPbmRvQPZspteVgUUHNVyRDg2rGsvQHb+a
gU4nz65QH6UDWDDQ0K95d+US4z5qNsv7wNzoHDT3NQQBFaFxOmnppuiSt1tIeTZKf7ozppIZDB8U
Yz2d46rgcc9OyKWJPBJgTzyuAU35S4OUiXZKskRhuTnq3V/5+lg9cAYIWD5YrQocqzRfZhUlvSfr
dI7WKcXzWROPNOE7qSqYsFDmQ3RNNPodaiiHPILqjZl5OcbBcNi7tjlL13t1DOuOpJljSFc8k900
583sTXcbBIfBMeZ5HaEmgVDJNtjKepl7bIiFFf3GnDSym3qpxint0J16mJRfN6pZ6Q5rn21xlQYO
d3/E/vfoIKvLsMw3ar/dy3pzscdMaltl0kH6zpm7sL+8mJ+GSDMoaxjoJx7GEDbGMOsV0gszlSgz
7ehSFEd/yqfKuElkjMHedMbCsNkU+8QOkjnnXfbDq7DknW5YWh0S4M8cwaikqSW/NkvfHpHCRVgR
zySLGF/S0R1BMcvxMDmIyqwNyKLQvlqLd9yvFCkQVAhio8cQ/gBpq04x3pDytH8WHvvHSkefZEfN
Ecnnh3W1k4GVpkj5ISATx5Vb9Ix2IEnW92jX6hgOw/DoFaRIgT8S8jBSf0vjXfR+geKf2cjZ7sZF
wwNu6ODWa5zvo3NkHbGPntKtiGbgXdGIHNq+h8+rPoSmVXdfeVM6gxXV/gw0Rzkpf8OU5N/sKk96
7KLrxtGJ+z08nZkDFfMQQEqXoELzqvj2yvuXaQShtW2TOAQSyPtGjXNBArM9R1UrM4wSRYtL98qV
I2UlJ8xw7YARqzZ1kAL4/+F7FNayoPHBtlAxG0S+yzWyKl0u0TCy++K4ew6lFy74N8xR1sgcHeVf
d0bSd9yhSEYRNLK69dK1p3+d4O/ucn5Z1m67z2z4zZF+drs3XeFh0HrbDpVZo5x7/vtC4lfP0V7Z
4vk8V1ct66rcoxitOd3LBgA8dk73oh373knANRUQ8cS2sZu3kT4oIs8KIHcZC9xGCvEWgdmnlYx/
2pD+CgNZZ1sTfSoflRfrZzvUnXegDG5GTMZLHe9O3vIWSFq/3LZt/1a4OpswdKwHEww6tzsNbr5m
W4Lxycm80T6FYodbV33u73rl7YNoIBYL7R0kv/WxYiK4Tsa9xrWJH/0CyM7B94grDya8XRleZtn9
oNrKa8UWeBitOOCGB+j4FT60Wws3USx+663ynxB5KwHhyXwx0NSR/EajtVKW1iT86WLov4carSXC
2BdvkCPWwtA+8bFpAFHl2ob+xZtHktt5uNVcdBcxCptN32vS6Pg4zdD5EVL62SBMcxzIuJ1aeB98
jdjVa/344iBwQlfHOfSYyADL2KVkgfGKIGiugNrhPfjivHi0DE3d5WqIRkSv99JB8P9I1VICzgMf
GcpCdM1wC3dADTi+4TN8R5atfKHL7j8LyhFxc3iYdrjs4Y5EPEl9ZqpSRcq5DXDD27CfDogljOd6
arHqO97lEmnZs7sAheyaWYKNc24jTOaTiF1xWNYIPiw0bMlfsSzlDQPzguqKuXBTNgXX4p/IFjWJ
hzRN3kmDeu/V8RGAzydZJnJFkNw8lLQ5zmN+RJLnPKga0l8dfnyjbSecdACLPhDVPEWeb3/GbGGp
9ipxcLfhHZ92veDSlhj6u370HGAKrSP3Di0WAKbCyDIH+1Qi6yIuq0TklLe6O/S2L1szN3nVBP2L
Bf9w9D3RI9Vdt1fCRlCLRP/x1h1TKoaNkC45rSycoagZj72DcGIcR/A8+0ut/gWnEJrG2gHNtZ8G
pi6ENjLzp/riBxBc5QbthmxdiesKkKPj/nFp5EWZX3HFXlpRXVw8uMSQ6E+nfOjmtX3aMVnuYpgQ
awaGUYUOeqclTKLlsIlpzcalgUOKuha0wQ8x+xg5gvAW+hrp9GF/6ayKHubQWaQIxchoMmzg42q3
xbjOkNjh7Eqj0C0cArtGjqcRt3LkGHTBii2fLEYigfr7oV9euKSnEL27iFFabM8+v0MHwPdxNwCi
iqPE2AAQQyRsCY8rGuwj4sNnTebMkdDDzazLGtmOxA6iS5u2T0GV/SGsRrihqfsUeUeWAkRmediN
yez5bTmFPTAZ29wadJbZHvg1rigJs6h1vyJOWEpgDbbtVrrh3uSkhdOMKQASxUsl+yhtpuAXW9UT
XL1lVx8jAeQ1IwO2LMsPbztA1oNxOCGcAXHg7Izq7+zYgredn8279jJ0kPCWa+Qeev+vU+s7XRGE
ZD3qvuHxAeLH38iXe+lVCHFJtoPV4aM4ezQou1nxY+DM17VbGFxi99eg1wpGdlTdOgI0S/Vhkwc1
wpPdNgOmQ01IgwXUBttQbIyJ9JVqeYQ8KD57JHATp+29lK8wo6DDzyfo8RUmnlMouruPjC2uAZ+v
LXWRmQatw9p6yMNAxRkZZHcDETQdgRDdetYDWdg8j587/A8YMAfS5Ry5K+LGy7eZUnf9s7uNf0IX
KJDTVfbujrC0nU8/kkiBRc2F2PVlnAd2lpEni5ZNEbxdtD9KC+zhanTTTgfkABBVp4p6ATzYlTwi
ZOi5Y5CcB7nVVs51kNDoNeEacU4AAkTGGnF08HiDaZ4hioKdEP1FV67IbTtX2TB3AnP/dwIQWwOh
kvi1Mc0D/e05ku3yuTLepszCK8PhpGAlDvXzXnchvBilX3GQZHiBMWck3EoDjegUrEsWG1h1psHj
B3382mjYn3MQfXBdP3uT81x7GMM17gM5TKFBtK/3y6UiCNIj5IU5IPFCVMCd4cFQZ0EusDuM+1Tg
/dnCbyoXEbZ1hzGE1CRxUGY3zD5o/iTidoiLYwnBgzOnZeefM2E45RF/grYa4iga9JQ4FXQ9T9HM
o/oXb9SjmpboGrbYRPtvtuKgDVDkUmHadzLX/yw0shmr/E9csoPjmH0Dtki8i1qc+9k0OVsDdcD3
obIxmmM0Uwru6hbwF+RVP2RlQFN1uAVhocAlep70tu0PDFdt2EDeplnvcF8caEujj5MBvvKAc/sZ
0F7IBeJURhQLonHF1A9PUtHw3rB5zfYwHVwbZAhoPNUuPBqXAubGMh3PuDbrvEzo7Vk9HtE4w2jW
E8+XWryODA3W7pr24My/vNDB8Y3Oc5JL82pmaDx9N8KSaoJ7tEXuo6nnAzJndRnBOko0LFNMROcO
mbzU9kGBdMCSouLu5cjCM7tvkwnfmxjXHNB194u96kRKkd78dChFws6/kMn9ia2HK3x2KDZQmuOb
WUOgjcAe9d7e6/rYoy6VYdjlnQ+zG9o0jP0N4VswhTCJMboiuElK5I+hfA6vdbPxa981uIultxfE
ITGDD6I/YHmjqKIL/OY+aaonUAfWxAHKCANdQMO/PmS3QmvxBdSGASTpb6wCVzkMLD4M+y2aotvE
py3vQMFmI68ULkdBEnifVn7dG3i2W5XRbdA3qWDZ4/r5Dz0tfhIG3Tu6d5D3wgEp1SJ57P4Ttdzk
OoAu6OO5cvTBjZf1dRWWZMSSGTjDt2c7MGfw3DrzGHogIC6kytSr6ClS+2XpNCmWMd4KBPtOK24y
SgQwBzGTquSD990443IR9QOwoZM2G7DgweIyqXBZXuqloiA5nmA2ZgPkOti+MP13M7IUnCsUxMlJ
rQ6P8pvkMgCHZwtAIOjAemMiTnYCUsnW4+u2QZGBSvGGMwGOHmkQcqnp89a0Fx7uUKZjhVtXqE1b
3KeDDgKiE+bxbej8pEJscapw54VDzQ8M37i7gVLg2+NwaIvAbn3uYQdOClATIiBzI5scVoQptwm4
64w10nP3hAuKUG40s8UVhW3Nsdvgb0oUglhEJ96Rv2GEpLfD9wVe4wxKwzPfgBwuSaq35R3zkVOw
JfgTDPB85zb+LbdpOqMvROIa41IgGHLXM2AAKXHJD25RyZb1IcaVpsvOWAo8ry3MviHKHaLqxhCt
WkBAAe5CIpDoNhN+BeHQFVH4ew3oYdvV2xSQo+JwoaRR52bpQMwvEH/5IXKRFN1U5CZm/x8kndeS
pEgSRb8IMyCQr5lJalWiS71g1d3TBARaBnz9nqx9KZux3ZnpyoQId7/3Hsej4TUuTirdM1JokO/z
XZdP57jnT5VM5ncbwpCSjDFBnMDXMfJXNcXWxjPkPl2Cbp9SV+HAA80TVydGtH9aQjVFXr8tQ5et
LDVuM8eVe8tVmGf4wiT+QBeTuCHSu4+HbynTMyrI3R/Q2m1KGR6J6l+TLmXkKGYU3Ccfps6OXsFH
37TbIemTm5jMFiHfuqgW1+NgpGrDXfslu9HejwKlrbJ4EtqAMaFq+TqN0To3fo19SuY97LT8kjBq
YvTajLQOKfUdngPDe56KcT7UpF9nnK8cPn6A0GWm4aOAJrJTxAyssa/jMe+udHGbinFXd08MUALp
HJeEZNxLY1WM7p2Wmiur9jgH4lXtWsSw3EOLm2Od8QVvQ8wGsyP8oxPal7iVH0Na4DOSSuxKQdTS
DCzwHcZbSfQQy1m+WnKz2cNce4/r/LOv6n9WaiRbg0j92kVCLLmhfJhElVr+oD61TC6MCkCAf5fg
1e7hi+j6f495wGuKSWCKU+v8wIYZSx8pz+5PhLRfahHO19bqWmpbuGClPRRYgJhvD4TbcDSEO+Eu
JY1VXOJawcggivyzERa+c8SuneyWj9LyiqMcq+eOinA/MZbPkiI88MY/T2k/XoJxiKwmftCDYLWV
rl9HsQCPQXpYAc1Kj81SxIzwfvLxg7NunKx7Uw4iVkUAJyneprqLj1z6LUneWEWyxMNTPFS23lge
//ZmV1A9b3qSsWtneERiwCNEbSEjytRxm6atWo9W+Tziuz81/oiAEM7r1piMTdVMvAtGJzDfEJXL
ivnO0ANzr2mofT1kJwbzy6+mNznN8mIXgK7aij5u343YK9dJbPhYIjN/I/2YdDDDZAzSLZAoQFI8
RgSkHjpgp8rNoMV0K8RcX7KULA851nADwK5AmCz/q0pAXWbndZcu77/7kN636JzdrF3nXgTSv4m2
fVpCPXJV+j6lS29dmthT+7g3fs3mBfu4/I0xVsvCWDkib141cZweS4TX1keD4ofZu+Ksjwt14o0w
D53hot4u2OJ04m2w0TLPWrJ9PuckeQKV75F9UAnhZtitVe2bEObE7C6rxHeDyGj49kAsOVn+ZST2
JWHSoWjNtlmIWAsh6+xQ1wy2IJxnptPOXJINsmm/b4buMA6WOP786OrwfYGntndTN73VFjoAF0i2
nW1C0YLWuEWGdTK4E0rhtaTKOg4hfhmVZvWTE8oo14DbaiUlAKYCS1HAR9AbSFzqcUzPymBOJrFk
tWnzr1RJcDdG7KyTmsU+c7LgYJFVJAyFoorCs5sWW9zyYXoeA3QjxuDFPlUCvB8jPd5GSobeGp0d
WcmnYKn6Q+aERzh+y0r1YbWzQqBKi91b56pJ3jERpP/Nmraaie4qGezm0DKnv9eBtqJl0EeOar3R
pqV3+L+ZYWMLX9dNcfEtK71Au4t0mDZnzoCJRHan19QL2Tl1nwLbzS527/1n97rfEnMeNl5iF5gA
veXiqPq5Xgbm7NWwWUrcckGeXnVpM332jHNf0hs40/OMl7QeEMDaR0Nk17FBGGvwL2FLbWBl3dMC
dePY2/VvTlFxIv1+bpMsXFsTo29VaUbnpfgFTM98apk75IG/K3yHRCm0wfWoBnQbzwjOMlXDi+dw
68ftLQw82mvFtEHw1F1+fsROhXE2I5dpCIxTtjndSnIhZH+Hy2Qr4wgBc5PUzBaSJuMjGLRLfIZ2
vfI1rC7P2EvMlqpyOq7MdOODOriQkTrCC5CbOO5oagRi2WOs2ztpuJsT5xrWhcmjxmtSmxVB2jLp
j9pgYsuLvSvQh/cDQxKeleHVa92jQ2tBX2vdyESNl7Zqf5ud2Lpz278UfT1vAicLQdDY9zTNbV42
JvtVaplbWhL7A0/EulzsHV6L8d3PRBrlLYizxMicU2aMcZT9ZLjITG1JcQZ7Y0BMFDyZJ4Ck4GOk
8z2Hy8Go7S+B4gPnM/1DtvPRalNNF+7OntyceNqyTezyqnzPj0pShKvR9z9F4T0FQ4ZhtFw++rTZ
TOQ6Q8eHhTYCJiMfEVQcPj9BIbqdUzt23zS8EIuevN54S1JQJMDLLAeuG2X4slYtrXLQAydx89so
xNvcWS6Ga4gYxYSNFd4X2qilziQU73MouFo1F0jpTdj40PRG+ewpne3SvH+nPD341GNJE6Byya1v
KWr70EPQwSsL8YShdpkTyMLisFmycFjL+Z+hwJfY0h3IFQwnGwLQtuBMxg/NaLFK/zIKznrn1Rnr
t9CiV/Bk/9cv4xeHce4OyuFHlbtkPbF8lrL08En/diylj4JecjX25lvoPbiKnREFnftXy2YTEkf0
a/Oj0dNv21WnuO9kFBiAAPXvwPvlz6Lbjl7KhQiZjDHusHhNxLlt4MBbpodi+9lM8Ro9bGU6Vbky
TTTOQad0BhnCd2mdcv2gdrk+KUE6B+ax+94FepCl62LiAQhmDCU+3kw+Uu55IhxcNrFHyHbSke8v
r0uNn9ZKzAtja3ChlY+CKKr8ojLzV4VP2WEIMzaSxBOcthWGfD9FgK3IMq8CUs5d39R89sM7Ekca
NaX5vHgI1yrrV7RTR8ut3zHUwaEDALfSWc9UHC6eNbs+49LhAG3lngpCzUaXvyl4F+gBL2hdL6r3
n5yGqXzSDYgU84udBORpe4afWWp9WZ3/OmG5d+uXFORa45HKktycy+KYV0m9a+DNSIrPOKdR7CtC
vB3pmtUyJczI7aR5nC5b06DKW5olJe/RY+80HpVjjfBpEiMvBk4tEzafDVR2PTvxayf+TNLso7xq
UP84xZPO+pU5NmYZGW770f0dlxDcMli/66G1XwflD3z+ibWyrDrZ9Q7KOz0nMZ8CU1ebRQZf2bYu
MPjWaknWiadNUlL+vV048bSFdzzXgHcaniHLmV/L0H7LbLvdOAk6vl2YfO+iBZrk5L+Hx2g+4Ula
hXa1imwhjrxs4TZLcFvzG/B7hs53ap7ko2tuWnVRamEOjfgMK3AT5JBwuuqDABIG/ITBvoRN5bgY
7ZVOGJxNw5fv3BxJ7yQz7MASYWltlESykmHGEzUEJSJf+eFjEltP2Fhxu/yrOwNjvFfy3/bFKhnV
PTCTaeMsgnCV+GMUEKAkVimhzNsweBdF7Hz8HpT6NdpoTKbyzjw0xvxHZQ66uMdKy9bllbNxtNbt
sAMje1vyJdkHXnFdQroB7z1ucIclNV+ZTLqPdEb+sWYcPXiHN6Zb7sIleZsL91ri1lo3iTY2ZqNO
ridxhNYMOYewOnpxTlQj5ygzx1cgXevkVwAZYWmC4zBjsQ5KKsCEm0N7B4wY5yopXmZrmaM4Xw5E
vgekAjfYUl0fc2KiFP4k0xYqE1xVzakj5jGaqt9iUTDXk1/v8ia2QENkvO6dQzyj+i8brchfpmtf
TUjLNo+vO8luo0ebjOw04YiyuS+l3R+bBmsPzc+ELuxhqgqW9OA0T3nsILE5DT77QpBnKZNzjkUo
she6kbHNzVMmhbUhtyrXQ5mmUVrh5cMs4LxL3H2TTWrWDF7wcxEnzJ19opHVZOaG8AqeHdua3hpP
kc6irb106KPaSh7l1vLwG0ERpVYCxMYDnIQDEunjh9lJ+/9/JcaN8aBT533p3mIQB8Ew+9e0pvqy
GoxxYT91l0BMzwN/xr0thvSQ5uJFM4e5O2nm3N3O/wrQm5owkxeFvLXLTe72rhL2uWZ6Oi629QwT
rd63SzGth4qya/TcdGPL5BCm3m/bx3+A8+Ji8hGup6miJRNMSCQZXvuJPo08vEHiNybq1SxPKbFN
v22JDMA8xdvi7ScfLuAyk/fnLN3Y1cNwGHL9LDWITVuc/SS5LXRHa8wO7RlCB16Uwr+LWMxYt2P3
7O7I+R3xTUW+lcw7f2LsPrYLTKfStvfl3IoNth+35ijr/G9F8XfsvIoYdYktEPbNdIs9b6WDuHm3
1ISfY0gO+TL8KawSYk+CihDC9SI6uUcWUldXYk0PZp72BoDvGriEdV8kwi6K+b7tHLhc1Jl+WaRo
FYX9GJNyeVfliZGJeeTAG6+xCgqerAY6RtqQ2wfrvQ0WcQxHEV4FZE2eUxOWNiYRuWhcAhkxODsx
1zIXwckITSJv7H3ZaHA8a9ueReRYxDgqTJBzUoio0wYRDjh0kRvYy16P1a40M3UAub6uXB8DukeW
KwyZjPFGx3vDHL49u913uAVv1mAjEizWBZyYuR1dazcGLYNqd07ROLArlRbBaC+kNs6MraG6YV8+
suQ8Ze0xGbmTdH1WCaMXd7yLklqTKLxJUCbA2NTN9p4mS2BnffBfRQq+YfGfQYLU15rpyGbx/fPM
b/0rZQ4khNntbNMP14sHrQtsQH58EAbT9wTQxRVAKNN6z8sJ79iIeRiCaieQ91FYn2XZwQ4ZhxeZ
9fOViC9adUzf0IsiXHnlhHoO2cOaiZk1VrGpnDC4KnvBy58AvK3Lhtc0EMdW1y8L3popAAcCuog3
SmTLasrT7ZiSpZg9O+U0NqxDUE0+eUKJMyh+crA1vFS9/x7kuj7aXnmpsrp7rYA6nGC7vzvzwKmB
wzECJcoIDQzLVRIbpcaExDBQXZ4a3a6CxQv3WoR/TKD4v6Cy38IxbX+nMAPizNwEvnDWts6cS48P
ZWPkU7ZJp5rIalJ+ztxkgrhLyFR8cYuPwKw+lFDV1qxJN5XkWaoh5jLWqD2Ak//5LXNKOAX3JIXX
4WXdvQ/h7sm5NndYL+JNVyKtOG1zLCrL3wgt1cEE2843FjfMfwMCmkjzShdvFDcuHJR+IMQdA6qa
DPO5TS4Fwyd/IOg5jqj6VcCAELbf2cnmeSes45jD2q+N+ajKHgpbT/bfocXKu+SedimuK0FI1xj3
SxWuDW2/dWlIuMfYjZ51T+ZmOLdO2hPBgYQdjm8TIt16sjdjpTjc8vQfh4+5Grv8W3rCPNkHfrGM
PzKp/g4XacOgKqhnvS3y7zZz/7SdDsC97IPJfBNWvpFqcfa1k3kX2FsnDGflJ3HDJHvn1fVW+Xfu
DuormJqtrvktZnuyX9zMdyK7LQVWUtOGEFDHdwN4NZldTtPSspx9z+s7xOKRohimAxXEa+LaCsvK
kJ/buHDPGcEwWqy822VZQuhWz9Wzyj+s9M1g5CnRVp5ts/2dtLG/nhcB4AzazrQEY6Q9x4soILKd
UzrYqL2G2UcBmKKbpdgSC+czeDyEsudLzpgU0kSV9XkYgE64VedsNAaztcAApKbQvrpY5YUcwLAn
y64dy2ndV7N1wI6U9k1yBAIyPZVufTeVkicUMUMNt2QZ5LML5xWvbZEwzIWLOqfoEotzfShe15+/
Cog7M+6uMgA33ckCfnpCGPvCaJnuxMzYo28vPtbiYgn+NHM2vgS1eAms4aUQtTyHg/PZLQ1J5zhI
13Hb9AAC83MyxVdgshFJAKJrtT/ecE/S6upyuPf2b1n3wWuswCSlePnQaBlEd4Hyb2VukxbUdL/Q
9Le1D7oDyai+M6FhDIajYtM6MJx6P+5vhTR+obG7EPGLdj/NCQkEouhhqh7ePH2WfIhAovQxthig
l4CZc8N86QYPArg9X8ciabGJxkaUGJBLZictL47tf+TWYh4Ml9oBJOyuN3i55jL4Th/um7Bt3pNq
7k/+0P6L9cwGAZnnVwEvnzcQGnWubP+YPX5Mocp3RQIkp3SbazVn7RV09K4j6Y7wU2+tyTa2nEcA
fYBQNkULxi6GMOzGb1lY9Q/IDg3uvJBFxSLnVuqXYAyzKmb6lOBR0+VxyZucwQCcAIBsgb9G6TAF
ke21f1w33U9ALBkiyy/PGGk6iDKblOlB49sbgKkf3eyYK3YzkCtTv1StkIBqjOeYmFKMlIgqdLYw
GE9FwWhg8GiB4hDEZ2il6AfLS089sx5bl3lF669MsF1akqZMMWzVyhqYJYIzXzj05oR5DbyP0uRP
nwKXqFmQwXNlKE5bp0iex2wtvy2NkIYSnDvGtVAVMbZALpuxXDocDs3ONES751wH6Z5+4HhfDlO/
05mbvneCWapKrGLNmMdczTIePzhy1kGz8B14i0W+/IVGS70GYO4HEWCN6lv3gGUXJ0wHr8WMzXtG
gGIw3H6/SDimTM3GO736C4JM9uwE+sQB0B1I8/mM1EzzY6mJv5cB5Ilxsv5VALKOKrY/DEwHAXks
AoJJZkoyqqbaxg33XaubqArsP0ZCOy+aeXqlfk23KeQPgQ1rg68iufc+baSrZnL6j00g1hJETU+q
Yxb6Mymru1lhiHVNP41Eq/xjCntpmhinV2hETjpWkW1Wz5Vs+ab4qLZLgeUwM4J2UwSc2M2IJdCz
i+Dgjuh8ciD7yU2z56blta0t0t3CuqNv21sY4Kw6mFR7Thue1CQjUT3nnjz9/AhPYwZno/b/5CLW
246j/8JogeeGcm/lLQ+TUOG8zU18hQ9FfLjvuQBsZpwWaQRn7G38+jaEi2G+V3Xng2dcxQ93VFmr
c9rL7KWvAVCwOAAGZvJnctShgF2z7etg2xizFwX9x1D0+cHrAmrXfD7YU+NDN4PNQWCEHOq8IAp2
ASFk/YmZjmOBKDnWnPqgg/q9Cw2sA8MuNI0ve+m/xpogcadJsiQJcchU/HXA+hxDNPl8rcoKnfvh
ZFH2/DRI4gNp9iaL4tqMFytHSEXry+DCAvCtVYmA1Mr2CXiOinLPY82FNz9xOk0HJdCG2KNKpbey
DRCNugC+2WPedgfMjDrBXjtRO6xVOjKQNbNnn+G6bfav7jKR/E2c8cSz2b9Ome4i6IHN1ipPkxMO
EHOML1cgjgjlt0eTtEUIad7tPJoPMplcLfValKPa5151qsZs25TZZmLwHs2NFhvwI8RiCzq21m4Q
KwHt0BbTv6n8S7ker/BEtnGc5CYnFI/7rpgNTAUtDNn+0FJf2yVbFtw319GvjR7xVA8MWjOqCFVs
QAFfkW5f2zjHZDH+VXl4VEWGPzcxyfYE4sIYkf9cbHyl6WPfgnlTLXGEgsDoviMWt17s/HUaEPnQ
7gtizI1e23Xg3Vo2+EiEq8jE1MmYDGv6Q5HbNzE+mLjGMJ8GBYk1C+RCK8V44OlNPwzf3U3lxYxr
D0u2eVQ01cRekq3WoseayQA5TODFQdoVdhj5wyR/lQ49pLprfwQoTfwrr57ybMQqbwhUvdl/Ccb+
WGGePvgdfCJINecu6Fg8YC7zhg7avdbEw1InqJ8bp2M2l8jkt90Rn8scZwd3CkaNAtRPtMkBKI95
1nba4RbiuSqo5PVQ6oMap2OXN/IKuwXOM0rKNhBWctUJavDcWCc5+fxaAqteT98e2DPthTZfxcRZ
ydVX7EcnTaGYTKtpGIwIA9Ee+yexWzM3j7BtDgXrOa6eDZbNE/Fn0FsrWRDa1y5GGKN6FXCYFoM8
tM8OoXWFjHQB5dJdyhDRRc3Wb2xGlJvdaESDGD/ZvgP+H/TuMbDqr7gLu00/UO/lWF4Jo4AlOpaN
jorx1aSNZEsELs/KK76ToWAGXU+feKCYqtdVu2mwBK8QMj9T3FvnsMnaVemM6HJJ8vTzg++fP5Zy
/z72Oq67B4+H8+hQZ6QNyvBcEMKLdJ4YgHXqZd8vlHy4vSAMp/N7tlQw1/qtLir95rou+PEWIFou
aQdN58jKp5faxg8itXWLkREV5tYrnnh7RXZRXEKbIXmwwMnBKoWzbMqOQ54UN4MxxJb7eT/342PU
oFgEJVN3Azgxwd3pVlQSdhC5Ecud1MpxauZKCdEMbJAWA1i8kksAlUJ3yWs4mM4GYdZ4sd2BTUN6
bHcT6Ya7r8lnWVWM89+F0eF2iljbQ663lyaCeQTMRmafVudOuDlYUdNU5rxKQwh8Oje8s+6Z3qkl
G1bG1MNKWUgCjToNt+F0lAT3/GDqb3ku/o6z7V1y04IMHublBlzeykToYohv2MB21GcBBvGpo/f2
xFLc2YczbVjXAgEjBDvyLqR3IHfmf1suSpVT23vWRvUHT7vpM5yB3IV4qXTAwoUsPuRqkKvRLpJz
2QFv8N1HmsPIfc4QJgTQrTHdTXKIxtnVJ6ukgrAxbCIzL9d+MZajFulLMJTwPayw2Jpebm50Woeg
Tbpub+X4RUQrdm2abivyqYdkXFmPE9hKrVc7rvydjRzPREz2JP7lf2g9d7akeIfc8uW2rZffnJw8
8uZDPdWMVUfBhdwyiLKNw7goXHVhZrMuaj8SS3tdaKz5NrqN+3CXdTUfY+h7uHT81jwHZmihN7oH
i/TZ/ecH/rpPT6mYI09qOBp2zjSZv03hTu4bA1rImC3H0k3lLZ26Gxah+UTfzpgq/GMvLAMqREcF
Zs7FKXNwDBFx7+fcedI1QvNi9Yd8DP4UQ28cmbu+9T5xUpq0myMKf7U4o8aZ5OS7NAu/pri3v/Ph
t3SayBri/L0nAYebn9fHtsLqQ2OxkY6Yv6yc+KJZQsZyJYKwQ23bjflZdR7G8JBYJmK3WzJ4tyRl
i/QKfc2Dxjk+UklLm+VXIxFVlBa0wGbeQ96U+VY5fNWGpvrNWmdXw6dd+256mamcWU8DntW0mNcN
d3cQVC4BT7f/Wdgd6cBkuEht/pXDgl+0ZNFTXh56Jy/WJWXjqp99ROYTbO1b2eG8CJjugcIQG6Fk
vzNSxlqObzzihf3OnCkotfrnNPauLVkOQN3URfWDRYejXdBY112VRWjv307jo3YU5j8WkeyM6VVO
yR3eLBMPOu9ynDkUc4NieDIeVAc2d4mpz+j1kmGVDyETUFfWtwy+qcFuONMxiCTaj89U7oag/vqZ
0mD0Gi9SNXdcBvN+mjCBtZxHIMvT81i/G2aHTTWEYFO5/Wf8oMlJzm7egDKaxoZ4mySRoLLz7IHH
8GLjE6rvDKrPdEk9B9zUlu3g8+tIwqh52ArG+RdG3a8ibpMjkhylL0tdMJzGwdWpGQ9WLoDaHnXL
ybbVkoL16Atmoqj1bQxRviAjBp7JKS9J1WFveiADC3Ldfdvqezpx7uAum+l888uUefkD1SgPlpaP
eCTAIT8u80PdIEk1ygTZUk+XLmiAkBoCj9yc3+uaVUON37/UBSg0o4k/lhjLWZO4NShD+BpIypC7
GMyVZF/i7s1X6d+2V7g2pXMEiMg0UfP//dl+JjvvrKAhRiotYGb74pnBQBdlYf1dTfG/UUwfkP4N
K3iZNTmRVMwvicC8Q7f2x8W76+vH91yqemMq/vcyHC9TtxzY6Xey8Fwnt95wiGp6vMhTMGMNWV6q
G679aRemqMO4M7gFEkqwQZifSc2vWGuAnk6qV+yuAgLmQLl1+WxmfNls/JgaimmDDFWYvQB9qHs3
AMobulGeaYxJj/RfMTGpbLvuacq246Cf07D9nQ/ef0U2vSc+PgSZ4qfvzU3NfsYHWsYPiltqekwH
AttalyWIrAcd1eFDX6zlbyeTXVbn/+Ks1RicqncTn1tlZFezG8+hCXKnEOnzCN8xaqZygnFE5iFI
eVkqEbLLaUWCoiGMQlHpEJnaPT4Dc+TXqvwJN7HnP+jMFdv72FcS5fKfVaPWB2gi7TROp6RUu9zA
5hnm8XVaUi/qe2qkCc4IgE7DJ2WyMhP+cR/n/aYqJoUrsq8OxtxEGZsE/HQwQLEh1lXa/zux9GbF
DsOjseQ+hmzlRV3rnUon+xU6U8kEG1UoMPLy2FvFYWDjHpdHY26ET1Pa+gm0K0RmNPTmo9Xr2uwa
xMsmiXTMnkltLR8Vs4jYfPR0maw3nI9d4Nhb3/S/a/2S2ScdEpUSsxwp/lkykiiD0ovSqQAFKVU9
XDrrn1OSr8VtBEinaAGfZMmNfTB/PXZGQXR1//Tsa1knARFQr+A7Gh0G8SGuu0nOL2aSuTxu4qVn
XWGXcQPa1WBu6CIkwX2PYzKsblXwWrT5m5vylNk/OwC99O8EdnPFMsRXh1GJ5v1hysg0Cq5Txtko
p+yvM6ev2GiJv7Bub81eKmyxzQ1F7nfh8oftmgGIHMhk5k7ruXNecAQXhxhkz7ou8y+yVs9BG5p7
1X0y/WAvEabmVR0QLrQTZiepCemWsSpAu/Jma+tFKsPci0TDASJKgR3XeoeLQQJ6oZlKyu5uMNTd
EM0l2BuAK/35twSucZPmdK2RGDY+lREYVMbLNqJ2SBey5ruFgJToj94qoXZ+zOR812H8mN2MGuVK
+js/XcDtFPDFZML3qHDyIaucGQpGdejOqyadacG4MNaMthCngPk4v4Is+6ObkhesbI7BA2rO+3iL
jf4Pq0Fe/cdXV+l20+mhu/Xev5jYR9TooIgCPI4SPDEqfhE5NIyrRsKVXmJOMUdl21q4lyVGqjR9
tbO60tz4zRMQyvrVmTzQS9l6CQv/KwsPox9/GrZnnpuGwTPOgHA3tRKOouefLCZjhWj8p6o4jkWV
UawRByxUdsvrhKiacDemVfXr2crZ79YkBFPqbSzSxz4Qx9zzga1NH+2WJEQX0UFHRiYx7lMM+Ti2
LPakFIO7gxyZRK7PrpYB2ESpLF57wkVUbs6y0Un6lykaAs6/wbPpS3Wz7YcAO0jtPZckC9Y+w5CV
0/vbDhcKnwUbQOq2iOYEzYt3pIT7hzxOubtCb8D+0lorNXigB6caW7qdfmDdZZvYQn9vJt4T1KTN
yL9lrXT9GErA3tMZv3Sa4VatmQ+ULbpYyts9hBjC4g68Yo1SMneBubc8PmlqatqevjtngpV+s39k
pWC9EQt3LOPC9WCb0HhpUtamDcY79ooYayVGjgezuyCButVB11MvGG9DwzmP5Kh2bgC9lEuwOXrl
c4pGtGXlD94uM/uF7v0wiBDrKeeMRTFW2EVagVAzAG6OYbnH2sMI3+fWEyGuMNbdkOz8K13jQYdM
7pOWf/goTNB5M6dRiLU1yWqSizHT09rD9fF4Ydpi+G1V025c1mGJidhiGRSW/XhhlCefmoTrcWks
jjwQKdoO1G5hqxaGbgERgolrD3JPhuCQpfdk8vBi1g5Xil0iiNogTkvdtJugz9xfXRPJovnqvUHc
KVO3bIl1qYBdPFe88rVX4+gmkr4Lqm4HFfqVTEi1xoZ6zkf702AsvhspRtnEoTcBSa95rNhZZrxM
HvrwkPHCzHFTApuoKXVEcGR77xsbQr6Mut2S0xl5dJrvQMa/IMeIg7DE9+CGd83OIraU8Lr/PM6P
57pRyOCO247bAXySdJJ5ha7dRRWcO1qoR1PLqJOQGiQ3953S81OmwI7M7O+iudXZy1Zvsl9LOFwe
U0wKKaDD/qAQ7RfuT3fgB1s1m5DEYoeNkRkTdXVOBcmn7gdr8gTJWjfTh7YC7Fwy/oinyWEik7g4
F80X+lBIcRbbQomlReHAl99r48hM6tMouXsdiWoXah3gL1rKbdks7+HYf1ax/tCStEVTx//ZMWwx
Q6A0JDV/5AbtbTU0zY7HJNzghahnOUcZEXt/iSktJuJI8CCgBjhUuwNQhMSmenJTHuu+wb+fqwKZ
nNwhaB8id3Mw3idiuQ13UK9xFLdDyvPGP6ILeDFmY77+1AMotDl9KC1rG3Kl0EtTsLn8q3KX98/v
yePiuLACC1YnY5sk5z1UhvGsLUreEPt3X3p6x+C+YlcpntHFi90oMGFTGjmfVoIoB1OW2EE0/ufJ
xtz5bQhxHO/uz41cybmBmQkRA3wZi+viHWHTDAaZeDWC6oIXiLLygeOm6q0RdH5uxgSe78r0KPIZ
cLuRZbdfXSD5XjkeCoq8njHBrDNyVJhz0rT4m8YgWiVl4phyGFkw8SEh7KyiW4WDIOCHDPLzYcC2
+0sz+nMnGxlUXAOgOVCYKAlsRG3KsyqAfIFSeGCzEZsRHhZkDYPVcPWHbUwXc7CC5wya7eCOxkUB
DR6Wjmjvo841OD4kKMPM4FxqM/PD01zwg7TRHejM6z38sm4de4mx/enE7bGPz6CUbz9/h40IDgBF
bgCixfN0t61qqoos8vvc3Aq7/R97Z7JcN5Jl218pi/FDGAAH4MAgJ7wNxEYUJVIhKSYwtej7Hl//
FhRlVaSnKFr6uEZpFhnhxHXgHG/OPmu3RPiAZ0V7FbW4PxoWfzNy54dV9iht9j3emtth4G7NJVe1
KDIlakS3PvstxUw82DBdbkZMqqq7uY6/obgGtIK/xZhwkwIPiEWHcjTt8PikWg0nYNO5HWiAwxPA
utp3l9m6fdw6k0JCV1/PbCCPLo1oU1tdLjU19VQQEn0d1+fRvcxYmak+kOUXL+DAn+CE7DE9zr6j
o+c84TopZw3B/OLClMabvC6+GRbJqZj2W1DMxCaDzjFaOekAkq1Ed0mOO/zc3uWmeYmtIy3/CL2P
Xo1GROQUADu0eqIqr/zK7GniODAlaOroboANcMT1wHBaPwSt7caAQSPeZ97Qa0KX/WlyiNTBeYux
HCAfhKKcU41jb3JyGDgNVF2MKRDOuIhBvjluKw/Bey/ePsYJ25AyIlGtcfCOVtc3CcyRccTNkB7B
w2Kzxx7FvuWPqKna4Mtb+VcGrin3uSUI6FH0jXvRsmc3XLYubsLcuLl/bdEiOczsb+E94UaFx9w8
indEx+0AyuVk04jEyny5Nlzio7Y79gAjkFoh9GdDeDZrLBmMDBpgH8h3sCid/eC7kBiz4M6tuWnx
issyxz3LAlg8LB/rhn18PIPwqd3kHBvpIZ+W4Wd29F0+hKG7y2f8FSZu3o+d+NQZfkI162JaJ25N
Ozbjhp99M2LanSVRELGh/RlfNomBG47r0s5pQaC7h5u10x4SLnvGiyBf3vcZmnIHA5JyuKGPje8k
GHnJA/M2YW1ySNN5lxJyF9FNr8rE+9rn7Kq3ebijpQaVIS0QHCvSbz9X2NZgFqi6Q5Nw9z310sJH
mbavssH7kxyKoJDtIe1x2CreByV+ufYO4EZDyFGvIinC3PrGBQ34ANrgG4y5L6qdqT3ViGFWh+XM
52s4LDWZZupxxqDH3aCgdWDdZf5MNmFo9s5eOtHNVvqsEfsps8MYusDLBl23BUw9kegshIv5NBvi
IU9v6xaXgHkof5TcryL2bFZYQxhE2zju0jQT0GxMNcFZPzaBvI5wWGlttuadxI5yoGq0dYRYzv89
bU53En76kLoVDQrjR/ATN9FIBXoe1u/4iN52Df+hO1E4LOPlKuNr48wwoTVlcwWipT85ZXk2EgA0
CK1gxXF9fKqhJDlOjUzQoyoAuJwLebrp1ml7v6QTli/ydV6Wn93B5Ka8oow5Fd7yELi36eSa55lE
CC07+SwDvsbUAmXW0jz1ys3zEx/R12rDKqHLsYOt6DEzHPNU+cm3YHavx6G43xy+rCkFB9UPmffP
iTXnJMk1jI88e85v22V7X8KTu9ha1ucmWmkqBjlxYLmAUZIflojOMZFPFSpcuuqW0eyPKD/sN3Ri
s3ByICZeP5Ruzb3u3OH+6rjTKyOZzNu4TWbuaf/yXUxFOwpcdENymjab5JrA+mcLIn2mHvljclH8
6MQ1CTCPO6RHZKHF5feKpmAvwbUS5/bE67bLpaEJyNpqBIl9YhwLE8sey5R9uKa8hzny/0JigNNG
u967+GCM3irPOLNP51Y+mNgZU1LEjDbtBxBGE6ipVvxo/TgHREF6Su0vYPmIL7r4uDi7TFNQ7XYz
PtB/EmB1DaKS+Pm5TnFvwFsd14r7VkmdmFspBxUAXpm+nL/2PqjbpTbZ7pvyOzqv10Q0sH16TXMx
chOWGgG3190RdR8bCYdTU9rHVGjqrg7pCH7fpIZFKrHtU8+565BKf7lMu57ProEnmliOdZ87lCPQ
h97RIrYfQVtqrixN3Vj6oWGU4/Uo1kuzD7o3sUUyQ6QVLl2XvsYJkYRvs+5L6cD+nmkHMDML2NzM
Sl8MbM3xe47PA3as4ex2VMQz+iqX3fOPbkrrRLU3v7V3F63aDP+PyFkN6bA+rM33f/3x+VvJlSIf
V5d+Hf7dZ80xfwflPH6HW/br/+gfIqeUfwoBcdMFpWWK/X//+K/5ez/86w/p/elbDqxOWJy28HlJ
/0vk9P/0EXu5AXUFizO67f4PkdP2/3RMm//K9IRlMaL9nxA50dYpQE7TR9AZOAjYhOMiiuPXPgZy
poh8Sp4PvFzeXwfTVt9lwefZTPOw36LmtbO8L93uvkdRRtMo31mWTuIQjVTGMlGwYVrmhwmi8rFr
U+PcGezFM3OcbyuWA1y+qi6MsvQOt1iOc/PY4+aUfZ8b2b/nXuyBb/tQT2t817NNLby8PwTGSBd5
h9iGApblw21f3s5eFR0rKn2HISpeN3S4p2U1nLm0iS67n35gNX1f2/o2wYDwYgcPt1PwhkuJHMns
LG8BgJx6+lY7dNw8AmXseRVHg1MIRuD5sXJ6eTn17pdtRBZsS+f9gF75S2/DPW+PrdV/QBQAkskx
xGmLl3N6sjN2pWu07NXS45j0n/C9c25sKcI8bfFk3duL2clXZEffHz/EGSotxJTUUvx2PQFocqFh
J3b3FdF6GCP6OnqTOFayrd/45afM8z7SIiO4sIvri0ua4udT7+EwCnEdEtWNWSEkNKeOX4Dwq6iX
jzJ/mGiwXJqVnZkXf7blnFyOgjv5oL5Y2i8ONnSH2uhYbTt/b57n3FYk847kycpThp4kodB00VO9
4RoM/PgcQf7I25AWIRQ4/gQzORHXgR2dSpdz4dTNVN6w8oURiSty779ZuGe/nsr5fki2a+F2wRtU
5wjz02C8XmYAzuDsD1Ybj1eFDXYyG21OMOYqKDpzdKpFjsqropXBl7l3KI08vwGKOt5wX3EbUVsJ
OWmDnqvxMrAG0rdBIe40p1QZeIj2CrLQXdyVf5mp++ABJIWN4/TUzt4Esfk9LuzgdYLs77WdVBy+
4/5Sllv6oUm2K1t03tXaAMvmVEGzl5d+WKz2nsUGnXMWfQhm3kaBtKQBqtTWnB7iGi7ltlT7fogL
Qmn310NbsYMzp1fOOGfX42ZBop/c1yVd5EDex/zYRWZ00/rjOyGG+Q6d0/thpifCjd0ibNLWfu2M
Y0iju3Pk1OyhWZgKCiTR26zBug4y0uvFs/Kr/0vpj1L613rEvml99z1O6+pJdrbE77L5JeT3z//2
7/+TyAP5p4NAhAYVQcVQBh4A5X8Suef/aZHhyZ1uQDoF2/o/iVzIP00pPRK5uRtpugHWnH0Nnvtf
f3h/Aoch/fuSnGJ5QfAfJXLGeWSxadiglB3fdLw9vX/9/C6t4v5ff1j/D1Xf5PUF+/WBpLK3+Kzr
B6jFy+2jabirizWuq/+qxvKOCs3Af/nc8AquOZNGvs5LhYaya7vuHQI4M36Il63+8fvx93H++auX
3/71x/8+Puvck8cvt9wfIfOcAtvtN4ROJTvtRGQc+Lgm5q7BEWjWzr//Y8/9mP2fP5qrnneUzXHl
nZZe+AJ4pgCCUK+e//fvx3+6pP7vj+FTezy+DFqzyQIUZZAMndeo05zyfjYz07tZ/aFaQkNumBWX
a9u8+/0ffO4HYeH6+A82vtlMcv+DSK3lclUnI0wSp6ced/r9H7D2XcCv3g9f9uO/4NNnZw44BiAA
6eV85eHlZyNM6+3kxs2hpsF+dq2HDL0nlymi9VdvF3NY7ZmC89T9Q4b/B3f+i4/w2adQ9iiNRHPs
9tAHxzjmOMRWKpTC+gHMqwV8SHGBjkvaZIybeo5Ryo02JwUQKFx8lTe/n4hnZtol9h/PQxGv5QQF
g3mgP5jLwvqHdOf0hd/33OCKPW5NvFLKHdzTuvbyo1lDK4ymMXuj9+hKhij8LPV60bmgV9L0u1n3
9U0F2WH8x5352Zfz3MMrGaI2ZrdpE6poNE9Of1lzS3detEm9/OMq+aGjA6JBMOWeBsyrtpO5GGx8
vKbm4kRvdvaf9SgnoLeyEG5wCF9qZ6SOz+2kc4EMsAiOv/8Dz2Q4R4mgMphmNxtjOtKKvo3eSTAV
41+ihe54NRhJIN+SmoV3+fs/9tzLUDKQna1GVYM2DLFjk97dUPubcS+5fog1p0vJOBSyRnMG54cG
1toLaY4BMCTNgVv8/gfs7/UX+cZVZiuoc6cY7RVYheFv5XnuLJx8inm1MJRJEyfQ/DNKQhFOjdAH
g8ZwGEYcSiuvrszThjkhAJp0mBe9wHaUrIHSsI0oQfoh3iQb7j7QDyvpBQ9ac+UoaWNG5WbNbElQ
mS10vvedFDexs9bth9z18+WFqXrmk/rp7f0oQBKfCo8vG9yyQddf4gRqsq22KHT+/kc8N7yaPqKU
XhqOEeEouf67oFXR+eRtuPzpDa/kjxG/PklBxwungjcwoKU8ObQ/N5pPv/+qR5ODqyvc/zXzQ6ef
cD8AyovjJpfriM1+//zPxIMjnv6BPDDcNliY/cAqqUY4XmHQ37TRTHrKEZW0mtOkhLWk47C3jMUL
gz5J/5J+398taUy9R+9XKOEm6dgMTNOVYSOcgQaUTSwYWNk9pAVhtkv0wp955lsSSrhhItp6g91J
OIJx41z2JbRozppO99JCvUfWL7KTUCJujbPYLDnOhi0Xsri4xULKO/wZJ49qA+SX0xLjZPSRK3Lx
N3SruXohrT+3ARLqGr7Ekay3mbQIcKS5Sow+4gy/5Xgi0b6A7nu4QCKA9UaaeHQD5gsmnUfPmUV9
P5kUzPXymVCCdYUBJP3cgJAqjfEo0lmGvizEC6/P2pP8r6ZXCVZ3otbb2i1AJHPrMBOwkN5DDN22
4lUTCLm+ifuy/tEYzly+Aq8gtquh20EbtkR1+NHP0fK88CjPfUlKXMN7dJsaXl7YyAhykbcF3xtg
rK1eThVKVBed8CxqvDLsjGYO48GikBcLP/72+3B77untp0ljtDqPGiVeJnBB/E8uK91tb1Kv0Btd
WaJbEVcZAtQgdAsONweKxhSMxrRb+xe+sueiTMkWfdqurr1Q5xjWOaLI4HSd+WVpLCIusRNwKPhj
NyVWFl4Tf23Krbf1Xout5A8xV8hHbBg9nh+VcApaG/3zOuKho/dZ2Ur+2Jwtb2kXlKexdTFTWyea
bb3aOGq9GFtJEl4UmFVG4SgE1U2TUiWzC69rshdy0DMfla3EvgfS1VjYt4aZnZYHMEyY9q14++k9
uxL6HIFq30prqLA9BnxmYn2oYuelTeVzj77/80ertOU1lUPDxhbGqA9fUx0yWarbxMo0vxslnLFg
GRpYI2CkI6hs+Png1Cd8J9SbGiWaRTO5zZAz+hBRZ5+FpPmytFLNZ1ei2a/szZ9oQwpBmdO/ITBb
9XLa9fSeXQnlzDQ6c456ehSstDj3AZ3Bk+ts59+Pvn8cv1gvdkezx++1ityEPgSDepjhfucMChTR
GXIQWsMsPb1fYCkhKyYJuR+kbygI3HfBgErfcupc72xuKSE7VGyI5s2bw9pxPWgO7njMVoRIv5+f
Z757SwlZayiBa9CRA4uncK7TopSvm6XQfHQlYlmoozy3xBC2dQahpXMhJclkyZOj3sMrQetG+I8b
G3c+TZUuVzm+OzdjFBV6QbXfCj/+dLgyhV2Juu/cgWnr7wFf+sUbt9vdcPQe3376B1BYTS2l7IUt
Ic2t4P8+rQFlab3BlaB1AVk5vh9Np5ZSM5ZDIxXtgNZMvdGVoBVN5qBvATnQVManzmZ/VwVLpPda
TSVm82brDKMHVffz0Wk7tS/cCTCU1qObarS6WKbilYR3yMw9sr2P3mtPzM9S6qN1JDenBlQgoy9Z
gFx9Zy57lOw1n12JVhQaPtIEk9Ed+ztKyeIcp7HmNZepRCsQj8KnRZaJ2cYyLGSA/jv3Fr29ganE
6jIIGRVrDn9wiOaLxULCgcxu0FuiTCVWy6SxqxqIzqmaNgRFSfodta6lOev20zjtt25oamqhENUT
5FWO+wm6ga05uBKnZuR2dGYYw0m2dCf3S/q5R1KpObgSpm0fLBk7YaqdXoBP8+6eRVFSao2O3ODp
vODJZMTIYXh0+FSveyomd5GMi3/KkP/hpTE1sKejL6NjVw4jhxtArx2m4Xs0sw6G32t9MyJQFla7
pZ1ybOIpXHGV2aXKjYu5oj181ckzmH88fX4rjeyuXkpW1qgvroKsx4Q0z9aT3uhKsI5d1Ih4dcdw
CMTfVma/7R3xVm9oNVL7FQDvatAvnxi3pEesKKTeVZ4IlDgNECtLq5JDmM2Jjy7CfajzqNZ8oUqc
YhdooPGmUG6kQ4rduLyRO11Ab1aUOKWiOzfwgQxQl8u3dLU+2G55rTe0EqV+OscG6/UaMmyP8YHd
J+CEehFrpV7hK3E6xS5GNk43hPSqmx8dACPpRZ9ultZOQ/hKoAIKtc0iqsewrLvtSMPblwTskd60
+0qQAvhpJfirMQT3utL30PDo+UvF2P2L/vfDAW7DT0M0qDwnbQyarupuCF77fWyB64maD1qv1VdC
1B7soUNPxueYgOUU5fxR+qnmK1VidHPqIIuSnHZFl75oRFCfcJ+503tuJUad2VlmmsB57qx/QCj5
2nX613pDKxFKc2sUD4I+KzOitcXIopt0M/XuB8QulXu8X4cR2sjNsI2TZwZvylV+8mnc1UstqgLO
SNind7gth/QJvt1F/hFcc605kUp0Ap4AtsPN+qneplcd1keOq7eCSiUwGzzvPJooxtADbuDXS1h1
kVbNlSvsp3MNP3hJxpGHbsr3s/Em0tv6C6lEZBFkIA9y3qGT5F+6JQDy7emlKamE49hO+bLONNqv
fWY9wJ7Elm0U/VHvLSoBCfJwqbI0GMLeQFZgV/mrIAo+6o2tBCSGJj3cQtOg/5PNrWF6n50AupXe
4EpI8l23bYEbaJikHh13vQNoJ5CTXtxIJSb9fpIDsnLj1Hr3mPPhuaT52MqamcRJ67TJSr+sj7Bj
FvTjWq33oDUnu4rrcSaZqcWvK038JytpXs0Fdf5WZIPel+IpUdmNo0lZjsH9wr0TY/M1ddZOb1b+
TekFcNhsfToXulIAq2i+LuOkO7YSmjCN4McuFrfGtjBvRmyhrlpn8TRnRYlOuHkT1qFQglqXfsaN
xtQd/qX3OpXYXOAFzpDKobeJdcgOphPRpg3qjjYrvT+gBGgzl05EqWYIY6f5bMCZp/bwXm9oJTxh
vJudJ5iXcYyhDgJeQVutOedKcHYJzdtlgPtMvCx3Y21eLRPQd73nVuIzK6XpyET0oZ+L13TGglCT
0tabb1VpNcYdWslxgpnSFG8do8C+OdHbobhqdLpGtcaihEBru/A7S6s7WE72Q2tSXGXVXCkn9D58
TpQG3qe4X65S6d7rDa1E59IN8IVtowtppschCtPKc1VmehIJ5K1PE2LtzjBG0PGE1I+2Y7XVt1L0
L1X+9zD8xS7cVcJzpMifJ9bchTU6mOKiHzssAzEof6c3M0pwzoYgJzojb3RawYpUb5fe/6I3tBKc
A8tO0ni0kude/I7+pkuzLDW/QyU2p8jPvaxwunDDO+A0QbM6ouX4qvfcSnDCh4v6bsl7XLyB/znr
bem/tOfcv4hfvExVzjQbXAZPjexoapxcmDLSy1633u6ontnjetB6flXV5OINXuW124VFKv4uEucD
MNUHvaGVEF3QPhbAwjriH+P1qQf3gN+MXp0OjfjTOIrhY6QdvcyYiFofyonubcdo/tJ7ciVGE5yg
8s5M+tC1U2c+bXSrgQaCK5rrLReOEqdOEmPI4hd8kovxNi3th7TVPIirEqYidVtOywwdrcHbwUzf
RMLTqkEJR4nRwl+jEkxnF4qotEPDt4e3Fo3+WppfoSo3bTmZoE35EiPAi/T5t6FwNJVjYm8ye7wN
LRdILvSn4qk7NfimT/LcYqB7ofW5qEKooaOjxMFYISQ9XsPbuy7cRS+GVAlUMMeYZ7ZxF8oIk2i5
rddBl+oVzYQqcwr4SszFzrvQqqc7gdN1B69Ub0qU6OxSShPebLRh7/kfUqt7W0Bc0htaCc5ocYAp
QYeEgQVHDD+1+aJdS18vHwolMgcBjjWrg5aiTdIeQI2/HY3gvd6TK8unaXLKqlyzDeNU0GE+c0tx
Gk3D05wYJTyzLECSlgG1xgGvBJHree+K1Nw036i6imauFyG0a8MN9iVcDOeWlVSvdM5G/Gl4YnHr
1+5S87nUAcQfcu2a93jPBdN/d2L9pyUQVWyETtcM4gUieBzDWj1U3JyFUeTQIKj1blWt0ZqPIy4P
UYOjXp/TbT435Y8xoBlcL8eoaiOrtE1nDowGYvnaH8vYA0PQJ+5Z7+mVcJUS/ow5mQ1OIB6OGx4C
c+6+NfPj3l37OPkOBfK7XoD1xLg43v2c7fxzvoIf05wbJWaXtPO6GdOzENxPjS9T+X4BhaI3M0rM
FnY9l4YcmXfADq/W3uzPOI8lr/RGV0IWACkc52JuQnxYtg9mHcWvHOmDs9cbXolZQZ7EvJzXGlRR
25/l6IuddlbTga/3B5S4pRKX1xVcTc4b/XzZdf77BK8IvYt5VW8k89JGYNw1oXSG+zSGh5gP91rP
rcqM4midRVHEbSir4G8Y4dCSHTCPeoMr+96W+3IfeEAT4o7s/y2pKLwa83LS+2RUldFgGgtOFW4d
Eqk4sezQIwOMol4as5RQ7VaDAn3B6C7o0wvXauCAvyRhkvtX8YsDjaXEaQup3G18u8ZyJIfbQqk4
I9nIFKPnGH51DtJ6ne/Hsi8uRS8MLxySpHUfcszL2jsncPvuPpClB1MqHTA9zivHu5BFyk18vLS+
OYPBzdru/QxgczzgEF/ln+skMfAYYmNpHy2Xi/aTbMZlPBYWd2QHjxL1cjm2UGdCWy6JcxnV2Ywl
nMltwkcDWe96tkQGWVXIhTHnIh0wJ2wDIERmYW/jubTtZTv2Uymqv8HuO9Hd4HhG9qW3XPhc/mYH
U9gt/N5jM2wQ5MzJ9Q+VxFfwAJQjHl/FFnbcN7DD6RAz282+t/0A/yzb6y6btO+20KwDTA9mWFVw
pDsndk/4dzpcYONy4BziooHuYk4B/q9+l6LwL+u0s677Nu77c2EN0rzG+yeeDy74ksttM8rbvOBs
HSL/zCQez1203RdWVku9XYgq9cK6Y/TyUdShBxeGWx8DriMYUb3Qsp+uJFDuVjaSRRPCIv4eOfl9
JFPN51Zy5UQZZilsnhviW9gHxVXkWpqJTMmSkHIEQOKsCe0gWC4iI8DlpMDTTmtOVIlXZ8bCy6nY
hTE2sxdL3v7wsk5v06cKvDLaXadKmnU4rmNzS6cWTlxiKPVSmSrwSrwUqy7AxSFevs4NzqMZsv9x
+KQ3L8qepivjaZoarLtyPx7/6nAU4Sq/8gfNaVcyZVulAz0iGOUGXClfuHZ2k4Cr0DuFqAovkxB2
MRyow7VuIvCn5rzbU5vA+PTmRtnVWFVqbYbgi/RiEBMnu6/GDXKbm7dHvT+gBOpQ4hRqJEMdUqb6
MTfOlWvAYNIbW4nUZpy7qV1lHSZmgIhs6OVSANTM7B964yvhOrktDV+jvXshBhuQYtwNKLDjGqwn
xCDon2YxXIcLy1xiNggmnJRRztkpTVO9DYKtir0aCfNli1nCqdBggj5aGFQa839Div7Dc5StKr1m
k6ZpN60wxKsxk/PE5A4XXtt5euJ+W5V69VkVo2KqScPVKK+SSph/c6Zdta6C7UAJWrmUWLP37Fe5
ylouIycaQ2kOUuujh/Lz9L3aAiJ8uq9OWVrGhx7u3sU4lKVWwrFVvZfVWQvIZr+G+lmJ75hRbd83
3Lj1ZJ82eIwnhzQXNFmG00UTup6cjMs8qKyDCcrUfaFy+ExTnR0oYUvfaRR5hV+FW2GJ7qHBKac+
RLKym+Pc18YD3Wa3hgEI5sguLg8OOHUW3jkxsE7TfPtKYNOwixN3xv5zXtvEP0D5A0hRJlVTaB2j
2ak9nUOAVBtnlj0zwYuLrss0pulsbdfB1Ep9tqoPw3mso/XVrkIhrDQHnJyBms1yZ9LbYNmqRszr
t7LD9bMK19FGs7yNH5Duf9XJq7YqESuGch2CcavCpqt6LJPEj21wdR9ciey43ay+zzFdmkznXNg5
Jhm91hWA7SthXRoGTsEQRXBNnnrYrA6lhnl7pzcpyko8JPjxWvNUhSB+cbNMAEaWbqq3VNq+EtSz
hNdT8UbDtFuMLxgIiK8dLjcnvWdXIrrPnKp2KqsM2Wvdymm7Ltr4BbbLPrf/flS0VZEYgPrW8Trw
tf1iJ1c4dfkXsIfmUOvBVZ0YDhypP+V424vcr+OLzPfbq0SOOFvoje8/zQNOsNQC/ngZShcGVhv4
r3LHWvXWAVUv1jVVHEdBin20k8w3fVc6oJez6e3vH32Pl19MvKoaC+Z8nWaL9b3YnJYtP+YkwQn7
oLrGWFvUldYey1aVO3BAgLsOXRFuncSWJ39dyuTD73/BM5+OKtxxJpPSIL1YtAfuPtZtP07fZ9Hq
MQiggT99t9j2VVWCxUkIgj76e2xxsXOMftJbQTwljdV2tjOiefgoTjjjW3ZzAVtCMx14SiYLvE2u
OOtloTUP1nqsUoq/h6yqsknrpGurwkB4RJHvibgOTWjFmE64Q7ZnTBPrSa2XK5VfUBppD20wJeW4
9j2Q7XexFellM6lkYuAhg292PDuXpu4x7ajQbKNVaUatkokrcoyRo/Q8WbKL3k2r0dxXCfRevWlR
MnGRVha+Qz2AO66p3zalcMMhxVlGb3Rl39RwaWSCoeaTT7hsqlv/LUZoqd7EqALBcR2qdVzTAuEH
pK4DDaXtp60I6klzfOW1+tMcNexsi9BKAA/6sWne1TTzvdOaGk95rauXcsM1t8YxtuKlvspMy7y1
7cYdXwgo8Uw+9pQ36znCXjxvJJt5o1u+gUpZja/SfGq7MwexEbfPwPH6I3Dupb4xVk4FN43M2vIT
jp0Ojgj4B0rHWMF8b9EIWmGF9vimrNzFPpRtu6aHDfb49qWO1nQ8Vw1r7mF0s+WrKB3nemqyAcvh
ZDqLaJwZAgBGcmGWqbM9JBbNLW/zHVLxUGGm0h85sDkb/283HxIT3edt1iTGduTf7tPX0EPr6ave
pCvfI6rG1t67kU9xZGW3U5DDpEhtfB+0hlclcZgQu7VjTnloL+Z3z27fBlZ8pze0sjHgrLmWhjfn
odhQ2QLnvLTr/iWKxr4C/WLpViVxI9bg8dYvedg2ixCXXb9h5ResqB6OMyeE+NILvCL5pPdLlGXQ
agPXcyYcyY3G8DC6mYvz1hTxe73RlWUwWaORM6LIw6l2kqMRbR+GzH5pnp4JKVUkZ5lxOubdmIde
Mab3aKqdNzjVLp+XzDJeuNl87k8oSceMMAS2mzY/9YvIvWMytPB6Ably2X6ZzrSzvXCofu6VK+kH
eUI8Tl4Rn+J0yHPsEhYLdZhR4Mm3YUOBnlvzVslV8lCccHcSdQWTtvsBYvL3gUSkuadylYA2oI1w
EYBRmEU5bsAFdRDWCwn6mTehiugkHn8+VmHBMY+xnLsMit49135A3d+LJ7xTtb7Xf1PRMbaXptKA
0QFSkEb3+GOAU7deQlKZYP0atGmK8QnWQe5wRnHtX0SJpXlYUYV0U8pVpBitJEwd3zk301oe/SDV
O8c5SiCbXmMVhSyiozWl2LHCjq89zTlXtoKrMIu+Hhh62wC4B+25TG2986GqoVshoqV9kEfHPLWv
pWtct57mLZ6qoUNWuANs0+jYZHN7lfU93pWuuNf7DJUgjVyZTKsw+NitGL/LpnOwi8O1Q290JUrN
IO8i1zRSDNb65hrV64c2XvVgsQDXnx6rYk/GxmSPaVisdnHG0Kt6ZbaFnhQV+vvT0Y11oZ5Sdin2
qFl7bBL/xpBdf9KaF1VGt2RmO/aiDo5Die3j2bbn902X55qXiioFLKmDoS2cKjhWU0vttg6zrtZb
xH9uOh8RFtZkWXafqgSY6JheVGNlHrbCfSHz7nH4i+2IqqSbUOdvtPcRRP1UX6Aaw1IKwrDenCsL
7Aahp5+GJqVnqcS0LG7w7om6CkNWvfHtpx9MUK70XORuQJtVvdkXfhF11zVebnpNkPaOsH4siRph
7AOgF8GxnLF/yd+iAnjhyX+qKX4170qYOt5mQaaKk9BacTi/NlOc7K5QSa7WA5ikOkzdYBMXsp1K
Fw8dG3uSdsjdCVRm463ndgww0dgaK7Y/l9K1pzDyBeYsWtOq6m6KYBCb8N3+lMqlO7sRTigcizXr
aireB7N0sRX5gEvCXCaoLIaHDf/UF+b1mc9ZFRAuRmvBCxn2k143xJcppiXjKenzvtI7ZasKwipN
B8/HaPm4dIlHbl2zERS+61lC79ikSghxbBm3CYvx01gnzan0nfnYBI7eJbnKK2O36YpGlOPJ2nll
s4s7UulILWk47UJPo6WRGIBHA4NPIwDqonfai7qw9eSJtq1sJJxkpIt/rEaMJqzmIHKsSLnf+6L1
xdtKoqpz3zdNEQ2nyU5KnGkN99gujqm3JNtKmoqRyeI5LYZTjSjoos67+LaQYvhL79mVJOXMTSMs
rx1ORkDBxsm3+IThpebEKGkqxQuupoY8nGBr2ndVueRfPBPHda1HV7WDm5vMmEHgflbhUXYAvw3J
xon0aC22qsEb5xZellz70yotrPbMvDvIXHOvokrwXCxRDdHy6FsJqwXPrR9ml+j1EmJj8DSSjK3B
cbgQ4ymmewZnlgTndptGTr1ZVz72jTaIKJ3YWMnG/tKX4r5MbL3mattSPvWk5O6xbvCWSU0sApcG
d5QIp8IXnvyZY+JPRuqjnVCBIbSd18I/e3ilT3fJWKblefXsojs7XcMqqDdBykcfTSJyrIwf4dq+
cZxsN8ZwddRTgtmqEqxJIjkMHqPj0pMefWRgONKs37QeXZWC5RkxhZ6xOzUY3xzSss2OfRnprR6q
EixoHHMoXbc7Tfk4ncvEx/VSBJve8mHutyePXu5aCs/burk7YZdTnK0+f79Zmav3SlXU15aUzoY9
dXtq/EQecEXODkhS9WT/aPyfPnolVzlIP2pORgmJOtuaCje4VQ/bBHfn6eiYABadlXnNKR2wONzc
En/ttNdDCtqmErGjtXLl3MX+Ocuq7WEzm+WvzKxeYsrvM/CLba6pLE6RmGdrRKx8cjuLfpR91W5s
66U7wudGVwIVZxquq9cgODsGV+eT8bUuqgedQLJU9Vdu2VaEk4Y8A/nCT3faUCfiDdp/1BteOepa
RS3qzewwPGpKrErnbPGSG88qKl8rVi1VAdb0/shWuAnOQW9dZIF9VZh62xlLFX9B4WoHbLGDc+mw
/O16CGzI9aZF2ULi1ICxr2yD87Zzj/LZcg4ONlUXeqPvn9GjDIOLbzJsa+0cQXC9qrrmDsfhF1am
X3+JWGE/Hdp0ERWJsnSwp53/P2fn1hu3r2z5L3SEIUWRooDBeZDU7b74FttxLi9CYie6UqJIipT0
6Wd5Y1525uz5A0GeEiBtWc1L1aqq9bvpxug2GdtPf/fUf2xQDg+hxrAxKWPAGelNogfMXTdBLZ//
7vP/2KKjpnM3LFN6TCa6wj89scnlY1Tvn8wE0//xCEBW+++vpo2A3ZWhEkelI3tylffq3qakBu5W
zWl1rtUemju3V/+cXIt/9cP9v+cO/bPHK93iavTdDKKcXT9YtnRoh1gf+h67bjg21dp/MLIVwDX5
yGbc7Wu3mTE9T4MWjToise56lQ97D4RcU21R9YOBQKpvRoKW1j5nYCOHkCPI0fNtL6jUdx7EZSrO
a5Skc5+bfQBYNycsa1mdGxBuEQhNAl9dzrN5qn9o06iFAlucturM9h5ez+WGhD6ty232wRT9xrr1
Gf5xwbegBAP2A4/vrV3t+EHNjUSSZxt84fsT1b2A772CZulUjrmCYcED2nQaP+tYIRvo0k7+Vlrh
n4VFXQsxx5bd43PDT84T9u59iNubfVtWgJh6wuz4Y4Jumy75aiihIedS1M23sU367E3VC6g/mOXc
JwMkrWm77etHn95J72oDQRemUbYIobW0L1PMTlaHHVWb+BDF1QoWtsRiywovwsZVGfudkyuVXmTH
li+7wmjYPG0nUALGIhXaiztgE1tZkpYFVjSpmBGISSVLqWCAC4pfLQCntwEE+bpcgY62Z2s4yD45
pJIVoEBn5tGkuYxFigES395UAFIziUNFqOWCr21q2txIhHgALEeDAvJujL/PTokygGiXvi3tDiCf
NhPv73eDbrnXZo7T9J65irHbvWrkUpfDjmGV5JiFhcIaYRfpMtxhVEPii9Ntq/GINdmzejkSeBsj
LFNk2vvTJoCJ/AlseQs0/eShCp9TjCJlL3RNV7sVw5gAMVbL6MMMcliGMUQYZ9nRvQUjnXTxy2HD
lzpN55hDUYvPogdNN+9Fnx1F34zFJNagDLSJDY0vHyGmt1ey2P4QDA6rezHVS/eyrnE9ggdRj1N8
9nxnSTHVTRLDK7bZhhIJTiO/ScfG6ZqtO9SghpMFqEUwF6HqAxfP0xihlHOMsSLjjHWfaC+NOMJp
pV+vYxwo5G3i4LC2o97sfI0hLrJZ4dDSKWC1RoblZzxEGJ4xPk30c8oVlWVTWd79RBIkB+welUyA
Xnd8svddnX64IESrjIFBprM6dluKqaFsIhO/7DyK+9usIi3aZirN97t2HKYlKRMTTUApYyc3h1E3
W3wG37ObvzSRkiTOYxTa/esYhGIPqUoyfU+c6+nPpKsqueVVnan6JgTv+QUQ32T62gWx8QJW+ARz
6nVgNIPjMxfDW+VC3ddg+vbyJ2di1l8wd743BepOuNUwATJtd+j3s4A/xlOUvE2d8ftZxXrbXvqd
UFroBhvsrUuw+k91H+/3LiP1kcSz7B6kWVJxILLVzdPcN+v+GDD6EUeoUcNRQJYfBsXibIMbx989
ajqgF4uZbTfT1A3VzYxuX3Nd5iyNiy6BccA3KeIke6ehr+4xXB5dUGDa3zD0ovIu8LqsYRwUlWu7
y3BJ4Ii+n2AqxL4OWZtkpR4wA/kp3ZphvKd11dJzmNoFNOu56dZTthkiblKx9uQLEVVfPTVzVutC
by6CVWJHMovxGiWsB3nTcnNnye7ImWmhh8/geVTTA/CWaXMkTT+lpVs7j1M1cGmaIzqrqbmbMy/e
BrgFjEUFRS48NCsxOGGaaQ0HwSdn6pKgjuWvfQff42NVL2Cur1Hq65dG2iw5g0+sRe6qyIifTZN1
Gsx52wMaLkdaEeCJErae7aCsK12ISVQ6O8Y0H4c96G/MZXiCkpOawuVwxVO0UW1N3q2RHQ/jh1lP
Dp+7HdTqgJG1A9cmfI/JFgQQbDWojQUIEeIOgVT9q8KeTotuaGJVCBX49GWbYUnTwkJRwQotZ/2+
t+fgMD/7soFkZ6q8mV264ibYdZimvHO4wEMOLdzbt546Vz/5Zs+uwHMY3BeguWfZ04CP+vg2tVuA
rc4ECqGHMcQgV2M0dOQ3Q0az/uB9zYYNmFkn92sAwR2ixgoCVXYigDF/0OYzEJYtcGxRvpu2jZ4F
701cNolYotIST7My3YCxfjVkZ93Juz1kN4uaoqqcQ1xttwyUr0dCbdc+Q2SOtz5vh8FlRzjK1+6S
9Uhw7jfITvKY9C2uQ1dVHMh5lTTrrapJ1xfTbqgrEm3SCGMNxlbAxhMsI/rkSK8wqzEmzj22K0nj
04SKcnc/wQYPEGy/JcC6wnM8n4PJ6JmyzLoHDo7v+CMG03W4FQOzWGhjo4bmnQ1yx3JQ8HMDGr2W
rT/iN1u7A1d9Yj+L3jcVOKttx86YsRXD3WJisLkOgNYPogRSiVW/dtgow+/cNh0/2amta7Q+Y0AL
CwUY5O7SdG7TJ90phpbiGC3G5GA1IIm5d9sYP49RJi8tJso9QNrWPcM9nVcvRLcr5Fu3mfQZraDr
78nOJJQ0wk1Y+G7sf2sM2rwqjGTwk8AJjTgj6gg/9SbpysmM4jWFd1xU7CRa+mIwu0qLbI2x0BUB
teHe69UX2iJoe0y0BNoGeRygt3TR26dhj7ekbNvO8mfcak185lHSspIsfLffTRcjDVtskBJZdtdW
n5oEronlOhjzvlhAy96qsdW3dkkz/q1t2JgrJzdgcbNUJs87VXByGSZejSetOctO8Ujb+lTpxsUP
6mOtx8Pku9PcLOuj9ZblXmlX2KjqC6qV78/BQu4/9cJsCe5/t05bSQxn7stMa0x1zgmCDngKOtgA
wkCvx5eQTyFKXmLwW+KyDZqOb9IzHLYRRuquurPoJO/Qy1tfM+ZW/xttL67NMxQ/95JEsedXmbp9
fU9HFY61d+gozhuY5j/I2YmmmNeo0Z+aASfRdzapKjc20qwpVL8tMDqp6mSY8t6kur7sMXWmRCuQ
W26CFeouKESxv0eXPjK3K1qOHa0VosoGk+5DFs3VY6x1tR7RQjuOT2glc90zPA3EbUPayt+oedu2
+xSmCrqEUc6qn6KgQSmG5O/F98CCl3UOaOx8CaujUV1U476Kt4m2M312ICRGXxkqUtEXxLSqTMDr
bliRtsbHRa0liy9NuyNQXZY5qYt05/4o3dJ1N1AGdn0X0I3ymOEyS03ug0KTU83v40yNxZaCWmgq
NMThfARwedv2C/XTkxiy0eUuJl9UuiPshFPtSSRTkzeVMvkOJ/h8Y1NSxE3SC1iqExG+Gmdxy5ll
K1mYalzlA15FXq2D34DRMuMzD+iG3CpUHpNRuMNip73sHEXwuifoLJmMro/+gXc7otl4DXE+DEDQ
+92VnmXFNNM1B8Ah68q5X4YOI4ToTSn0RP0zcN9Yg2SQl6hLR1OQerpHsO78TTykXPicrUTN97qZ
G8yAU5ipHnXWDdMdQS/E7PJM1KzsptmtR07bxD/QkRi4IaPwnb0kcgzNcWLwMb/nbY+fLC2gO6VN
Kogzso2cuK9a0XQ3Ai1+7A4VQTY+DX1q96sepilac/uR+o8JziRMK6B/UN54qhHU72OdXSs1ZHot
9op4fDuSmsMqWuWf7B5mDKsPjMYBcGpc3UWa0VY/9Bb6X96oepgPbMPM83DE+CA9yIqNAJ2TKtYF
bZuBgtysP6i7wn7EoxKd2E1dZNLzuHSM9GHLR+XSQycHOFrlu8JE6YvG4CF7ra2Ybs24IAgumrqL
CtrBsW8rcL/6PA0CmzheYElxqkXQiLjSlSCFqh0KoBivN2CJbyyJ3LnFc5BPy4SNU8RczGW/Nct4
0684bL9xYoI/xmk/UHBjDDzpKI4vWW7p0Lxlnte5ZXQ/LnJZv45j1cRIEHjV2fsFTW7ZCKYHUpIL
a3VAybzaHuT2wa/dzc6uVsqeHCRoQytiG8SBpdkTxl/D4KP63IuRu5dlqKh/Gs1Ci6gXMxAtfZvE
eTvj/IeD/56zafq29Rh8mlAozc3aNafGaXihJBiFRxTEin13mc67Je102av989yPiBGsjK87qOo5
q/a4DCpl1x4O9l8GhBvFunU/a7g/P1BIQY8NjUUNb3+HzeEv05R04iJDvb1T3dHXeeSyOcVtg/7t
vbN7djdHsXkkAaa98Iznd/DbXHLkkHAfWch+g0t9fq0h1ZhHH2nMCrg1LZYIrQpVxF+lxMNtk7wz
fsnhTo59AnItg/v8lt0xjHMPMHPujziC68MMRA0qQJzKs/JuOiwAOveHdjn3OkQFX5eArV+1pyRJ
slumVozESv9erRXWbmdfO7Cq7rI6rIdutqeWiE8DN+oz3Yf1QdMouvNRNdCjWoa+n3F6tFmweY10
ZztuAApuJ+Hj+lXQVV9ct8ms7MYZ4PV92dfjaDp+2dDImsD9V6bP9RAY3PljN6bRqVKpD0NeYZ9I
GCZsDXlvXbW5z5wLgfTBUthYAACLeRl8vA9ITlLAjy8JcqeqzaWhmwZ5eZ4tFtvasqkra+FpdPE0
wXQ+xowDuZiGVtm9jVbrjv0+QcCeADJrDumOICbfxRCLwhHhwyWOGnsHGCV8snm24rxp+g1NxlOH
kBTLse0eKGcbzkMz95e2ZuyA9omfqJQPtuzBIik2IOAfl3r0A7BHc9d8t9KF5BZeM313HHZZJXmv
8X4GqHXxKQoLTHqMDgfYi3hfgFySwQ/BT5+RfK04haPVRTgHKgzZ4C71Y65xU5XTQPx9HY3VkbGh
xnjPyNqvWbsmx9ERWkywKsbPypaArumoumv39itS6QWpjqV1PvKAaxmumFBNIItXh8wtaVtQLunb
6hA6BNz9ESlRS+fQa1a/KPF9mZy7BqngM+/Xye8/3Z4kOteJ+rjRl9XXHsHoRMVTim50bMgOo2/d
AVCGYTovaIPI7lcKFeswjQlTR5fiwC6RktfpeVCtKMU24BebUxWzB8yIdfyKdnBGywZsreo4LYo8
pqHm3a8WF7Z6WKyTmhRbVvvmYmfLiADwbv3IHyMymObSLDvq6H7lcKGa9acONAtc2ApdyfvV2sHi
eG3GNNA75WYc0ywz5lMPRSZ8a5fgy7ifq3OzNy+xpGv4Si3ro+8K7w+S0DpxkD9RcGkKrH9E/lB0
0kOLj2O5NctaYuL/GGJY1H0R8LFwrzI0RH61ds5ilJSW7lmTMBHs8ZFH/lmEvVvrfF8ZwnNOhwx6
SsWG+N7uct1+J1WXDe+NTLblkAgcjZ+2oVkzGG3wyTyCdc779TB6eBrfZG0UT48CpxFuG8LMLMHe
ilf+qPfMcYlfGDP9p46RJpx64K2rrTSwKFdNPgghagAQJqTYGMCF9VKbtfpn30WzwzxEMyXhIeBu
54juh2lojnW0JU+1gkXA58FGkz9OXeSys7XZwg808BsWkNPNJf6nWo/DuMLOZBKcz79ihaDtqwv9
7I+6JioqYqY/RJowvwuwdvJOIOif0W3hbreuS+pL1iBSwkA8x/u2KEUVRvsZqdks4Ln0um81sefQ
YQqZtHRFrhHPN6Fa5dMuanM2WwfCZa5a6qbHTXZJqSWkZh67upuLIYmaB9OBNJi6qJVXkA6Hg2Rm
v/SYUjo32QIBTMzDD1hqteIQ4ozgqbx2FDE/679Xg2BzYbmtludEV3NTdkniPyGII7mZWXyMwmQK
mLKE+tvYc37foTPlhxwrcEQlxNDb2oLmcqqQud6OGqooZ2uP3cGoYhfWY8UUK1mTvTDWqZdJN8+U
gWhQKHhY3uI0G/gvhrkIcbejkrNePHHQo4DlzsduI9GNDBsagoWf73xCK3x5zCfpYdsRMiEunFKH
h8DIRcfoXF1CYC2oDGgLPU+Nhf9KnNTDWOEcrEn7xMMqARTr9GqQOhOK2eleECGfsGU4pi7SXZtD
nAp1FCDhnZbE3yK/gRpCjd8+zA739jYlLX8SMJd57z8298epIa4dS1R97GU0XpzQhOZy7+/SNEKs
w5Nsu7GteCDcZryYGoLzYIlVhWFPuGOi4y7u35AhmOYA4fUrkDguFnmn5iEq5gh4jKdpWcNbjHBt
KJY4We532c8ChjeLZ2ceeFZdVCdWfZzwEz530crP/bjxXwKAttOYYEZ/EdmAQvO4p2VTcw9lmVj7
dUYHQGEgdGQniEbsoCKGQFnOwS2fbT1PErZ6gpAcamHvzlCKukPikzUtZ2TiUyHRogAZWFTxbYOv
vjosWTNXdyB5ZLe0wbK0NN22c4z0pH5Sk5fuiUfwQmpzqAJS3cZKopMKr2cc2wOCogaDHIvPhi8a
wtWIFcNk9xEkivZTs8dRfxIKY3CQRFrX0G9wZwGb2nBpk8PYxFtczLKNn00LieFmGxEFxZ2HpVbu
FwNoZYOh/BtJ6iS9hHQJ2ZWFpfHFpiyFjJEmOGPzzssh+ta2tPopP8Lek1zhLvF5E/qX6weXnAkU
H1oX+PX75QStKW5L7iesd/TKtfPDkCUSUr/QzIgDjGyrBKKEJOy4xmlIv+o6yhDhtVmFEkCUKVig
WQ0vkhIRrgoXLqbpbRhWrGLkJU03vsKSMeuK2DSBnTqXbO9Qwur9aoa4+qUa3Iy8kPHm41vVhGT+
HFVE8F8UYBz+nmR+GhBJGMf6BlwV803vHL5GFZlFOLeREKhTIUolVx5gFXzMvBFxubqdYBnYJbpC
WmoQH6yCJl+GdmZvuBwMXneYrmiNcvvNVGEO7ASwc5OHHngbyHTAeOKXd5jHYygoH2D9uF4Vw3VU
OMnctUrXacQpnGVzwTVS5dx5k43Hmel2PFC1uIuG5c6et10iRTEZEh913yGohj/Mxyj3pK4MdeoC
3QECqf5Azgmw6CavBq+yTwjHsupm36fmic+4qp/DAg/n73AIgrwSUG2ofgm/pbqMQ9fRAeu86fUR
Lp1JUzAogIiRR4BOk1sHYyS4+GKuhR+4rCF3hiUG6iVdOU2uACl0/ZOHp3Vzw9qPdKowq9ncB99r
HREZj8xcdd+kSFKXhVuYU8PJoNSWtC91bOyQw6yBuaKbq64pjBB9uI+6LF2Kj0728zQOSl3XNN0H
oCtcrW6Fb6av8H2pIQHUabjqsI++NKG3yBZ6eb+5xaZFkozLuVWrOOF6ttt9VNOlbBkEQkX9OB4N
550t48YPFK2yIEIfpkDaEpnTdEFhCYIjxPJJQ0sLGFjAWeeebNR0ICezLt5y2iFSLKPIqx27yO/v
EQc1LR/wwq41QlFspEoWLXI7cgAW6kdqgig3yB9vqSbmTfaobeTNgBi4XeL4Wkdp727iZJ7dWQ/b
zx2D4wOusXT1uHwtoe9O4mxMQcDqdwiAdlj0eB5Romy/N/tsVYEeIDheyL5B+idH5PqqwOGjgS+A
e1l2B49ECUErCL2c1ymZ5U26kMDv18oL2eYqIlM75dr2AZrbh+jyvdttFs5r79IdvEYdm9KmkNem
QhtH6tLDQB+xzqjihL5OCS6t0ofMNEWaeIHhPie2/rUV8KUqCXSl9usAiTLJ1bg0zWey7jg26igS
9CJSqniR8DgC4W8Cv/GJLpCie5T0IvJl8TqS50TPRn4C/af1+QbXd31YtopDw4j3JP1GM03dW7ND
BlJjpnqcoJ5nn9as4+1pq3ls3wSt6/DFIhcRt9zSAetjSPv4MVHwEkLFsbtu4xgKeODjfITOcExS
Z6ZPGzw8+iN8V16Zzgg81Sls9zBHGND6dBPSZtxrKNrqnvUEjqIRqwFuga7boPaCMGy+iUjIfkpW
8eqdJgS7AVWNLEWeNcEhCaKG+UU4a5v7eK9GdPxVpB9PYFlE8SOmblMxFeDC7QFF4XHTRxBdgzmi
h1SrAn5HT12zuPnb1KYodpiOEFnOdHfyHA2QU7+SQc1QWAQS7ZKaTOPXbJD+q3vswawvMH7l7JLD
qonGVyJiDn2Du2g8RSBNNz99Vv2Ys3EDHLy1xh1D3cpQGq412OUGhR4IJC37ugcH+m4ehyh1H8rE
ABElgU0jmrSRyhyAmlqmMgjYAL+SWdGzSbe6SkoYthDsvbZSaHtBx8RUX4Rf2V5AYtfJacMVjaae
GaFwjqIM7XMMIO9diXQO13XfxXGZrAudf8loheTUDlwQpJg0cQzJAlyPfnOzJmZBbynv7buv56Ur
NNvGnkIald2aFNFgshsld1M1pyQGgEOBiQcI1G1QOmANJLJNuqTo6MqmBwyJRvUL8Dxwnysa6ti0
HFE+wMlReLn75N4G3F4PNU+j7DoP8Ml/2Jc4XXDPKGqR2kIwse8TCjgBJp8qi8ReoFbLA3LPEVDX
FxT9FwRTcksV+WWcj+bjQlOOTLvpZfeL7Qv7yMk6Hb/PCxntmeMgqq8mkdGP5MPh/wukWNTHK9jP
bL8C7Mj6Eglkb34mMHD7ibJsGG49Eab9lKwcxko57JESfhzruG9+M7xAFIRRdwYpqbV7Dwkg2oD6
hQqBkARNASuYy3k1NSo8ZrCM7l/HFlOTkiQduZ9qFJQ/xXKjh8b4Ph0grMghLlI/w0UdQ7raDGe6
2wgTVAqXzsGkUwQShN+zjdxKXIErTpQV2TA88tY131G5nhTsIU3apiXhwslr0Khc3/Z4GeK2X5LE
Po9D15tLWkPgPEfLUKvvjJCKFGJcBaYJJxUhK06xLm8RAi7Vp2ixS/s12kFDLTJkG+NhW5Q09611
mLBTnKT+ZUfWwApJ8G3mLRtGeFuZOnJvUlhdvTCI6EU8AqvS+f0S7VbhRGQwVB3OQddsQ8HUdXtB
09Utp20aM3YyKOKFm6EXO3mljeP80vZoQSg0Ueg8OmDinRiIbCPqiKgu2pVHx9nE8VIwoboox26+
E9p+aPYjhy/PkVCIEvOxjSjqy2JESXnLB4AdZb7Nq+alaVKenNy6ZPtJJ2tERnhJxmHJ8p7VIDRO
S0a7W06Nta/cYpn+SmscV7eIr9v0OPBmyZ5DQPm3HGrZ1RiLRifsY4sgQFwr5Az9c5B4Mdctlr29
kAUgrzuPZ41veovk4xHym6ova2ey/rNWH3J7QRaxtTMUXalQEEtgDtmSYsHpoKMCpkNi0yX6DlKZ
HXv0IX94p6ffYJ1KLBKxDM676qBQabbLGQGhwYt1EPjMI8KLESUtdAGidI9YMtueGV47pjoz3vT7
ZxRnUQHwOBGO2b6ntxzCV3SNoypDoCkIbDPjj7YBGd+QTgh903fpzG/3YYI3AI23yX0L7ZJBTOkX
eBYdXa3XrclpQN0InRUxuj0J3DM83DmNst8VLoz4cYLfi42PHx7TFBLayj9SQbNnvisyFUJfbsp8
cCydFffcVMl4TuBqEU7zqBdW1n7T4y3ilJFBFOsJPSc7aj23kaU0OqIbwrUlhI5sKho9W53mgqmW
/VjTbkmuFTTO9QkuMIlDPa+pzP7ORs7qn7qfyHAmDNPVZ9KGbb6Do4VxLwNc8JvP08iT9ZbCA2T7
vc2807fbVkcWuvUay2LPEAXlC8E9kaN1xaK/eHbJ3UKUDSizAVR8NniEDnJSHPcFxnEE2nSS5KMt
3stjhomE+8GDRP6ZhL62d8btdLykwGwiKN5MClpYn7kN8ZRNk+4n1OsIyj+XEUSD3iKVKuyIda4O
iPF7qL5qg3pU8gBR7SGLjGfFFkXUYJvI2UBA1fzj3WVaKYguqG5lDzb1QwQrjDZt35eP2/c9BX8d
mKiZ1+d5yjaaE5yFwzMzJnZLkdSoL5p8GRJ4yAQGLl2KmhEpWcwjNPSxeq7u4yZ14YjuEbiv+mFs
/S/XrXq9nfZU8S9qwgHzVENri07d3C2XDWWd9YtMlfYPsFKt2cmqpUJ5j1ZzjsC5hqjEUFjErY7u
iEcDQXgoOMTRcLANxpzuUYZVMIBB3L5DTZ17WOjynOqEux+Ymp9lvo4ZCBsK/mrDcRW6h4qMrvin
mQysKb1n2j91aK7m8IGtFOxjMy+r7BUxaIaJkZGgcO5RcDPz5PIWI8dJPkn0MbECXTdm+RWvBuET
pNlA3A/U7/Y2yoVDMxeKPjhv3Z7Xw4SBsxycDB3q44oJddDJxjURzTeYPKCcly8BFK35Buo1ZFYk
Fn21onWigVUbLQ1r0E1W/hdCDDiER1zerMqbtnQL7X5HEiJmAat29pnhP0dXH5pan7PmXxWOAOWM
Fwyk5c84DJLqYYqtObTRvC8YmIiq6PxfZpeDrkY2nNiGl+QGs65lNaHrKEfNgD+gOj7CUDdDMPJ3
LY9/upyJDbfxNNrhQLKvXfIi/s5ch/5pbsYH5lekAcOBtU+SZ3nL/26cj/5pbTbBOTar2jQ94uYk
UO4yT+4sDnD7D34C/8E8j/4JwIQyCUluQ9Mw7J/rfG6m1l1ViCb4sVqjIenFvgOiJM3m+HG1KB4U
4IpHpEC1bvon2vdHu/z/1Pn4R5NrvaL+0kYmPU7AKg9liym1OzQyz0W8reh1QJ+C/AfXk//Q2Cn/
6Hk1s93A4GXiCHOSOX1221Qtpa5bqAsBlxWckuGONCD0XbfxH97wf2iz/dMprUOvKi6YmB+FBB/I
wQLrMLf676zM6Z88TQ20qE2bjKN5Tf3sDX0NUld/uVv+6IJ1cz0rXVf8uAFBhP6A7dwuA/u7D//T
Kc1R6sZpEfwok/mAJnLI8nT+u3kV+idUs1pR0uZZK441iSyueV/ltEFA8Ffdx3/6pMW9ZmhQxHuJ
dwWfcAeB0O7T8///w//DCv3TJk0YqoJeOyyXJs3idzu2KhREbDEYZwj3kWYsmAw5YWqR67/ihCJx
+fdu50bWIYWlGT+Cy8y/JLNBzyIV/+RP9a/xsv9hd//prJV2G4OOVSdHJbMmRYl/3EIeKP782qgT
rwmCcfzLmNBR3LS6e+n29oVipfFTZdul+ZmZujkAE/u+egahI4fi4f7viOb/+jfbWfvf/xt/f5s0
hIi6cX/89b9f/g9l57EcOXO16VtRfOuBJuGBiF+zgCnLqqJvkhsEu8lOeO+vfp6iNPOrWwp9M6s2
ZDlUIvOY531PRS2/+K/rY/7v7/z6iP+1/azO78Vn9/sv/fIYnvcfrxu89++//CMkVO+Xu+GzXe4/
uyHvv55fflbX3/x//eFfPr+e5XGpP//2x/tHkZQBeVCb/Oj/+MeP9h9/+8N2ha7pkPf/859f4x+/
cP0Qf/tjO6Tv7fu/f9Tne9fzJMZfDdvScXqCg9UEBMUff5k+rz+xnL+qLhIBoamaITT9OmmqZARz
/Lc/NOOvtqpBOlm25piqefWu6qrh60fir6pq6w72w5qmqi4ywf/z7m7/vlb+/qVwRf7x77+UQ3Fb
JWXf8Zq/nBe2IXgFxxXw+a6q2erXOIAf7/e02Pll9X+4GiMLu3y2wzi1o2ec8TNvXZfl26Skp7TT
8v8vL5zryzmWodma5dqWxuf7bT/s6Lukkyyt0DKy8W0UikOOreP0OvbZuJUEkX+i/PoSk/73LfP3
VyRpMVDyClf/l9PfJRan0xhZoa3OLiWQvFduSYtWRgeR7HMq62VQWEXy4EBWoFNw7mM9NVUP5Q91
/XLR1a1o3PTQWbF+UJtRCxktkB7cJZ9OJB3rjTpn9Z8o8LWr+OL3N833b5im6Qpb/H6/p7aSLdMM
B25SdvLGyK3uZvYYf86mV4Y3RQ9SZ4A63b8gWxmhgB8w2IISOd4kbRCpxKk+9LUdXstuPA2zMz0v
Ej9xE5blpxyG7Kms5v5AzFD9/Ke1/29W05fY+1/eOCOCbJUQgKX7m2qFEEfUqbtY4UAEf0oUXY08
WNICjifysK2dX5Z0tsn21bo65r0+hwID110vtTnkvTu7eDbsb9oii8syx0ec8/ciVu5mqZqFF43X
JqvFgONXRs7BNUXAJ3mlVd8HqWbbAou6+//8ecxfI46/rx4GduqOpuuGw5+/7utOspIWDLoZTpV1
WvDC22txKsO2Yaiob9c93eOiD+QCQuMXujBDpeqmj9KaqsjLqdTClBa9uZstV7kb5rl/xZdLVzyM
4m5Sw1Qfx6Xazmq26TrzZLcQ7aWd8MTQO5eSVt++Z0ZG2Mr0tTab2Esi88U1e/3cM++iLK8UEs7k
9WIV+6zNrbNalM0NicFae1hHwDtq9LU2cVHSWrRtm4qyQx5D4ndqaxF/OFZLSVcd9PpItRoiqkha
OjPrs1FX81tbCBqZTWkdurpOaqS2vQz+8+X9skf5bbnYQkdtYqu6itDzN/EnSBBtiI6KWbw6pp9l
HapteDqQkvkpTkgjKaBR69co5evqTyWd5gt2hChKChiYYje0+fSTHjdFwLrpT/hoMCNZQ6kBlJ7n
ga00cNcyOy3YxvtKpNe3q0RZbSr52zh2cj7Kulg+gE3Uh6GO0Drks/KiMpnnpqYDL/28TmAPpZhv
nGxIN6NrxUwUcP7sMvx2rH+tMm7y61HjQOJw7/y6ympH1Axz4K5hOhV0TKHxyVNNMfY1x8WtQjtg
g7egRniXr3ewEfKo16aA/HaceqeSkD9R61o+BzrZmwq8/U9MnP71jHCc686t8QVZwvnd9zSXSH8o
+XITgDb4elv9xMlob/TZHNC8+ZMX+zVo+7oWDkwpOAK9XsbbXn/+TwdSFWvW5Cy9CUcR+cmSL1hH
RW4oQM+9hEk0e/Icx/vP6/BXYfm/vuZvd3nuAL1219Yf/EHyKaquulmGUqFGjv/l5j+/1teMld/W
vOO6xAOc3hR8v7bQf/qALNm0rrWGvmxHv2aYyMyHGal/53T5gSIJkpO1Te9skrdjWTbmJpOlQn29
EC8UgMtbxkW1f3If/ptdzjVsA9aaA8fgr79dc2Uy6yY2zTDv7fFZnRqDCt1q/0ls/OVh8s+fHAqL
sMU0HU4GjV7cb5JDfIVVZ8lTCuNme193mkQSteDHP97NRJVucplL3Ucd9TEz5meIc+VCjzCCXK2c
AMpvCdxh6OgEG9Ud9eppy7yy3jPn+06rOQPh78I6kfRah3hPbZgOJir1FhOf5jOVyZ8kLtcl8etn
cUzD4HA2UH0S1em/XrKVvnczWC0ntGw/sHh+TAqOtVHTT2h6E39gMgt2an9mzfP7zUE0QK+QfpBF
BAXV9nuasUYwxsw8DO3ckodoyZSdLdbxKFtqYzooz46r7v7J6kA1/Hs8YgmTDYp4jU0arPb3b45J
TKZWqFMU2kyjDadl0Y8uNa4XHTElWhoJ/5IkHgssbFJ72tnTor2nEgFCL+IjgZe32I4NomrdcpZc
y42MKkwYHpajjPMQcrxGWvdajeo2AS/z4Gk7D/8CzWtyGC57mvdmNhpea3fi1qWMCo2BCC1ZYpA5
M6eVIRaxAWoxT04VzYFsxU2tKfnGnsHe3YjmoV4Xd0MTu17ZyNrTxf1iZz6nxb4D691Ng/G5Wu9G
vX6UYu0u5VqYQWma8qWrlOGirqpxqLoPt7oa5yDdA+a3U4byYiPugeykr8tKpW8GXI2Bq7rxQ8vd
dmvEhovufaKp5rmieKzr8baxXnoimSSV6o+IeaqhSePTgzcr3mykPysVPBPvpSbLwjJx692cmwUl
nLY4G02a3aqzFQ1ALti+wKRydreD9gng55yKwu42iSrVIEqyKfJddUSDOVkQ/BEn2htWSFOYdMA0
Xrr4dW49mHVSBX1D5dxzu2p2PM1ubiqEb0dKlsZdFI8N1P8SzroI3WreVbSCt81Y79peC5MoSzPa
yHGySQljnxOtyjazdJq9XsUqpGA/niKtUZ+bNNXvxgxmx1OpnLdeBxUWyIwG5CwH50Q7jX5OjSdD
PEgl9zJnhvNAp3FpCUm2ULzmbY9d2UfZ8cVQIZSWV4ssO8s16nChc+q7LnfUl7Kp82/0a7dlikRx
k6Szc0uTrb5TspwK7SxFbPrMf1hQFI7LUy7X/k6PlgGxLMrUkqb3I8rPalfjMHtW6kbukD0q94ga
i0NWCMtPhSYClIf2Vq5WfY5WZQizaRbhYDjquxKp7b6yKqQOVPwCSKh+t6ZFfxcP+Xckjsv39Prp
JmEqW902v3VuskHrtPi6rj5Eit1tU5FOe9mpzivAdYC7z93Q2s25EikBUF6Wjw6qlYNi52vQ900f
rL1tvQ/W1JzKLs04uaQSsrbrl6w0tY9elcu3TGUeDEQWY4q8wVzQpXYd0aUh6f4pQEqhqrRkOLmz
1zveQCXtIJITiILUU3h4OL4BVdJbXqn9s2RO965wm4IAaKlCas6aT/7U3bRFS1vOba1d2jKro1Uc
GcIZq74qrPLZaEvllIA6bGInys9Qq8OxQUCwp8WMpNEq5RbKaoTsUenwx2M/eKXQZz9NYrnVFBk/
jLPrhOM8KptMd5xL1NGeB99yHpj7/L1zzOo+hzu5mAP3NfcSV2eyhv3aRMo3c1aUEIlLUI3tPXPh
sue4m4aDQcMaxKVTb2A6Nggo6OxU9Y2djuhodSvxqsF8a/BACo1Y+POsGdtej1Hr6PV6FAIhrlk1
nb8wPmBjGt0SrFZTeCb423uHU9XNKM3pnKxRfod+hm3ZqLmP+/Ha9Zh+xnm6NY3ktYmLbhPnSbzP
RgSFM/NOzlVGe2dRZu2HPqWU+B1sXHjbIkhQs91qCmP4vDxdjKuYzHJm9snR2Kh2dlF6Mdwrc/nN
BDnRlbQ49479aCARv9PFrPr5kmgfYp3z+3pMCfmdaTW2ZPe2g2K9TDE1sy5gfwZGoDb67TEzvc4u
z2aJRGEYIlQY9rAtV9zJaP19x+rwaKyXnhB0M1JX2mbZ7Cs4rND0SXO/VcRDxiDUU2mO0Q1AVtrQ
Sam7ly8tU91MZfQ2yqxZdoqj/OzVXvpaoaOVy+R5WJHI9tqk+vBvKx12bP08pWkHXzO0aPJiBMs3
lmskyCSiA+FCta3SNDtWujLeKgiYNokoy5sYM6IDozqVTdQkCAqL+qcEH70Hohs2idFW7yt44xbY
xvo25YMM+9lIbpKovWJfDFPoQJPP5YjvuTs7K/Ps6vgdoThOfY5AzmDN3X2rLdjjmXF9YPJX7Nd9
Gt8QrDpBJ6tiT3UzYds20aC0mTgxRHTgrUxJqHXRGvZOXt1bytI9Or2NkF2N61ttyhcA08w5AhMs
R3u106Mw9CU08j76ZsK57YoYYwNUDLXvarl6P0uGGNLfJPejbbglPUvewJzhLoyu2YyNc6UPhdgn
sVsdLFYsSYx708cL40AcWuWCj3oDcG0e+7EzbyId/DmORvGoiTi5Y5ji1aV6cm4Mmkk0e1J5Aizh
b507nhs7/YAETR9jsxB+Ykix06MmxGrzu1OY8cYCJBq5Ycau8BCOgrfkNSH9ZKbOpZndOEwVh74I
kKFH49kBrKmtKFQGxz5ZyqrPjCWM5i2jVooXqTlFuIDcBEC0FGQahFboV1rGa9rZ41hq8VFro/mD
hW7f9I3KMlTM0cCFCqP6cWPXZryPWrc459TGgxXof/SivlXqYC4tY59KhNilI745Bno7h4fC9irK
XVTGxmNUT2hj9Rw9GbfBGjh1vp7gGmI/x3P93TU7/Q3cKtmOMvKl00abNqL0THqP4Jzmn3uZMG24
9H0nn8j9rKuKOFE3tN2t2LO7sT3bWlwe6jzVuUfVPZzQci6KXpy0fqoPupTzCWbwoFmN+sJkL1HQ
1Yvjxwko61YRBgj1LNwfDgD/IUObGWoxj1Uj7Ktaq2xVLyHa2kRmqsPszvryLs1s3Sh5qW+gTYEu
JENDQrLI4RveCwCDPUP+jCW7QQsE1KSnMYJVXamPkso/459rvfZsNVHBTgkO0jhznQAv7fFkVbEV
MgV5jUE2a4MdxxmH+zUrwNrUga83R6zSTcjpF7qScJhdGlHvUMxN69qKn8B+vA+FXB6R+RcPUvTa
J9Qk0UIdx1EUmjYbiGexjbMwCCSzdlk2XCLibMt4s4yk81MrQdEfoz16lQ1HC84b+aulDfbWNRVl
QQwNejtNhXsq52a909Z82DW1+4C3nfjprqkeQuE1wPyNsl50lxqgZ5GQvfVtV1+cVW9PWF8YZGrp
U4RcYt9YzfQjatYllHY/bPoUlXubTcqpq5Fbm9CFkdf0jXGuc2e4QVmjYj8yxBubpvvBxPj32YTp
eVJ6g6DAuZ+UcdiqoNiFByCRHs1oTM4EP5Dm0cfK1uVM2mPrjO9qE++dRb4xf9eyENsl+SXr2+E+
H52sD/IquQ4kVFGkV+vqngtRt4GNp+iuyBW0ZzG3dtBLNz26Zts/KF2WBYQheucZtTacszKRhtch
dnjHPsVBrD5pwy2WOdq3aC70HQOFylcA4rXy2knoOypE0+eYwt0iJW62y1wpodNLZxdNfeZFujRM
z6SU+QHAM3p4L1AMNKwI9YjO4GBFdxr/iiA6Mp12o1ARGlS96rXq4IQzzqZXge/k62VW31kZ9RFw
SUCbkafK+sreMb9nehYtI6U9y50Mzu2RikSXA61UK0mkoI3A5bOSnzy2DPO2WOugWRRrZKwK329Z
YWKMrK5TDtnkgEKlsrtQ3ZvjIBms7tSMlngXTAOk8GZhlJOnsb1NkVGQcBiVjuxRUzZl5zoPymwT
xbN2GbGM09ArabRAhpdU29bRXO7/wd0qUpGeEa13ajr5I3pYcNdk3cx6L97RNqkhIiIFbYuz3iqj
GMLZdsGc56Gt9nrpKCcR6wzMEXObnazGpbVU4Sa1hcUYOg1Ir8mZQlGZj738OXbjU2/24dQaxvs6
yGQr0KI+GKNSPawm4xKHmv4KkF5JjOdad66ribfYzN37IdO0k2aL6Prk8sd1I3wrZBU/DFPRmPxn
ph5RxGlweor7RAupf7QzJjwEQ5/8YL/Jz/E4zU/MIUzSILGzaqOidnmDjiAvKONsF0tGYOR9Ilnb
srkbW8ZyVGmt72sYnHOiXieYKJpktbniMi7sYN28Ll6d69pxAuI9Fpxj3wrcdVavHdx8SzRT12Ez
ovlwitndNaON3I0KQHKhwDc+ZwYFvllZikPljh1nRjV1d6KLbUoda7vsSqKvo5X31uekNshJ1xQD
J6ah13cYbywlZwlqqD0BXh/oBkYnu6yl7up9wYFN6pS7uJzSb11XtK9Nagg11AVtBK9qVuEGBNrp
06BiVPzFDhq4xHWeXRTkIxX4101UMJoLIE98G6N29FYhKXbmYCNp0EYt9jDElNlxIHL+IaaWvZW5
WMOu5t0pXu3U5U/+aVj+ZORpG2aLYzMFRGloapCImfdKLJMAaxlCiEjLDB8jju5J7VVKmkIQk/Hj
5gfwyBzCBuIYA9TbbWNtZhYW23H6isKrbMNINQnPUb5Nyb0exz1zN3UiUgXfoOZYwbV6rVzuVbPC
UaC+Mo5JoUxXGk8R+nMRRd3PUUtzcliK9+VBMwrL8InczenoLqDT3hohGAnyJWsR1spGUVDM/DcP
mc5ajs8OwU+iJM3iFWOFTIivI624cc3aQUJQrSi7dPvYN1PD/b3iyuPl1RxP4RjDkbh5rQWmvTp1
iCRi0W5Qi4RtVTUD7iwmjSinSlfPZEzMfm6YZpihq3xKRjP1JwVl3tTYrtcpzvxzrV3E4mS702FV
quK7qdbjpqtz8krk6SVE1jTqN4VdrN+00uh+QhRYaL5N5YOP3rwO0cQwEdwC+wNGufgPYdV0P2Mi
ZbFcVfe2Fz07WmIZJ/QHy7kzRXyHJJp9AfpoO5qjuKEQJVXfHgtGh4w64p4mqupLMrogqsJM3/7O
ddpT43xP0xYjK40NGwMEBJwow6Zjr04ru6SYq7vUyfTPKyr/ilCrCvLaiF5oFHHrjHlCXpZUD+UY
OTdRa8pso4vle6lVWDcDiBq9YYY15cTtlRLNsglp0bwgiEnr8hDF68VCnIXp2jmJU3AHBNaP8zD3
PEktj4jc1UtRoGynmK2i9deo6i7EKt4Kfh9i9bnBsyvQVFfiPGJp55IhuG3QJu11HHzVIE22xl3K
4faMYDLqmYvrDM/UDAef3LI7NMNkh4CJA5ZeiRqOMMBh4jYmCdEKLqe1NI3E/jrpkiwo6/FAqpW2
+ZyKqHvo5z4qyfeWqGPBxPDz87ieUlUlKyDn/a6ZjbOnLiqP2jh/dupIjKI8iTGBw00xwtEBYwOn
YrKPMbHLVgxJfXZk21PFXOJdylSmz1Vo9aVbmiK0MKAJsBtiboTSU7XXCIoXNC63okTU3gn7pula
9UfdEtusc618olSIyHDN/HNcO+yUqio22rvrCyP3SG1z8su4apJwbsr5NMdGjIG4NgrauWMy6wQz
QiwoKxcDHS5kIRY/llct0a4p1mcTKg9efp2+J0pdZiDfMENzZN+OIL2nnn3c5HNHQdJTgPHcTB+O
Y9+s+3YyYOqa5RXyfbU8TTGNgMwl2ya9QKNQt6sSpEX3fdEeqbHv24YT3dYYsmL3F9HY+gt4lDw4
HO6ejQfEnk5YFa5loT9zzPkIHAG002gxzwpKVp+4CEVsnn2JAE5xWTRH12pHH4Vu/bHkM8W0YlC2
EX4gvjLj66Ojaotwt1hsPxvx+pJlbu6pP5FG1xx6aJFmDCSjXs5b3WmVLZtyHhSthfGWHLT63GlK
uRFGiz+crUnhsaOqDxQGlEvDRCYumJuoj1PqzMJX0nnPkMt7xrDEtzCdHgg8sh8breApiga/Txst
XKyFTd1x8DpjbfSTv2oGPVtnsr0hdo/V6L5Mim4/swysQ7a0tc94FBZxXsyByUF+GFJLPxFZW9ch
IM3LqFrpsTAh9gk16lCbR+oaMOkUYt3pNE9OxgBmoSyhi4MHqROZ2J0NSbgxxmk8trab/JAtBvo1
Bvq+jkzykiWyfCqw9nmUcljvFUXaqFQXvN1slAyI3IcG2bgUlS/SGNFzPUrWuJLkFFhzDRYMkwoE
U2nQE0ftV0F9xbZQReHvigq8ycbSN0B4PdeYi2Q7Eahu2cBTAZgpJpwRzAhdSYytiIVv2VvGnYvT
j2Km+Fnii7B60Zr0exrYDmr1rqmLTZfYw32vOmKXkyhU7ONIGcngtISqJs3zuyRf0nNTVdHBaYp+
G1dtHjA317qZjbLZXVVsG4aPQ92OHbdNh4FPG6U1LkLVLQUw/YkCsOeY61sdJ9+Zxk08i8Fa4hFE
NqGFHofJWi0K/CU/WUNk7qSMxX1dISttSt05FMuUn5IueyxjV/PUfIx/NliMPtiEZo9DVkX7hFAm
VJrxIdJwTyeZnO4xTRG7Icd6bubYhu0ow06mw32krPLBWotiC8libTR8cby1ifXTVBrD1kSFt8Hm
hN1g4rRxWnEUMle2c1SA8bb2dkDOHKRx/7MnxflYVuE7hjX7EwCrn6k6mAENryypi73QqjxsWkb+
2DGUeg5cW7HCdRmuOrpyKPTNSs9Wh+veo+nXQpzdfhhdsR4lStyLM/St6TE1npxNqfodwv5ha0Ri
2FSZUBqv7jUn1MxLg/qDHCmrR781u+Fq6VbH6PfTogY+z4+YfnEqKKGblucxUYbXwjU/BnQq20GZ
1f1S9vy2k1t3g2j9qrNutLXfKXXMvoZk59g28YXSb0Vj4OowmN5Viim+x/U6sUeRf2tTMVOtHxea
3+pT5hqUIoRNyxENREI3Q45Dvdfb5ChLZDJ9O+cf2P8lPvzx27rKGxUpsbwOPsXAUtVkge017nSm
TVJbmycX5WWyt7WFUWKVCwTo9SXdKoIe+2gqc+a36wJonC+2V+lmGToqEsromqGYqju/lY5rHfE1
QkhUWWdDH+aNZPMNhC2zMcD17XtVlMYDsiOs8WWskahPCtp9Y0n7Xb6goqcqU8UHU0kya6sjQnpt
sZaQ7xH/EflOW2MImaTrk9TVmGRurEiqljHMDMhuP2qscHWcBX9Gt6Yq0ibLXaQY0UNT6wNqPrdy
t7aj7QmIA2r+2qExNcy4ynGalt1or8l7ZEecn3bKkmoTtUoflWRNaSuqeuy+yyQaQLxN3fZFEyvR
0UrIdnxJMDS9uih77lxpm/qexjb1xGWgBUJfNr3B/Hv112xm0Tbg8gvmXt4A6dygjUIoNvmu1VAb
SO7TacwYQGmw27JvMJCZmeurN2FaAD6SWPYrQ96H96VCNPulyWgNdyg8pH0jaN1SYjdiEWlII0Iw
Cl+3SzGm8nPBV00LeiQRxZhKucOi8cWdcK5OtQlvtrm3D7aF+DMF2aHVwcmy5mdLVDPJdXNBUrnv
ivo9xuOBNzpdTJQYsiovuiKPeFsEvC+sR411Rt4ym2yUspR3JkHNiaUXvzpmhHSpWd2beW1YM18e
iPWW4VO39qJ+tPikwKFo9S4fiQLMCKePInW3qGSpto73ZjO/GFE39x63M/vAqjcIH3kHjuy3RtlW
Z1fH+MhqWf4F7p4+ULwe2J063HO0l0SuGSW3NK+LENafbLhXDGDnfB2LT8w2KPsaeudf3SyZwKrD
F0ZkZMYowFQs2lEVo8MfF7rPj3KoGaqS6BS0c7M5pwAOIs9Ona5EIRaYakAFryM6rqLohZSloEuh
2k1gZ/q6Hyu9f0vUFC0owqD5CMMopI8CLiUQT2gINwzzVopBshHGvkOZYkmlu4MhGQJBMQXj8qyo
ziIvzYdmclUCNeqviVAwHjHT104q6pYJu5ScF06DhF5ngH/p+rLY5ISFT1OLYgpVl+RitcXLNKn6
nVzVSG66Xl/eapFku4Hg/GS4vYU96qpSdqOfR8S04gGQLq44zbkiGurpXAbYMyXdFp2MLvoSdz9I
f8mK1jQ6J6MsKY1w/biSSmyrYWSq+RNZYhJ0bbvNUL5PhSqOhqv0QdyN2RNeILt2qKeNWUzPfYez
GpLDJ/rF2xrWfpcTsYTDivZfLEsbB2ZrUiVPlQuSjz5kt0meKKnkECU11XqGDJOoJtL5Nhr4r8TW
Td3YeKSMzrZDEvii24f+OqXEEG0Q5RFyhC5JYyx2mobSQT9Y2OCZyXdt0MwagLKedkhb2hf8xXHs
t4xmb6Za81FmFHTxby37pylpccRBzTk+5KaqzX6j9ri5RRj2fKmb7Ngpnpi12bXbATmF6wtDrkE5
2YiByBDu4iY79zYSyG6sk4OSNyZKyiLfza2Lu2srhqsPGNN87tc5KXfQa9NVF+1oO5yb0CdDUdOE
wLLjJWV//LGqrUpLUNUerDpiens/18nRXA02M9Meb/sscun04/s+J313M+A1XHkDLUsSyMXBuEfE
8jwR0RzGJZK9RxPNyL04nhcMe74EWL3QgOV7LrOvaMNz1l1ze2d1wsQa2y22XCkBHtauds2BWLfW
tpqStfNIjLUTWWTlxS3txTFoqGSW9Qeeispnlc2K3wIH3GTXAHhateQe6K866+44+BWufLf4TFk7
bh8dfzYHyivW7NBxGXqCx2e5GU2zRxfdaShvESwaacoOVmKsCgBlEKCNhNL0MI7svbM/6oxjGNiv
t5ae0d6v2mvzrInUb1iI1YeIhlFQZ27MGGPduh9WNzlhgmr+gD2wI48CIsdIls56MBim4sXQpn6O
1UhAaQpPwVgdvDpT+pc2ic0H/Hqbu7hWWUqSmuCEj8q9GROkV/Ssru6zHdYlvXks6PHsRSMy6jPZ
gk1Dijxo1dTbpKiz7YD57Lcmupq7CZ3u/VSCxHmLSPnUSCnB+XKmpXs15VxGZFTxDwNu9xWJW3JZ
tK4J6Dvi9wLx6FWpjgkDDqy+JqTF1coRMRdLf8TlJ23Z0/Ee8iYm8b4rk/JaOsunHG39ZLr6bV8U
DJcbKBl0TTTfrrgxdsGQtqkbTEZczGd3pY+9rUm0hy027uxicduNO5Z2QzBJQdWbCifeq2kin+xG
XP2CRTKKgP11oQnH1YUR4IwoRzXamXbR/tDk5Ol2eR/Zen9BarXsSzolsHbK2Pr9lALMxD2GjRIn
gAdWWPItwxv8ZdL0PLBsTIMksv+r1SCJPSNh/MYernnoMtJppTb6ArrZP2WrRrnLQeOLeRI+XnGr
NT4kmfx05eoENarvECng8tC4TX1TFmWx4ZTIQ8tuuwOqnJo0FQn9Affdr+x68Ge9bI5KSkKmyTyn
Yi7VPTY9QOucHZih5VgHd5g6nin69Ps1zpT3TErrGSfQdsex4F4SE8iEryIAkA9zbR4+FAQ4JJ9a
pGJJNjF6JlaTm2id+CKqISe0NtpX/BrTH7p79R+O5fpg29o4eQt5Tx0sdJiXXAkqWWJ5hHeyl1GW
eUTu7Q6+a5fO7Iux7x7UuejORlZRdRBOOR76RcXfEEefIaSjgIklhRGvXzNxu+ixQ1ppFerOVeM8
rK1+oFqAPNB2U/sxGnXtHNfIaTXV7g94gEzczdx4texofDI68yluC2gRZfHRBGcYxWRjSCb8aJfK
JyYc+SO2Vc09o3vIRY1RqzeNtb61UCKhkSTPAo3hZcFk4hHrnvFeWcYqSNO7iULuRjPS4SWrrO7W
VPX5RYniPkyBT456lTjIW6Phhd3lJU3K8apBX5AuO81BH1tj37XRyW2HxC85rp+RdWZ+ZI4ZhuNR
t2mw1PWnHH4nLiv7PoKs2i1JlEhf9PhpokB130FCzH1ud3x9rbO+FrJpF69fVu1HoSsEal0t8D4m
gD6mCX7FJd5SuwZZWtDh5YNH5YAvjMG0QpJsh50KQd1s9NYGJ2zzpp4iklccFL1ZaOPOyM08hH4p
X1fweYpjCzmJ4vbFhbpuclySbiEi6JdtY9gzbKXI9hJZxW1tN11YuK4aKHF5NV+i/JGWPy0Ngwws
mn+syRhviLTd9mpOyPi7FJQg6tJy11gUqPViMH27/Pa/uTuz5caRbMv+UKMMcMyPDZDgPIqSQnqB
KRQZmGfH+PW9GFllXbfMuq/1a78wJUUkxSABdz/n7L32otu/s1m5VCGCizC3g7SM1igCAUUZ2hTM
ffYyZ2HKdTWDRsRQ+WzcGmF17rB6PAcOR3zGx9Gu3hzN9aXqrrG2c/PksFMgDAyeU4GQ5Kb2e81Y
DYmt7fKhfmHO994zljPspD0y5f/BuZ7qx9X8sIBtQsMVyCHNltlIYRFaVY5wBGVtU9crK6rBbPVX
2P4uhc2ysXqjRzHR7uwm3Padc+yGLg+SPtG8WbOYuYftI9XqeN05E3oJLb8Upk2V4KbKozL66WIs
qXIkeBnttB1hOnhuGFG4vMROkl1M8EWMshI690Wlbf7HUqkcRJEQrIGJRF9KHBsnKm01WJwo25Rd
0v0dj/BPc8k/Je3/4WL5j2//PzO1kCuFrPD/7Gj5n133Vfy7C+bv/+FvM4tr/UPVdOFiyjAsy3Yt
okD/NrM47j9sBInCtSyYgWxmKCb/ZWax/4HLxHTxfqClN4ynvvlfZhbjH5pwTf4EzxQFn6b9v5hZ
EEE+o0j/ty4T5TAuD9vEFvPEO2i69h8KySq2RwwDnb6ljGiu2R3hDdhOw4qCUhjJyfqEyY9sWUCh
xQU2bOdmjDdMJh9GnTmvIFeWs6moHxHLCw1RRRymWnexfKjJTtYXuYiCkqVAgdGiTh7N/G0acSFL
uZOlMQsueT3oo3baR3F6YIY67/LFdH0opfkhjprkaIYTMn05eGoNSD918mLjdMuyt0aI2zIc3S2W
7tF3Stk8tIamIhPRIAzLFu5gurwXC+sr5JCE490O41B+rBmUH/98ZRvhsBYid/x5zPp9bcJwQ0TD
cd7Ov6fxJq0xXVczU0a0j50sycCwLDqLnX2NAXzFDOZXpDEhbgibgzMa83XBS24aLRmeA8TCmvu8
ViUcp+atggWwHbWLi9Al6CcWo/w6N3PQp1Hm2Tmaq7oefiLvWi9mdMjKc74sA2TPsafubx+qZgZ6
XzKbJv8mARJSm8NPFcFbYEBHsIW96wyIfU94+7p28p6jhrDpD8KuIIzCSkXIkRi2piT6Ts81kAGO
cw81A2ftdECNe52QiayQ/98tfVFpTF+ZcjDLsUZOee0pqzlYyQHEqomVG3IgaN1OOfQqLZlMZcg+
uJx6qXhcfbi4g62ezEiQVnebIdU2EdAAjnezb6bKKc3Fe2ETXDHEauPXy1DhwFWPozn5vZNGh4Lm
s8vcX5+c0l/Ai6/CjaLZXH3ZvKZPyBQ4+x2n8WZMu6MCY2+NXBX1s6YQccbney4lhKIK6kGRh98c
2p7Z1dfwmQ8HkCywcQR4BTTdY9WMFOkE3SARcY1VIevKa1qOy133Y4nYKpX4Lwqq1KNva/hTP5wN
ZyqD0VmISUHq5InJAHlXqsTMOoST6SodazPcZKb+Qc8bpsjC/Ir110d5eFvM5tfUigDAMDD75ksz
KaYXqK05viRrMHV+zXHQy92sJqdC73ZA1IWO2NvJf5VlbaxtcC7rqTYek7b4FviskrLQNZT3pckv
tgAHmrMxQ6Py3DG6xAlDbLZeMlAH7ZpnZFXLWL+iaRh8Oc3HekrghPAMuqr8DB0DPqqVarRLKLzq
EDBFphS+Uy2+WtQ7CANbZeg+3Sg6T+JJEgZHzrSzXtMKq+zhnDhOseedAAOdNSuszr9CzAeOobVe
gXXK/ou2/ofIMsSTon4O9UnOTZNkBy9K3pKo3QJ36Fk9nGuo1a5PE1jzXHc3RFCtKod6pysgCmVS
TaExKdwvKfopJxz2FMC0oeD0+ZbUH2FMdEsX08pD/E7X2smVQ1YzVyZeoQ3Cnjs1YmTBaBVJxZKa
/mgL/aV7Auf4BYPXqo22obI7AHLRV06Lxxac/uQXEMT8oWSyoGXtq1Z25aaCAYMVsNjSjsZrUFnI
ZA2NCFK8gFvS9g4qIyxf05ViA5vZa1TY0pYxxjtVC/0OrtuZ45/mRy7eJpj1gKE87al36NN5q6LG
8swy3uOZCipbfZhF/Y7d5QVIy+KXoxaYmcJMZ6b6MibjpoJlXWUN8yOuz18Kx+Ky4FakMoRPMiTL
3rDsFyd2rl38pBywYgVDfhtNqF4DzjARfgImPGu0ciDCv8hYYd79NMW1VAjMN9YlsB4mhCD9yvQn
jQcvl46ztZN45kMi6ifi1gVLImJtPKe6+yoMuibKVCz+pHGIm8vl1GTdYULV4UOdEN4wlYvf693o
1Y35FHku/lharb/YnFXjtt1Drf/Z4fBYEp2287OOtNvpFDvTebDK5pSwcllH+lFE+6rvbbtg2lcT
kEGNs126ufbV56c8KsqhWPSZqVNHHg7aok3jrNwFapAjhoYpkrMaQArdgCvrK6Rz4d1t4JUUKCge
c8Ez0NRiftbH1SYkL/elsBgXDSHpPSFK7XNqdPrZqOZNKZ5SnufVMrXNfDVmJgqwVC6FTMgjkd3J
zmx4nGgpPWmO6XFMF4K7TGjYLWc03CrzcqtsqsdIdbrV3A/GAUD9TUmXbOOEirJvgM14dtY6m3hp
Ty7oqYOdFv02lBxJM26mW4HcFy+HE7LuS/vgppWLEKOaAfo+oTdZp5+qzKxXgJJPnanH71rUn6pw
nm8idWtfAuAA/1QU26GB1RmJMkSX4MB8ishqAjWqwa2Y9bWejuDtUnHHJo7xDNPbKkrTnYnYcdcM
2hpC3keWlu1GxaLgpW42bZQGlWL33L1NNFNOz/Bsh5Yd1u1crMHTVLc8sjCYq1p9auO5W2HbNjhV
s+4WgFsvCJcFFL7waGQy39ugrtZjoRtfrsecah0nUUbLvkBVUQzzZpyBjHZJMt/BqOpOZ0PeRxtG
xZEeemqmA4iok9opPWJwp3/pK3HX4NB86tkoKeSm/ACQjL7G4rQrKQx5Bq6CvDEbn7p+Du91gpXc
enJbJq+dU/PiIg8+jDCQ96pZwxEB1o/QlVN/PXTyRUOhViqJPy3F+JPJGcM3dPGxyBB5hkk479Pa
ydbSsJuTK2R2SImhCgrZGy+tSlmkPKUQ8RIYxL2xFavGlmgP81SjVFy8nM4K6SbKc5aNBVkjk4z+
K3dJNhfkkgxsSSRYyI+mUODksnXfWporq2Qm7qUayiiQ1Aj7xWa0psIwDc2kP1uL+cwenMrvEo69
EUc/bSBbq3a2tB138K6vo/xo50MR9LGqvnSST1N1+vkic/vdaceGLi8PCikoqyfEa0W0TnNB9ABV
DL4tLDwZHVQz+9dDZ7qbSCSXOjTFJaquuiDuSee06lvonm5zRwpi2s3qF3F3jTdOizc7mXbC3qTT
F+l3rWq7Wxf/xCZ06WE58dS+oQUy/Jl2IT20RlsZgmpY7880F/MdqFd3C9vXPBt0pVdVoT84U9oo
RmPJO2D2b8uCvFDaxfSehfXrJKf2yhT0nw+rrpLzobQScQRtI4587DbAoahfDTDDz/L5gJb3igRE
9c15cQ9kl+nHtEWGzZSP6qD7oo+41dVhWI1zquzEiKyY8pYWiYleA1FovLKYC1ybLtuPGLR4S4q3
WOpiDTFHPfe6pW9MRhyHVBYaVbkmA8gG8pCQjorclzbFkLbX5SlVhM8doYwxauCLcLXSVN2Fpv7m
IDm9/XmoTeerwSn2kvE+5D0Y/6hlpW0dpPOEOyXbYY7tHRk1yqk3mmwNR6i5ZJm7Q6Uav9Wz9oWK
ZQhky9RgYXS50doKqVE/x+e8ZvcQclpx6H9152hfJwYpqwYmHQKpKupr+2eZ1um+L+n8CcU+Qd5l
8KXZD6UGWOIORkOaN8urbf/QLEQoegxy3IUJsp4n+71mmIP+Whk29shQehqI45oAOO9h1yGuidls
exiGQVzBHosQOV7dJMdvLErnqOVG7o9NLjz4FvqZ5Lp7IQRqP35ioI6+6lhp+PTNe5saJ0MxLn1r
2he0tHOADFUeQFCixWnxK8f1eEjTGl/iwPjZvTYUKPRUVUb2FrX+SJxYqHR7Y8ivhkw4F1fbLtM9
PAomSLwwHMYAIv7E4HS+DEObH+MohyybiSpo4okFAAL2t5Ebvtso1aoHlEbGzbAcxOziZahQjD4b
iLc/mzUjveZOj03b5mYSbhhoDi9DbeG80hjWV6XyPKg3+rGrdPH3Q9EmqLPwgK8FWHDV52+3O637
GqKq3Udw1vEWKWCnvX4ux8AtlL9yVNQblZWNxKHPyhVbA0w3CDCqGPBUtIK4x2fm/7uqsW9jvxGW
SGhdOdE2EUDt6fgguPy1YKbJx/7LmMKPSjFcAp0GBlwSAHOFpoEpJNnlRrHCX0kLajZigGMIA7Fm
d+ukaqw9fEidifjN0rEVORURW8Da98Arxf7PV38ekBYDCTfWMjMlG04Tv+lEWTD1pmma4CV5rZ4g
Xc5DhCIVpxT5wzts9sBBsrqLITJ7qlLFjHjGYNDlePvzHcqLDxGzWloOsL0BBvJx1lvt+OerjoUB
A2OowsUM9aMG8xc/zuIzhp1H2vb0cuA2fNgJl4b6lB9kisYFl5Mmo71ZL+0iCWZQEY13ZKjIilNS
ba2aoLAmz0856DH+CtXjq0LfSyU+8Vzfm0fxaN9CWq7qtTjq+Z4RWqXew4tzUQo0LpYXd+luriP/
mCpX82afoqN+Nu9s1GgWXPmlXmblJkUJm5/Sx2FeZfyKktKzLvZJpXmM++eYV29dYGMGOBjXBhwy
XkDO07v7vauC5Lljv2qoaqjLy+qMUli7DfKOkuc6uc+sIBcpLAdqL+/0+Q4vwGvRjL6Aw2L4r5r5
IeqT9gWtO7WQEKCr7cKfQT8/EAaWp9GJ/hJ0rvYI4js/xsBKGBDVBi7GR8NtI2/zwyj8kjci+/NG
ZPbWuMg9JOX8beVPrz26dF99dNf6btUX87fzrcp9+uW8LDcyQgydau3KCcxbsw8H4QVlhtdya7/M
CxFCXpGpXnZUNOxKdBw2ebofEE5j/2JV2zJbdeIv40f7pken+Yf1IpJjF2CQOZXqhhtn9LDDHBtm
Kj5ktFXyYf7ulJPzPf22xQORv+tFpEPyn/xNXGjOWUf1mmtrdFBSwHQbTnGDz/diJWe7tnfWKm8Y
1kc0BuSKWMg03rUIoO9ZV/tdtELOy/HSwNs5E+2C89m6m6a6+nAdLhKkpO4GzYD/URBCxjQNL2bA
Xa27tMbP7W9ZHsRFP+n36DXlVxe+ck5SZVOcIHpvd9WE1OiWP7FoPidyr/pUX59qrdAaELY2PriE
V8mB7R6m6i0W9QnFL36cIF6Nqe1XG3e0d7SAHimbPJ4kqfXbsSrf3Ug5hpLnRgcco/kmF6tQW8++
WRwhZl+95AdN/+RfJXm5h+QkxZd8n7yJJ3+rcN3cR01wuTIYe5p7NrW6pdfvybea20FcMDyj7fMX
40cXRPp3NQXpu2buqVeso35v352P6FN/HzKUs+9FxjkWk8SqJLXvGO1yPr6DuEbKNnlV7tVr9Qog
UQRDuFrqJGA2SVf7L9et1gRJrK1rP+3VhpisNXc/sYIU8a/N6+SiwguscauOOGXg7X4OP8NtXJ3h
KH0xQNlmQGz78Pu5aPJZPaNNosMErKf8Mr6HbO+8PN+A8GHfh3dFWycIA+m+m7uHybG+z+dtOsVe
dyovmkLNE+6q6B6zWlfdetDttY3cegwa426eUPhc23cCwt+zz/qlu5V4sYzL8x8/vvbWeT4ZDgEv
1Y4qhGi512+4xwoCEackSgGa84A6uU9mwM3WoeyoZ81U/cLGigOLjaUextX8nmcHUweg8iLgJaU3
iLd4Fupb1O5VSnN5s8f79DlL331r7y2z+cFLD4ktNv2jnFB9BChGMC62CCwAr+a9lxkhltKKXIkT
1cxLoYZbsU1vKRueYx+36jbeT/0lRiqxU66hvp1/otk6Ya2VC0FenRK0r8Nr92Icu2vzcLg/6zfn
hVOk+QMcfvcjS16tcMT+vVOGap2CNVVleC2sxjiQtnOu6zTfKSrStxlYjcBz2tW853m3wD3PvbY+
dHiOLB/4r++w3pfnjKUIT9YjfGl1M3hPlqvlbCxaCeS1lL/rFI/Qm32rdEy4+qOZK/06ZgXHAiS6
t/AAHtZreKEV61f0eHr3n50ty/6JfcfXTsO5uk5vGKF5CmLD9hIRfroTCjMr3JXME8Ju3OmWg9Ag
3GBwtrxiN5W/KW72xjInGzJkzQ0c4sdCVskhSRN1HROm8IOD3YGULuWbvJ3fQpubRy1AlOfWgDYC
+D85G+6xRhS4FlE3P6bRQudsGgg1saNCF7GA9k1T9NJo+byTOYmtqTVLVB9LUE6JuVLLyrpASqeG
zIy/ECl+5Mxcf4TNw42ar5xBXCCwcPv7MB3p9aaFtXECoi9OmOueBgJlX9/Lu3zTaRwCGy1WiMF6
FcDpd4pFlR9lrT/+6H6IykqIHDIvaqa+hYyZmMKgkUbR+bPr1YNTjcb31PfviFe1oAYFRrbwEJ9d
N0l3RA+80MFFu+ZO/S5dLAYoWb1jf2pebO7vznoWHRoqw8PfX1oY41ZklL4ZCyuiM+gHggLe9IGJ
FQoEwDxE+umHRX1QNBesNnQzt4a2XJrROGkbrdaLrbapNF3dDf38QA9gk/ImRpL5nl/SXbq0RFrC
ouSzJS5pJOGLhz9fuU7xkuhmtYkTAylab/nDvpvzaNVrKPnCIDQKksCa5IxFfwqVbTkuDxQljZut
7r3ucJJUo2KlhUxNzUn4UsvszYDXy6vlFJ5pqRFGMCgTLH2u80JmWHvE/BKTpgIpdRm9UKANAlzJ
exl7+oxGJS6YdgltAjMqtJgdT5nJCsI0yCQQZ99RO2utLldj8WXtjG5hUL016vRVmzk7F53Tbp3W
OKCTNfYFzVSoq5BC1ZcJSVradp9wnwvKwoN0Rbidw/J9GqrQZ8rpzxZ5caAqSoCUTXWa+qg6lXV+
n0Bg72zNxPoymktA2xlnwyBf8m52PZHBtjEuy1AmJJZAmXxPiukvQzs2FSfIsZOfOgHHK1x28/wb
dVG9hgywCNVDcC1opJ+ZoLfkQbi/c8XMrlXI1J5QzWEbRiU9VSR8Bv68k6XH6CbJUfNiAkH2bYGw
GAuivXaHJjwulrNKUF6zWqP0GJYQkyv9JIQiujGt9JouMJtT9Op8LD+zz/G1u8krq0i3NtV37lup
ldcmOVRpafkYCAEIV6nrQbHAtN/U16iZTpaThwf7lUbxiTyph61gVQwJnlmJ/gRnmFZRtM1JrNjH
GpK90RH04Ivh2xzadN2lFQ3TFHaSGdLs0JcVOsdfiBnGIuekdY6xk3l1OS9+it7fw+2xqub4HT0L
qIb6amrGT8IWcI8RvYPeMf/ABoJJgmgcQyJuqdDNTM3kwZe40e94o1r6FHntOyF8oFwiqAK/G3LD
4KBBOZO/OJW1LaMW/5aN+i9r9W8B3OGJ8vDGeKGAKtaQYc8NV+dKUlgQEo1IUNHzXTU8oUB5oDjq
J7S4FJWuLE+lNgcZualH2+audrrI4Yydy2AuL63SfLpS2dRR6m6XPfJhgeGE2m1ZtmjV4RJb4m66
CCV743VGS72RQ8HmqP02CGbQ3LTeMkv+nOHSWrbSrQkFiFe4+1bEOHfwARoa6UNGV9tgfbKie2Lh
muvDT6Vj5VCywl07lUBDVGiwWZLphybV97zBUuYOMlwDJmwQLCo06NyYbc4Cvu7rVg+mJW0QyE8/
RJq6O6u+5dled/plXY8FVt0O6Z7hAm6bEtw2XUCKwxcnTqXWtW01TsMa10+y1X/HGpZprMzJl9RO
rSO/UVu6jyZyUE/F42ZC8bAddZUqkJbcGov4ygjDmOFd9q1blG0tM5CRdqBPXEYUjPDagylv0Cph
RFxKSzsKLUk3UcmE0KD709m2QgFHC4jpulNatKEQZcsIb5QVgalKFdIcmglb11CZtwE9zwd/O1AW
pEeaCcLecqtlT7aNTgpV9wb/71dryZLKfNEASfPApc/rbAXMkOcvnISIDhzd4r0Vf/Z99JKrEyTW
50/R2tJqyDkUkTdFyYswNZZNeZR1iiGzTD8jd/jmJp586sHSd8vhZz0NZPEUBocyhdwvteFAOPZz
EF715a4Vc3RRZigsOTYaFIMja9AUFWtSbA56Z39iX4wOpaw/ysZlp0xsQKQKzWROYPXYC/ySY0Mc
yaBsh4gkGCDrb+7yU8lsJVBKDNKjyAmkyundRVbFOvKM6GjfOqdU1jPvDb0fCmnSaPxlFpc0NHs/
rigyK5mei0Vs7Jz8qoKO7ilyW1gCufSHfNI2kxh+LBP7KpLSaG0MQ5C1Hb2UNK5XtC8X1M3VvWyT
U2PE7oqQ4XMk+eiTlh6wW7t1UH8NPXaaUdPeozLT13MqpBc1mtekuXnSC+kNFq1CRtGcinP11XrW
mvXEZjcZJNoVk1Zd8jKqL2N9WyrXPEIgiYKa04Vf6L8G48FMAK0sHxdDpkK7hGOYPzpTINmOrXab
w26nIaNaazfKxgOC7/EQtuNH3+AvmBxdbAtlBk7t2Dke0/lINLJ7+vNQxD1ZbvO4WxgoHWxNLocQ
+9uaqSTTiLQqibFyfwBHuOWhu+ztRTe8RejZGgyFtipqs19rQm4mpm28CmXZLTZRImXv3lAk5o96
MlaQtZcN5JUuWPCu7cs8RjtUI2EbzB1T2dpP00WFPB6vadG5Ozm8kqlcv8zdj7p2eo8tZdgoE5JL
tTfSt5rGbdxrlLxlZq0NJU42XZkuQbMg1Y1TrBd15E5rFPFrRXd/AMIW60yMj1phqJvEhQd/UfHj
gjDpwX7LTQP8QkULsnI4wvMvjFLQ9s2CXs2i9HqR/cqcAHmQKfpmED3kRQoxwRm1qK0an3aiLehc
+iMLZ0m8bXuvlPQgTIKnQ2TJhBqR0tllv4mwu5WW6ceKOEY5LY008tsqE36Pwn2dKe3BxfmHQgD4
Hx24ICHk2YtNMqudvjy3YbTPwljfj7E0fBtuIHZGlx5WDqJ0mApPV8C8jBYHaBkjqlGTrSwUd7WI
6lvJUwYnRnGMyvkTbzmsDz2zvEkJ240NFGM1JmnvpzVAgr67NUNiHtOxO0lHbrrJ8YES/V5KhUKX
hjbOGkJeKuI61bZl+1QdtkG9umeriVGRulAeaD2oE2lwukFUwKt8D0ezW1X2iMCAk/oeJxy7fYok
zB7sgGwnOrjKh9tW4lqnqhVkbmVT+08H8KbjqVJbzII2hLOrtWBQM2VQVhFDo7j8yup+fofkMG/D
KY5Y7tA5p8Ng72uB0W427XNYyVv5oZM6dLQtezq6I1KAIeRSJwSGS73bCISwrGTFrlH65lXEzTGy
a2MDM0XbFa5zlUU7Pxg5xvtZ78c1nzZafLpxKNaGj4kQ83pp2sAyUneNncJAWL+45L20/dmM2xFi
klhju8YV2tn9YRkZV3SI4REQ691aqQlN7dXJZ1nTH0TMInp2iqsYlVfKEitglyDszekw1dSrYmTq
UUGj3w0l0+NyplScS5ahBEsGuzMQngV/E1zS+AGOtFtnC8fUP+PbBOnUdTaSeBsRcujZi2rsI7P9
94c/P8MjF5fenz/RzGncVuyjbF4Fe5tq/uqI8jqZWjlvBIP0DfZD/V0OLmZJ7SMrQ/dRaZxgTTIA
r6Xc9ErfHmWft8eoz8iKHDWqlyq1DhYjBpwbYtxDj/P+fCfj4q8qhwJmRoZJSoYkk1l8KggE9n2t
D/uq1wRHjCrAwx+Q3zg9XGXuV7PeNB4+WxOuCA+GLX4nDCu3eKm+sVs0LzXJSKMp5y3yA877vFBW
HrI0BjWX94LJLJ9Yd7Ej+3tSU+dTIdpJx0W1sxHC7XIRUQ8gyvF0fIfvtPdjMlqQDbT52Q5NleX5
CRVvmvJF5sM1b6rjkDXyKyqelq2Qq2YeK9Aa0tbPDIQ+iZ8Snh6VeIZKRm9DgRo8muhqzN3yBI0R
oExEFU2zRFc/8fwExFJEfym2/iWWprwRWnPCp1DsrJgQPYSl1PhuYVzsoueX4Hu5ZeJGjKW7Zhqm
YlCXWHdoqWQ6cRFxT9jVqL1pWqTeK0LUtkpND7OY86r2HPTih1iiFtRnAtHtcNmj01zIvvvXw59v
xaBpW1ITmLxMxR37wEAsg1OiDYWziYttCa8IGcKrO5J9NVWtvrPLofMdgjnQQTd+9KHrzwI6TXtE
BfoVXstZI3tg1KYDFohV7DaRTy+a1Q9i2G52sQSEZe1jAcz30wwcz0ishVoKxd97MivtLo7dYjUv
7ZFzi7IvShTpZY52pHW1V8JVB5qrcfskJXAbNs63M62HyXjFUUmdq7WcB+f3usFRTMW2tmrm2e30
O49UuS5QgXiFM+7dntCITBvfSye138jOuzsN7fjIpPSHCMcmMOH/Skdu4bCMHM+a2QJElrpMptxk
/UzdU1p6xpJxcmk3zhmSe7zPpvh1Bh15M4qnX2zOyz12jAir6wWg1puOk5kXXBlBAgTWMzPHhDSl
bC00C7QSFKwN+A4x6k/vEUofAn/Du4oXxodjvHVwVnpzvUQ7cKfnRoaQWfviYnFLdCVIgqEu7wxR
f7QiFv5CD/Kpyh4wyCBBO7maINTZ+kkewE/LgLcGGjjdIRM5912xNpow4442PL3iBzn8k3x0PAzP
NYOvpLgSn87rSuYNR5ruSpgZvL28Mr5jZ42P9DvUOvdqo/napcBuVkm1VWNgL2Y0RdeO/NPQnJOX
iNRpr6Yk2FiZUFF/JXgfUswNf741w7YOFj6YVZmxx4jeNnczYdTVhWVWP82jkW2mJOkO5aS8wlN6
RnFo5jWSjXktnG66tP0X4dgl1ZPWbgFOZT4RGHPgqCLelnPzEnVJfWaHl7g5S7/i5A7fx6IpZuWl
3yixeLhQ7YYWRZA0p/ZSVqG5J+Mc4ers4oeugr6ntayT+nkZsjK6U9Q9LBwXdZoWu7SScm/XovDB
SDEB7829bZGr4stFfhTlOPmJ4vAUtHPODb4mv09tg3d6BEdeucfU6lX4oszDpHja0T8Fpt9Taksb
VnOJRoZwUX+C7kPSDjovgzG634OY2LVlLGEThgHn7W2OZvqaDzQsraX8TdAY6EFXmDu2iO7hRLUW
oH5O1vlgP6baFgiDV1087cs07o7Id2ApWMxwCgVuysA5Ry+Y6jgZ0kZ7Tv04kZslw+uopmD8yhLL
Yl/SSrVuiR2tMzyTlY6/ukzh7cXdfuFlGdVjpsTU3PnRQBlZd6W+NyAZACZSg6wjrhA/gAbUDM5Z
O75xCbC6WHVgRsW4mZcZwxJMlmxwhW90YmZ5LAyGRvUXpPJhNc/KmpFJE6RFQuzIRbi5E2Rgkoni
6qiz1KhbmXa7I2w7CtxxPkhoPSd4EqU3xZLJBcQwjdanbXaHoZRYwEiDDJEa0aSRH+WE51GUl5Kj
+6ttQdEwjWO+xaWl7MoMrEYjDIqp0r3LrtMpcaS1tZ+EKq2Y6B7blX6MWv0HUERPkVlylZOz7yY1
e9PCBbE3spBtGOMO6GADsCEUUBmyCUW6gcbIJ32cuk1Ijtq9DCaGnN8cUtkQOYq8mqMzrYiR1y+L
0zgbo0P/lEEhTtso3QEn0zYw/3giMmo3CC6VelF2fa/p+0VnktLHBlMzjpDWQofbmknmRJQ1LPE1
be1HjtAadE8lxr/i2pyCehFZYNXRz+SHQcLHtiEM8fDngfWm6ZvkFksnurcGkCJmggF9qPhFogFf
1YTmobYX/WMmwV5vpnpbGD1szCwsX0wMxluhUtEvQh7R1vx39FrxhMb/3zS//0GR1qe+VKuKuKLk
rUjfo5ERITxSgXZu3Oi4M7ysSD8EaIl5MFZzdxQIGlCy/AIb3yLacSkqGsVa/5to+p+68X8H69tP
Aux/vipwzi68e8u2eU7+/N84vw3MFJYvhZnJdFZx4bFpMyR66/ZoJ24GU8S5/GtmcqXqhFIu1app
7+ptcr7Ax/X4M+7ibJz0i/syNLcfTYT6zsx2s5/KZwPmFt6sVtybr7bfh6fSFtfiTf/Rv81v8iGv
dghIMvJ+muaRiBYPxCrWPNRtwcgMtuZUAzRjDBJ817Kn/pAW08z4hFP6djN3GHk4ztUYj6/KfwP/
/zvE57++J9Ay0JPruoremwr5v74naA2EdP4Xe2eyIzeSZut36T0TRuO86I07fZ7CIzzGDRGhUHCe
Zz59f1Rl95VU1Zko4G4ucAsFpZSD5E6nG83+c853HAM+40Veh/5AZUmVX/g/CTplXBeIfoDXbjki
E1rQLnTSJSObe0YqOsFQw74fWccgLeGk5HZenIgHRYiG1xL5sEVGtLk+rj0LixzqDORda2eE5zC8
+CVfjxN9BrSashFYTXfyNMVrXsQLVbA91Df+wqAseiRTLL5EcaZnenynF85V3TJzLf34BnERAyxA
Mft0EIgzx/ApfJ/Kk/aSv9f9e2Tv2mnrCBcSPzhITjtio2wrATbuRP3DgrPQKN30qWMDOoeDr0rn
rE8mFLakvPpAzuRSe4iftG819quv+Y8Xl+ZW39tPU+iS03lcI5Y9MQQ56tc42s0feM0HXt38amk+
tdcKDbnV8m5LNJNdWCEssGwESPskQsaOyQtaGZm4Njs1TfRKac9yTralN/ATu2zToW9ipULr5Jvv
o3xSGXW90sxHSMp7jNn3Uca9EWil02P2VqGd4mdaxpfgSnxrsWUl3yanAKXVO7OT4TorN/k3MH5p
/oohns39c/OFBqmaHIFj/v6VYh8dKwWD+B2FZKt82pnjeLDbR/stid4y03pxWXFfuCzv41N935+p
A36sHzNUNJz+UCopo1VOTKB4g1dH34UUJF7Cvbrd8ccdSTFCy9xmKHQ3x3Nlf4IasaLQmWgRIzX1
rEk3LjBBLP1thAwqn8ZY32jHAEEB0+uteJ2a5fim2fftVUUrDPB9Xrl2i+zC7zuriQ8mymIaH6bn
Eq2xYUWOWSSWjZTvViOx3cdHyWKyjgjqL9h2uW0c57soavC6YCjpHpN8TRck1LTFcGrMc/con5VX
U79QdV1d84fobXyOHstnlXtbvZTxg75RrBEGiY3rf9U4ycKnVhyBVSjL9FKdQmTXBvlV57n40BtU
py8CqG18k57Ne+emHMQ1foqaff9lfQs+k0+7OHjYxNMHtpyLMP2MZtl3b54c+91txnO7bz+E+ZYi
svQ7o9+G6x7huIAw8AgGOZ0F5RUHINK0e+OOruz5RLH6bBCgtYXWRJhu3Ijy51P2mD169wGMwa3K
EjRYm35vsz3agoKCGpzERAqe2/gyv3maFJ/lPW9XRdDbh8805OTpJ7ik9JVu4cCmj/mack8YLxms
qcTeFjuQ+Ut2Az2DnUVy65UVWUdt2y/q51q+B6fykCLSt6zKb/MFGBPc6VflwUuxe3p0OsMbwUKJ
dMAGEHtbq3XRLin1V7BYFgmPATAxypNO7HX2U9FlS4+ASxofRojQ70LRtZj0pmzlZAzyGNF8gTqo
97RGRNs0pSO7wxQQjEybPSeztkPQvv/1Y0n754AMyRhhkeERKtKm8RvrnplfYCU5aAvbl5hkS0TG
Tj4haVw84eMYevPf6yrH/69zF45fAcG3BRafcEpdi4mW8VLdmlvU4ePF5MyHqZ7ibdU35kbSKb+8
ML5HWPfY83WSCFjSJyWnNQCFBrDZRJaE6DwQQFZcRvdphUligot1q/KRWZINq9pL/oa3r/3aXjAv
Gpowha5S7AU0wxK/7Q4qz/N1BIt612hfWKrI759KKMwWerO0hh2c8QXeZRkwZzTj3bBWymGvPKg8
TZ2X/L66G2E4FEuz/NaU4QYW2yJn5aVR5am8V7FIGMf6qqB/AxO0XEbKwd88NOW/fP2qcPi8NEvT
9d8qVfDUSxq302bnN9ZCedBenCxfT9pXxxx9XJbxtkTxJ7NortOn/MmEBFI/RRziyP1p2L8na2nv
2bBX+WKIlTW5HjT6gQDKX99X/+pl8lgH7m9YlqnT6fHro12mNZUuZZjtDNtLtwFGLfMEHAFTRxRv
iYcbezcLHqlf1KAWMNQ9WIZfL9Lw+WQQMTn4Ir7mTvSkC+rxfsjUnFn1laiws5SJD/vXbAxGRTWh
bizC+t90Ezi/kvV/3CWGo2umVA1NCm7GX1++H1OGDLIl2UnGZmAESt+NjnE8ASNnFWGHhFA92Ccl
zewTsaRdyqR4/+NXP/6+1BRQZ2NxDH3zq6WXBJNvxs2RKuvJYg8Yp4pxXwROfQ5S/4B1tNwIAmk8
nPG3G520Dj9+VliRddCFsm3BWewwIMHlrSdQDfPPkKxUl/NNw3m/O3htTJR7MCkpVol+zIrygLRc
zxpzfrBmxdkNEZ97pib5rEaLWZeeq4tRqa1KPySzbk3iaWY3RY/1Vpt1bWPXpe9i1roF28+iIOUG
/YOxNRspzks23uQQz4TDjnoRSXZVFE4S/M+Dfo17OBuBavmzzh4guCez8p7OGryc1Xj82oARZ4W+
nbX6elbt7Vm/Fwj5rD2p28za/lWbdX6DMel062b1n5AMVgBn9gSMm7+5af9pMQTiwELomKyFBkiZ
3z91hUJUbL7hTkteabohKbKpbab4dq1+sdeDMESyvnsbx7g8U7RMOvA7ljTZ4Sa2iEPoV5mUCftl
SV+l6B7UTC/cqIV9FwE/WBs9uWXaENuLj/o22dlZjRg9ezLwlnOk5W/ezD/dwuyt2TwbBC1JW1Iw
8ustbJYB5SE+5RfyZEHyY744uOyClYnQm+p4J5+exhLwxs5sa7EvTCRwLamxDQE3P5LGvwvbVZM9
d1KvV8O5unaP7Cg+rNf/2cn93w7VnsJvFV0rX83vVXHffm6X+3+oT07VjLl99H/P3m7fKw4VPNL/
UU83d9D9+d/82SVn/WE4lqobwhaGyeiO3+0f8du5Zc7UMGJwCqIa5Mc/+TN+q4k/bB4SmIKEtNAH
BSfV/47fWn+YGvc/A0GeMBQP/DvpW5XODm6x/3O+I3BLmFdTHYPnlLAdNhm/3oKxytYwjoOMHg/5
iF64svp2K+ymv+WhgunUS4oNJNMKt8S+6SK5SKH9rVMRf+R63J+tgGmJ5Axo4IVqcB7K4wRtoI4p
W4/s+q0tbOVoSnKOMmqOI9h508tn8PQLCAaybiMaalUznOF8eBMjzcodWt8ydPLmTh379lynMYtn
DAO6NjZVpWbgZxrQ24mcz4rdTrTwW3K1Zx9Uat0S6dDasW+jqyLI1XWfELQzwcZu6mnI3Nqx0lU/
2C7vTTvX7XfFgVZfGFha6rbhlB2YBoZIjmXmAK86VtjbZ5j7yUkZEztHs34XVrsq9Xw6KXV13zY9
X0u0mmWX43bDj4BeY74o/O7PTcU0jBamu95Ss4svinyZJJrlytgZ9iCXn2qQCEPZgi98rAtJACJK
XJuhZW/BloETI9zWaomx0vgNsO7OM9ywLC8ArH1cLMzTTPK/iNJt8w7Sny1EYELfb/J9nFvDcipr
ghmxteb3+NIR/2Cd1qu61GJXhPQnFNkJcimmiiDGgRqYpKp0DXMZGTv2UpoxYbMvKKeLVz2MQydk
DOkgysD9RFZFcQcyVi2o4HhRpYeTTR7bvoMDPWJmrkxMCUwzTVxbXPf42fQdZ4UUYOKtjMplr2tr
vcVz2o/xnQGKLyk5UVTE7wYlfBs7dasQJlsUzkU1YE3qND57EZwL/mzorRy+o4FHWa32w6LzlW+p
Ine6kRyHUYzrBo0SrXRk2qXewuiON/5RaepzXsXYKuf9MWmhhW8BvRSoI8AHNAbVDvTCmdujZ5se
sjoffgiZLgMRFCnXuGqNjWzRDSP67e1pG1jhsqK3/GCRHPIdk1FgZd8aPX41DQfHcIBfWI8+a09G
l6itPvWvqjplQQGkNwaHn1piBSb5UPiIe1rDKcWTvkaXKvgN3dmrdnOJrPIdS/81DB3C6BGiUMbp
QkXin8gWUdNUYnvAfkwX9VfGJ9dz+RWYtuTDjbKI3Frp8OrH2R78O36BsDwrGs+12mw3szYTaAxu
Os42mt9ek6JCHYT6OZRJcNV9vEme/q1HV1vrSmIs9BB0rC33lUqriQLa0/UaHf0rity5eWDwO04M
Ezgo4071p4qHZwZOEFcjQSM2O3yduuQNq1e8D3CCLYTgC1dXkI20xoYXal4dTi6dYX8xHT/RW5Yv
nAGXKWsJNgCVDEFJesmiG6AlcUN9LrPcuPjS+7Z+1NPge6IH9aMJtobXFt4ppO4BB8KYikXbn2sF
3GwG2GxNrjPD4NveNEOBkDwR+gjDua2dI8iqQl5YMO588JNHWxXFqRfQhrr2vaBZ4s7rywP5s3jf
guEihy6g8XvX0esSGDajeQAnrbtG2yI/l/Jk+kayARbsrPHIP+rc9XeV3d7XnvCOVdPGbjbSdVN3
xsnDFbb1uzkYmLfbtsy6LSVczLorJjbIalD+MYbtS0bsFCc3t3gWQrz+1Usi77mM/euoliSnkufU
mGjPUZWR0nthUnMp9hlYo+eia3ZeDMWTzYc49aXvnQZDfifmBuQKf6FOHY5dUDoiSFh4wZ2URblH
zdT5fiQC9RQ6P+p9AZHHsRkypIxE9fbcpVZ7JCMYH+2pMJeUVddIBFWzEbbK6L4xtDWW1HRjtDQX
GqBd9qbj8R0ntTJkaXewWcUWFQ+/ywAOrarGB9A97aHO7uwmsNZ9UwWHtqIFKjFoOLKlt7KVQDsE
AztNNYY8BWJs02M4NEp4Dz3obt9nWgEcHa41z484gFjQThYfaZAgYNddu9DNYpaNPqSe3OjWfTEH
Jn0dTPFlkMmH8tz2Zb4sZtJlaugvfRvfcwINmP7bOMZ18qiYcJpI/aYJInVFr8JvZLSYA1JZmApo
hzHvFyKwoApX5UfDs2BZRxZkrulBEjTmFMQQ08Lo0XoWlyhm/ffOICaZaXTex5xXBR1oYwux7K/I
fKubKnJlkg2oxGKdawi/lJqK1UzXZJUDYlYbE9Kp/iSNpNy0sKzdsUCdsip/2fbFVxW1X11D4KnY
YStNlk6YvhJUf6ArYFxwZlpKEtWrWi1tvAwtoK6xXrUjGQ7V+MJb1rum8F+GUX2g1rfaVYPx6HM6
4Z8WDzzxcnBKzM3OZClfQ8KcsKDMdQJZO6shEYzOPLiZVn4EOVhL8HKmaFY55Sp68W6L/NlQ1Pei
wKPq0cSzUBmszIWsGaolfUEM/fI85P7vx4niifKhVg99kB6t7kUP9bNHvAScnVz5pYzJGWDwbhvr
S0cGXBo1PoGoYjAL2psKSZ9bJZvuCT1zBvfxCbOCjbzp+WxQle6kDAPPRD4PJRmczdA30wYMeRV1
TyKxv6VGdk2NVl9ywIzdBPJUjQMMv43D3wIHvQC+z6fMze4X0gNdVz03ylo1h/eyrxs8VRVtUfUs
8BLWLX0lXLN25hhEsxdWNMkJ0ErWcVMtqzaINrJEA58IgmGhwmPUiXh0dS0uXBGBqUxU0OVICFkG
wMSaEUrZlU6OfpEDdw+D74jnOZds3IcRT/6mJ/KP4nNReuDNjcCw0tWev2qH5qgIyw1tRr0gqAGP
pADIQs0+eLlyDkiKumwcseTqde52vQY72JnOfkfXgmlcgWpDO+l6Sqw75kJy9m5ifloGRfAaEUq0
w+GKWdg4Ahd0E770DVHdBtbUQh+dq14UH16Ut66S9IarVsEys4Pr6BiEFDyscRUxez1XvrNZBLeg
YcaZgNxXADHYoGF/z7SLrIc7rS6CtZV7/jJP6l1gfAc3GkMFGLDeJnmyziIGU60d79hVT8vc7l7Y
f0Yoa/4piNt8pyoimGOk9YmmCegqoBC6VOEsC9B1rQCNjjvrIRgeqCnMFo6N4uN0Cmb8buQuqT6V
IQDbBbektl9w6SrcZRA+tdj7ipypo6lgZTjB96qfJrz+xg5HzcXTY+vJit6VdohXAdLjiEg9tjDO
tbEZX/GIuWQhjqZHWrIQ0QDpEKZTUyi7qOOf2zFExHhGHWrGQDF49mCmxFeBzlwA2GrkkWJAZjSp
uZEXuiGTpKJ13FCme70khK319qNeeCoOMwFumYvnBcl9NNqPSXIV5gCaHk168eOHhM31ouv9beWb
H33PFzZts9Adea4oFEm5I34T7SUIE+jW34OE2ya3C6bKk12fShzrJc7kJZlMPJVY6AKKdw912eOr
JtNAOVm4zczpaI+d7+oj0fAuF/lJtjpWT/+JLXKwg/W9bXClGjJ/ypXxNhmItEZgfJHjGTH/hOck
HqMt0ADp+qnv9i1525bhKKYoLIL1lBQ3fdGaBmH2+uhRUnQLxnFLomOkjqvsN8JMXsM+qQ62z/M/
CXB+FJEebhrTJNpbksVrBF1akUKJFNURRxjNw3Zgt3nQvR4TGuGEHdC+2V/s7QMqLK8h7Ivqs/KU
/DB0xGd/ZGhJ3OA+rNd9GCS70ffVfW0VL6lmU8OIweSA1husWr0Xq9xWX0UShK/E8q9eOfRuPemE
IT0FcAruS76m0XQFfUmsSwmmHckmSjMdFGQ1vpMZJ5E8AaSlUW+zzCZksNgQ46pkOV8WmsNID7LD
wspTiO5Dc+7tVK5jyfcaV1i8kWmO3GsF8RGCdbIEqUHSFIf4fe3qz2VivSTphDEgaKNbqywHbJj7
zi9IT00plLe2HpcqnuGzrxZnXyZUJcsIeIFkc6OIDzov+7tJ2ERFwZmfchKirAj2dmgJJ0+pZkC1
CKvDJMtwYbbd8OQMww1fITmGtrkJCIlnfI/c55F0ceEFPAvwhfLAZZTYO/KMj9qCd6y84da9ywxP
3iGTTetAV1ijA3WrU2PlTkIVbqUCVYLBFnEXG58JRtOdSXN1mvfFScHlgxum4kxoTP4qT+u7wIYj
nMvCXAWBby27OIe5Rrjmrdfie6ns2GrGF3RLnpWFQih+8osDLZbsA/iQt30ig42uNyvNyjFJN2xJ
Y+PH7Vds8zicaNnBOLyaCpzTRW2U32p/4t9w8FCHNUgObrFdW2sV0FOaTaQWLHND72/6oMpNPKhs
bugBgfCcOSty/g7hRu9tqIG1QOq0T2EqKHfKiMR1wjmrpQNRKzPWABuvik9dHFVJnDEvmeLvkwLi
pDOTyOU0p4YZbVmjo90TcNfuwx4qT5h/MsH03Mqys6OM8IX6dsCHa3ANEq05+iAAkjh4olsKQFIc
Gjuji9LnDvJkVjgH0RmSvhAKgWXV+NshgYLHcp4tjcam5bOezKvvC47+5ibpiFITxcu9brzDa2cu
4J/omyGyRvbONgKD6mMHyd9FQftkjDG1EZ2G8y8FBOxr5qbj3thkpart/BgRto2VB5Yp8Q5GYa9r
nJMYvSFkyaEjYaZHW6P23qqYBY6JXHOWQPfIfE5rZ2COkdameC0t5YXdrAWmNVspsc7qkAzmpugL
uTax0hCFFKobOpyoi3KqVq0fZcsfoe/BK8JNos/J70yUh37O+HVhId8cznkYzq0PJ0c1BpuImEY9
J45BmstyvKx6NWw8NTFvqTkN96X9mKl44JzhnNvZeM7DPsbbpDDT7K92RvcoOYXVUIEd5ANwnmXS
X/1AL74bY7Z3uE4vgemvjFA/Nqz41MtYbDCcnPiRQ+/AqSsaa02NFpFNfyxOKr08y1r18i3PCYFT
Dua2Vl5jOnp2xdA+YdixqUDLLR4XgqFvDOYhzaunoFD0V/Ktgjoamg4mE0d63rgeDOh7JjuHTNQR
jx5woir2f7o3NZ8d7xje8Y3C0NJp3QYeu7UR6aijrvbJzQJAvtQ7W7xEVfE9LczxmwzEdswTeNkR
R1iMT2fQi4mrObJbKSbQhkgNxydfYfBLflpdDdhY5sdCsfV4SQhY4bERPlE3bFPSN1s3TM2cC4b7
CkOPyrwr17ZakT7jN8XW23j+faaU9/lwNSYt+NLawS2/J3Ddsdhkw9rOh4Rnc84wI27qS0Nn7VQ1
47HVVRg/SCqXwkb9pxKpvFj4thfjFDHwd8ZXaQRUoGbRxhsidPnamNNs/pEGwXLZ9flWSSv/sS0b
+jTt+LXLMnWjlXa7ifoA27iED9mV6Em9p5cXiOCgYrLwi+5pdn39kwY/YKEYpsIJH3w2CIYVaSh1
y06+39CVyRWhyQ2OTGo18XFuOlgyz5h35g+MDYL7iU2hNBs2wGoerqpY0TYswoLRhseinYRHAZpp
46E7rKsSFKiflnxyGgkwmffmTgNfv6B2k1xBm6vsBbJhlzv+uRmYxrGTOSZYj1ZOzXpoD0wWbH1y
8doQIg6Rw+pQATRipYcCrgfhK3NjyWRrjEN48eySfTRifwPUyZW2QRSzTNS1WQcxDXKKdom7LdfL
uKuCKjoKjb7iUSnuesZsEJWxZbY9tdKCljVSDHT44NjCYBFlxO5wmjZkmLb2JJ2VUbXe2h6HaFOS
vFnIUVMe4X0R1hX9qhRasyqMKmezNzZbO3WCbcPOfuEzxIR5C8IuyFzacDXYZWp+QJZ0XLinbBZH
bZmjvm3aRK/dkhkCdnTVPjOjRUaxG21NKYbB1EfMyeO4OhDfAU9flw4PmGiXjZV9zEjxQ6ihl9Sb
M+YYVz3mmJu0DZtHpW53pT+8TJ4XPZHJYJYDqHRX6bXjjvRebEudlpQ6mlY2kPt1W5uUNniUC6Ve
xv5jmSP27KSh56u8PQdSPgexpoJCPHB4bs4OFmvmR3QVTsi193X5Sv8MIPPQzFaF0BXcw/xQzT9M
uZGi0OIX1V7V3ohPARMbBqp5z1OIG8Ho8ocAAGDrMzeBR39SHfK0mWSgqPlj4NqTwaBpds92TTBz
4OJZ0a/FWpJVWit1vmttJ2N8EkV7Sh45altms62GbjGmaUJCIAUmJDpnr0UCbLA57vJWPKd9C7Ov
DQuOlvZDAlhymAb10mrpSkh/WtqUhVYLExPl1jObOz1p+iNNc8uJL8+urPVvNlbjuwJA2zKbw0Mj
1bzrVrVgdFOMgvlHJ1qgSKRG7MB4xZznFntzXkgS5Q10wQoDITlmedBHA/iTgqmYogoe/r3QXGnV
0VEfm3jlryO7EZ9N3y3SomgOo2BhAhezAHAzo7GlPDma+eExXKEsGq+QkWi7BDzwTjM76xCVCv8W
23WkQt9kc1y/yaakSTMmKQ6N8MNXVIhx2UByBsiageq5sEqOXL2w7Z2c7xonKsUTUzTcvOoiNn0K
QWc6iE6Owc/66ki/efPsFFyZCdsLKOwtnGRrk9WB7QZquaZxE6dB0eVLXYxipaXMsB1fvKl+8YGL
eDfhnrgHRQqY00rYsVv7uG2GdZmwYuU1QIjQaT6mmvClYlLIS6UD31JqoY+p/VAMVGS32MdU07uk
Xd3tdYeDWNBl5TrWS0y8Rsn2pMzHYxdwRq6ASZO9G+M96z7xl0SdGJlAdFwI+IqlySkjv/PbrLt3
bNxidlldejwil4A7nU9MLtOKeU5vhXcBrDXXlHVwYnZqYHbf9gNT2zbKMcCG2pvBcOA0wrh++PQ9
K91mGg3MYTCsId1kSx9M1ppaVFj82saZki8/CtPL2CmwV/wh2yhkoW8a+esi7/MHSJc3xnnZw5g7
e0sK3J2OQs2ww445lcWDNYGspL2WnQaFhxTmEOIS6SDfOECQmQ0+ZRq1x8aJrWuhgg5WO6liIeKX
Y5A7xHdtg9vJC9Y0n5Zbrwim12Z6cYZeO/nzSyYCHzpx8PjjB9nT93JI0266+lHsk2AoNHfs2Tj7
RDSZp4yTayptcyyStt/EjDZosOtTd5ip12ZXWJA2OI5zi6yQA6ASWm18Tr1dmmEtV6YkvmjzRvrH
zxrHYPeT+1srMs+xANRHgkAjG4FxjyDNkzNSEVEiiDyYH2rgNRwy/faOLfoyMfj4PKguz0lBvxab
7gz6GOQaq+cINED5sJL6yJy03mR9eZtoFd2P9CZYUykunumXa9L7kWVqj+l0P6LsnJM5wQali9hs
g+WfdxetM5VothFP3i6xPYzLbVqtNWtd2z274z7kiadiXvYKlU1Tfhkz8EOVbpLztZ07vyPF5QlJ
nqfK90yGVCov54Oa+Ra1RGYhUX+oRdZfRETwPiE7SJ3zJWiL6tx0lb1odZR2PP3FhhumWAXwqWgj
ZcUa4ej7FmhPhU4+GCOgMPVhoh8kImLbO87LlKlvTR6Ex2zsj1OrW0dywM8TffdsRKxtlk7f8Tv4
V733dm1eU7vSd/4+TQvcKkQiUSx0+ikSLX7QmBEefvzQB6AvG8JSq7CwD/HAXtAP4s8mHdPjpPUX
0y6V54haeYiL1VcUFjAItIc6sx6ZZ3fnIG+MLQPdcafGNvHaclqxLWVJ0fVo1yr0hJZjfHEG6jd0
BL6zLJJDoZf61hgYFzZKbHMMeLF9JzyERG8W9ClSax2wfeJ4sWoMLnquUAjbQEHodJiRZslCIPoI
R4Le6Ax0UhzdvYbKTxhqULR2xXAEBnvJcl0MOfqVUbMlMrmDirC+tmPiXaY2eiH3GxyNCCKPovGQ
a4tkSU97uh3Ysp29rNvp+gncHPv61jjp8k1XYppNYnHzwlG/T8w5PIJUcFSqaZbQItRJoTDGGWiv
2ukANXjPPH86kKoaDpsISj9ZRZNDjV+sBf/+oksHuqZF5K19pDiyHYydjKZfNabypOipsoWaEa/Q
jXy3kZRWM3Jvd0FU7IfKmd7lSPi/4CGZlWfyTBPPryebzT+I4/xiDqA/tbh+SlV2AbpP8Xso6Tjw
9Snd9W3HHqRXj3ar3Is8M3dloUK19AQNq2iKpsHer4WaIiTigVNbB1Ox470pKJzyuhoDrQ1ONZTx
uGbhPlOXqV1DytCIR7fLKRj8x7xn62eHNNXF2GxTCjxPlSrvbNtMSLRSh1ahd+y8jAbIPljHLVNq
xcnfgqmkry/v1F1M2gy8fO/yK7DHICVXzPvggJUBRWGOjYuFZF1cVmCTmpGVQMvlWuMZHPWRsbVG
+1KkQGy70SazUEl5VgyCMgoP0g1Hp2TdNc6nU68VMme3Si1cTS+La2vqoIzkjPw012gB5cqS3NM0
dfcsFYw386pVaaIhlhMREHEh6OFW1YANzd1wqFnzTsXOQRVYgZFuk6j97PELFbHobkCjR+arKTT+
xqZ0tw6abag7hxxEwdmaDJ7IurTWnkJOOh9b/iyvBwuTQN2hj5l50ZCzsqZUDk0oQ5sY6zLP/Wni
nvV46ETR0+jZMGKF8e2H8eH/e0QI+Xz/z/94/0wJ9IaoL+G35he/B8ZmbEj/u0fk+B7Xwftn//17
8S/+uz99Itoflsr3xZAq1nKJa/B/fCLqH5aGUcSUFl0r+D9xkPzpE1HlH7rQeZA4Ujfxwdm4N/70
idh/YMZWHYLLGLCx9f9bPhH5q43b0k3dcFg/JS/CJLstZlfWT8mIsDXUgVpzVAR9MtehRdDLaFV9
oeNV1PJW2ykzJjYsOe8bHkXkKV2EtEfj3SiJzqyDeXGcinxyAz9Qj0x/kl3MLa1KKNVawt93eGYx
h8iF+9OFvvuHkeXnTMcPr+XP/haT125ZBk5SXddtIX6zWKVeHghYRopLdC32/OSa9++11wrGodaz
UhI8UUbK7TJBVi7C/LfMSwJiTHmBznRQ1afG2IEpDw6WNfAAsL29GNLygskx31VVu/FACWxMfIIr
hq3+gz1xbgmdtV/O+Qg/b1+xheeLjIxWZzxiz8lWjWacFE4UHPColwsJjq5oGoEz316iqR/fwkxg
X2zMK6mAdC+BMh//+prIXz1086dp/jD+qNTmWHyiv2U6oO1kRW5Rep4UBgVmqhocGfxTY9Jgcmdo
rcM/ykZIVaNjaxcl0ultSpcNnSklhTJ4RoTzQNXaKzQGcZ6CXADRAA7aO9FLi3i0RyUCiNHRL6Tn
uVuXKyqL65eKxOpiDJMnPUQbADy4/eu3RfHAr1Ym3pbt6Bg3BPhD/HSz1emnm7SznLakVTVYCbCq
PRZBnrktqVXD3k1Gk8xcXvLHwjrQ0l4cqxaAJuunvf+bl/Frimi+unQiaFKzuNmkjevr15eB2QuY
rzAA2Rj+N42uwVU7Cxh+LG9TuB58I3yKB8z7gaTNMvNuXYCUWbfJKU9I2/31i9F+fzGWadp4fE2B
VZZMkz1fs5+uCWlpc4p63eGL155klWmPfQ4zmrFqb4baaQCPt2j6adeguLpVq+A/+JyG2rsMbYQT
sR6t9WjPqheCyNnP+3LDtLrfyomMsF2IpyCoiA5o1isFy8Sii/K7p9vBVu0TjPnNVF+SERqpiYMq
jLRHY+yx0fulO0bY7v/9t+rQVOFgqJT8z5pd2T+91VEhMsiQnLeKDwAvJcnLtqNXpvfSc1XgoYb5
Wqi1uklM+aEHQDzArWVBdoxIOY+FQPDxCbpbGQ95Wo39fcRB0qXgLHU5rGT3MW0RbtEq9vKHayOv
e2AwSFk7kG0cP3PrI48rsS8DVj4rhWdOymcIGed5AI4f/vrN/hagYww62+L59gpbVy1d+7Hs/fRm
u2oYOj/9gR6N46M6K8mTji+urqx7Hc2OBblex55567xrkthv0ovg8SuptoQxAvcelh0klPQztfp4
aWBBXBqEnBdVW77JikLKv3656uzK/XkV5uXO6TGN5xFRMkf/7TZMw6m0Kz/xVzXeGKBBiXrE31cU
ghKpCfJN1tnAh5v0PPiWd9Q0mFlx0DFUNSAn8bi509isub1Q3Cltmm1Hbw0lzuu/eZW/LyDzqyT/
Z2kUJeoqvq9f76C2HLpAaqbimirt8Xmpf7DdmmvoWvPSR9GmpkVPVPnxv9g7r93MkTTbPhEbDDLo
gMFc/N7Lm9QNoUwp6ckIevLpZ7G6MadONWYK5/7cCJ3VZST9ZMRn9l4bTWR56mqebAdZzP/7K+v5
JKJYUHO5ua0lr+XPz7EhzRATfORtAJD4Z+aQDUlmat6Mtj9tk5RqDknDcLGKuttkzhKLNoWnWTE6
mazJfFUwKZdeJcym7t3yUnrjjbb66kRR/9k6qVqPA8T1unfoQZ3gqHjR9yL17ZMRkiYS5s2brNj1
VyFL4kz/IJwyQKc+zNvAM/K/uZ7Fcv3+5cEgYgY81VKmmI77l+uZrW6U5bUbwKMZfgubejUns3HF
Qh5xXDGLVZt64tS3T0JDli3noTm0BIttVcGypkIRZU1Azv7358D6t2/K8x3HkxKKi21Ztrk8zX96
uQaRVIEXl5JfL9z4YvvHuVkbxXUW+LzToUkQ9etwK2MpH1mCLJv7bWxc6qoPzwx1eXa7EMVA05yA
tNlv+KGPRHCsqPDGCyctuM++cBiR9N0jqZ5/8+0L66+/U99ylptwOR+I7/nrYxyWpd24kkQNjj+N
ptAkJyVYlDmspVLthicLHNG2Zah9ji1/PMRt4+3GpEYWZMx/46n9t8pxkS+7uHmQLVBuyGC5oP70
u6xl6FSTBWCc+SkJiObXxDzxkufdwQngYAZZp+6K1HIPjisguQUyOrhViThfEsMbAYR6FVUlDiQ0
bnL0RQh0SnEdWFRIdn2HqLDTLQflP3+F/7+T+btOhiaCqul/7mTOn3UJBjb7/L/6mH/+U//qY/x/
0MO4yF4t2A2L++m/+xj5DwTrrsuzsHwRf+5j/H/Ipa0wpc834PFP/XcfI8Q/HM+ikeH/ASMj6LT+
8z9wE0Tf1b/K/39mf/2fP/+5Hfj3GtHhZuP1sFHcUxn5fzlcXfbXymNgu3Ua5zCV050bZr9Zk9Pm
I/0AadVAt7HdJ3vO37Vs6795N3Gq/PVwoSBDuu+w0aHZ44da3t4/vRBR7NigPnOMG1XF4K7DQahH
9xpS2HJuCOaWrc8kKus+JtZtmB8Hsa8992wu8nrVIwIgY5E+NXU+U8gRV8+Enx02OYAmaV2JkIJR
pbNiE1SRs49btEMOeXoURag/sOh+Vx772ELlEHqtl6QU3Y8gbd/S1PUelv/hd/V8YPP3M01N7y52
QvAkctpFdW69M1uMRfskcUleVDGePFl2p4RhVeEM5Mz6yZcr+vdJCnmrihZ+XwKY39bxqSoAlzq1
c0wc/WjZsOcil8QcvC8wK9V6tktxtIc+P//xRbQM//UQHEItfttNv+sb66vKMWbDn7B/NvkhyaW/
deJPn4iIjXIrdwM4o91WTfw4WgGhM4yKwL2k+5KLUGRzsSbg/XVmV3JSKUb0MMBKCv8alGAfUrUu
+yma2xaF43o0p4uFBpp1A9GEygXugt9/N9jIEjlzxWrmYN+ImSK3EacMiZfAAzHk6MfZWUUrK+zA
CZrbzANDFXkrP0eIJQsfQ+2gBTGRhJOlOMTWSW4dzHDjByQWyaXJcm8Y5rBi4sCEerzQQtdM/C7X
EF7ZsfKYeAIgJ/2QeeMo7numbolTvQayr7dsCTbo30uyJ8d9mo/O2UNAXI6APTVqlbWtPpBr3ky3
3jlBOz3CZasOisDcVexhcVZF+TmQRpN4DEwRp99blLLQrUnycZIIkk7P34Tuna1R3V7rxH5Abgfp
NB6a4xg1IFkHfsc4Blgw9sZFJqwNUYCcI1HlJ3Rln1ZKak8q7W7D5gZ3hTbzteu+iUy/gqk9tFb+
qkjJzBoCFQBpbmd4vOy+Vkbv/44TKkKxgNqy0FkrJxNHrwbd6SYIX6DZ3tw4IEEj4Fmr5D6srM8e
k7nhmp/KWGt8syymoeryW4p0AOe1aLcoBsIVADzimHIXcwD5SfjnRmDxq85I7nPSc82xPjhiOwSN
yUXtpKs8d84jc7udUKG9Nos78t8/J2nle2vqPoqy2ZoS3S47sBz0mNhMebr3+wJEInoIJJjer4n8
XCLb01fUCS2ZtPtgQTUqLILdTGaQlv5XJI1dQ2wuYbDYwdyQBy21FpT5BFyWTBj8GDbfrTTI8fLD
n46Nm6Eo7W3oewSXJW9CO9XFWWHLzPb5HDzrltV7uEJ8tlj8Mb5Z/DxI5chsoVsAHTDr7qSZhJJ6
I7/apjwT5qOOYWDiCkSpWOoiXoFXMg527iNibrD2dNCJIj/4GpMBaJtIj2NKQeQb22YGIzUXottN
PIKsNPgCzfgQevUOU2F3gg5FJJxmEhrY6tY7DIbCozVS6gFkwVecM43og/ZgvqRugMcikSffTEg3
yEF/pwmxRhS95ir1fAQRfqUPHbmX2PiSs50V7aMC7FAn/i1PnGBHSDS+ASjBbMq6YWe72XiR7vga
DqI/xU7+qysYJeMn8naCQe6GXUp/RB8O6zXrvzNvRvSzbIJbrP0ogskIYcDjTI+5J365XGBI/qvq
YoKhwThl30KsGmbRXycWtvd1PX4PAxEZZZrQUDZkWzv8ieIIRm9Kjmgfh692ycLPRTKPmGDJV24g
EWvnyVVtfbI4tX3ZTNdR3+raCB4J1FCK6W2YChILAd3uYwSIq9KFMysSoqlh5h3SBHzkPBUSUPFH
AqHrgDuiuuvcDsWV4UXHQpLAlJjRtpZtDujSY8ukiAL3Rs0Hz77X6+rsbIwuRore3zENe4Bb5MLs
DVhlZ8VTW1sjcvHPrtUVUCxdE6bnBqztjehqYNg+WwPkbA7OHaMrggJwapV+mT646M0PRUuSG1Kp
p6DpyNAxQrRhpXeLihZTumuXvLJ4HZQTJTsLXQ85qY26OMuXlNO+KOLowap3Q0M7zwo1WdumY+E3
QKYfT28VVeYb2/xxI7zuNcoAGw+mRQLzI3nC6IZawXPkheEL8EweN2zgB2W0T4PqjUdMnyffy8h7
11Ayk6yQR8sdvHWYk4ZNlA2tU6jCtwRvSY/+MSBjCkRfC+wB0JhlsPjLHFk/Y3hAfFh8NMSuED9p
oaT1563hHBnyZDdCkYiWMEhVzYTRXgNza9Qk19Hp4AxJmio516V7LjxIjabqfzF+OxlR/1ibhXjz
B/2E4ee9dNP5SOvoPeTgKubRtu6gbuyqcSIwuiaReny22DitHEKhd3MyepeiADEZE/+0oxNsVnVL
2oByVHmuMpKIhwKCJKPfVdfIdtfTj5z/+BLmP6aEh9Z3+pbUOjhSxI8NbI/dN9D87rNC81il8oUT
RjzH5KdUZ5U3wQ9P5tHeSXlZqyh7hpII5NT7EaNG/FGXGuBgDcZCECRpJlZNss23RdD5FmnfzR+d
8jRZJZkf85dIkUePpeMe0jR5iFzr6AsgtnKQuA9dorzYiKGBZVsk/Y8+h7RZK8Y50n6yiz65d+BG
ZClxBDE0tzcPpRFW/E1RTMNjzAUMYmE+d9P4WOLSOgOLRyjWgAB2vEmc+96e2OJIa1uQnHwV+eLT
Nru9G6M1MFvy3m06O1Wk+aXqiFWTLNFK7b4SNqLXKLo7hEkLa0l3yVHa1WcWdGchVfcceARsmgJ+
MP20c/rjy8TUJWATxSg9XgDRvb1hDzgo2ZxGP3sI6zp8J6qb5DgM6JMG5zFO+hwuX0D0kQCinGMp
TU08RKivTfEZ22LaspSydolidy5a5043HOCNmxbnMYZ+FpCpcZ2r6VdZVeG29vn7Cz9KNhXqOH4c
FNGDgyzTcyNufjsp74ropwoL5OeG3AahgnOPl6WUcgPEc0I0ZZMknyf+EcLldECJCnSrxnDR+523
QkyTnwI+MSSZcbfvEgfJs1Un21iyAjTqJNsMC3UtEoSlFb7y7zTsWyDf6lsSP/5g8QgQgDYj4hsT
QYxAhvnNsMejlUbzylLVg8U1ecY/AA1knn7mqRmccm6aVW0MCzYp++5CX+998zXNuuLFuNZsGZ5T
AwlL508sfoOQAzPDzTF6ztMUz/2lkjMQI6ckMHuujHUmzB6kh7qNaew8d+ZMmnrmlS/92L+V2CN2
6YCLPxXEx1YZAmHCNTddr/V+Jq6QbxtICWPZCy78lwnD1znJagRSgY1pzgxJArFCB4MRP5yLrQtv
QEKd32RrdNxoJYT7NTifUw2xdsbuIACkMtePL9TB+FfKdiEckltR+lS7+PAZdUIGoDDN30sHXLxt
hx2j8DU+zohQtQzL2ZzzMBiAXuwIEOjkW7eBUATs5k9JaxiYWMFHsw7Zt7YXvKYzIsehxiFTOsNP
h4d7bZiW9ZOXbxMnboXMC1IWiOqL7cXTvp7YB/VF3z82ybgpsJChR1TlzjObZOtBXVkHKpObKiu6
c6Tt8MFfcAvIAfGxhKLfxXN6b0Q+IfRpj1TKAttu2PqoVHascuO5b33zMJqm2Pv2CPQ6BgfdDs0T
tPDuXsl6nUvL2SZjGZ1rOwX9w+XQ9W7ziB4RkBA2OLPqWYTaCGEdaNBs2YtuzcTJfDkMX6mmNHO8
rDqXHubl0jzJ+TtjgRHF1fwU9OHLoKlVspyBkHRYBGH1JKZmBt1JGHZ5HqwGsuEUFees8rdeQKCk
RI+xFbWdbIgm6/iNRdm1zcyzrGR7TGAoFlHLp83Tuy3MOFnHi/ovND19TuPI2TZtyOUgCmfbuTxn
IoaChn7zk90Dj1GKJK7ygjPDp/DmWmZ4g7J3dkKP7MCeLF62bHAjBkmfVuJywyGWnox+umhrrF9F
hhyA9Klai/44tNOVZGBnn86ReAFjy2ZgiE2K2lY/xmh1AYCdi9zLrn1FA9ATlskvJRQ7U/S4Q2uC
PGzs1yDkz6MGRz1je93O869QuvVT1JG0LJVEQVmkatfHsJ9RWomDNbgxdEDnWdWx9YJe68Tn0h3D
Lvhl4+AZ+HYMHgcdycMcpwX5xFN+N1pnpZ+tmFIzMFV9CGZGbfiPo/vCi4bt6KG79frBXZEMWm3Y
u3kYCLjoI8cpN74fJw9hk+2klX66Xd3tdGGLfdDlmMhyaT54yr1HoWLfTS1hy2FMic4WM7lA6jc3
7JCWZDuju2tMO2ZtsxDmtS3WdjFGe4qv4QnXm8ANMw6nzCDhtyfteN/Dpp9oGboqCy9OlnhXey4R
oxWI1iYmojfuY4TjoXnvydY+tQp/W27oelvkcjh6QJQ7/KG8fttSDoycQbFiKAMOI1NMnip5LxL3
kGjV7fCqRUczY+kfMpjZaOExR/OCk569CvlPTc+Ym8RS+C1m6G4+1jPqS2Saxd6kR9tnAIbII43r
hzF5U65PSCePGeAS63VAxjMVnv4iM+7JjtJtXc7NtZ+tmtz4HG0MrgisZq+TkdXHJkoyLG0s1ZCB
NGuq4juUe1ixqOg2WeR+E/FpfRv6eZoAMJK7d7eQk5/sdP6IpyBDJpj8+ENIbxXthwEh/iRI91p6
Vn/LNJrAwlZ+Mw746OOIgjtd6HARfMoYtvBmHLwHvrnFxjVQLw2PEsXao0ff4eXykb5yBREYNn1f
O3tp+umj5RnRDvLlRHXQrnQv9FGS53EK2+oaxjrY+w2pNBVs9oNKbGRv3uiupB1RTWA+2Fvo4xEg
jsnWsHCyzllGcFWZbLOkgGTlmNFyUn+OzWgeuKEvgRflZ3Nw0mvfsiYrq7deG85DZ8/Og17cPhbG
0kS3w8FpOWtSDpI0rtRFGfGzRWN4pQ2y+FA5gUoxvrhoECvptfveS7q9gTZyM4Rdci741+yGWX2V
Ak/ttHjtcMCjce3tvYb581J7o7kR4z6jxNuXXSZeIxeErV0ZtJxWMEAJiIrXAnMCOYDmvW3Q/XAw
+weYMDjEyqhc6Y5Lphi95xZ+wEnU8o4MkvHcKuybmIvOEFzuiYa0T0y8Vy1Zlbz1sJaUwfuHaaQ4
J1XCMKr3VmoZ6qSmIcgEUfCje1bi5ijUIYvmDez5r7a11Cf/9VWKgv1XE6cnvDzRzc3ZuYUURvsq
pWycAPXqYSZwqmHLGo3dg1N676PI5CkEGbtv03jeJ8gkNhqnMzO/8udIMcrd1G8C3Ke7PxwJeZos
Rgz7BOf6lJO7E6YUzW0w4HcvcZekMf6AaZGUaQnurdUrTLpvWYP7kmyiGaQa73sSNJssab8aGFew
aTc4e+llDT7IyDT3KbH2uaXK5x4wfLfIKItYf0C6dddjJJI1AsphLbr+3gmSm3ArBmGJfss9/uBE
n6MAv5jnMwTTBI+Bk4OI2Q4cpFGKVwDSWoLckJA4+zx56Mtne+52iLGx5+r+xTck5aoTuFBjhxbD
slsb8EyjfKMb/buq42YfVwb0J/h0XJj8FDYdchIvBgov/+zMPrnUvaVuxNHbaO/2gy1TUtLLHM+p
dFBPBO62Nqh7FEDaC2ybJzfOAeIv11M+Gju7sPZ5o57iGEuYGoZfCYaXl0hgmseoRdT9SNhuTe54
WsPik+XW6Q2P5jS6Saley9CG7DTQIBVquLl4mY+iSd/9UD2z67jJMvwieiha6Zi4DX6h+9ZtiJUx
PYzYuQvDJ+ypLayGy9GP44NRj7+Q6ZV3ur3n1FXcKse2yS+Oh7DMMAFQFHOG5N6eclxg06cfLkp1
mB+e0F+t9lo+pSpZBR5k6YRUz2gU39GwoAuEeG7zPOA6pJBWXCNIfwmXEg0EpbTGGRQH2X3RWGwY
iRIlCRTTP2qRdd/UjKSJxj2pnh44VoDLmF2m77YbXQyNB7/igd750CZWYz0G70aIC1KbqXHyHWzy
jcWwLW+jgiSXgGUvV+amMsZww5oqWnsepXWZGHLPUIS7LJluIgRibna2A8/JJu2WTNAdolgFuQ/Y
XFelXz4cl5XssnuXt/knkaXrqA0uFsP/VVvbEZOT7KTDznru5+notIZaF6SyX01E97ZsxnXlYhQo
dUOfLacTBH5yyzLw5tLtV03GFd6p5wHnzNqsWeWhhHnwxIs0+/Kpx6OQ5dTouqNIqai+D9aIvyDk
R7fc/eRhNk392Ln2oV1tOXsZmT8l6B+3RRKdemeSqDx/Nz4y+2gIACEmQBOpmAMcpMgN9c4q9HcE
/e9SNN3ON8OfedLhSWn7dya51a4Z6uDUTJO/ysoyeRAjbu80QXbX6B5po0+yEXBwDge6xit7NTtl
lhp5aX3vxTkr2YF2KZkIIHQhBDsDkj85Qr5IzB48OF6djRn0WGkAnK/Tpr6vTWDmgdMT2pqpgrQa
fIzugHA6m6JmC/OlQ2lLbo2FI3WxQByKdH4qhBOf+aVF+7y0MzTFAa1WCseeZ1sfW1GLI/mX4zbp
sw1v/QcYH/t+cTFUGg1nUg6neM7OvmAyF1sBzc5Q9Zs+zcwrxuesK4u9QE9LdNdk3DdW8O6WzDQ8
VEKXmP5516sOg4Lhx7cY9QQ/fPeWdvVzOs2P+Crnve5Zpcg+CHbe2G5kY1g3qmSL8DMv2ZessFd/
/DU4OfhAjI5rL4om3DcmIoE5v4Mj98YWBEip3SwOevtxcMyjox/q0bXPlAXw2U33V8tnvSMQQh/j
qToFTpqsZssqbk5omPTK9iWdQVP7SsQn7Q3lGcD5cPBdoolnJC57323DW08i1DbiRHkoNVtf3QpS
7Bzv3Z7i4a4i6+BUReWTpXtOSBEma7eKhidG4hPCravshIOzqoGE3uGnnjOEUDAgA4RjO4AW486U
/c4WIcnvrpvfNXkHwmjs4S94EhsCJ5ZRl2hrwrrkDVEfcVgH9xY6qXWNx26fWZMgcK4I6w0UVTOs
Z/QqhU9jh4m2nQxOltQgzsDP5zvW1eGOtQeOr1PeVfWvGqcpIvboapaNeHJxfm7+YKepbB4xFxcE
G3Z9tWOG0J0DM4KVyfWLbCn8xhDxKY2ICW+HIt7shLHDjUcJb+PfV0igkGCT4YIcrLgfQ/ErHZvp
HjdU/ZAm2Tva8eLYi8lfZ9pf4hFgTZaTvwFVcWdrcqAAqwWltdcjdg17SF7wjNCuVfRmdghoonKI
mWpuJZGKq3pCLx/rnhhyzASi7sk18UhnmfV2tD2xtcHtrQdoFzvd4zeG2GRb5UduWPbOTcnkQtjY
EBWk8q0RAYjrihSfYP6pelCLvl/uoYc8zeHUMWSCpZr1pX9uIo5pAsvcs6p7+ZzZ8j3XsXdl7AOb
QdgYlJ0tllC4BSWQpzSN0lPSmQndsIKtMBfE0XbReFOZdugzG33KzYGkck6TPh3yQ9Tw8Ecze6HC
LPQONG8FxCCAgdHnCtbb+AYEgR4kIMvXjGC/9MLFLWiyRQfEcR/6Q3ccBqs9FZb/S1utDfOb4R6+
i5MdveJE8e5LyIFe7p2l5zQI6cvxeUpOjeH6+5n/JKs0/ej7Ub/ua8Fq3me3lIKiOaawDq+SNOYV
8YI10nUpIczO2Hrd8rkow7MduodCFd0ucKXeYW9lfoeaEmgQWxsbbAB7HwEiOyXhhl9MzpynMYON
9EICE7nS2KUYxyFLq13ltsY5suAXFKwiLJ8AxUAjAedhvDWDT/yjTo8yM+eXJAnXfr7sPJvCpzGV
w7MfqzXEkjX8JPU0C9tYp0Hl7+JaUZx68z500Zjpud8qo+seRykPiajrO6vIIZ042NmLHLt1Y2bH
3LSepyxNzr6sDtmQcdmQbH+hshTntvnCewRgUNwrzXq2y4VDcizgqQZMDWOfxS80UojW+eRsvVjt
gGSp+4D6JW3FADu2fItT090zd8XmJPHxdSwiwR057YqtSb4dIsM7xRJKF82/b4rkbFLGcdDUd0m4
hKZb423k+bYHssoDh8Dt3CHIe4ZKmVIH4PFMoXJUyTVrM9A0aO+w6ozRKq6gWTum/ogY5O6bEKma
QI0/2ixwlCEGpuTAls3kMdK98e6JcFuc8GvQBcdu+4Dq3geIz2zab0+yEN6G+edN64a0wFS3W5RF
zj6qQcE2sZ2QdBAXu9RJq3UyqBab5TivdEOsb24u8LYWFIJR+Xue5vfGE4jiTHO4jy0eLeXZe5MT
4lpmbLOzYjjZbjFSQqnqkyzwqB8K4HPFvGEm39JJGwNMR39aW917V+bNM1VwjxDeYYWd/cznQl58
9pmk9fnmOit1vx8m6tTWuc87oV7n8dRjWd1F1dzeltEtQbIcg5YXH7weeoDnA0tmrrlT8G4JB4Hw
Lm0rZiUR1I9B1/wqQGAVkDYf7dEGTjCbGWTx4aWJy46wZTxXSWrtw6azNnmgxrWPMY4hgmnid9Pd
h+Wo8MyhS1XmZ8neImptcqzgNGC5OFSi7LD22du8H8f7wq40jOiPxU3VxXZ3ZpkjLjixB5rgKxU5
i15umn3lpcYO+zvzgSb+qJjA7ULG5Ql1z1bKKNjio12p1O1fi8nelKlrv9pmehqSqjkw0EJvs/j9
69pxUWR2ya6YlywHPRk7tzRTXBpsrfOqz09zx668sJxz7xXHPCdBoy3pmCNsrmYb7T1DPKR+9BlM
1nHOWjzZCRuHUtyzm3zuHfo/KOd0Lqb7wHyIUV1N/7TUcqSKPBmc+sXEZmUQio/uIiKUp0Pvn3LD
f2Sx/VykJqbe0zw4bKEihZWkdm85KyU6ZvhMmhVIAgcGigGKCIt8gCXTra2H38yCgDOZSxZUgnPJ
a6MT0025IeC8W4OReI+JwTybORrYYJGRRRYDXYKY0AcUHFfj+nm2aLisLFKnKHF/O5juVr7U+8LP
rnrmlYyiu0TPJ2w4eLXCPFpRoZNdwMYwTtOLVTWXzgVLEbJN1D22nzb/wrPMltkjrQbsCvktggGz
Sj4aPnyadOx95MmslBW/zS6fNzyPuO6Hwzingo3onbKTX41t3432KEn5S+2VYTDaLBWNUsxRnnCh
zmL4XZQzIfVNu2L88m3hCCPCp/wpzeHHbDPD1K51a12/2fFsSZsmd0zQDajkeYJzbo/MtG3iqvb9
PH7IxrmSOhUsNtSGue5hDIEf6NyAtuRML120ZPy0y1wOM4sgISBjh+Gb8RruwLBuXA5vSdSoLKIV
MYR8ygltmVCaIzY/Cg1Bm1Adm8bAWHdZfync4sHpynIfc0NlIWmzbUe5aCIdj9x7HTiHYjadc0Nt
YUzeCjRwfCrtDiQD89HQ/DKTyFpnIx4yVU17ofr3jGqiGRjfxMGUrH1X4jMIvzwTpl4k4RW6QQNU
zLav+OpVX1MsgjGk+4sY3hckJE5t369Fvq2dFk0G8oacZTPY7yTe92W4s5rUIGkzyvZmBg8HQyqh
ntQAK+ITB5azurkWsdlcHRheq3SJIAk0CeJpNkcn3KocKAztOgdlQiPqjuJOb9DPwtSQU/5gGQwZ
GGclazMYst1gmuQJpd21QC23rnDAbihQsl1Pc35WvYtbaOjEj2K+YdC7OgBjoXT+pk1GxphY/a2d
i2f0HuI9X1b/qWp3JL6Vu1T4alX5ds80rzyARgEpXHp3uZuZCOZrezv42cRIvu3O7U+f0NydMeEV
63VzNi35mxSe9gdZBZRD9Q2GWXiZfCPfSrgomyZjHmcv0LA4Se8IV+l32jYJM0pAFHY26QMMZu+o
VrKPUjAxTFCrDmNXvHpNcQ/q/r6vKnlcyCF7nPXBZogqLGGhEfJiFb9yvPM3pucHr2q4wiq8feBc
2NEEwcMcEF9nx/SV0JAZ5ckRcoSH0bz33YoOf9qw9fPOevkyasSZTUwkd6pPjdbddgy9caWmXF96
GRtY1RqeMkQYNctQf4iss8iEvAwTx04AanCXqaC95q19i7EV7n1L621eTySNT9paWSmPGTuV9jvK
Ll6Wqy8ZC17fZBweedRH7NC+fbTrhkMftQ1imTeEysXZNOfi3IKrOjaZfa+nwDsPYf/DbP3q4hu+
sbkNXuMRStt71zGfq215jRszOqblBMdTeleCveZdNTS/efT3Lpcazu1xw+CnuqKcfMD2vyIpbfqm
Al2H7lhjQa0gBTB1yWCYwO5Ppg8lPy2z/Sb/M+f6HKr7DpcbXAnxGjg5TL/GnM/aEvWqLJV6GC3l
7/KaommW0YzPbk7I6bH2ynKK9yJuHpdoXoScJCJwuQGwj5On0C2Qdvvf45Dmb6mo9mXiqo/K8rLN
HFsR+Z2AF2aja05FsIhL4vSlzAJY31ORXSjsXyyk/OtoTsObPYl+rVhDXhKjBCo7pdFmyhZoJXa3
vZP4Zy8GT2sZ9tpJVHVCapesiSXnTgZCeEE4Ve0zJ/+mbLJ2IPGZl/HIrlvgPduEw8LcGLbD66c3
CIbUYugfT+xZV63x1adm88g0231Snkt2WrhmS5IfjFaajy5oAW3zCJtec8iCZ7th8ZpNY4ELKad+
kh2zBk1yQqDuGgbCR9vq0kNqmMmuDnvmOX1/BR040fCxGi9r7e8GKT3+VbiWxLKgn2RdH1nzvrGC
rA4R9KgNuyekInq6dyztHz04ZPiRhksXLBOYECZogf+2hWES1f2rj5Rr24BcXJkIird9VmNK6fqC
pfyq7Vib55iiz1M1/lQQPhEfGeocKc2hU5r7bFlpg+18UHWdf+SeA2VkirYaJ+LOUNl0LdPsa2wn
kq603IIkNG9mZTrrjPXHpsANwIRuIJqkKbv7yhOYvUt7o+MUFNaU+5Bbym2HbufaENjq1qNkY4xO
smEozsCmCjdGlVTHwIJ/0JesK83Rsw9up4zDUIzXQhnRGQB/fI4bYTPt5cHugM36E6i5JH7RqfuF
+gZPNUDFtHLyLRNsgXwy7h+wvj5kRtqfK+gcduzfp1NXPfSDYiMFHo59YFo9GHMyMWVt3M0YHVmM
tq+FP8f3om3fEHxR1Umv3o8yJbhyqgnbiMAnRzTV45SpbTkX+S0ri6duDJmw22F6NEWAmoEF6G12
BgLlhu8pafVPT3bnNJ3kUfZDu58CdQtYVHKP1N1BSEYR9eDcvKm5Dj4xfVMPmAG/qbctglmvJ6bZ
R2UNkJqEe45CXxy4ZA4uG4XTH1/KGcUXmxdwTLnHIt8r9ykLKjCJZr5RSEkOk+tuUb4XlB7M8YT7
DhglvnW+/V1htd33Qf6Wh1F/BXRysmRnI+wyT02LUq1eXLjKqmrWoaO3N1RD4wtakxzDRLHI9n5Y
mgyjKqfI9BTiR1POz25DAHUftt8uEtZVUUWE1/tkyKoUWkUNX20dzoivina+d+2JqMC8Q0jaGuXa
OBZQA/wQcmIQoxifYoTlg6RUHFr3fcKoxoy63ZJJ/aGjlmkO9tm1EwU/XcBKKwlsbUJjNwyPaWJy
+fI6bOyJXTFK3N0yOQrIVG4xaCv1ClDJ4Zs0jpEJ2xGZ7Sr+L/bOZEdypM2ur6IXYIOkcdy60+c5
5swNEZGRwZk0zkY+vQ6zGwIaAiRor3+RqCrgrwpn0M2+4d5z8/papma6JmggXY2e/UW8JdCyqnsL
Tf1ug0TgS4mhwqrfHK27ax5YU80F92emxgnC3Dlp6td40u9+U/M45p6Ptoz2J33ezHGM/ChLn2xk
auT+vmiMAgF3qWblISJm9z/Zu67OSA6f5Dacmjc0asa6xya0TI1PMHNuQIujHfx/1JOBbXbhc8sq
+DYy7Zyl/92V0Tu27NVAyIyqrE/GFc8TMVMIC0yB4DfXA1PDy1naPPtOmfd/P6Dl83ArDzq9tO4U
AF+Qid5EFJ3NVl3DAbmg4f8aYg5OYzTn5zoP3wucXAHbWVZO4W4w2aAsv0m/ZLuChKlZuaU8WoZf
3rT8LrksJs/lfpWy4Xda2dtctu6llTPTU0xOW0cwcvD67Dl1eKN0j05Xr/0Hw73j7PbEtNXwTrW5
3tUZUbhq0liBLL/Iqlv+UxlwznpeTX5jg/tHWgLONdlZQ0UoABWW61o2Y1ZYnqONINzXEMNFGBDa
vt16SWvQ/v9urMTdo+PDxd4NQVIPfyYDznRdvPKVOpZJsqUZpNYDqHrEIVkFkFEJ7inU0lpR0MQ8
AILYv0CxSpQA5DOBRrYC2ah1Y40A2greOLa1zYZEDAAlRuJt6iY7K6OGFzKO+2HO9qny54eaxFdI
HAzmVP0A3U+eOh1mBlNptTGIwbsy/bZZ0foqQI6sYexvLBhiLDfcfuzXeY+TVVjkhJYNtAhKQSOy
b6kkWtLLnrSUAqrPp3mVhe5EeaGmS02exIZoUUZ2yrVaxCIJeUKJi8jcsPMzhBzoODVPpUl5S+To
IAkJq/pESOQre1Nny10zc61GsMGs3KdO4lve5xwILqeuLQZKGcfdCwu0SrFo7ZKCDQkHVVnHxir1
spRfVcaIpMi6NXa7h1MkPunJcFpQVNVXeMLxwapAgfVoBYmN1Dd5hPK3BiN2y7AvWlxw6ldSdGGg
28N3LyVS5rEg1THv6uvAbv9oZQJhSO0xtPTYFYWNt0vrJzTP+Rn2KID7oXnxTds7VIYzHFtexFxP
36quRfxX4yfjnIHkwgqxTIf0Yel/Yr1rd7Jh/debLK5ZIj+Yw78l8dBfImgf8OXmWxHPagc9V3/E
M0Pjwu+jjT6H9mkuSiDNRuEGAMH5SpiWTgBkRRiy+CfknJod7P03Vw6wWUK62z6uWbQV7j30hb3j
p5nPrg0qz8ttEt082ospBjNva466UH6gftMbSDyF8doNbnRDXN2iW2OuJEr/Ho/hfJ6N2F6gzmj/
YSi6omtPoVvzFYjqqwjnZokoYoiIOWiVZBKjUa51e9EXv1li370h2ndjE32bI52W1yWomvOE3JXS
IOTOc37KEOlv6tavPQ36eW6cZCPbPj0htpq37JQ6cpg0eWBXhmip4+FlBqSF0PNYirrzMpcECs8t
cnQYQ64hIGxNW6ONcP0HZ+10SmZYwYNWTPuU683AcIYEJb4SmcpdGnkul2m2G/1m2KKJJFA5mZvr
QCIuqhTIEoM7P8LME48oaaPT2GWAYFWDoFNF/t5HrwUhWOVX28dWy7p8LdKMQDCYXv2ZL+DZGoQR
lHPaHGQZsrtpmDV4TtIHLiL5HQPzdpvG6O2NuRo3cMuWJMqJrCXJgLNoyDEdsHseVYSux4ioALgW
1RbmqrdpGKIU3dRvdTWqPbNb9BgyvZHcDXu+RlFSmgjYZNUmT6GX5LtFBW/GGqDmAdVDvfzx76+8
1sMXWG2ZXxDVR2eOeNwj28pE1IoqtfhLuwzEOxHTsXf15spyENuKpe8rt4AfnzgO3G6/OgoodfyM
e9DdzlGNFCNyyhySggtARb3+liFVAN9XRBtRT3Iza+xajazwEJS9FV1eB1lGiCiEoeJgtWO+YY+E
fi1Kxd3g6U+60s74SAAOKvurcsM/dopetUrlwKhsCnRVIQNh6LxyiFU4wGv+7GkfmsLJzrmWYmjv
ynYb6+4YFIXxBfHrt0Lgf/FQVLo58duGld78sXeg7YhoE49xe0lhQFOeVfsKQBk7cwOHCMjHCzy7
5DLfR+jZL0aKSl8l4HrUqN/TzKceSvAU+R6/NJegy2y4eE5ZbPpGyr3tMZtJmKqe2j754Ks/4Io5
dcsfFe6347+/xUJyob6JjvaA/DKsEZNnaYdSNRySdbuIAL0urVqG9q75n3b2/2+F+79Z4WB6/B+t
cJfP73j6/B/35vP7bxv/Nz/cf/5f/9MP55n/4dnIDYB7EFKl/3Pg/6/8F3ZF+mJ6I6bbMOEE/BfW
w3T+w3PwYvlwK7BNGgLT5H9hPUzjP3QXFY7vYDLAl+3/P9nhbNv631gQhu4ATjPxxLmWDingv9vR
EoMIlDmb262j8voIfDDaIGrJAqty4id32X+iryYg5lTY8m5Y9vhwvInJFVze2cG1FTJdHaS+c21z
OvqO3LRaKa5uxsHmG9aawxm0Z++ig5lKsraKXG6jDji/MfX6aWxyhFNTLLbMOCVz4d5f2aWVB2XX
pjsDBtJmnJMRPALVhZu4d/YdKHOr/sv3HO2JDmVtJm95/jGrqXrKmK6h5M1bsGFltcEoYJ9ZleXn
2DaztTnlL1Q9hzBk0btSLEJm5Vt7gcFgD4Z7iVrUiWUDP71mToFPXsboSUPPfO4ylISe0WxjRG2/
7T+633HAxX36fkm8ofzla8WptlLnkmSztbeMPGhd8y2M922rvH1pu3/M+ZMsGWITHX+Jmt+3IcTy
XLXpyjhEjtBPfZt/ljQIK9iMP3NbZevIC6y+sta4u7nI1aW2ki7QFHdI77CO0nZN4psBQpc3wPJr
arC97jOrjEqTrZGI7qDzqsKe9lkFSZ1g+GPDhQFj/hi1Nlv2Mj1HYka6H47DGncV0RJRQUl1sdvG
eFJotFiFqn4d2jCfGJi9tbWpby1EKF4U03wYPRxvFWeHghc16K2mPjZleI1bgjhByrIzw0G9stP2
bjGR2rpxdKdBpbWysh+lABuXfQgTgzSMYJZsj0RWbbOk+RCF/EDQR1dTAZiqvlCb/YpHGW2AoxFs
MkFkgERjXRYPKSefRDc076VUzRePBUtWbL0aXfTtTUm4TzL0GaKvThopFNu8g3oociu5khiDua2L
EPMvL6Hpzu8lwuJTmcr2xXBKTn8lj+SGvEM99J6dGq2yFz/canRPWq8ZB+WYYIaTsLwNOZU96kVA
2iVZrDFcuNJ3NxqgdjodcbRAlO17gBfpcvOiGPeuUW0UzDW6I0J+4zSZPYaZxGc4XYPutvA5YPGf
rtnQP1cs7bejMH7hDIvvhLQx+DT9c4yMYJP4NRxOQ3hXZn3vcFp1LztO7A9WBlbsNaZ2tAqDs1eo
2l8n1z1XiwrE5j6/erP7FIlEnDWL4iQdCoGADGVhs6S7ZwScYMsJm5u0hzvY9qWWkeclKqRlpdjA
LTum3tzvHTZPteMXl6403EM6oi5fUuR7j9U5tKBd7S5k8mw2LjHUSC/JyDdNun1Tqk9kGyFMtwFI
Y4W9y+KR0vLTlJhNdjCE3KHpnffNrI2bRmkjZEF+xJJxnjAIajJAs25Ga1FOCfR8TWMRbjdE/smr
cn1dJZL4Cr7nV4FaDbn22k0NYDSYCK9Uu0fdJ5E8kWrcVQ3bVIS55YF95HAla04/jm51amey4si9
N9eD1cMLnfINj7gFS1r0e60YtomB+9JBI8DaRWhBB99tRSgdFh9hVPvYyNZAd3OwOsAI5/4PAFHG
QuHIELFt3k2qceGON16GsszOel7vMw7nY1Z/5SYaBpme01iJwE1Cc99jmlvjRCLCykAaYzEvwp13
zA+NUzrnOQonvhb+3c4pSsvGhtJZoksjvvTGIz1bFVOCmLURbHAKuCRkyTdhkvWWY6d39rG3eHKa
JXWSvYsG8DgMMe6S+kNf4Gwqw3wQLLURHU8CaAyjWNpIN74Yy1KRIg8YYwRYh9wBAgadlUi4CfyM
0zQdE/OpomZvKmGeMz1VMBNcdyf9NL6QSLq2Wvc3dlrrPrpC3MkSeDYEhhlEmmLPeuLJQ9h/0ZF5
BrEsJhrTyb36FOlSTvaNESPHlhFYmWUwIa9hqy5/9e+PVkYWokyv/UGKj7iF/UUnm/TWMjqNGuFd
GicD+20a41tYP2Gh9neRTTCXyDuLHXB6MaPYfwaNSmYO68Tcfq9RKBCxlyymlSXpBYtN0C+3lgGq
if2lQ6nHPuBsReSYIVJZK5l218p8CFROhzSJdbLSZsZ4YTRuCxF2JOz4LoKt6UzTjbNFFG3AaA/l
J7IV1nHTVSgT4kT1N8ESuK0GgoTDhK1s2pDqgaSQtJhui02AGzfHCJSVaCOaiMOTs9mqyHyiHOEe
IMYq1PWDYia0gRf+vOSw0docpi46uKV16pgQrjXPP+qQybUXuLYIo1/4CmmMvHMVdEv9Lunv/Lq0
UavlrK5N8CsTgo0kcTlForfZRgQahnHAOHsk8sE8R1H7oVXwcEmpHdea/a5N2TkzqisKlmjPDOcG
GG8nTOWsazv7snBLkZUCYD2c/uTgxPTMOTf1/G5imNGJtWXXa1jI0aZbEys2CYVxpan/U0qx0ht3
gLGc3VmLCJo5p1xV5EY7lvoZ4Dw7GNDXrSo/nEaUTOsxoaSlIuxBWnIdpapeiRhPMlpXbeh/Z7x7
7J8tSfEDDJdSDmWbCleTXX+0BJQjnggQxEVIBuazbLJLhJNvFeunYXQ/zQo3eZnATGlL3d+a8Jw5
9BgXdT6oZr0Kd4zQvpg1TdswEwttv8FZ67kNsH77TWk6anhJZJVytpzo9aqenQVW6d4hEeps/whl
4yqn7nf9nCiDZlG1Fk8kRcTr1pJX3ZBs4IGigOZ08Z435ksibKSOJS4Xkqa+XKICiHsyT1pjvEaD
tcuqGmdL5HQbvfhWVvhilPzKXH0iMymxT56oroI0zIDkynLDzmcJ0ULnoUfkZCSsPasoh3XepNHK
q0REa8nrWzSY/SP9V4dInkDR7TRb+rWKWabjB13FcJot+TzoTOF1/6WcxW9SBtiymsvZHz5bpiKt
OWJj5PX+Q8X182A8pwRbrCAbvMWC8LTB6O+0Voe4DbHoFPPat9gx9LhLkByJeYcD8T3Ok2M2ouUX
ow8A0nwKHWCYIlbvrE8laCe8TD6bYIaf4z5O732haMzHJrxYwkPxgSKsMV/NecovfFcZzAIEJ9FM
v0zShFfgzi9DMapNHDrsLoComuTZsNqTbg3fTawREmAlS2nJbLJ2ZLEfXCTCg+0GgHcRsZXGaQnD
7TAdrmedff/MF3Y1cGRJ1kXRLPGVmuOqLzATdbNTb5ahr0nMQY97oswhOnnl2/jlag7vaNfGG8PO
TnU+fwlhfni03mNcYzI0v33MffyQiObT6S3990CMTB3j7AtZv7PTqS/L3EbgExK+bjGEcMrw2Y67
b89gzhgV5VvSWS+odPj5vwuM1Hlt5hsjI7FYM3A0Mspds0kgh2n6mVK4cFLHJJOUOf7dvuZN7bPj
4DuEPbImXadWvPUjwqacKtBi/QBZ/N3OIK3PKn2KjAmfrIJVMLar2ofJriXVvWjIfIKZvcpH04dZ
qVdU7AZGVSHeUju/WZDTCXvqbipz5rVu4chCchuvtBjzhPbGFugxk8juy0+38E69mnMKSkBe/kD9
VAC6kq5N8UaTgJUOz8gHdIV8bRbOA9PlL7eBhA0XmELOKK8Ob2VvkpAwRMierGXW7rqEEOZ/kMzP
q5B0BwavByCD4THLMVpaFBwG4C4GjigOQbmvYdP7Z21QgH8KG0k/doodkWIJsu2LYFRD2LhzgC2+
SwhE8ofZpoRhWpKV2V/VClTz1Uc8hN4FQ+GpSnIYggVu31qfWgbjRh84XLJ86aZ3YsKWlS4zj6JH
l0aeV6azzLBM1t0o2J/SYkg3ttvqrONrILlDE3TZGhM49b+HRMb/kD4KrYj9/6FnMLj3SGRHnSV2
HnJHbCW+sYVtN/EguwOjbUq4ggMh127oXcZ1Rp1oMLtldFstWVb1BS/0+DC76H3JwkKRlW7qufrT
UjjtqpoaruuHhxGnqIsQmjIQzxbW/peT68+DKjkSSqMJ/C97JKzRBvAWBGlZ8inyV2BGLooJ/wMI
Jm/WZFtrDUN3NgwFFDSVHpsRAKpOGeexLe2jEEBGTAhgvmSIDRh5sdF++UzdqnwcLrEGbhXdI1es
W65n02kC0o5y97OLnWHdLl3VSAaGlos7esac8XL+amQlESdi2pA35m3lWlKtwTWBCYuvlBUMJ9PG
FUS7mMVv1msXHEswJaMXtjnhNl684p77XcIUe1WKDSGrPcFQejrF7oIpnjT0570pni+2rlDkd+Or
pbhzIpRn46jUOS/ad9up8BIn+sxpLv+AJjxCfrHfUT0hUNQ2nQw5TSJsjCV2EJwovXkpsZA5ofHD
SFnfYYBAlUrXLDsEO2KynfXUMmVG/Ew4/ORv/Tb6I2dm+z7Gv8Du7CGoINA+9RbOEMnHn7FWE8/a
HgVct37mduvbmdZrJPK1jw0QJbm2sNKrepfiNPHI+lmlfKkDv0Y0ONsUmuROTiii03e8D+BXBnUg
GLRd12nOugBLRM/yBhZGzvqcZ9JZWH1S9W6baf9cGn/JdYh1MZ809FW7trTaJ1Mr/H0rbsbc7uHx
ElWC8n8duheubO8wRNohRkOz4bLZmM7wt5DwoeEPYaGvkKV6HtfSKBBEAFgB12jnfSBLM+Tqtr/L
fkhRKBnAEmq+2HGzn5mcNMZAfmnVV7T2I9mIJC4UpS72RFMiIWpG0v1gLUIXmldG+oUaD08noaaW
lTjBjK++7kLcC8prcfSU63gx6Y4jIu7alOlqCLqRo+Tf12x594e4BVSSUgIj8t+ikj7UvQNu3bDx
68u0AhROTmmkxp+mxyFmkFSUz71Ycl9+Itx3zGO9TwoCFuwKXIfKo3LvYfdZISKFZrSy6ldegQTl
havt5jP5BvMdPdhb6oXvwNfn57QOjU0b63+btPtx7B4Eue+xjUrrYaOTdrXhu+YHMneJZdVitR5q
TFg9uzQgdta9ZHKduvmdzNfqaLjOFwKkkzmlFdu8YucpZcA/cV+tRJsv+ECfLKcu9prkE02HaYAH
EaX4+ZHlGKm/CFWsTRhN/bELFfpqEiwPeTI7m0Hab5PLNyH2B4hO5mtfifxXdO1Ds8BF6761zgIs
QvN47EgT1Ac5nYhW/SlLF4peaxmofvK3wWuye5gnN9RFCKiiqtow7v4xPaIhcx0VmxhG71gM2cPJ
cb2wgFVeQxxLPG9ar0g2uj9zxZ9zZOlHsNnqNrKQ0AVoQ2IfkfPUz3omYKVEzT7UTDZnM91B07Op
FAM5NoVQgbSo+xBkCmA9xJLlSxPfdnxrTbeaXlWTrfNMBN0Qzt9FH93D0NVubuj9ELOK6ZJoNZSY
XsjGJ7OZZ4/amthBuSYbmeSmVO/f9JJ9Y0FeZwBx7zt1m/R5lvrF6JYPQ6TXrmUIcSQ84RXzT3Ul
yCTBw+I/yRRGZNOhJJuEJEAFHDXRNzv4xXiqMetcdB0bvtJJp02sP9VopPtYq3eRgy5AsxZBvsPs
IQG/GqDiCCnU+YhV7aOvSa2tQxAWtDdFJ62x8VfLvsezIuQ29dXXaHELr84e5WC/5QiKA7Lc7R1P
6tqrQj16A/l9nbpnZU8ebuuFjh+aOxJE+PlmuUGakF6SRD+7UxNBeGCRILSrlcw6wtZ+k/vlJhdv
rWV5J7osf+UMGDxTaWnA59HoCYxT7RhE2EAf2gSaUVQFHcGiRBhhVFjuSzWbCKhqrbBOxNhj4PDM
M+uePX4Pc4/ww9xUtAE89YqicTKCyKwTjLmeumWkbYBarq+usURKN63YG11B9e/lcl8ChuHk9ogJ
lSCuZhMjTyP+FkpmK7IqWHMZ6e9Ra96pkV49M/Hhl1BwOPiaqAlrAIWJA318+ZeGvfyO4I1vslpN
KAv1EgdZAq1XtQsqnGK68Cn6THYNCi0mNxZDCmL8MFB9UvCuxeg4V6T/4crmJl9TcVRx/mhdqi29
+KwU5X/mTd/Aha1tYfZ/XBvmVoeR/H1kxBdOiXZthdRWQr7Q70wvU9Gd3TDzMfQteR3xDD/ZHH2W
nbRFvazV1ZYkJ2SCCoWc6uZkiIKosva3kKDF6AVtCrNpnL/71MDYpR8i1j9hob1k3fgRyb/pbG0q
qgCSBc+VQr5blb9EYV3bBukn/eTDo6F1XO3FHDE+lcleoFdMdMV8MvwuUjbBVH9zKB6zcihJ07Oh
/THdX4uonVr8So7WWR+cnRo0QE/Iy3DSUgjnUH+4mPCKPryBoCSQWZukNPdmxpY8ivknXL0/ua9O
fZ39KVqGgENpPdBUJ4xs6o9YS75ouDxARyuF/n/VqYlZreW2GNwT5svkiSc/brGe4dqsDGldi0iu
yyz+KKIQRa/nvfgq+eyvaCcUaB97p/XmI4ekCiAUcQrmWP5NJdbavkI1NbXZT6k08mk5bWsurbBw
DqOR/XCcs24S9sNrnYNVJiSXzelXpIg/MotT0aRfU+WSH4oEWvU+NvF+G6fJ3za0ghBfM900M69i
TL4Ktzi3ofgj5ox9f9xuI4IueKUxSdu9syYPIkN+XV/wAWuuQdBwUrwqa7EoTtHNrkDmNJKmpYll
MBhzuHZwClIoRT9WjSCLeWyg6TjgkETyfMf2I4741oTFJ0JQpDg8Wjav0PZ4WFPkH8mHv3vkw6B6
CsnBxcOzpjC7DnnHSczsDjz0vmt4MP5M5I+fLyPLhhW00tOTm+jGxmPEyRAhhbBE7p6hxdETLaf2
mCKJiDaJGWcgU7kVY+WjP8cIXfIqL+nVxqGuqOJsuwk3JOTNp4pD2EjBv/gOp3nc59VZ6/jDkvMn
r7uLONAgcbchso7t/PJ1X9wkIjkmrIIDAfnmVBk+ziMzrwJK5ThIMdzsvWHSAxSyJZUfIRkm5D9Y
g378PCJ12RQEZwTaWF1Iv1TnrGD1bmQ9JLveQ8ZCGN7r0LfGmmjO4TBl+XON0+Wkdah8Ven+hJQM
V9Sid9F7TuCn0d/O7ENyuxZBbJ8Om7wFxNCUSKel/4yPfd7hfT3EQ9ptrAHeC+Ea06GZ3BevFDRQ
MWng1cx4q3YdBn36oF/4b9WMXkl+0Ix8xGZkyt2E9KxBq3jvYkKW8e30m0hqP9z8V+YP8AMQDbC5
zlAidfCBaxhmx6QAKzZ5EQuGWU4sO2b35OegZJpZ4HhOjK1fFmg5R7xDfizvqWlWR7YrS9xad1ZJ
8lvOpnXzS+wHRtqjcRr8q1c+8yguCtncvrGNw5hb8zaffkgbwxKLNGjVj1EPMiweQAJpt7xyhrNh
kTvI2C2ZvC08lHpM+6szWvXDExLFLQw/7CTQ6Zz8ImoNIlS4kMGKrOD9SyHG1XG3qWlDyNLOjnnO
QoB6ZuNmKb9Nd3o2RzQZTeVYm5S117FHOuvpk3uuneaOBmhixo1PXVb7Gvn/BpCwgKZsPuqJsCxT
1+XJh6OxpiL40k37kMkX2+cybPTJ5y7VTnGsnMeopRso9u22TYtz1LYC1iJCYT5UUYvozLaJ4G5H
Z5iSagxvlL71i+SDkflJkveIRyH+tD2AXL5rHCQH8hLKF8oPaDxghQaOEL0n2LPpfxUJg3LJFLb2
7jkxNGus+qTWQ24aUTciJl8ZaMj2TePc7MYwOJiqu8xeUNQv4c9as9M16yMuG3RaBV3PwBBtgvBV
knSPuBbuvhW+QnnrVwyA9yTfgWnhf1saqzaroHzFUPek0S+wZBAkILqKmaMq1bd2G6MScxJ+fVBe
Kutd97RobTXU8G2Rf2L5yhJjXnmKrgwK/L5N7zr4KkIEegg/epbT+mT1Bm1ntnMLIXhransDc5h+
U4/RcVu/TT/hX1/oP7U9Do/CnPEuTLP5JjpYFll/KrPO35NcSw5u1yD5ZtLpep19yjEGM5Ee16pn
Hyctsm3CRNl76SekR3bYsnQM4CefoRfHyy/4P/pLIYo3QWijZpZw3eQHfjXrlMF3wedUHpWSr6ki
NonN5WEWBFfrPbyUiEHToZLjpmCtfQsZ7m6sLkiGfDxb7e/c/+obtyJEga3cqMlnz3wY+WOs5lWM
IXVfFKFGWkuhGBMwNs9CqZ+lLr+4j+oN5zR9b0EeXS27VVvpr1ZvI3U1W7Ae/rYlm3okT5Fr8EUf
GDVFLGPPSW2cEie3UPmzZmMQ0z3Zy0mV20wTq4weq8098ljmJtvqjaaOuN7lmiJ9Ualj4iJibj2V
zb2bePB5beusmsSvFhMd+ozSB/MuCQe2CJyPPUhFo0o3Po3DqumZuwzMAc6JEe500Gz7dgyhZ5K9
OuF+SDoveqq0HsMNRc19nhC0leOV+OfqifZvhUkwueV0c2ccSbuGzvFoK+1T+GX5YhYeQXvJuOiY
tg6uhhuWJ7ZNpNqkjcln6zGAmbpFKEMVL2miCaIqMxUI8PDpxwQVbpOkhUEo+UwDDleiHWqK5a6t
NgpJDbwJ0oFjECmMLJWxaShGF1gGiC417FqnW7TWfnLjifOxt6lK+79QN1ZCLAsiVTr3rgJ/NAxA
ScHqql05M1W2VGMcQ/xRqw6nzSY1qaBRtbGj6s2zdc8QK93JHIhvHcDHf56MOCruTs2SOZkcltM/
Sdpzt0a0AglRl+SsUxvOtkZdpg8r5DjtpRN1vJaC0Fe7q7sD5CzGh2k139gyRfxAJnJrPGV1O+Me
7PtHzx7oAvnljdG4yRs09kBj9tIT8Sd5nCSiFy/Eyatd75QsVgVJUejddlHKt8IbrBD2ElVKks7v
RhjzFoO9McS1YAaKeA/HD8mLEOMtJNVNKs4NHhd8Eh2U+2qU+5Zjn9yxD7rg9oNa1V/N/bXjBrn5
mgyYEog1aXLtse67AhFPWxxsruhl5rzjsho+za46kf2UB1rp+wcfWtIhSX080OhKbslIlwfitiHM
jA7MQTKrXywofJvec18se9JWZum9dNl0NbQ+DPoetZuXsxqaSVSlkHpy6vQ7q5hYZ3DESWL+o0Vt
cpCF0W3mloGyciOBeQoOSO+k36NUj+V4QSI70hbxz5AEAnTA3keaE+lr28hjHJ+5Doh8+wN38oog
xfWM3nKT6tNvkOuv5oKN8nrcigwGLdIrKRZ+Eq/ut6VzQRkbrzEpyW1tNDQgOobMkOt0UTaxrEnY
dGGbR1TZ7DHLnouksoPJYM3pRdgVJNtNDUXWOOn9ztfB+rR8W1NfXmq3fDN5BRkZU77GZvJNF5jv
/pWLMSVvJc2bEWGUgEOvy/kaszAFl/TqmOUvT/MlFS9cCoQRoe7EAfus98h14hXd6aGv1WPqI6LP
Q1gTL0bmgNNAxRwZlndIomgzZVWyI395lQJ9gl8ysmr9Y3Um3wsnMU/jbPTvArzJVLsfRJt5h3rM
9ODf33am9lpNWn5wISKeh9aiRhIlAh1ImavBRFKeNmANlHSDMvFT7n5Wph5W6a3TM+yfGBIido3l
qTAQrsSq/inzsVx3KBYC07HGR9vlA8RXjqWGWSw0iOit69wnwor9e+lnr3otqL4knD5BV9SCzYTQ
zlSYkrMlay10CSzbxWA+mRhQuGS2ucTp5D8hdfAdettZn1jdp36oVloVv7vJjbbOwArJPtUyx1eH
EkaD4sNF0G0GB9Agvx951NILqln3pBzoFbxSA9sWzX5i6cMzA6MCWzTd0mNZB4N7mCm/9bsmaj6J
2j+esuPAkdYPyeHbyCenctZoc3LOZm75uP+VRKdazo8UD+2N6b79jCiABEHj5JWZtbPrzNshx70U
WC7WEtdAoBlWjT233RMvsuSCsSO0kp6QtMjH1ElpeM8IdSWj/VvYuXsEkLks4xt8Ff3AYiSy5wPw
ifaQFZxaY4GkR5SGeA1L12Nh11/A4JmLBkA8NG+Plwc/UtE0T1UzvfVaD8s4nve0H8W2Vd1WtPNL
Tc9wxDc0BfYE9C9nf02OosIcEh/aeIguaeVqIBCR3ZTkxGVu4ZwL/xLFRbQdbZLywi4kHN1/iXuH
cFR9/iAurdy3Gb8zOzEeeuFfs3qg64BSgVEjfZCNlz+XhRlMHZgPkEnSXjapRKFOYxIiCKaMGiky
dl3b3aIYI5Oh1siHkh2/BZLSEzCqpBqhHPMuw8QSkxK72NYdsAQ4F8xdTA7YHkGqw6hnXQHhDKoo
DaaWKU2jpTWf4Q+fApJ5xgS7L7MT/IomKMDSso/Ssv2Yeaj2w/wIdK26d8YTwQh/R81HdyyHvzZ+
i0If4bpHM1n1ttgDaDtX05DsXAX5ou7VEuh3zlT31yj64RXP5p5sxDCoVBZes9Yw1/BO/j3IpmXW
WoN/IHtyujeZdHZFXeXBNhFm+zDjjvgZH4Sxk2HcdGe93Hk9NXozSkHsJH/bVBlrOeUVQaN54mKO
g01ULiBqRs77mbkQrtwQATDwuLA8FKL+n0Sd2W7cyJZFv4gAGZxfcx6lTKVkWXohJMvmPEeQQX59
L1Y30A/XKBTqWnYmGXGGvdcG9orulLsEog9ZrzZDqWNXFerkhs05UOl7NC/iNT8YzwOHHtzpObgE
YXofp5FWgdKgrUtkX3npAyubP1twc4h7UKjEKKXYK83fYeP28GI9BkozJzrSFkVsnKHOQnabKn+L
lfJ/CKIC/96lxkvAHGGvaCurNsNYJttxX+bC3sY10FUsL4ykkznaNlXorBmMhusB1vLWZbrIho1Z
HqyZa5QTAJh1Vn/uW9yMeC149q1DlfGTzMrdB5Gxi2Kk11Don8RUWxAm2LIA/iUYmaH+1bIceoKQ
R81sGuzqvctFaiho2DKHAwFIAtDreAod5NQ0aOgjfLGFvFttcTW263Fsbr4Kq6fKj7/TjHwmGyMj
14eyt8pwxrUCJHdOxkEDVMRWj2Zarun2zJMfUFI2jdralSGeJxFZzwvjrAvug8ecoYmTeCdr8bdY
7H2e6xAc1jv7Qanmmqv6WDvJF/QCUzbHkh6Epf5FDfZPCmZ3N6aa4qjdEVaVf0dtfB8Ffc4SbItl
v7mTBFAep5B0ZIKM//mm555KkqZwSNPOV640V5HM9BO0ymoX8iJw3+fBO0yzJ1LOtd3cvKEnGdv3
zec2Qv9UQ5SSvgsxSagzsW/JC2aNx3I5pFEefTpNuB2Vm19KC03CSPefjiZacd8oLnYJDNlyMTOz
Kr2leVk9/f8vUR5/d4PKD8U0gR9IxcTrDEnRJ3N651hgkEqoN6OlY3pPC12T4bDTsuJXp03GJ41E
AjMDvsOpJvMn7Y1+D6MYaeSc/FSV7cEj74dbO1RbbHblvRyr12LM31rcWmcb8th9dmiv2Bvgf4+G
W0MAZRYC6OstwqhXKbDYQTZnp2T/VUWB/RSa1vTUPiMCU8ehky8VCUMY5thuY3WawV85aJg4KUtG
Sk7FLBTTn7nRgkYqOQWkhe6ipPpnC/lcoizaW5G/c0HA7HQRvWDYmeWYbCrWW4w4wHHU98kKfhk8
bceR+OBVSusswbMTgMMsqs/i4IIbFnHcDjQKqTf6YxyLnLi1Bn97VTwHBhVhoDTLXT8VbEs3po3R
F53DJUEyAq0827BPWutFM+uGZsTmttkLAVbHKaoKiBVjr8a7k5xTg+myKvRBA2nBha+vdQRRkunj
WGNgQ/3EqCa2vgvtNldeaGRbDCHKuKLZaMAXeFF4UtKlB+FoTRLB+ercbSTNx8r0Dm7XDFt6SOji
g7vrzfQ2eQ2avYWTlTryONUfPRjNLXINepkxuKEzO2ubKiNK5aoBFJjn2GgbwgVIlLJOpaEscILp
FzC24J4M9iPDPNZ5Adww00lZLfiCv1j7D4qxc6ah+dO6mXMpc1vvUrfLN23d2GQRTNMmLnyYWm5H
bEI1GofcZhxgLGDymEB66bnJtav7EvCJfZPQCt50xNqMJ8W7xwktzZA7MSMG5gMapAWr5GvnYlrM
TDmhghF/7UDJdazqYe252tmneibZFiHKKmV90Q76DFTi0Qq2vRpH18oX8cbwyuirFnRcvWEdzN6l
JwNnu4ox+KG+Fi99T1E3BaQHeQnPJcYvO38DqOKxfBsOcxR+LZKqGVEaMxflY3q6+aL7ZHl/7hpU
cA0WrUtjsRkMbYMdIBe2S0YRcsN1N1X+VtbeJ4qDbzW48xmm8daYcHxV8/5lkowv6/bSWi1fWHaL
VP/eWQCgte/+Rb+NeC53/nCynSTWcW3ylWFJ89Q/3Nyg1sJq1Qw4oMDAT9c+KI4JRPc7jnoX/PY3
HPwtFhZs7930iWbXWcdd4B/gHjLVSJnTGjE76FY+uToEcDHX8T20Z/DIk3OeG6QlBKcau1qa3REN
YnN2p+KXKDFs+zgh3gZQk2s5mvV7qzMOR5GboF1adBnQeZAJ+phDm8jN4NGNMfFacq8pOg2zxZnq
mixXbbYwo1c2W69QIctdUa/R3hGEkJHUMb4YGkxFV0fearGTrGTKAzZb4pMU+QriEypzcMYQjvOK
+jn7Srv4M/De2yQHqxzbpA1MDRG6Q87T5zlP7czPjYoJBNscLOqlp9jAMgvv1FjmpUOT/K0oStkc
sFpEzsDFIO55Ci3aCZzbkEfGatDBL56kYE0k+GswG9GqiliduS3wCrqTlSDj9pw609dA5SHbBoF/
BC5+su0vHw48yhuw/g7uY8eaf7ed+uFD4htcs3hgeBYV69C132oju4c812gR6b35HJ3R9Hh/MLaG
MKSXx51eHuHwICveCozVBu9LgNw+SR5RZMvnPJ3etGFcjASwOIHVa7dJnb1djqhUSX7p/JRdvDOU
u8JGfjY/atGYByuRD0bD35bqf2fmyHfCDsoJ+csiqERNiDcUZgdAgXiDH5gf6BAQJuVMa6RT89G7
I1rXZZIvPJz1UTR/GGO8wmbNDDzZjb0Yn6LkKjovQ8VSRvsk1TuSct5EF9tHLTvS4a3joH1GCgmA
wcY316h7uB4WRCJLPXgxjUmlmpO/xoarQv23KIEVcb1pe4EmlRHI4QHXkeP9t1OwYGrnPt8oX1t7
x3Z3LoXdmhL9z4zcAiec/Rdgx6MxeNzJ+ftDPbmZSjrFKUN1kbH8IfDt1HvJdUx9AiPM9h9CTXmw
qn4gH5p0v0r5+1p688W1pLdWceCh9a7TS1baExoey9jC8JgPbuViLray+XmJKTamG/xBUKWde6st
BTSxjMUxaJtNXuEhgB3O1g5+JTBeKuJZEidP7vtXkKboIpLpTyvRcopFiymktBhV6GOaNAZre/NZ
m9K8q19FPv1l0QrlqZDhqkcnwfi93reuw7bZnsgnoOS1aw3cijGeQ0jqkUGVfeY9zrYqnVL803iG
aXM3MQ8sNbplH3pa+ZVp9+0mXRaHYvKuo2XOG7GM96LkhIEP3GBKJAvbnoaMceMyJ+PRaKmhmBdd
ojLjTY0pA3kyCIpBBj4Z3A8wGsuqxUINGw1h/YORTHTIJeehYlzTQLGdEuQHDmsplm/G1dFYtSV2
V7RfzXitkZDG+fDeLp7qLsXKOprdpncHj7VjxJys9Y9ko3YboO8s7JKttxjPgBDs0oTTjctH0V7z
Znm2/5EyNdkNA1xeoNoDa8BNXBF7TWY5Ihv9D6Wt2BGL907F9DLnbL2WXB4j+dU5NeuQgTulWYI5
YLEQ2DDBcqCq9R1wOjDoS4MhjgZGuG0DWeyMMzT3Zl8W6jUDbw7MmBajpnbM8/nxOVvuhoymt9mf
jjA/EPtOWG4I113ZplSbrDf0Gt/l3ii6v4YNUtdwwv3UWHszlndckSc6P2zNyX36FEDZN6VtjJum
Tc6elRZ4THiT0d7pSxzNNI6jLg+1aupV67rPVqf8U5n5n1ndbFUii9ukg1NHXPw29ex077VTtnPx
hW6soDY2kzNbwOxHrj2cRyezLs/Cm/0Tn024hvllr1HwpXu3VDfsw+7JLUWF+6c5ev50rjvkEzpR
50Kyl8gLuUWp8O0hHbjX9oii0d67dnBptD41nFmMCNG9TJVxCiu1dR39k2GlFq3xWpXjyyR6LJxl
/Ikx+IVD+y0zAVthh1yX0BvDosAx6JA7XOn+GBbJhz9vZkKRIE+99jDvW8t50M6djIr+BTqnNIg8
6bxL45gn5M/8AaJ36Bmvsw0sstE8CVwKP2YbXTxX/PL9Jfajb8ic0mmyS/3yNLLlx4jQz4e4ExaJ
DrF8UV4SH4RVIT/KesYgTnt0G2GwgWdk3LLANAvdHoLa2tayVZBCjeowe9WrZr6oE373rLTqjahx
85bzS4Cktc+bh+NP9yJg1h2BlhLZ9OKKDsR4d0GXBsRvCJgvugzlkomYKRkdEVQ7dZ6d8sT99tSC
qisqJiXOIDZVBJu3wPlzxeNaVg3LGzAozJd5uxyn/VR++/AzqKSOQB3C5BHYx4/pV48eqXQWuHuf
ydOqNzDNunjThA7ufd4iCDrlDKrwLZkzSwFAfoagnAvwxZAPtIZBqpZQrmcK2JdcpJ+Q1ZiVpum+
8f3z3E+s0uA0+9p50UkmGPAicqxoliFkHlqP2CQtrJ3S4RZF7jvc8JaW5tCb7CfK+agYvyIlcxfd
3zQQaWmqlQL6ePRN+qBuCPJNF5BdT68lECLCXnL6aN2mt7RAlJDHRr4Be5VdMWIQLjRXfwLQ4SSL
QQxirkkgC+82Iuaq+aWlfyRp4wwSEYsYSR1+7JAFVaG7VxSjgpY5TbxdU+GMdV2cOvmzgE3AjOo+
IKpYjdo+lOyo8NyfaGeB2xtPSWx+sYE5Wwp4qf0oR9S4acK4VsNXRF5abJwyugo9CYgv/THO9aYM
CoKCu/FLO/5L5yPy63q2qoRFVVSomLqmdlhPEJSP8RRdWslcOh5nbr+EQ3bKnir+74PvUDqMtHPM
RGKEX5caWF851QGfDM8gQqBffYqbmf9B8o+JJlsEGAYKPLEo+/r0DTkB17N2P/Vg/fWtYsm+bT5o
oLmnl+BqKtvdOCGTaDO+eYSrazTqHoaAGM1t1GwDpwz3RYKggh0zk+BQQnLuaQ924KvEtrPaU6zj
4FCP8YsCX7h3SN9YC9Vdy9z5qxsTUeZkHxUip36qkr1u8w/E0ZzN088QF9/KSRBq9wl+6uzJRKou
KVdgBB3jcr5FVd4RROK+tlG9iSP8gyiwgAADaXNa1OLeZ93yWI0oFCA/ZB+ZW8W7wSMNtHHtvZSc
pkXRvKEyZKAH1XQFLgEbUFh9Kd21jBSTAfNy2ED2QWzPXg/BH4ThCBEV5R6n4ZgR0CUT+DCDCQU2
znlo2UyuXDgHKA03dVvI4zgn1SppiFiJCFdUxl8HydC6ltYJPnJ0iA0Uj3Vcv3eD2+4tcwGo7Brl
N6SZhaCLANWIugRRbuL6DjVWf9514Bt0np6LOzKMftU9XxCh5RDwMxpoz9qU5Er0mggeIvyqPSg5
Q5dnu/ROQVs/CSB+h7GFte4h50rLRZDJUBjG0ja3gVrEcYCrEVEgAKJ/yi6zAzOKo90B/O9xqgd1
mayZ2cfUaQWkgTokiA/+q+vW12xG+KWjX2POH7YWyAumRD+LjAZLpM7d9NOTiVkb6jWqv5BGh2QE
rG5IwOhQCUChz2l5BhmTIHouMfVUJWIwPcOzAS/EIjQ0gYaldzlVH7nt/yQBG7/wrapZlQSMafEw
cNvPUGh63nt8kPEZ3vtn7fINY3zy1rDNV23RfXu6RO4r0l3T8phHafLTi/lfWQ4v5TPKkZrKG9O+
5ENtoC0ANWyvyLcXLdc6o2FYJkBksBGvUSNuJJ7kzlCKr2UKr1oi9nSt8TrY6KLofsIYfTgH7Yb4
vAo2nECQnRByg5/IcHyOxwF5Do8PzdG0zj3+FtOyMSs16+yBPAf8idOuNfnjxG1LVKPPaklxqi/U
pR34tV1LpQhqhmF4Um0yE4qljTqVvoitP4MGgD/FC2DN4YD0+EqKXc/D547sj829Z3H+tUiYCo+v
KFjUMnOMMHP+xwTyLSObbu1YAzeIEborfxz8te8Mh2lhzibDUDNQQYYoYlZKRrQ43sB9IkpTK/4V
Hhn1O++cciOaD+4nD50jMnTRdZSolrrmHQ8gMSqQtZmz0OPP49asY9blLiHeMxlMKgPZpC5xATfb
DBAzWTlRKxZEgb4iDSlyxc0UMD0H98OXwFPcyAXTm8FSwF677Zur17bX1Le+HdKMQCoxvmBlevPM
sTh3Zfxmz58xLzfEAw60glt8spl8DLbxVokTyttx3cbmyJXc7WfWu0Cj+PMrX/zFYd1BCVFHqDp/
axv9zMTV41EOQfCknKzY1OTB1RzCZhO0mz6FaR29xiX6AHoqG4V5eSpxEiPQDf5ZUXi3i1Kwm5+P
qRScy/aCV+i+KjALd8RIO6MqDv1ywoOz/D253OyIN/MdYeY3R/ZE5/Hwbcfh3MvuxTXt4ACv+TyY
YMKKWBZ73zB3Y+xm29wgZDF/NfqOtokKqPXlo2titNU+E5gUaCZi/I4qY0g3XXJtOkDZk7WsMUt6
0QBgRDaaw0lLVHhjTvRbhzJ/YzOUrE3/y5tC79kqS9bRNJ4pNpTYcj/KiuNIxRZe2/CvZacUd4Pz
RM7LvfgeDeunlSEmKc5MLzD+oBp80rbbYnhEG2LY8scMpoLqqnj1U4CjaM3PMSHq69QdMOhwn6xm
1//Ipo66E5zlNmpIcKuYA821+3siQHUtBHzXmmtunaeKRbCdTGi8EeGmpfNJ7JDmOYo/TLrkGGLv
oTVvdSmOqrHm+wBSUi25W1nBAjZr6Ig6zN64eZDrd22MKt4cNhadbtaU7kHB/5YV/yVDESSBapMG
SG2mEQwGzZO/cciWsZalIP5WMfI+mNL1Vok/GNuW/vbo710O+1VcUJioKPwlYvefCvsScuFT0jW/
+hi/UjrgcI95ISIwhrOPFU/FTG2auX4LwT0uiWpbq+ftbxP/NylZpLGSfCIp/ftsvvnS5h0ItfkU
ihFU4UzAklOoHX/l7TRqrKJzuGd8Io81Z+e59sWtALjC8Qecjo1KTGACYrjIYtAYTSTP+QJ5nf/V
jWXIRjo4mDM93ywL9N8ebrBGYR+B0bYzvPmrI7GVbMhoI6zlDQ54KIkMPdag8tEjphagLB7XNdx1
5mRwEFYZ6bAG1ebVnSoW62WKZ0J3jz5hMupk/BFoHpBVUt/BZZgBSG0jiz19q6OMj/U/SDT2Kbt8
tKmt2acT7LIMbLNE8iNxZfElIIvyqXLZu9wrkggOcdWesSN9xm0kj60g+Stu+FTgWLMQGqC9rtEa
IHh+cxITKEOp1aomJEXX/S3E7gKgGddCgid9ziRcPAIWvEng0YsJZjK8nKhHUO3VOExPc06NatAM
6h81hxGTCcLW4LoCci6B5858d4g1FZbZZHguqFx2+MWTDYEmi0+pPk5RsizR7pH5p8sY1ES9lYLs
y34HyjOYZtrjoWX1fS2qbMIXhJOkZsi0s+vCengwFHTRFk8dZVeDdvfYFBGfcEW/0SBI1tUgjn1h
TTwYMsdehyof80dOmUnYRavao1VH/1xhBg+bYs6YH0Vfmo/yne2NvjHOzbZeMxPVkM07V1TOQ/kL
r96Mkr8+RoQ6fZUeMRxC5t4h7IznEaz1sYceskFxHG9CGWOiEWmzozBjRtZvLSQArwojyHMc6Jtl
xSbZCrkidjj/K2o73/UJyoLetRAkQeXmgUCqYQAQeVlEGJbdHarRfx6rroc5GA9kJpdfwAoEPi1V
gI1rhUdavR67c55pviSM8+s2iPznIASW0MKGiJI+uQE+hlmMxQUUEvtvhsTM9n0F7ymefoijzk9+
Zqz7yncekLlW2Ez2loc4G65ZvoJhDp1LQTLuXaJlA0j+OgT+wEoq32aQ5+cYFGGUspUblCt2Y083
nHiTuZvg4UYTNh5LYUJHHqrPThdATe/Lq1UzMrHJXURxY5FdYXIZsWyv1p0OmhXaYfuPNqdDqTAI
1QkE0gTV93qOQ/EoDTPZRjPGa0Q8zGKZmR1IKsFA4nTy7k+EuLQt8ZcFbloXxRz7+2DczohmV9zR
3jXrX3AJU4zEcri4DDZW2sgXFDFCgzYtjc3YtRvQksktFWXG5uBZSWVuupT61cKGi/PM3ILR/UpU
yBWNrLUlDbmfynXVe9BTi/qhJPVwN7t/eoNiGpRZxFJ8V4vxFxPFQ5M4i8MaSkZTaiCZBvAkFjnx
3jwazD5ObRocWNpgLQVOBYigZEDG3WER1rADbJodNCFJ6ehgdkYjIuZaX8YR9tKg6TtZzqwSq01/
O0ub7JA7Yfjp8NAceSsWX8F5Hnuigx1omwamDWOOOdcKgBCFf09jkz5K4OgMrWcaSvKd5okVA2aR
tuXiahrB0yetDwwohP86zZvK7Pbc+Xo+MRnobQvSnkhIbCPir4yDW0cPuRe99RYN78JAWxyJEfNJ
2R2S8cfiPpUH8nzpyDB41fYZRJp9KmnCNwpBQFgKRjQBikHGV+gnSu/P0FTU/HiyGdIh72Lt8YbA
OTlgdMcVmFGrzql9DAeT4WY5nGpplFsOGq9vmNcG/SPrgj/WEu+mwrMDBOukRiaa2NYYxNO6Rcxy
orxG7bLLK2K3+3EAXYhId4VgNTgaqPUQZmQ75vMX0wCQUhJvyWWRsVtmZcKe6co0huRXiwyhCmJf
36d3HHH5zlMjWJKe8HcWgdRWLfzSZjil+USuMzqUyave+zEuDk4nfps562eLuXSLdhK3CamERkKd
5RYDuZ0tWv3I3cY+sw3e8H5lCzxlAP2+7CraGmnW78VcgouHi7FHxNYdS4nVw9dslBPDGV5IfLpJ
+dLOTvZnlNlrL7jXG9tERIxTuIIBCkClXSVGsytZDK1gIsk9+y7rRH1Ed4ChVWoD73Yn8z0buG5l
Smc6O1j392NrsOjSBBtlSzam2Y7ONVEpbHBiiJac+S+H8TOQjmTEFO9HzISIyrG6oty2pfsWhf30
yoxQHUk/w+c/oVG18asywAVWZgj6Hrp0cgs8tz8bTcwR0jjpHYwuwNcJXUk8Ey5YD84vusOHlYTH
zPJM4P8oPhsWAZQw7lVhWqfP4olJ+cZxTxT5VhSWfsmD+E/YPqXaC54Gh2WbCElhV1ECKsU12Unw
ou4bA3WYjSPnmDLIyZaPawhozoKRhMfW0ujtmgk3DZQ5IF8J3lYatbXB1IMUj4LhJnp7CzHxo8NK
3iPdk2ZlvgUDAvpu2SBDCnkiOPyJWoVtexhVW8OvPzniuytD3kVpfYiZ/rHRxbSEKiHcwgIs+4dO
aOjmgQwo2rFFl+Aygpy9aY/QgHoaMvaqD4yabWtWPAY/7dmWWS82efSHQeasmhqrOstEzgfaBi+w
9SsV7HMQ/XVhShyrvp+fpm4gNc+YCSpb/truZF9tNIwkm9I/hBPEQ0grm6qCKDHOccOiFDogXJHH
gnceSBFQ7kCErPKHM4TxeJv5GeuiwB93bh8/DxKdURn0BkD5hhjqKGEKP8pXbZPKq3vCv8gl1V74
RpySWAGcpDxJ0p6AR/c1b+qLn+b+jXEFc3DsvkldgHwIYXIASN0okoCJ57Y1kHHUQD77+0tWDH+j
ZAsyzjyZ2glPjZ1QXyURlNOaaqYjzckoiO7KNY6lhH4vJvMW+5vxNsixvdLuVZsklFC5h+Z1zJzo
xEZxI9g8nQTOYHvhlRDruWIky568nxnTZ4E6GS3LfcaITQKj0S2wmdUBovvWj4AtWwLVBRkADIMC
xq/ZXZnaP+pICvqQBHxo7kVryspNodR87uuPlsS/L6PbUerjWQY4cQpbWh05uAbEzjDd6MokPhZ5
09PMUBdCHvwCxz46DYHQvHInzHo33rhiLyf5FgVaPZs9tR75bmD1pep21cQQK8Wyt8bJe1cygFef
YAMZLGauDuhi9vNGs43NZL5U6et/gdjglIyL7WLSnMLyZ9Kuc1M2esEgpjQbqBkYJWXYdFKFcpUk
ANN9rQgf7JFJbeou+0ETyN3txhJ5aos/bPrbMoxNOs0QqUZTE/ncCugvj7TPDmMWZw/BZJ9Fmg6T
ZR8sLf3ehmOwcvP+s1/0NZ1JcFzO+uu/31XCPJ16k/1oE/U07d6XI4dP5sD5Jl/kkKZyTTxAvNaq
JWjEbH/wL+rfnRW8pLTOU4uBw2WDVuV5ccDed0gHo2fAApVnqLnpBKUc5uY+yNgNBcxIygxfA2K7
Bk0HUZFDwYpDJAbLQXqjrqsHeMbTsUWBv63hEVFyH1MrIRy+/82lnB4FC4nnlgKkFM57xH6/EsQk
yKl99prxy3YZSrXMcuBTbkN87ECFPWTvUdWhR5aEkqLa/cbvdsxUbcLd7MO9Ihqz6ck/TKqSQ7BX
rxx2zVPv2eU+BBx/HqcPNvr6NBbLmdaB+3bL9GEslCg84fA3lQP12Fju6QLMkDByRHgEJhVGuR+K
ngQ8c9MklUWeZsTUpeyezA4egml+o8/DlN95n3k4Q/ixuDJQXSoiaX5c1MUeMqlGhd2vxteACryz
h+hvNQoYwOW9zYf6NQ7169xAiGBT3J3hhJ2a3PVOsxH/MjDjnRP+aVU2Pa5glZVvnW+fPUey4/Ih
eHRG+DJGJa8IzBDWjeri+x0kg8at1w5huaB3+scCMpZOaEDLp6FlWZV7yXAhZZihP7P+uCSZLG3Z
3LLV+ypDCrPACcN13+PkM4FIZP5yzMgRL3PWPgWDoBxF3Lhxvexql46+Dir5S1DwcPRpeikc2+9R
8gdA7Fpep4RcG4P0IV5Vl5NQV/WS2cWooCT+huKuuFpxinUqC/Cs20V8dFBDsxeOr2jZjUvNdLOx
cAsXbm+RLIzz2C0TZz1ELtl09NOXCmglGwZngXCWNztP9gibKQr94UdaxB+pvq0esI3cPRsH4zCP
QPVQkz7hkHHWOiRdPIP/dBkRBg9ZGh2DMvfXgFCTTYqK91ibzRZkT/LtBF2EUUv+C2ckpar3omNk
QE9d8P9e+GPEorgMjD6uqlX/9wvuhbWrdQkrU/jnjlHuQbTiwvFqnyShJUT3LbSqzgWkZbTvKdtu
Y8HQYv+KF5nelYBygSn5Dz8R4hSufqKz01seUuKTY76vAkD+SwmJBcG/+lNtngmVRtrY0YQRcwUk
i+nQK+7uamCS2RSt3gfE7DAy7Oz1HDT53vqTWk6/I3XN/C1LE+V6kXM4gQ3BqU9AQCddmFrJ3kHV
hcCgijb4hliPtY1/5ET4hRnsg0XUxIC/qpcI7ZAIPrWelIhWxjzLu9AUmpnF9hn9Y7Oeyuo7QKKu
1JJ36frZVlRhuxUN7Du25XgBmoMFO6lIi57h0oRFX1uPKq1NTkuxxHODMQyZvvH5+4yJcn5oLGkG
4eavmoDazTBMSRpKINcm2BqXDJMefC2yooyY6SbJ2L0UKWJO5EC4c6AnDwrRbt/sbaI/tnkJN3uL
INHYDAN4f6yr+tlO833xrZAVHnKRIXGIZ45TExDPauxZBo4J55Ikym1rYQdbV+04LbElzQmQ74y1
b6eFPax8uGY713LXjgwWWk9jPSk7Mv/3l7hyrF0kEzwzHAvrMgchYYJ9hYu10IKA4PIb/UgR6dcl
vSDkK3rqK3zwlHZZC9g7angPcvBrG69W046Pg2yq5mWCLnOJwbjdnZSAiNCL4fwDaRVkha+GeOH9
hM333HT9nQMOjvK7EbvYgjr8e2ZqTWdTiUfNgbLGgRPBnUl/apwqaz8ENT9jLFwzZDKvQDZwMaru
zfbF+6gAqg8WxBsXh/nUWjNZbYu8rM+qZ8XTy1h8GJ6YFWYQ10id83uCexzV5Lf//t1//8Rs9pRW
Q3WZJKFjZhbGREIRLWQhIYLTiKcrA4WBso7oPcBNrAbHu+W5/jqS3UQ/BxsLnyX2saY+TzCJXBuu
rUwlueYscmIZW4xe2WLQ70y6UPeZZZNQJAC7Dr52auHiGUd8/pw70ftoESpZy6G/gFq61dU0HLB5
jnt71sx1YqqbOW3eEtt6S3hc7kMRv3WVq/GhxgwgDwMBM0+82PJD9/7TlH/KNIov4aBvdKIoXeti
Gw9ThZBuGrEluu5FZIl5KVT01kE8e6GIcV44JIZ1NTKvN+WydyoBHLVmj1q97P4EqsLoVqZf9QQj
JKnx41bCIsaw65L33vxx2zK5RjHmD99tOJNLTMbW8KsIg/eI5HDNJ/EyYy9bZR5VYjcYNb7G6Lej
xgxsQVZuwb+Ap489fetSN3yum2xeg0c4MjR3zv/9opUc1g5t7rn3+hCxFdbBeUNLDXoqptdxdQ3J
nQjbnQogOpQhFeNIZ/oMuUEeG2zim6KzH4Hpu2++O1yw8ePo8owlQRX/G8CUXR+Tg5X7zAwA4O2a
iXC22T+kpvzNmo2GLs+BRzVg+GOxaUEqJT0eOZqDKvmtssE4e/IQ5tLbNkwasU1nzDufgjB7RdqM
vpFrobIBNnJBZqK/CDsXZ8R2n17pEF/hFNch8xB4ymtpoZlrPBZW3imH7vVV586u0Ou5BYc/zXHJ
rtv8ATPz7XbIpY2IaYhk7XPpj2U2MUgLwLXKZeTF1rXkOKJGTtI8eUZTFu1GJtsr5NgQCES1wVtg
b0SL8qOeo2YTJd0HvXZ66yXdJLSd7yAfnbM7TFxzcjwBTFXrSnHHDlrxGKmjrbziVxYyaM6IRvgs
ZP3B1Hjl6tI6+RERWoP2XpLCmX4SxmyzoeQBD2+01qlMsNq2NnqgEE2usj6Z5vq3LG2eMKXiRwBQ
/sz3kDNkKaqNG5DuW3WB3ljkvK4dZANbTX4OE0Xrm36JGSd343NXRu1FChBQUjqsMQfHvcbePnrS
au4+ygDTXMhYmROBLWSSd98z2XdXnRivlJNUCeguXyLbwXzTx/2GAWsHqClpno0eEKQ/BdVVGJio
2jRvdz0yzM1oAbcPoBO6sT4izqVDGZDoykp7axtSzYbrxdw4Yx+gdUTM6HXGCbuR2Oqe7Kh4ng/5
4M0nXDnATzK/ORBzml7gIz0HZb2TFDw/ZLR8SzfUK2Sg7sYPUXUS6jFsvR80esRbQFgre9u4oY57
lLm2tzRR2OrG9NQySUAghjdN5czNopamOWvlfOqK5ks4gFDRG+Latc6qroqHkT26SKZPvfU/7J3H
kuRYmp1fZazWRBHqQoyxuIADDtfhER56AwsJrTWenh+qSbY1bYw07mdT1Z1ZkRnhDr/3F+d8p4V5
pqSzp3bklyH4f8y4ovMJiEisrT/+17ikLW6punVKwacxZzrvWPluarqP0a5fZvglBsaccvjVdTCU
7VwybYO9wfLNZlWZ6w/ric3uE9cYXKh5w/X/dyds7QFozZ1xb0ujfJRH5FP2wD4+Lm31qnWuCWv0
vq3sw1wwHR24i94U8ooBooVkomkVJR/izcpMymOJC8NZ2uiRF9i4426YsBu10W7sCBQHI4Lfpybl
1a7zxynnNSmS+GR1kGA7O2XjseQ7a1wwSxme6OHsQaJXbkvKqHFekHkrdveCLXVPyPpPOBbdPwq1
fCanSbRXK4PaF1tiQvlZ3ZcNUbuzJcbHOOKtaXhmPfI/5i0rQYoBAjeOMymdm25Nrc2TadpGKJu3
DCprbOsh0mt7VD0jxg7eEtHsK92lTSUIsEvecyMa8SHMo690PKiqgARZrYpqg2eqA0WPld+ltzGQ
QMrVoWZMmNR8qSJrOpUhYcuKUVs4QhAfNRFmgriGnqKNl6Kx6W1CHK6ELTtqg2RmacPl1IDiyx+6
BG1FRY5jXwSIlAcU8VODiVK1WwiKNGBM+kJI8HpEn8yROKVrBH2HR4834zVFu61rJpCLODIPTI+f
0taqbyjCKBzmoPPzfqRBh6Rfqg28HuNunjSUYYl0DwA28kNsydRaxXSgLthFwaz4VYKRh6qC2fQ8
BcdFyo5g+cNDjZxs0xFovlNGOznUiZz7aHAgTDTSfjDxthVFvxVFGu6FFj5FhE6iRygLt0Ktt1CK
n4QqFmA3tGyx0ENfqWcODfr9yqhPBBocpAoN4yyxjTbs/kG2Ym9eNPsUl2bKhAr2vdI1ezVZJsD+
EvKhhUypLuhrIgUrMr1CQE9FegWPl9/bQ71S5lJz22fjhxh64xqFa5YwZ7jT1BL51jwSj4oYEOPW
yOTrOAtxKISmg38UF1lMVovWpcoOjTTaFiNcp/BVu8G5QinOBtjLRduwb65BV4ToWkapBpGSNfJH
NZzDPL9EyXMXobxqNfm+wctPRhaRb3BERePhd7IOc/6j5+jqLcueIdQRpdWn4/tEbZAiapVTSryy
faFRrfZaWpFZYfV+NQDLbLGLFZDVcrJAnJqdABiT0XTHtJ/3hrCJ2lWyvWy+MmjhCh3tLZYl9qJ5
vpfV+CtF19JWTcmcJUpuOa8cII7kQhZ6UbXmGQrOdVgVjdrQqXsZwEelKhpDbZB/c6QGh6kOLn3O
rLNm94JdgqyOnqJL5ho9C1Jotln71SeI4K3jlBnRP/4hoWJk08eCMx9J6wTErLPBt9UtQdkKqUUV
wYRFvSlpMAmu6DVXR/YicLPvKwR/qOfxE0g6UMKBGBXPNutgW0QNR4mMJ96WSy9sTKe0gc/EAADM
okOu2cBrW/AFEkkC5QG1wlvVBRtW1ZaXKIG0CUU6X1vT3Fi2GV7VKa/ciM0vM/B4q9bz+BiEECkL
S/3SZlgZ2PPXIJp0WwoRYX/KY9dsZ3CZaStey2IsDktNrKGVKVvArGgLLVl+tTFHuUbWtnvNmo5D
ZyQPjLhuZoa7fY6I9MGi2u1iJdsFciBfl7b7IOAp8I2uEXscPvPWnBg2Fnn6KLc3PvHKzqzRooKg
3kwEObzOvYK2LlQwwWpD742JiF902Ud0uuwJ3nqFQ75rFQnmXFX72NNQ2VnR4margDBFi4d3PKrZ
riu8ZxstDx+Sdqa6YNMI6NXAxJ/YUu3AawfDATXH7dD4A6oqU8oXlj6bLBhzAPEg8hg6N40tkXDE
DiORlJtsBfHRtvkZDfREfVajJ5Czoz5D4Yw0G3NNDDquIxMqqdKLNuZPIzKohtPVKcfgtRWh5qZt
6snrZ0Zi5SC05H2QC8nRRYzdo/mqVdXy5JipYF1H2z5BPpQGKBFNIFYuE80CVirfPbCRJ2zASP2W
eAfkiprELrurJgISV4MJlVfeXAehegDdPWZA0hblR7W1FCKj4PAiVWwApifNhZSyWxk0uCxDEpin
9R96k1TM1HBp15x4F7KNat/om1+SD7uj1XCBp616mo3gI6oTrNxLX/sIb15SBXRYmAVQTtriPErs
JdUokLw+Z7Zkq/Ol6Y1my9V0m4sO52PJsz5G8yFr6PLxQpymNn+WqjgjHy70w4zlFtQW5j2R9NSa
QcfYDh8L5CPYi7GsbzDxV8TkaSXT5WAbTprs5Zlqeo2VmnehLASJ3ajhmVfQzFedxX7mM+mt7tq1
DAk6/sBUQcDhYIrypCGAqJad7Kbu/JpQGJaOdX6wev0t06roBIjsZlYauvdkuGEs/Sr4/MiT1px5
ruKmRjstoyZZ/dMjGxWmgxjHGtBuyKzJr6sBiv/9v6b4+Me//df//t/+M5bk/xVLIiuyqdr/12SS
xyau+ubjXyJJ/veX/SOVxFb/ZM1mKAoqZtuirCB8ZPxpu7/+sJU/FSHbqm5Y/D4xo9Y/Y0n0P4VA
W2kTVUM/TszfP2NJ1D9t6JC6heId9YMs/3/Fkli2TupImc1hWey///rDtGRDM3SNP5C1uzBwYPL7
Xx9oG8L2rz+U/4KeVGlkXelR7kU3tR5fh6zeJgnUaHocp6lAZstgOkBGdGa1KphmlDM58XvAapgM
VUfMTYfxqJgdIibLek3wczpDq+MKUeADdbQwYJwge6JrtqG5syTgs9C79oiMstOU75BKsKjv00h7
7FjNukqi2Md8/Agf+EQbnmUMDfk8W0LYf9KJ2UUz5RvDZq7eLns5AOqiTgDaQeXYKVKZeDm0cr6N
1Un2Wqt7ivGwg3X/yK3irRLSvo3nCCLQfJ+YT3KOXI8D4HmexdFuyy3NxUNroD9Vpuo2zMg3Q7lC
C/Auh9pnMwXekkrfeqhdtKxhlxSR4Tkb5os9AjIT5pS4zLfYA38LkB07pmmCESFOYfjshHAiPyuk
4liGwzvbCrb55WkUQXNsynH2oX7AIufKCK+h8j7iq3XbVRShDlCekinyMJpeuoyKWifFMDSsYyT1
5S7u+OnMWkXKjx0wNqZ4R1qSq+BF7WkhEKQnkaenmD5QxD3gm6Qph8S7T9C5UF8pLl3nzqrGLQLH
GYI5qQoEdDf2eAwwBmYh2meWldwIZsubOnTsJIP0SocQ8HegyCzIDEAUy5ZREkhcyLerhB3vxxIQ
jmFiIYRa6xhyUmHQpNUIVTIH54mmMIWSpmC4InxH28sGVibuoQKBIWC2YvTjaLacesnJs0bobRvj
mcnmZREMoBL5ZEASO3d2PLqDFRebueqgXlfAxscq5loPUyJhY93FerSPDfJnWXdjIatZTXN5Qm2P
cb9V5k+xZPtqbrNtp4J5oWWDTNSCaTYraqQQut+mzapsnyXz51Apup/M3dZEKRGby4EL/NgYiLCS
Nrtru7zZVhUiQHnlXc8KWR8GcsMyqmsfnRPA8UZ9yLrXZrJh/+YIRHAEvwBvIyDFU20Q75UV9z7A
YMIs0ijDu/asdtI7iC+wjgoBOk3OdAwAPO8uI5WR8QwqToYeXKvLZB7QmxB9ZxEUr3RUhQEDU3Pc
l+u2MlG60Q8r+s1omQ8JlukK7qI3G9KXVWELxB+JKziaoXwBJqY0JLMXbphDyAvFTlTg8+8wB7FG
A8EHtsfvRPwUL4E7Cutotct3ulDOWUgYNkREPFARkE0hw8LtbC3iDY1ezC6/6W2zGSSJX0ixlcWF
daVbOeatfNLrtIeQR843cjVoOTQ66ZD9CuRKxAgQ4ZlFvlna7yiy+GZzFVpXfNZr4kOxsi8ohE9B
nw0nCM/9iTCV0WexQ5BnFHwOuXwoTYNl3+q/B9jPwBA8sl901GpltIvN7DE2jEcdtVEco6KH3PyK
VI98tUHfzw1xk/xRrQtND7RiFX+oBlmIyvIj6uijMkkpqskBxEuM16xDJd6N9m+pW/6S2pqHLkB1
Il2ETqaHiY8V7seEU+WPGVgR7Mxua2J/QPPnNDIqAhN5Yr6s5Thb0h39PHKXqmY7ADhOkEHOzCkY
ejjxYO9R4GMqSKJnsK9D2fjNS0C54bYFB2nMoHtgRCDJJriHmdklXk1RUhNyejtjzluVvHKOfyow
VegDpYlOZfwB5y0M6wFiyOMyJVeY4TxqFoNlm2jHINkNkc4iR55C4LUsdxpBjGoWfIaNEfu0kMY2
mCzFB4Kb7OlefNFyDBM8bfmjFGp3EIAnt9ET+4nqHZVORZ640XfbQO2MU0ph5MVq8YAGCxImiDXI
3lmEtQI3nJB4/WVpciGm3DUmmmDeGi4gxj2h3ShAy9HpS0RwEzE/rMEcMm7U9lbq4bhvMg2IS0lN
W7Azsnor3tZrjFVn8aQCfSLIKfVJ/sAeGUVc9Hbr1/GlXjPmtLQmtbcZzyHrIvbaZu81nb4xtAz4
EFTLzaS8cW2j7LdZZkhIXx21UmdHEu3zpARPYRLFPmOw2KHwzoi1N+4BxjG/7HDsT/NzpxtPWYOS
YyTK2Zmyx4lH4qJqxmMaYectpfEowF1vAil8w+HQMfe1shNGQQ+r5+vShPqxCjB4gL0pPRZ+ID7q
U9y1zBtCbSdh0Lo3mjoibAg1aQ9b54TJcVdZbYv5r4GKPJSHPmh+rBwtKw/FZZzAqJaLnW94gQgU
EZ7UFJD3wxlK6ziDZ51M25WKHF8bExqpjh8R/9JUG4gSghm0M8YETGxVOG0H4hI2VoBhV5YKnQyf
8l2Ol/tRQbaqCfqIPOo3URgkW9vsmPGlKMNIQGnZXYrlJaLCv4CoA98Z4dVZVyKyUiaMu3Nu9Xkh
CTL8HHPlu5doXCQT7UVvywQ7OZ0MPUpeIytShdSrhFlWCWn/JhV0fSNbth59nIKzyF1YqAWDZd2o
8dHMhljjiTpO9nmWFwicuDrYZ5RQWVf2ijacm1a/zv3UIlwa0I9iEIRCRSQ4x0KT6NlRkCXgZLLJ
/jTCJUqkmWvm/EekOJAwb+d7MyaVfEFVY0oWIQ3VuKN3yA8hAKWQIgL/IeqaWHxq0BAe9Ci/kYVW
Xnom3fjWSOSCh3PFx8QadTrpMRM4NHAk4w74B1ml5KwXo+8KvMqmIJXLacLJM+TpHCmqG1RoWaoW
2ImVSn4HJYtt9cJOg7Y3KxUL3u66Y6mx2ONq2Jo6SvGqDidfUUZyLfrfPk9eBhlbuY2tZ4OAXnP+
3qDZ7UWCpI2YdRHbIq5HV04pCM0yYp4DPY96YmaFUEZ4oEB8YdbfTBYcJsnMUgwxqx273vdiQf5K
CJ2EFM+te/UHqwFUnCFxx8Au9tEqqbdYtc6SdrRMqKDoEU1nVsmaGZXmUocJ12rGKBV6ENsXyhu7
MAGYltFNGxRSqhd8hsps2S5+wf2Q4PtpQUlvzRIbR9gaPCJyf5Lstxp7+hYPGu4/mcekrnPbmZT5
kWdgOxRrJsFYXFskDHujKn7wVLEuBVuStzOQonOshzgdWu3FBnMCUS7cLBPfxcLSZeqYl9d64HcL
S28p6e8yZnUOIvZ71SpAUmNbdJvJ+GD17ZGWBf+M2k3JO1j7K9y96txKCHxtS79LA1aUmeCZpfw8
L3H3wJQ/nJC4LtoqQ0jQ98A185H4fSQ6I742GZ4sa4kRVYGltKoe1wlDZoTpjtKWDRPBUbh9tTyT
Hi+3sDnqhGLAlqlVx0KFcFq781LetDHFMvU2mFQcRZu82Ik271LTKs9DCBddH8hhJsvcL4XFbkDY
+05C0xtIXe7zmVbbrW5I+LFkPvmVU1nSm4Qbm8UGEddFIkMJBQ2wxOJnwSztaJic3GAR33ljfIkY
wIfZpKtzFUOcmWtozMJDp2kvKYHZG6gzoac2t9Al4QKNZ5DqblkwoSCRi2MgfixFcVAzoXlar380
evUD2LtL4CQZ3Fd2hqsW7oRVcJmxHZxDbjm1FS9iEsCtp+ioJYitFVsrNjFrInyjYPzTNttYWQhX
tsQHUeXLKRkM5m/Whuzi5tTZp3qFqNYVG5ZyKg6SVOmuZeACUotr1uw6HQKqiitHtMk5Hwk9ZQ/8
I6xuj78JgKd1h9qFcMa5JTAHOBs61wEccWIuRznSWcGZ6YXEq4WOyv6ZzNrAUEMurpCSBzZ4xPqw
TrapEuts142i92a7g2oJHchmlVCrYoS6BMR51oh0U4qHMo5yF/80CqCgSQgiGrM9f+nbjL1eqxUN
0Ss2Bbv6DhL9Ux7VCY+ouK2RUgHRI672N6nTekH0wMIl1M6SDPmhBLeDTpLiZcZeOwUohTFp0wwt
wYWRHfba3mLQog7YFpiuR76s2k99BWhL2jUxu1KNpSobnRhtRWgdylR+SxEpA7hpkYfnUuFjjbop
FST1JZR8TuF7SSjPzGYi3NfBzwyAqhj56/oqcqcgvCp2fCjtCGF8hwDFlIqfUFPvCYK4KBNOopnr
YBNlluqoWXJGVcQpujAJEzWukL5ccBiL+kGkZXcJNTyKQGjahKQ0pXhKyuyrJNBxRAjmNPpFYkO2
gSr6lqgYT6ukvmPLzJipAJQkeWmfH8t1/QyJbtTFt9JgeislcCQdGuGht77/c3hTIGOAVF/9/PXH
x3ceF4Cp6Nm+uv9gCkPEKqOur+nfw5/S/eg+/u3n7y++fOR88TleyuYj/4+/7H8Ob7Q/mdioTGBM
A+KKov5zeKP+qfIbWDRN09JUWWNuUpRNF/31h6rzRQaTGVlG8KyAYfrn8Eb502bQAgzKshS+1jD+
+F/f3vUfQ5n2//j//1b0+bWMSWH96w96YflfpjfYVQS/JguGOOg2FPID/nV6o9mQazDKDDvOnufK
kJ8VOeE6rGi23gIDuOCJ+lOKPYMcIXUTRucCHBkeEdrBPnUYmhDsjhKz+MWdkRiOjiMKiujae+ND
e15PiMGH3iSGV8KsaDSr/IywU4Xb3zzW4WOs3s+qbx/hYrzbkJQAm2ePM9EB8oXCvek9ZBKLR1ce
PHEIlqMbiy0wYtaBKCvZ0OJaLhgHgeLL981rpz8Hucd9WNEj9rK3hZiGMj1YcAvuWNwOSIBbNvrH
kSVadlBCIms3I4XDuCeZoGhdOge0BfsVJUmKiHBb8oraCLt4dlGhUADyq/bSq3gFJdu/0+L0X1wq
4cDl4jhUN8pnH266a7H2iRwdG6xZWeBgXWasIz9xjwkiVdBnJQ+I20rLPZPaqsAzJHRNcpQ35U77
5l4b4Fqg42k9coAWjJkkMvpp6GCUbp+td2mHDVB/Ge4DrjP4Ik+QkaQ3NPjhJrhIqKofOltH2LGA
nLc6fvjOcmsfOIp8no7GKft1sKihcnWwwo+4udBpPSsvleIRO6Ei/lTdVbNTbLaDhgloq4y3abkM
1V0BJ4ekxVE90D4n+ZbXHBR+DzIdBHD/m033iJCtk1p6XKvQzijohy+4y2azyxUfZZtOc4YroT6p
L6wHyP2lbeoY8E1gTQG2O2VyoCYdeI6C5bHnQZPOlCwifyDyLS58kv1cQ5ybcW8MT6I7NzJNuG7e
qL+2E8q/CZpGJhytgpDF1ElnrxWpN2V6lOAkVN/yrp+jF/hcb3wIPCs5V/qVRCFD3xPOhwO9OmNk
/a7H/JccHEiov5leHgSjfb1GwqFW4oj9w0sX85cdGZfWyACuo1sc4A/jqNgyjbJo1xazix28ur9S
I73NU/SuFj1ZLeP3+u+hzT/fRZKTTZR/KlP+WZIi3laPGupiHXFnvZvqx9nKjnCj9gudVZTIbk4P
UKk3t7chW3QC9QrjOyakGySPQzl9dWCdQsD3NaHLfh4r7qgB1OlPIsEMLEJEO7gimSBJyIXjoqTk
bR21/qFDgycLvn5FHlkjArU9myLE+3W7N0lISQla36mNudPATCXHOu43jezUJsMSj9UEQgychKag
+bSgD9Lkk3WgBccK6RVNp9OMjIv6Czhw7Lv4DYH0XRHp1MSicxyTnZM9Aak5p4MnCYiZ3FwTPvtq
CyPAjk9GfUS4ZOQokI3NNgr9qj0gsUbODGx8Evuiuc0gsvjwK8p9lOwamnIldiqi15RPaKRI1arp
MwhBil5hWtL2HToEcWaD4h70e+kTCBj2lWvjYa6Hj0wx3a6IdjB5NxNA+WABknmMe9gJy6s0Xrv+
kAyK0/c9+tbU6+d39mhOZ/4W0XulA82anxUsA4N0WELsLgdpbB2nf0KXiPbnEjNO1NV3ddpVuH8W
fTyUs+WHDKJQdDqRAZVNITsDHxY505yO4h0GujR7huKsSbQyUQ9P8VS5bfPcFO+STkV8B75J7atN
eQb1iNLoAd0Nvop9K70Y051lPJZ9iFDuuDSvChbNFevQ37ruppCOLL8H5WUuvod6n4UXEXN2N/du
2oAreiQsnejb3pG1OzGjxzF4j5aNsey7YNd/CnFtwJ6gnqgUBv1fCu0aGC8TA7Pdc9A0nI24kSiO
ctfgsph74ljn7LPMhu8oiD5nq/+OCUqx6/Z7/bUiNX5lcbdE1SnD0ixkAt6Gayk/SJnx2/Xtd96m
n1rGf7zKWZPkM7ZjIiom/jpZO5KI7SbBZ00U1URl2ynjucX/lATqXbFqWklKi6qdDg4hJosCd0Jc
kHKKsDriULR61FdztG/kB5yQcMj5LA1rKGvCt5wa92j3cTt7AwaVyHgKSy8iuYm4VxI/NUKOFVcm
Mq1x1sdAzXzokYzOEcCHm3YQKEecNcpLnu+N+pfqOgyljZYIX0ZSI5ExQdqBY7S3xsy/IZG0xmvM
6VsiC0Gt5OsmSgV0hjgM08FCmdYxrzNd8sZdyxIbV5MLdBHqVYKSZ9m2p4aB14bKNWe0lmMWAKFw
Cie8DMz7gudtr9ylgiM6fjMJSDaXrxrBQwCpR085+dQVYEcEAWIsFbW7JVsAPmWubI1KUjBYJPCM
bGBm1fsGIyHCbYflOHpLnAtR6gmDa7Q+qvUzCj5F+R71PR5yzyq+etwLVfIgkxEt3XVJjx22vdE3
O6Sik9SZObaKQzGV8bi8W/iplfLViLhvKvtVSw1PgyjWIIYoROxMwKQhZ+Ce3CUaHAedNRFnMiHC
CHIANZF1vGM+ga3uYCu1i+SiRv7PUJWdzt5g2llya3VGv1Wj9BAxPUGH7hfZx7h8oPN0da4OpZte
g/HMnpwcvmJ0YEwhLLPcOewOA1t6CTBc15RYucwH9LrzodUsd9pX0l2qnWvlNR+IoBVIg5jg2fML
9D3M9m8qakc9f8FsT5bEVB7rsmcpLw+Qlg311JezAuo/P7apfh9Mw+APzS2ac4TiffeyyOkBSeVP
PJzi5gk9LQhuw4W0cTSJOMBS7qK/ZxDD6RV7S9Szmwd+y1sZzKNnGh3p4Y+oIrEyBiguQQg/jU3o
tnP7rRBW4qg4XsIclkkE8CLAw5ll6OU46pY9Jy7PouK3PXwRyJjkNfHDG9W9Edr7fsBaGcWHZV1X
MSczkhghZe2GhtiawXJ3zuLp3EdXZ+qvNigIvLZOx4EqIeGxK1DDpGObV2t6Y/Hh2oARsrDl3KsJ
gcKcFNYHxIO3An0D02ampcwOQ3KtEvm6rirsKKMeI/jCiK6pWex0DezljLAoxLIaSohhG/kuFPG2
w0nhdowNNmKZMBFE144aEvy3g6l209j7IWNHMH0KA6EZ4QNFwBtFdYVRabyXSG3TLmEwkcxYexUL
QVn6pSW9KUvkbfXZie+JOMEIPQKWKgmFdTXYTmr4M2EWQHyH7hhmJfpy1fI7Kd5YcnmVwLBGQO1s
rC0i5iOOXMOKPyX+8DojbyK96liIt23XOQmPW0gUo9x/ydm3AvetuKXI/WZT3skIFPEMpM4WtJOr
sWVd9dBLDHZ0MV4k3mod98dsh4fYfiXAQ69w64Kbmfas/dggwXxLPmrmcIDy1P7FsqOLHMXnJpzd
mCmUrT03qXqpCziowUCGr4yIcjAA7OO2sg52ft8ET711q6uvgq0EMRwtwEdGb0l9D39mi1fLHzVz
qxkpvi55Dx7czaDPBHr40ug1NLvH7tMMaCVAJsyztu3z6c5UW9zesD0byMGr9G6S35TAEICjq91Q
jF5YR1+BPYDpjX0+gCt9qiGnftioqw/UlE85mRZ1J+5iO9xPqf1epLg1WaGilWFLuRApYnmx865E
6XneTImFFnFHRAlhPRPPYLuv60vKGGcU+Yl5+0eaKAtIpBEVu37FXbhvBQpHc7KQFyYPdvb3/I46
DzA3vMI1CDl6lXZhfJagnraUW+X8WY0/6RwcrPgSYqecbG4oiq+SGQNkptph/pG9G4N+JTjAicfO
YS20n2PtIiXgGnqMQ01wvyWDjRTWEg0KptMYmXzh69FuslbMscg9lP8PSRFt5fE9mmVM7oWXIPuN
knt9Np5zDK/EFprhZV6J0CQ9bRNwmFYdvhIhQNKF7hqEr0amsatBOqyrT2LvHLbe1WZrW3dG/5Qq
90Mz7cxKOZn8WybjKF532VqwgQ+7Z2i6b4xvbHYHBY5Bp82AX8gxn7mSEBUmhsLq1TiNlUTaU7TD
espPxDsFNkec+jR8lyX7rheSD4Jqu7AbQIHrrpCbgkAeU4WLNCb+nP/Kc/+WjNoh50Cwhl9F7rYL
7yAZKz/ge/wS+R+dK5HEVMH0gzOjEYJkKWpfyqC8L8xl29HXoUskqT59Eu3amEiciepGljBpzsVW
qt/XSF66O2trQmXWBs8cwWb/veXwSfjcYln2ZPOt4IoUbDgQdm5S6MKqBQWUPXVIXjn+jKJDAsVA
Klj05yb/UjV9zcxmL79M3oiE9E0bSJCOCnA5az4xW0V2ciktmBnhiu7bzRBXm0AwOZUkqDSfEmeC
SoFh8PHIB3aB031Ddg4MSZ+spD1rNNzW4lw2+XGwlgeo00D59Cf8KBhoFgcv4pqHFpG4LPlKLO30
VTgoWW7XtJ5qkG51GWTWhXQZdAQYtu3yXPe514PJl8o7phBeHLzK1Tc0iDs9VbwFQFOqe8gfGZll
bjJQCIE0NI3vpQmOY6qy1ZP4FvoDS9Xrwpw/opQ0y+5OYos8TmCZavK3aQ1V0jnh63spONUccpY5
eYvC5pZKWnynaretFomE6kONor20XsvmMyogCYnBsTT25PVjwPxbmM+18RaNEZwPCjelWGukTfVa
MJkoCftoOUX1FHEoETUzZvq04c7q7hu6yuXKz5oQy5eU7sLpqXILSsOhzzpnxtvWVg9Tf6y2DBAK
Anw6EiXOo3g10O7Z8jMbOINWMwmekvQUNdjh9jmXiMCoFtBMY5Y1hnizGOypNNzr0e9SwDomTc8i
B+6BBf8exWy++GQ6c9OTfMNk3PZNXrZ1H00mZ1p+LhZoBo2i6cqJzV84QgRYeAzM+MOWHhfQK6pg
ZpA/WvGBwCYhT070aLBfaK/jdFJgHiFLl3V/6vyFt4OEbBnveW45UsvTTAWZi0cTK08+nxm258hs
kuJdXx7RzyrqdSbfymoTZ+4fcsA1g3KZwZHY7J3iR6M7t/zVRcCQ5ruqFec9L15C7Z4XorZjrzGf
0+mhDiNAGDQs1oE3I7COtvU+C9VVRrEDLQVc17xT1AVXAXgY9SdBSD9Hr1b9FJXSViaqfs19Nkkk
KEGzm4BN2vozdXq+TQORY2rXZHyiGMhZJsTgh/OjtFIl875BMo03BD/WsIcezTye+YISQzxAFxss
9c6wc3xgV4VpC7eCHn5pxvuMrCSraMSkQ8t5XseNoyDm6NEn6sgw32dNPxbRNbBMz7YCT8cPpWek
PrbJ0e6e5VVk/9TMyQ4O59lIo/uhC442BzuqWSVtOTcfJvgzI3KURiQXO/ykPOOFzz3b/qpiODaf
AQtRdcAlCNxXuOoQbIDE+lmbuHXDmr//jCW+mLybJfkwGarj9i4IWQC4fR/AvGDXpXzrVr0iT98B
262EOicwPitxtsPTqCQbgMTsOLV9twR7CYX3r4UYPmsOBpOtnovPY4+CHXSDUWLNw+RyOwronW3w
boi3QbdOzfo25q0XRnvwbZtcf1wBNib5NIudfobL47KTy2BbUmKAt2GdwMv4bC2EPkTfpbZNbY9p
kr7VkV27iM2t1jiZXIEay2xa5Tk3XEmozsgHTIjUcUPzYKR3DP4n67M1gUTPsadZFersgzKbe9si
snWDt3o/GxfuNZVho+EbJWaOfEiZRLh1GFMkGbd1D4W720E0y6yPlmCOL0E8+7UJxI4SSnYFIndN
6ncNICgLtJiRjeA+XxNSqAX03kr+Sq2RueFILzj5Opgs0+Y2z55MS/qOJ7xkKGS70STwzBlF+lDh
2uppB3R6rwWtGQgIZhRfurBItdY2bfybZiAhX1YgzFhfZ/WRXLjYYz5LVwdzDm5mrG+5t04R6mo+
UND0ginYmjciFR9IO2Sel7pCZehqTK7UzHzXEa/gcZJfwdjwDOxzjlRjXIt7aj2jdVJY/Geibqj+
vsSIoN48yVjvmdvm7Gw0TYNJ58fpD0QxPhQiwQd3aNlPqC2fCIakQmOuhqjLrlEbQHeEOdOYuOyk
69wYf/eccfCiK8hblXeFpYy9DfovO8WP2n/R4jFI1L/q+tbF3zGEtOzBCF4kLFXNnUxyAXJthrXH
cDApsuS7aPqFYudUEsqh+a0Ob318bNBeSTbw1lshfeJ9IgftZ83XZc19t6Qww03qTXXEeq6BWHrJ
iJI1t9xKWccZ78rBs0KYzwT/f51W6UDY3EqMGwvdRENFyshnCK9Fn/r/g70zWY5c2a7sr5TVHM/Q
uAOOYUUfDEaw73ICY5NE3/f4+lrIJ5kymSxSV+Ma6JlkkhIEAnA/fs7eawfBnOnOigxZRoMHV47H
nozu3F7pfUi4wSOdW82+kEV/aJLbqcI29YMjLXaUfGNqXHffkqbe0+Z07L3kQZjd0aR7Ux/C6jSJ
dx8BNm1cE7vrlGaIJJB/6zzm5gcIE9Mg7+AH+AfZol3b46ahp3xRdudDfkEzL5LPXfY4VqewPCVE
WkN/ZraKPutA37qmVz2wxgfxM18VfOWH3mdDCYDI6CAvftqkOzrM00BYIpK7Dgum6fNsrn30ULHP
ZyKP17u6QRKw0OPDIkTMVk9PIoUU7G8FgZmy207BCcwZAZCsShahZGJY2ILN/2jLSyPaqCZB+NAv
+uAIwd4a31T9NsaM+kS+Pmb1fjWU+9ICmqk/cbBcedWmguhc5u+kRtnw3ifzxbTQhE4P+C8hYy0L
jqmexrIcXhMXgF6TTj6iMqnjKB9xemEXHzFhlRdWRybAGdv6oMr9GLRIT5m92e/SfC3aAZRxht4A
gxUzXfuB/IRFqh4y9ZYOtFL72aTIIZr13J+umkvbv42TQ1bscm1HJW2Ol3G3p/vZpVfMzMtmY0yb
qN576TbuiYNPVqVxNlX4RM5H8r8hApZnCaSD6dE1d255UByfoTnnw86iAJo4ZNJUPEdBwaE2tnZd
+QyktHVQhTw19DJHhy8RzjmSNYJ+iTk2eOCufqL5aUSvM+spR+HoDFuc2TPxzyBZTZzF+c9AOyoA
f9lgLlzkWhrlUTk+N86bT2tbxvoZpjpWIbHe9Oqkyk2hbZDlJwYlKC3O8MZM8ZDuBIME1CckmOra
ZiPdTVheW+5VprYSNweiifCMcpYw2G0gtqOWIgLispu42RD+tCQkmGV4j8LREHuFbbob7kHvgCAW
wTX8qUT9wKIe1LdyfgsRkPpoPs0XFmn4fjFgqkj/WYqrlsGJioH6GfTPbjHosaRzOoX9qY6TuPO9
c9jeU7RujIPh4705qx5Nq9zSZhbLzdyFHpCxjbezrt861Rwd1X0rVhSYjtg7zptrH11vi7ohE+e8
++2wRYG1ceLr3n1klZFvnBHolNBr2KJZptjAFYsYhn6iTlBTxPK6WhBgHlpXPTIS3Tr66DOD65o2
s8RjhVv2mmNvQ6cCG35ebXr9amLYU/EVbQTpaor+8oHxb4HxkgESwj9fO8f5MIXn2tAvGn8tim1w
1IqL2r6h+HRwcHj3lBxEjdkmr/1F31/VPEcFjetMGcDEryZ5HRmH+J5ltMg25bglld52Doibqu4s
dR6D/ELQnmEkLq6hY/vWWdKcWeetOm/q7eidQB2PzgacQ6LfzMeo0Lgg21TNDXb35MTgjDZzld6I
da1DsNixea7gai3AW+CSpiRbKf1gkP2B/MS/Kjjfy5XVXoLADhlZO8/6dEQvd4e5nopyZXLeBd+L
wQ5VMGUSBmB0Jv0PfT1Hj9E3imDetOiItoGJDO6QGGsBCoeuKMNxBl+sW1jk9KVzZ78WcmMRtaXt
1U/9Pb8ef6o362RC6V+2P0koIISMvVvhf3kipSuFAbqg9du2KK0AQS035Y/mprp0XrNgbYW8Ohvg
0/xR/V3DRXjj9RUUXGYZAUjGBzNaZfXBdugjMQ5F6H1oYC7R1kquvPYC4HE8LB0gB+liuJqu5NHc
58ecBvBytDfltOgu25+d2Ml8B3Kdnx1gUxOsTGd5KPr7NUMpkKGcDiH50hs9hnf1z+SGP7550a5Z
mA99BpZM7Mw3L96gIoegVYz0TDhyL5NyTcOFBF5FniasJD6cdyAO9JIGsq4chKqg9cl04QS2KBBl
LFUEmAKh+C6NN1MHXGiD3Mjj+IyMKFixuYxMBQFpLKwHZjK1hbqZfJAlJvzSxgRzgPYrUNYaS9p7
HKSR01cvhFBiBxouAc89EJ8JPjW4H+fjrpYSTaDTha18czvAZ8lV9EQkWgXvawXdgeCEiZNFJqPr
rs5Ohg7AKCPgQm/cx8zaUZCAPYmiaxK//fJZjFuqa/j1DFc3cQtWeUFQ+9jsySgETRbjUSo2w7SK
o1Xqo39i1AnYi+2FcNJkuDQz8gxQCMUo4DNvM8CEYmv0UOGN8Ytb6WtLXg+09TClMdYSp40X7Uv/
iIIj8NSKvgOfdV4e6O/XXQJekTl2ka3qGINC++4nNiEXnGRK5KvQURvvLmVo3hQNx3OUkA5DcOoO
HyKpzYuGHpLByi1uPw42oLP4PV3ihUnVGZ8xsrLwZDQJ1xrINiaKFn3rntIn8lgeQobumlqbfBEL
0Ld8ds3dYLwQWj4cSG6E1Inw06Sp8jo5b1prw9HtFvLxwpb+Ks7P3f49nN1j1lqUp95eZrSLKxB8
i1V3btTWY6E/2XQESBaidlluLLhq9Zk5XGcwfhpccZyjDftp6MH0TM/4KuYhI7b6zX4zpEeU3rAG
1yMlsC8dXud7ahFT7RPi1gb0Ms05Yt242MDz5dQt4lV22Zyn6F12hJjQuHigaB0uuPfkjTNHeWXN
T480oRV9bZr4IAAsSKiRWLfwZLNdq+0sjHj9tie8z1k9cnkCXXFH06eYDoK/ESMVrcpddj2o5fgY
EI2R8STR2NMN3+Q1MX67ul4TjivFlk+RZ9EbG96tFet/98aOOpvx4PF568pi7dgQzZrF60GsZL9N
xLs7Hrq+X7TaPSMpWxsWjBo1az/3AssV7A2m0J6/mqqNOdD/goC3Ut38/RvdJg3OhgLZ115yt9TY
T2y9QPuAqS85GyMNwxmpOZy5Nj2kxWk3o2Et7RkYTSaWqeXissRkdhgvbFZasQpi2mkrnmvLIBOg
f3EWWZe1sWcumqdsXFsCU+LCffaQqG+leRUFR84q5SOLKsFac7wNfwlYsQ71+kAowCppOFvg3uDy
y6C5HPNzOE0AlpH344gvgSaF8QllL9Wnd6+98ptBhhgiwF5nNsyyeh2Od2X60FO0tkclgs2cFeQZ
2X1f2u+uveqdLcepIOZYeBOeNOVuA45yZMvR4c13G23Atc0EMivKTdiQkpguU8++TtTtZtDuGMfR
AtA6/Rjh7EMKEPIUdd1tKaFobKj26LOSzGjrBqxB9Sz1ByleAwoyxyUZtsf4gtrk1QFDq/qXTS0e
0wksoXveUrq4Cpsqum1I6MS5QTTSix+DvK+GtxYtZqY4tkAjVPTMERZTSwNFbA10hxQ2FWU2DRD7
ZtPJte7Z6VJzjOqiMKV1SlAJ5uzW+PrrY0KyXOHKS72DdTsqTt9BCW21I7r5DFnQoXPj8kXolWQZ
p85x1cYG17pOEYgugoD+eKFwOiJmR3XTF+tCm5AD02FlVmP0Z4OdzG5zfVtY8N0qUyDkNXjtcqsY
jgYs/LE3rwkICjmhexeWwihDsYDTXJmbkoCZywgWcNFFt6UYXy2PfdoMkedYQ3ayYwyLQyXTTRAE
TFFh0vrvRkdjUUUYxjOfbaZDHzPPJ4pRaLvW7iPAzVc2vMJXX0wc1yHHEjbcnllmAhtfeHSXpJGc
l1WNvXH+76LJDPcNAcPZJPatQ56zBgNgoxNIsDHLYe9mTXmrQF4AoSb03en5sN16ms5iwAVbo+A0
MgiI8W7Un9zRD88r9pwDCSwuZFVt2OdtcPBy4H1lZ25kGZFgiFGnGUfgxV2d3APtg+VDyNVQ1ulJ
Yr2mxt0bPsEgCvvrwZ+Y5TZQ01pgtqe8tpw7XAS3YV0EWwPWwE7rjHrVcwBZlY8A2MOj05Dx6iJI
PIsvB9ukCeXCi0snszm3dKZrYwv/Fxst46+WmrlkaZhQhNqZ2d6Wsii2bQ4uxoqT4CbwOOjOA6uw
IbK8wpN0ZZkMaJ3m8Os/ZC04XPxyasyejWR2b5icCyrsHKVROQdU4QE2j2r2e7iz86N86Dt8IOyM
mEJsch4Yb7Fnt0V9y//3QKAYR2FrlSpGdLDZzrIKj0kyu01GIsTQ7PQnOdIERSm8HYc6XAmvv7VS
S27TNPspMQ5jjWZmJGdPS6eRP5phc6mxu3Sz7wVMk08UHVYYvpUNyZLUjD/bFrNLIbQfXRwVNH5B
AMOfnHVRmUBfai5tzDbB7LqxWJYCbDihEd2CGN1GDseu3sm28Wyy0wjWXGSzi6fFzqPXzktNChft
1ZixVjm2FMIYf7TZAgRyfSHsd7uFfIo8Q58NQx0twpKAUwvQHnHs0VoZ4fs4m4w0mpQoNJulNRuQ
TGM8lziSApxJfYqNHkBgsM6JGeuHeotB7KqkqVGSukK+EQe4vAnvS1x2mU2RZU52s2kJN/AFZ+sB
y67RuWgeYB0qmujLeW01YlDJjLKZsrDfZsk7yj1ywYW+IQFul7T6lUcURVsNpOVyerGp5NFE3BX5
cG/V5tEbI8RUBofVLsYRZgTnzKJ2psIclSD5Y0qBwgyHwcJknELeGcG0fX+yCq87pLG+61DsYfS8
rUMMaJ0zdBwu0DSHaiOkeKsonnVXAH0awBA7YBlgyiEZ9BaOk3LMWAgnOom5k9BDZTKL+KYzOQbK
6HLkYpUbPHkAtxlme/u8KR/8of4BCQAt7YGsVex3Fa+UXvMqe+MhLeesrCm+B5qE+yb7URbO0RZq
A3nzh5ANvYKhus0zZM9lRUxvbb3aWtstrUy7K3VjYXfBgS4QRUwc37Pa3lZGTeJRQVcWdTjjejqr
mXOpFyhYIodJJTCvPtduSj2NqfAdUPzQkBJ8rWtCJ3srGXCHJtdKZY8Ve01IOzoT+q6p6fFPMjzv
dGLqcq8Z1gzScdDS1igje1m73e1Y1w92bL7aHigsqsgpRMvbttWc8VRYS6XNrPaRsXsJkzCt0/MR
MXLuoAjPkSYXDTaRKJzBQS25kr19F5psq1Au4ZzhMVkMvkSOzZSAcSbKE4xJyyJ9nQPcfJ1T0dRC
rjfoeAcMXux+gkcXZixcnPCq6XLy6ffjJ+pEcjM02tNgcMSoBigrHeI0XXb7AsjV0hCUaSHpR6Bk
3jC3klBY4f0MqtuYlXOFBtpgZmaeIsInx9F8zP07m2+jHu9yE4nL/KTtKbzsDTIbpXwNjPynEPyG
MTAOmBwEEXaPUS2qM+j0/kqmcUjvPz9qioRg3XB2ejZkC5q8LSAfzUQgUKFpcQVz9hymMi82S7hl
nrtJ/QRWAZteEhOwB34WPX6K5cJkyO2XyQt0pnyhixdhauedjM4MGkkI6rJlrUGTZzHoCNBGrAoq
eA+8foCKG73WPo4kQi4fu/hylPyyIXnQi0GHYpqTWueDouQ7LOjAVq9O4QLnx2zgYGQ0aSXaXv6I
zffUTfW5UeDwJTeafrCTH4Xu7d2ausyCuIoZsKKjj9HENjioOMl4awRTv5IDJ9LmSODARVwoSRiP
5EmSy5JETIv1WJ3DLXKOoyZvogTOuxAFK5qe71gY64MJoV+viWJsveaAiGGPt8RfOZMkwERlG8sp
LqpEkTLAGUrZ5R6pAmkztFOVQ+MJ6vwFuA7IDUwnLX6tZGwZPbfeiwWgYOWbTOlbeldRQGqSYWII
H3cujra975vPJSuG20JvQXof5KrdGCO+FqckflgSme3yt7ZldEdC4Sbo72nTZRvPIMozSJ0TuoSn
uB5OtiqJKWx/mpV5FdIHXPtFe2mFlnVqh45ha0UoNb6CRUaIIEYxxsEAG/nFCdpEUMTOpnnsgWYB
uNRwUDhwHxG+UqaxGSLJCcGz6TVLV2Vv82ySRwvW8NZC1jOf4BRzSNGplTOrKkaGv4g+jRf5OmtD
5xAzBkDvs9qz2DMifdWD9poCChOkfRl7Peavlg52P7wQESVgIdFEcp68DqGMrzVvtqdjIb5nw/mp
IiYdEIDWU4ZOxBY5fqOowT9fnvDpoc+j0xWeWZE6ryUNP5mzgNJJktWwLWS6mgV2ue3yVBYF9S8v
XTBNCXbOSS0Rkui0/oZVz3jPdbZNqe+0HDmq7lFqW+dBqtDtjMnLLxEeZ9LMSC4iOPMcg8yDU4GT
cNQ7iJS3vo5f3ctE598hu5rCguyC+cL816DYlWm55EBZ4rmRMMQv9mxxIIz2vS27txLKYqujPOXf
cvm38G/fdpSQvy5UDuKpGLdYPt9ri6fUFfb7lLD7x/kdjKu3X/9HnRtcjCBZZrnufMlZWIi6a9F3
4g1NLZ2i/slX48Vkx4zCCrUu43cSwg9DhpRVWeQKprMaqkedSSHPSogwJ4nBwOc1/BJluau6dg5l
w2nY1dGARaZ41JKIVoxdkktpkOfBtLBKwg35ZHD0op8+s6dynZuA3DeKzm1W3/3v/8/S+G/aMQzb
xgjx/7Zj/J+qzZ5fg+fkf11Wz28/6+CjMePf/8B/GDOcfwlDmvgoLGblszXjN6qGFC4EX2nMTA0H
x8Z/+jLcf7E22fxfmybljGOC9qjz9pdlw/6XLVxLKof/VC71xj/xZRhc4zemxkzscAzL1h3dMVw4
SPYHpobmBsWQhBYm8gLULdU6R23OnMWhgM8Glj7v0GPJce2Szr5BehFvOUp526jPsj0WewBkyPZe
asuaU0hLZ/PbY/0PG8nvtpE/iR//+dc50nENvChiJpz8TvyAEqwpn49hT2DHea2ZL1JF5fLra8z/
xn9RRf59DWGYJmwTHbSD+vAEPHdkndYDSTd3xU7h/tvW9G+jzn/zFn7/580/b8HviYyFJiv3SRqg
5I9NHHYIm7++B97OT+4B37sJJcXiQf15kdLpfXALkQTAzqQ1INiW6QlRspW9acLstUEHRzxu982v
89m7IwgwcaBQz0CWD79Ob6cdMslQ7sfII+lNt4s7MzHEqbLz4vbrG/zsRwJMI+HTKFeneP3zBmu9
xYKpYrnvvBBSGCP4pV4yP7JoXceGeTOmtAW+vuTf7x6EGcfEyeRKDo4fv4xWD+qor1qxr/Jmb9qF
hb/QN6L+m9fvs8uY+vw98wUiKLD+vLNs0oyusStOmgHT0LwbXgKy2ddf38vf74erm4Y+ryk2Ti79
w/tB6rWF9qMUe4Ztm8Z/igFMfH2Fz27DkoZlcQ0BC+jDuxDpo21reij20PaziwG3/5n0/W9e888v
AkvIlqiQhfXhWTlNkCKip+tZiGSZasO2VcXV/+Q+/usS85/wG2NoBM2IFQ9xg6pOflO/kHwZfvOo
PvsxACKBJrGkK2kV/nkJqhlD+fO7XIwEpqImVcu087ep0l9aD0GUA7srUG79P7ms64r50vROP64R
9WQTPh8mfELD0O6yIm9uYj2I8C9YWM8wxzMbKcq7tKJj9fUz/XudoGgxLV6O+cL6x3dD4K7oaJWg
2ddKpvjE4ybjntSgb366v9cILsO7zQrh8umKD2tE4eYiqAks2NvppUYD3aQW/Oc3wt/HhsmyIMTH
Rxh7umga9IZ7+B+czEY/2wIGUY9xQHf360t99pIoQ9mmw3ruOH/dTKGptlI0oDz5wNRmTjj/+gKf
fUu/XwD/6e8vOskGaTqFhdiTDJHs/JzTYyjG6pvb+PQqjk49xPOCLfbhN9GtdoSixVVax/OeGmUA
5vQ0e/zmZuZP5s893DUNaiFJYgV7hPFhYcA2MeZVwPpG2kGBi97xnuIEkDEGiyK7o+zObkJMqQmD
q6G6C3ohjv/4aZrcHfuFTsVmf1zFqfzK0jYqa183HLA03bsiNEd9c5efPEzTwl7O+2AJLL0fKhWX
HFMRjZ21z5xO/BgnBffd8uqzf34r0jWkolSdPbsfniVehSrQK9vcR8BYGmndO0hfv3kt5pfr4+/1
+zU+rLJQgMcqS7lGRyD70rOLcecPGgHzM1vSMhiifn1Pn6xAfEjAgtk1eBs/fk2cGK3cI4hwbxAF
1mkWlMLV11f47A38/QofPqcxgdXjWlxBuHgUw9G2TnY5KxnyzNp2XcKYAK4DoremXA14b76++mdv
xnyCMFkAlTQ/LkwV7L6mg4Oxj0eJtzJ26NcZVfzNVT57iq6FS5wjiS3YhD8sGUDeA+UYck9uGbzZ
qW+OFoL+Y9bBRf7nN+SCNAQ3aJmCT/PPSxH+Cxa3lOyRQyfoHvivY9343/xmnzw1HOkABSnxqFjc
D296GZBVFqeYt5rGNLa5azRral3vn9+KxbNypOWati6MD5VR7NU1iW86Sj0jL5YqNMWZH8Pn/vqB
ffLbWDrmf+4DMqI9HzJ/X871KWljK8np5Pjy5LsXJRTeovtmh4Xc+PeH+8dlzD8v02Z21FnB0O5D
KY2jTPLmudAAxDeDs81SXe3p7KP6TxrPPQ+GHAEBusfoss5lmS5LAnTIfc2KhzgBhgT0tr8WNMrW
+qQj5h1Ax68tHbl6UkPTqdKOuZrN+G5bJuOFmRubWb9tpsFVy2Bl682SzISYUSjpfW3Nsb/IClSK
HiUhKmIly6FEEONVO4JfxKtVa09T545rWdXknQx2BKB50hZEV8BNtfGexClZhLHd3nglSV38ZMgt
bRLlCCjgo0qKktlDEJY05YoQ9NeEZY4oK1rgMTP2OIidnWt116Tj+I9D1HsTjsnRuEucGBGu0OqV
2WbpZZdZOKHx7bb3VZlbpB+A3sEYi0ERcPhREHu5IukcBko8njMKTF+reQVpu5ICrWY1JqHxPHX6
bcaOeAOdbiI3uUa2DXIe/YEAQpA1MNmGeXcIi7TJV+4v9sev7dCYd8Z63iN9q5Mr2w9g2M+bcjNv
z9VMTOeJDiCvTbPbT50BnKrOgpWkaIuy4ljb2DMyRfAH4ys0jaSVUQcNQxwi+K9fCFlJVVTggsuq
ez+incu0yNuWdunfk3vzIucjThE74cGB72D8OlMFmHiyhdN27q7hkO/Hmc7IjHaCR9PtBVJYQ7hH
l+3F3HYY5gaEN7ciKlSdK5eDtJ9wok7wP1iGHlw1dfFqDoQhks+G3f3XaXRMwh0gFrXSCAtAyUNM
fIRLM+R1PJG7+2I7uEqyuezN5wK4mUvh2LXVHJSJSERBqN7YDAmXdK27TRfS2bWdi8ymdd2ZgHu0
oDbvyyjNYDxPgAnzeTmELtWi5+mfp3ndYoDxajQpVId5fQHUgUnLLop17wfOJZFchJMQO0SPt1Rn
MV3jsQ03WGCM69bBqjHEsgSOnEybidS0M+V64iy0dEFyVWN753hk8mXVAGQcUssDy9Tb7rpI8xuR
0YsWesHFfF0HS2EG2GaZXavYhwIxdNHP0O5dpn8pkLgy0LdeIoMrDRToW6mV9Jtjx8YYNZWuvi59
5TYrnCMCfY4nkq3rpf4jOWZmu1XKY3if4yKJp1ouGaecFWDVr8w8fggHu990+hxKBpr+qJwU1F8l
umcrnPQbHod5ziCgYhBYxQefs+VaaHa9qzyh0qUrNf2qZpS86nHogpWEY2zWaFj0MtF3CS6kY0vz
ihlJB4eIiMDxPpadf0dAiIvyLtBex6axbvijGGvb4yXzK+NSQ1KA47fvjBcxRqlcuyV/HcN+fW32
TCHxonb7BBgyArT4BBBQPtjUfGIVaWlcPhfztoHrxMmilcnvcZhCz8TJlbR5u3ab5n7U+3wdB237
sxxqnZGkzBFtFA1ZS1pZGSsUKrYF0DwnIQqMlSzhs5LFQ1e4Rkd9kateA8Q/ZI28NWd6676pK89l
KaOPTCKfE6jbGideglMYrRPFU/Fo1qTm1mOH+RTnBH3EjISEOZfEbwCouaLcqVil44UxDGCYUyfo
jAvfUfBENAdDWdSjOzW8rFwgCRium1B/j8ZyZOoSgxPDwrjP58GmVjDgwBlmorsn06gbvQm80wyz
shhUjhNh42HMkAVB1sCMyrd7gWe1dW46d+DsB8VPr0O8alqC+6uPUc+4woyOZmFFy9jOzitRsEG6
oIZA2ZN5CWYqIYSA2AzgZGROrK2pyY6+aWVnSDzEdWoV2t4eupj5IXl6SVkqcNW9jiJKO4ZNierY
3eaIF7uKUUiihTkW0iBBIoSpBTIwqQRBPwcCiOBNIMbYKpGlD2EjsxNBGuiUHT0/yY4ZSKyAfVj8
wtdOJfJTlZHhJWLSDiaMofgrepk/6m6/NdLqruA3x3avOc4F0dQW3TjmagnIjm3JaH3jE3K5dHzT
29heItYi65Gb1ln9g3EnXlOVoC4EUvJiM5phjldUJJDrE8IvaZDpR1r3hRcQyGVqLrIpmcJClOa2
w+3oj9210DnjlA3CvynHNCfH57g3GtQQBtajpmlQPNbORVu77cXErrbyhTrog8SZPLWYx+vWMZYQ
zJnRTzDL2dzDUa8GQtXb4QJDDPEGPDpUdYUdzeniC6qOhtdwxG43jXl9HgWw4zPVxbupGRjVaFwe
mTx7IcE25dayov44ejVew7iUcPgQDeFnz2/sxovOEpniDdaTjjz4CnO/GMQ6Rgh0xVCerB4nQdaR
auZjHbcSzGSaX7mG5rKLD3JHlgmeh26mNdsRh6ilEJm/GmHSg0fwzPE+JIYRkJiHSseNC4SsJDy4
AYPgpqzeixJvik4aEnImJC8BARjovgVK6LhLL3V/VvKCvV3ozYRs1/CjmqQNuwa40MvsUiC4AVqs
K16YXD65mlB7r2ydd5wFbGZmqZETFz4O7J+i7jqCbJ3wrPSmaW860j8VTfOjzHCOSEM3DkTtwbgj
CFRm7AOBTIksRwocIQXNMrwyFDUPX1eOn5xcyNplOmFhdJvJ2n+WdOikGsIVIZ4YQtXICFVO6rJ7
g5l0G0aYpQZr3JWoQpE0pOuvL/1Jx4ZL08qjaKUh9bEAZ+uQ8VC2+l5kmECh+7rgPXuSotMkMe4M
s3F5cTJN++aOP7ksI7V58mIJ2zV+Fbm/9fi8wCD5JkinvZ3XaXHVTw1HdaNLmk1DeFq3CGq0Vhut
c9l7v77hT8pnxaohhU63l27Yhyq9BtHOvMQc9wwBR7nNZVfkeOxBdXRN9M1dfnLG5pkq7P+S7Yl2
45+/a273eV1ARN3bVlUTHTNuXXw1y2wI+MZZRr6+s0/PUr+dPz6cpVRdKxYjzh8VBw+QRJSQdpR8
8/gM57vLzP/73346wr7BZoxcxs8vTZdtPO/MSMKo1NINvfzHMHM1tAZdvwL24WzbkAGVN4QgioP0
Mmll+pwMEG5sN1Mnmxk8/HTUKtuQ3Ps7N7CIDEySFI0uh+dQZy5fWAgPSREEjwPK4Xow+A7lXK0r
vVMXEcHUJlCP3NoREosFqC5dcwugDW9vkYzjnlCydj+0qHQ0D5OBHNv91IjmQM2S4VPwzorEgXsD
QYmg1zFLh1Na4rS2E9UtlR+j6+FsjPkBm/Krmob0Buyky9y6b16tNLJvVDDLOYM+RJ+bZ2eDxmbH
8R2XUSAt7SUputZCKevhRTL7dJUwiuQEMrjb2pbpKW+gHVIBPZlB149LgvtwwxduYE43tqzjJ4mW
71k6E7gcs25Io5TdDJJM7LI1V6SnSyJIUa9vhz7Df124ZfGopqLo7qoY9dVykD7ip8luowmiZulO
+8Gwxp94+bb4+/Hgydqi6iHFCPFcbnIyQsCi07uA59YbK8NGd993LrVT2GrUUbPo9ufYwf0KRHdf
4sN2w8xO15am4aRvjbI8+LWVI1YpENasLBbP8lmrR9K5OjUOp4hqLp7LOg1SyN6YSz1jLvrUXP5Z
vyrBdC4KHZQ+GY4527g0pX6pdVhvhrmMNLtee60CD79+q/w7DoDjfdHxUBfNXISChxZHvFr6zjPA
sCFKlBDWKFspmaqVmktZoi+oaq25wNX4eMk/wgYngqZaWWNunU+Fpt+Yc3GMmo38zIGCuZ1L52Cg
iDaopvO5rCbM8CyaC23OxMYlJfT4ykBkrsPnkjz9VZ0jnpTXxa+affpVvyu9zNiR5qp+qiP9zexj
1Jxz0V/N5X8wHwT0+UjgzIcDpiDTmf/rwDAfHfyp4xDRSb43zhXOfMDof501/vEiwnTDsB3aLCZp
Ex8nIx67/VhG6KihhVCQLQvD+6ZP8skC8vsl5AcKoSLr0QnGcNh37hHBJqyc/puV8LPd5bebkB/W
eFoznqibeNjz/iPZIEAMO3nW5d+0lT69DKM8Bm6mwcP68KzgxIW9im0uU9twLDJcWgOxxg+CPkdD
mf1azK2Pr3+fz7YUh1aZBO3Kf4kPt9ZPk1NUXjzutb7oA+r4EJ7v3EQJ/TE6a8CkffMsP/m1aOY7
Lq1TxpZ/9W3dsksmvyH1qc3FDr/LJqIo+vqePtmSkSgqk9a9q4y/3rlpJBNNlpU9n4zLZe3ED64D
yKSZD95fX+nTm5FSV7zZKBo+lh1jJuK2BCK7D6qmItUAy1ZUq3/evXeExUtGp5t5yMdJiCJvujZK
nz504hZH9e/uUmjhuvr6Zj55bM6/RS0uds2/RmGeHQ7BWEzGvsyd26n14iVEcCj21MH/fHpIJgqv
AS1UWpsf6xhX9+Mh1DJjz8AXy51hbmne1StJjtY3n9QnlbCih44mxzF0k3r4z+JiMFWg5FQPe210
K38Zp0MKeYwGzgI/CgbpX21G9hZvIZBRW+hZh3H/9WP96wtjcsnGotPz5nb5G/78E0gccRLhOe3e
zLxwWEr8XZsczd7Rj9qyZmOs1DdX/Gsdma+opO4wamQ2/HEanSZ1q1tzmWKVVdKsyrmba+iyfrbN
zjhWHDfSUn/9+i7/+hJoOdLYt9Fz8O7wz/95l7DUzSzIu3afcrZRhEfJdPxmIPfJgzQY+Qh+T5z9
9MT/vIQlrMmn+mkRKbFkZHp/bp8HbYLq27//+mY+u5LFTMngeEaD/2NNX+otxhrSvfcBWltT1Rca
yB8hx9XUxqevL/XJc0PxxdfN+Bnh1l8DwLwsjDbS+33ShDGnNFkcXIqr/8FFXMOg7SFdCwLwn08u
CMo4Y57a741fXXkaOtHOCoX7zWf9yXvn6oIZo8mzQ5j9YS9BiRClY4G6O6jbIsQCU9jnoZJEhtky
f7ANdMj1EDA1+PruON/x9/8+e+TWlM0rz6iMLjb/w5/3l+dVGRDqDGDErLsGtxKpEqsmzMeLOkut
uz5naldgEohXPcreGVrZZbdZCSezChLjLcy8uFy1Y+K/sBUS35b3Bi2RRk47zURVu6iM3sbESlcd
wJLegzgNyoAYWy/LaMVkysD91qaqvxhEgi8uj6f+vrat+BryWmbh13ftTh6KcMKHzit0GSia0KIs
PCrgyAJM2JjoUjTL1IB+BPZDTGQsNu1Jtgutsq58u8Em2XkgL8De20+eY/dY0eMaS4SDZVtF2QEQ
OTGOAczcySL+ScMXcY5KnKSSWv4o0uSMSRLGUddrSJXXilXWg6dtsznjMe9w1DboHReGJiPSCx2x
aBTskVxMRCf17jTuFNG9mIb+L3Vnsh03tmbnV6nlcUELfTMoDxgRiJYRbIKdJlgkJR30wEGP8/T+
QOW9ziz72pUze6KVTFEUFUScZv97f3swRsKrojLYV2O/DRPH7KyjZycUPFKzSbSVphlyQMA/Wix+
jnDsxxYY2QtRE+0hM1sz7Hg2VhUTVSyxnqcfu8H4OXOHSDEhkQmpSaehXMGBSY3qUmBUJHgIR54e
PGYWneu8lFptrYHUU2OUBjZ8GAoN+gWOmpbagyX8R2O2b41RfFgVUC2Bnmrys7ippxruUE3HFNAX
I6QciwN8mrYPsQ4kN6Y9vm/FYxLZhDizkR9EqffJezswRsJToWP01aYHNXe38EPduxlGZTbFVKAz
vljpnZs/N15dRWAzLLkntMVEaK7bYUP3tnYTFE35mhJuomWi8u4cFdDIyvN5kZ5k4iOcTwzp8607
zUip9gAZqaRMBqYfg6dw7gED5LJUP3kgqIi04hQodEcxYktzWVmkXCvnZngi/1u/5jalwEtnTGBv
A3twzrWqB3Od4+CXGxj6RbYL1GRQgFbo9ftsutlbFxW2enQijZtiZFUTRVXDVLyV3CSb5UrZL5fL
bLlm5suFc1yuntnXLVQsF9LSbYhaBFXHc2/QqBlgGVt7yyXWXK6zlqVxsc1NLlhc7h/VmIgfmlkH
6Y23XIad5VqcLxfkabkq21+35urrBp1zl46XS7U2LQ3dgh3UKx3KWoSxayO737NCzOhty828/bql
B8uFfWhavABft3hvudDby9V+XC757XLdH79u/v6XCgCPF0Ug+1IH/C+lgID39KQv8oHzpSQ4i6iQ
LfICAmXx3n1JDov4gCt56y1yRGLrI/pkQsQCrUItogWdW+gXM2GHDfB+pDdqWW+awCQ3yo1xSf59
B0q6QPVmkxru0dikKU9zUzF5Qc+s7JWBLWE7MxI+Z6m5xMn7clfPgTIBgCc+RDhwVs+uk2a3SmT2
OY7c/sGgX+SaU18BMINZZ8Vk8gJn0nttjRp7OouEva/TNGUe7k4rbt9mWPmau8uJWegV4zVT0pTi
+uNAXhj+9mjFlC4pLbvQLh1vEtrv4APAxVx2zW2c5US4oG86G79Dxo9xVBI0T6mfNkd4hzFF9qsM
6+qKfc17naPxV6vn/oFqrrlcubQs/Ihtf9yMDmzbLJun7w2NreTppx7yaFv6xXvL51KykNuv0eS5
NY8TiwvLmYlqm3iD2g1+YX1XmVw4RKn25nZJ+pAYUfBet3K6GvZUnlK8MIQGShOmB2ki9H/wp/nG
1nNT3HD5ZmRoKfezd+10V1PPLqHHqiWH1mcIxEaViHFlT938Xfcb7TzqdUEBTRkxLx5iEaxU4nmh
Zqfy1u7Jq+swcX/oRaNIxnat/2KUOl1uaWDSH1NlpuhuElMXr2Y/Em7L6ykpINU0DeVBnm6++U1T
PDpJRsjNb3tbW7d2VAagqpiOkEoIWpJbRUu2fB4WbnMksZw4SKvfyWnO2W4CiPYxpxW07iLKh9s6
VeCIKFZmUkFDqDqOXe2URzKXkLKtcQG8xJ1xihK3P8Sp2WRbzzLVc9fEZk1rs9HuKHXXnsrWAYFK
A9RHNRndI7U2ZAyJwUqyZNmU8wiIYQRcmVKW4Uv8WqtGlO4JEJNBnA2DF8tkQVyl6wRYIt+2xV3n
BOra6Yl2mdOJXcejWIRkjcq1X11vQwVpiwXF1ra6c1ZB4vIY5vQgSVX2byq2rA+BAtSGvDXkz7kT
YIKly2WlSgBUlhMdNEzuPbHvS9v+ZSbUw8SFAHRRYJsGzJQQyokAtRJCTDP5bBSpAu1cci/INR0m
hBfxWAaZP0Mt0cidrLNYdce2SYNL6kfBA69PeR5JRyo4zM1bIXn/+pFVluuGqUS9mhJZvzGjB71c
+F0Pt15LnI0hIKk2tjZurQLD8TrFa5ESEax4DtMaThMLdHLpE1PspGa1ADcoetw1ZUKlee7lIKYt
dFITZCQDiXXZdMFzXia4CJ3KezI0Y/5Ix5qm2HRK2JlkObszjwHsqGaeYALMSYWHKDLm+zLqyu/F
IGWy6aeyuvTkb6q7gb1sNyjTeXeV5vFbc97BHjenPTOdDJKt2b720mp/Qbjwi7U2Vj7sfMRL5qbi
eabTPmZU48X7oikYeSnPj4+CUXUWlmWt3Qr6652wrzVKlcTSaZNY8VMzuCZF9lbXHLIk19Nt0GvE
Z0Tj078egPjyfJKieSzVg5uwsDue3e49d/DfuOpNj41pe9MajDh5N89zCdqBytuXtUsbYifngrM6
j+bKNJGWL9IgZbbWKU+lXmKYt7ocrXdWooZ4JANB3YA2NQYeoVwboZKServmcBiDqwDnQ/U4A2ao
Fzhtx0+PBpYfNLNpVHinYATXCYlA5lAsDu+jAA7SV1RZrzDXy/VQalCdJ2fEHyvS+VmMKQh5XuKA
OWlQk3Sz6nhs15DnGGpR+zTP9GoxYNQ8eFSp6rur7eSpQSR6qjgr5hZpN6GNJMIMW976mj1tc8nh
pvf76bUGr5pdqCd3eYCbZbGsE32mBUex/shu6oq7GpDlsBkMrUq2E/H8Xal7wH7zwK035EPRYa2k
pkRMzwMyooSXPlWjrGPr+/jXfTmpibOMyKCFN35zbFPQ6zfWGEG1HvNBE3vfo8J7E9nV/L0OODzq
fVo8TTKQPx1gpXuwreULlL74OSgHYE2DqUPf0DVjXxlwt10XF9JcEupWWtn/yoyRDTKy7DRdaQKX
szUETFYTxsPr0YhaHEogYBnFy3WQzTSE6gkxc9OT21nMIGgK4TmftidaAoW2/oIfRbCeGPmmNBnw
ioCWymSwwxkk86ZsA/U4TLN+zkfsOqaW0egatRyGoMBUD60bRJ+VgkyQOI18zPVprteibUF6VNRN
3XjWbOxc1UPM8R0v5JaTv9iBNpyxLU3XqvbKPRNfsJi88vol8Ubww2Ud3ba57hxY5eWLSevRutEI
OwpvSnjDTuWvyvfKi4Pqe02p6OPHP510r/b2cKfN+2AwCfV1g30sXEMdPWVMOyYE/b4X4MCKziq3
Jrzg1nMeuS8096M3ySP1pDZ3ZmoZMjdx33R+mB+RRfsHGo+DD8amCghC6IkuLHvPfbvfxm3BFWFU
RN0yA9vLIAzjgt3hKZq0fGc79aZocmvLgXNcVfQtbmbLaU6Aa96CQZVbmbXjNoiDZhNX1K5RREUc
R/kvASvYbRnX4562xk/Do73OAz22oep729TTXU5lRGVn1GfFUbLrJ6c6avNQAgtnUC6MKf+eWmMJ
1QvbUoCjAtht3oJHsrtdl6beWusAVfNvomwtsa11FWwdKsYgZCe/tZa/1U99m+DYaqtf3Vet9WdV
z03C5vnVpfM/P7pWhKWL//wpy1/0z8+hfuePv3ipC/rLB5uv6qD7/mczP/xs+/z3V/+jWOi/+pt/
FBD939qLCBshU/zrrNzxZ/Oev/8lIPf7j/xOx3nety9fJOKJZfgEIvhivzunPfub71s+oSxuk+g1
f4rHGeY3DrUG9xKP6q+l7uif8Tj/G+KqTpIG9cfAQfr3aosMIkZ/kQuYRAQBvm5HN1GqOAC6iybz
p4kjzbfaiMMv21iQteMhjk/WS8EydktCHJoVesw6wapxWyFZgFy0jV2Gy+5m9EBnDd2VM8jM8PWa
EJtd2Qk2QB/rIUDIGStN2XqrKMnrdZQM6Y61+UXERugHFZ31CQ25Y1sYB6vIt1bMFiwiO+L9MHGX
BVls6u2REwJ8Wn3Dud5meCPFshc4Wx5+MuRFd1+QWL4M0IXR88mq05SU2sz+fNGEFkbicGTP9YU9
3HULA0RPjpKIzU2iR6sRc9yxTnPOIoCcOCyJlT3eEqCnPQS/ABZFmTy5/ga6Qn9lBf2cYgZ6Vqh5
wIE81b40BLpBegWLb5NjSuxk1xR3TwFH46Qkm1JJmJwdJY7Wk+jUzrSCBwJDcNawLG2JImL+KmqA
d5pFiYKQ9wqX3cHRSbYVXVbfK6t5rqYqPsdqMg/lQCWnaTLSbGg5XVjwWTzld0ESjczhMgDvnICp
oRnLHYdSZxVoHS+YWUKMLXT9YLqUkhTD8KCBmZ7mFzuym5e4Ke9c3Y1XY22WADApA+eMJMPWaVCN
BOZQ4UehlukU9vh2f7YSIGsxZpqNx61+rOPsjQFNmGNQPA52TT4yAIEdVKl1MGnCmfwqfi1M2u+G
YbLOQ25aMO99FqgO/yjGyqMwIk5HWPgCvZ2OoIQ2ZaBrJ7mgQpVpP5ljD9mrMtf2MOFoDaixmIlG
O0YcHQd8gEEUj8cUoXlNKHDFLq2fjZjnzER9OURd3uOe9Z91NoMLRVr2rS/0jPvgcFvoacnNL3fC
zh3pAhySt8CPt1FGRRJBsifYzhNAt+Ey6Th0Hmzmv29kvp11hn63SZMuzGvNAlsEoad0vFt2QXfX
6eAdSgklIQUUpXv2vCLPvK+sClGqJ/Rfxh+cCmmNLNNgLaZMO8y6saVr3Dnkg3QOROhu/VQ1u0Em
6iRNez7lGW+NZYrHIYm7eVunm9u2K6frMIztQ2tqHITb5DShs684J2+qyhIv9oCRCLllA6EI9EHp
NNsxr7KzJvM3lBV5oKEz5JA+31VpR7ow0UcMZfz0ORYOLzjdoIvDLOnFzNHTVvM+rqNHqJjywn4r
1rCEYCBkwY/WMqvv8wD0Np9wLDp954VzA2k3BaxUMK/96Rn1i24DzFOTrh0Ck+c0L3Mim13q304a
3NzIcenwjrOz1erWo5G37sYBHuDJcWW4k3cctN4IRx/CpWigdpYarWEBx5ZjZeO+Qs9falpM/RZv
ZXko6b0UZcLXHyijCmrTOplFuUhZ330tmy5TNcNrrWYtnIK+ufv6BdEtPsY2dedZg8tWv0r0wy1H
FvuIY2VYo41Oq9iADqylQ7Nhra4OFSF4ciPDrYczIpx5I96kdCm70xQ8lYBfwjz3z7Mah3ufAhVG
zZS+xFMZAmC29maca1u9nueQqMtDBI2Slil/Lzo/WFkdr9wQAFPqsqzHAhLf665I8Taurc70bqPI
v0xS6/atzp277QDJUq5+yez03U4n86L1gaRiucQjMfO2qk2X6kldUfY+gyigiWNec9WPICd4bdg2
w21iTAFVpu2HSptgPQSgbZVTElMx5KmgFfvJjJPhcUyws9X262Q4gk7Jort0HEPavAHVaHpz6DDd
uu+1Thy00jxh4tQPbi7qrZ+Pj7EtKLxNoQ2NHT0XcU6psYrK6p5jGKQ2uO+MbRKYGixXgm1lTku5
9bSphmCbNwrV1b8YI8Kfhe7Eu6osjjSXkv7wsKwFsxHqRV6FndFDLXbSV3waV08H+lch82PyBh5X
ejaUe1riqOedV3MUzedRmpuT5VfabRcPP4x+Undtkz34Cf4zqxvDGnUZiiid3qU2YOjHlor1jq8w
2HSaN5kejrzeG7eEtJFjl96mLP8rChxeXa4db844n6JUZFcDzs+pzlW3yqu4vnb0KgNl0yANJnno
aa4OJ6TK1rHNVRBW0F5kJv2eNegIlY03Y+nudWuILhHSiPL0/CkJ2JB+YZfMn1I62TG+T1xxMvdU
ctRdzyAYTrIH6YgpsDoYfhCHVYqmNQl64cCtealF8Vlb7wpvo5mdfVvxLtPhSCTjYF4rlEOHFvIv
t/CNMpL53CUBncwT/n0VNJjTk7bZdP1RiIjVhCpAJjX2beTPO2PmiR903iWT4VprYy6cdb405uRD
v8OiU99iovVkYOxGaZARL/RTncUFiDqTDSvmhRilNR4WtwYVsKtUMIcwXmXVIOfqonsUaX2PvW7a
1w0wlKZOs0tZ6QwlWjCJHnV82fy9LIyPREd46qmpCAstLVZt4WanAaBiEczvnt91+2jk5TGmanyc
+3ldp/VwIvBBTYIXfWqT8xG7bbdWOsgZ07fuOwH4D7x1fOOA8d4UPW/kPJs1TqC5hPP+zO7mn3SN
ZSUd2nqjaZQFZAhJAKTn51T53SmnNnZNOZq3mf3BPaBoMP2EGCOL+qBzMqOrT2KHx0CVGh3FFTy8
5zmfaJfG7YsYkv601OKG8Utvl/pavrKqtq3BPYdtpIJ95uMVTpZfvv6r15nMpOhpmg/3XlZt8lCZ
UGldaY8QnZ0ZLm6dXjzbxn48Truym/sQy+YNtwkwmDiwQpOAwgah1+UK4rWH3si6wwxaLERx5OrT
R+UO0QzK9YRnN5eMPfw0abaBm/Tcg4tmJctIsH+nzd4ZLGNNWd4pa2V/IorUaTf9gD/bxSrFlp+f
o7nJ8fWKYBdPCNNTl9FDmbTiqPHP4ZKm7jNNwLSNynpLLqE5W93QbSfu8yFNxFtTUCVQVHa/69FH
z2Y34K/K16NGMQvDGDy7CYVtOObuo7xy9m3Rh7JJ25Vh4/0ZNXMvfCVDzfeTdW7gdh87e7qv0Snw
gpZyL6eh201VpELZ9umRzGCyIbKjTtpcPSnUVLD/9i9t7sdQVV4UBgwtN9aIbtJDPv5BbdMuzee7
VKu+B17R7+Z2tihwsLDDD2YM2J6hSxRDodE8/OtW1x7LslgXuKgBpsXOCkKLflKldlcMk8BQHLTr
fvDEBS3pCTEV2zfPxgYSzHSr2MKowYSuHiDLHDmmJHBiO75VSBtbrBJ3EViLJ50x+ZL3oAXTb59N
r2m2ysqPhplyYLb1dFWoFIddbBTeWi9KCPcqcngBe7HxC03Huw6bN7OS6qq8eTgFLe2MEjMJuQRY
XZXrPCrKzHlBV5KF4Nyqqj9jHLzTdSdbm0EECaoyg3trWGoOPYZl+X0BDfHajkUAW8s9ZmaZn/2a
g15rFk+kP9jyH4Kq/Yzjur9Qus1SG9f4Ca1t1LnVsQjq8hqzXYFObIH2jUFx1UtgRDrON8IKXrej
ThEdKTN1WKhNKJo8ehjkFD04iVWvTfac3/9PWXVz37IBfv3m16flmPU2PJw4d5c/JXha8SGNLpwl
kxNeCiIM3AZvSQXwN5t1OtIbMLpFizLpBM1aVc6Knrv8o+yyO0+22DLdwN3XSp83vV9qB9GO053A
7QK7OYifNMQbKOsxTfLZUN2p+UAmSiMqz2zTGES0MyQkIM+MEVfgaLE/c+qaUhrTGkoRAtUbT56j
XCrzsN7aTYMtwHbfGtU/MnJ6a4to3n79FdxMTqOksU3TpiMmK/PwxSiESnvX5fZ4qtupwf5Wb5pl
mlA5O/q4XFu+dLn12djChgmqv8igDEUB47p6rlIWPHGwRgpB5WNWz3c+1UaWHz8OcbMGPHgTmdEm
NoRBJXx7yBVfvnLZXtPG+sRKS+1rvzWqjgaT/gb34Yq67z2xEY4FMzZLaZCAq4r7YaJyxa0YrVR6
indOtiU41YLjWjqUDfNUTz5oXEpbTfWX3EmC0G/iXwJdfLIpSi/0/ejnT6Ocp40Rcy7r4uzqzKwC
aQcPVlj+VcC7hfYSnwdczDcYZQ/sEPLJjoPoQZeLecqQT/hQnZVP+ornfE0eDej8wvydYwu5++fc
C44CBttxPMn5YgVJ8cDEoTy1ongav37TZ27IZMO6sZO63BqxOZNhglTZjT2uz6VBNbm15yG+TRve
+8pnjkoniRV6AwjxaYEvkYQbueoUp7KuzWM+dzll5uhkZaOBCJ7t/E7XZE+bXQJhVqY0kRVMYFtJ
HxGCsInl3dDkrvQ57tAKt+AcnbWiTT6MCRs9fP0y+jQMqK7dx/YIs6mzjGuv2niV1HV8+PpwJI+4
Qc3PWff4Xa7pNPgIype+Pux6PT27rQTA5USPM7xuvzEvtpF8nxhjX/OlQ8+36vPMIcya6g6gns9P
oRn0kerPpnlk7SsosiPzZ8wGtYbanG57SG13rlexg9UP0STSO4PpCYL58JTUk32nTWgQDdOajesW
W9uP2nMV6R9YEupj4ak3Qin3KV31h8hWyaXLGTJw+Tk28RSvOx4USgjig8ag9pYN/tXpUnuHmP5s
QLwKwSEeEt4TXMchn3qpj57NGRSXG+hCWgX9F5u2mLvG8Q4k3eyDvRzYZ6+gdKT2ln5FPjnlkh1K
VipSYmlzhD7KkX9wT79/ycVSBBM5G7Of5CmIjXJXjtOFZREOF3pBaC//3yn9bpf77tnnWnT79Usc
q5XEsHbSMMIepImeqQmlUx0omQgq0EeW0d5ZqB6s1enZSUTFBlfXXFlL5zQk9HkzRr9+/SIDxnWM
oFYDtpitmxbNVZOzTvu6YR6+PkzcPKdWihaHkVjFwnGDzBgk40FKKiFkM9jXzpnzSxZbF9B6Ub+q
VyV4DC6Ibk5ptcquSS6YLbC6rxydUQyQOuRuZDL2RaEuSNDRIaWShFFBdYj84SXg3/MwlTHVuuw/
YrQECgPw9DbrNqZXr1UxWlzqKW9xZqAm9HiKguKXsTqSA/PujARQwpCW6gOY76Wgh+zZ7BFhvOUm
JlhhjWDuHvMWzKHv5O4no8iDO1XNqxOnB8b6FJElOTVmDvc+rcqDNZfSElHI3PY0hw06xSCD0x9V
QQeu1gaCJ0t1HHz6kol1Fh10P8XkVinvyuE/JgsXJT/NhkuBY6vT1DJtdtQM6b01kIOEXm2DghMg
MrUdDi1rvIKRlszlGdsq+RjXyk9d6TBaNjvm+82+MX1B0/RyA62ral3Exjs4YjCrdDJaU/zSVRqO
c7z5R4Pt/Uy+rl4PNTBxayJPFqc2exf3iGRRmQMnBsdaFQP912Ow/nczNbws01u5maSBdkPRk0gx
AglGyHUb9zf/7tTBrPd1LzeytD7jwKOBtp9CRycmp2nMflI5YKWgibLprLcvofVvyc3/eyH5zzry
f/+vKdLbn9XSRd/+/6BJY8TDzIjx61/L0uv34r38t/fyx78xc/uLOv3PP/yHQG1+Q0tGnobB4pLc
WZyEfwjU+jes5ABtmJ95NuAZpOF/8Nv0b/yOB+4GJJcBkIbv5R/8Nv0bBj4LCwwGtC9l++/w274i
UnhVRFXuf/zHf+N7QiMnQIXzEAciNs7F7fYnebpuNDmS87U3Rpr86kFMeiApaze4AvCnuy41Nvns
YXTRoisj2vtauW9eI7Z98D2mAJIRk4Chqp6z3t1C8goNTdukTHSaQweMHTMqqvNwG4/6szQZ3HSC
pc3ZLiocNxPWnY2d10ejWblUGrqjtolysQ6UWuVps2Pcss9c695tnDOcke1I64odGWcbpcAVHxO8
+bkGc53LR1+rHxV1E5ELgzeusN7qN3n3ofJHItGbFMCtM1HQhgTt1T5DKxo0axv1bXquLXtVdyi1
NBChGm3zAhooAi1F5FfFtXvtR/a1dcWuGdNLEXEN8OIA4LHT7FQ0DjfcpbnHUj5et+kqcYbvXRNc
MXC8pkyMKRGyt1bk7mlm54TffWodxOK64LKWb/709N39/on9mXRnLD+o/+UHCYYvwIOLF93/T3OG
mYNHG+uaveFiu8YVcVMANBajhL85X7xGa4GxZyvQnxsNnO7AT+f//A3YfzVk8iSBjcAoC6rC9fDk
OovP9U9PUiIDn8l7Em1gQJPiSU4AiEK0FGals0NzTsz5JMpcFnWg7VI9D2VinZicaPvChf3p3eDM
65pQuY27GrgEhZ4RFZuoYg3Pm10vs2zl+kLb6x3TVkW1DNPqYr0lzoXdqwEPzHlrM1oBM3DIrFUV
ObsoYBY9YcqLvUjf9K35OTM/vhkndd/ryVa19DXx/nuBu3KMvAl5uD+SpJQHjLLit1/1by2m/7WV
8l9+1v+D4zuGZcuS8q/XycuPpI3f/7xA/vFHfq+OvveNlU9fOC1kUQyShv9YHX3jm714u5mgOY7P
34LP9h+ro/kNc7uDfINBm5V1edT+WB0N7xshDANOSmCAKmMe+HdWR9N1/srRYlkmqMJckZwM6yRn
JL6/vzzVg8twpuoUxHc9X3kDvtOxxuyEbehJq7wX1TUn0bQ0VKi9PQIutstuD5N/UfN+KkTnSrNp
gNOjkulPGUKiETdFEtfbsrYPs9f1+y4zobeOt/mrPhC17lFwI5/hWYflso1TEL4aK6iUHfZSsCVl
MELbUlAXcgEMPhKUtZQPRk/mP6uQldIoPXZVedtK8YQig+Npih4tl9ueW7uHhNA8XRTtGmvWWy/s
t5Ea9lBOWnYqB49AOBaXu16knzM2DbzFMuOPaD8N+1dUc36eHnWn98JE0HbnFU59M6b7mUDoth3p
bR0t+65QEHhZ3h1joAXKLtYMubAeje1eGB4WFElpppoRiHHDXuygira+fI4xkKynMMENdA+8BDMt
5GbtaW4qMEEOZadtPdEfhOtT2EG0FikvdAoyTc8sf1PIBHNx+upNVRhFEAb8yrAQEhhnRTKLOcPp
z0Y2Plks26VsXvCXXZ1m/OHkxm0pKfGxnfNAifiOaQLWRacztxwEqUAowMOXrTu+KoY9zTxs/d4c
P1ORXBj1DmFDWnIX4PGjgWOYzlJ3L42tABXoTbGfaVmnWhWjUpsOD2nf/jQolzgQ5e/WFhlxzDG+
Hgaxj2m9NegNLeRDPdTytvP1w2K6vY2D1A/rGq0H0+ALtRWvBryKXeM4FU5PemkLr5Hrzi4P0USM
xo/oFZMZhTGtbnyvgjK9zgwEumwQYW70+l0lB4Z4tt2exTRdkkjF3AapNuoy218lcGNCcxbXwXPj
e1U7exmZivJPOzkIGz5KqqXnxqJxRNa+hUKmKMziNnhqZBvtvLgj2GcVCMadxp08nm+U7Pxd1Cv3
fojwWb4DbQHb30tjE3cDnmW/GjbTcjmZho+o6Lnf9fbJRwzBVu7fGbJc97aDfNdwFhgjxl++Zky8
StaxFu4r5t5jY4kttRAfEL82nk3XRONsPA5SNBOYl54aLlWP+LYsJ6w0jiGW+zh7ktGTtLqbSKGs
eBrtQ4zuKRYEmLYBsTusKtE5oXC4wGE23SniquvJzYL17DrfXa+lPnHo4PHPPoZOk2CppQXfNTzv
esFXBc6BJRuSPzYvPDHUdBhFFEaVdicEg4+8qUKNollHZ+Jaex+AZLYolt+lsL73nk5LFuIIEwTX
688ZBrzbUnk3oox/OlaCQdo7BCV1ETq+LOouonuslxHY/RyX7VOd/hiL9IdP+gxEia0QEvuNo7U0
V856ujcnb9whyaBhFd0BC0N5bCtLhk310Gutvqaij+9PWqCmU7DhQxZxDYkeo6h6NvKC/Vmpk+EV
ZWjq3Ykyp4y6HTxcekyVaFwk1UPTNMix16hCaqMhOzpwmUnWQiUEI1yrPObCfrARbTlKm83R6PJi
NYpqPo0OBoSKZibmPcBQtCTYkez9IWSP2NBbyRoDrbnOpsg/EXQPTl//lZlVfQO5YdyARzk4EYbx
vkDZTIqfoumvlehDVTZUcIpthNWVPg/zZcquQz6pX4Wi8NXOzglKwRGYb3JjjtzuERnsU08jOF2D
A4NEv/ZD6QYfUZ61ZzUU75NNpSKGsgSqkMvihAn2xjbVsNGlqKktVjD7ZwuWzHiyynnaG4zHMWVb
8dmLRqrSCy87FHzHDJsFFtrslJZ9vDKA/Z3NmW6/Hnlh5c5lx6paM7F0mjvM8ea6xpa0FYoTDne9
9KxHr46KqkNP0VZtehQAJMTl+tzYSqRVkMv6W9312VPrYxO/F0IaH9E4ER5w5XRXGcR98OXWN6bh
U5M+1x9soMWut336uDParthoP0DIKCr9JIVeelTTa8t6PTX8axJrdLBqOsEx0Ag2w1U7jZ175eRl
bAYL6FY3Lj0slR72gFy3rC1H0CZH3XHcrfRK6Bo69wXL9hEsKof5Sgb+vvbPgPih5fgu9UCI+l4P
0N2c4eFI17TYPGwaXwuAX7712Vqps+v8Ymc3+o9CuTZnP6rgPatsgQcP0Q5dxNpYxtGw2vJ16Hmh
4nmmns/pD1piHwUvpRMdvMF6zbH3st7hyEgteS4w2Izlucgm6sYVLXhV4K97Z3SfW+aEWPw/6YOb
6D+wHttWlLfaOLClF+muC0oZeix6Z32Qu6G1kosnAYngPvY2dUx1n55EdaiDBrtpMVWv/M7vNnL0
kOJak5LRaWr9XT3hUyOL8g5OC4nOtVk0VKKwtyLZ1N2chHCEp62glUnXhHtlsrJCideeiRtx5uii
jRuXdRg06HSDSq1wVIs4v3wYE/DdotJ7a9bYbM0Xs4+N8l6IsOS3QkbTGpAFzaKWsSn0g2pGH0Fm
Go/J4mHXvRhADT8BRgvmW5FxDGB6ffLoY8tj9e7aO6l/DEXmbKYe8V0S/MeLoqttQJlBphNWki7d
jk6efQD+YcYeCHZJp2CqRgimyNL7DM5lFuoqeU1dXgdzQr1xSX0k8cP/IO88dlxXsiz6K/0DLJAM
2qlEifJSejMhMq+hd8Gg/fpeul2DVw/VKPS4JwlcmymJZByz99roQUjdY1noMkpOje468CgM2sG9
LVg+CsHiWC0kC/Dk0ALHBbzPNlER2+kw4x7PvE8Zh1CkBxqCE2Elx7HMXzKIGWrXqehaLIPFI6/3
N52ePsoaNJS+653uiMu+2CxL8nPyJ2fN4pOsNP64beQTzqtsa7zLojvVo/eik5HZRsa8sadoJPVj
nA6iF5R5giGzNJfs1MYZAp9OXoqGMC7N9EwGcpq16xM/TB3tmMjcuBl6zWTtfiPGGKbJCp3wbnre
A6pQ72GeyOJ0qnikHmp4vjKVbsWXjIZ7liByYZ0AvlPLBHftE64UAN4y102Uk59DabElWcJfOT4r
W6m5YdeRX8q6t7i0vtoCN/2dz0W+HyQUJw9lC+oWYAg5aUMrdLj+2S2HVwLiWaRRbVmj5+09vzlJ
L3tYrChZ8a3890E8+YoBOsEN0AR60a5rDDqbLiXgL2Vne/PHxV4lPOyCCbtcyIWi4WJKQmwqH4VH
ZGM93jepeR5hJbNG4ndc65h2SzDSy/6Af7ZyOxBUdULWxyytHylYtbZIaLW9qD/5rXgwEdgd0gY1
cYMTe5P7CwGdLKQ3JpqQA56Am+D3+BTLPdtbiu+s0h8IBPdOSQKtSEt69zMul5fdFppP/c3k8gND
PBE7NjHiS/MxNFCQPheT0sw0mo8uSnmAZlJ71gRi9WHif07iB2a1MHwonN90nwDntm+0syGxA5QV
XK5pjH4VRfVlV4v5ahPtqem2ROI8J5Ty0fSR0LQaSm8e3N6+TGCdz0on4rjMiR6atEw7jTJ5NIT7
zdPxVbNFfk3It1izNUW3rbsPXKsQMBAC/hQkLXlRU3/HDjCkDLhh7XQcN3IUF8InSKarMu1Lpv3Z
X4Z7NKvf7+qOEFmetvquRQe3Gf0nUyk8hbG/XMwIRyF6JfvNSsnG6pTTr3uPRRYylRfPTVhSWa62
kTgFgwoJezi1ottRHkTrXFfiOVGLeWoczDZFmohnXvul7GL3WA3JSZeVeFkQ5d/uvzJQ6LNAncWt
neddog554Y0n2Wef3iT0h6yMyFfVGiNY4k5/qLLMeGgi8kTR6DfbP3/Fj4rlaNfjs+ZieiB3jAhD
Z/auGOC861xp6TFX5TXrylcQS8Yeq0J+tS14H7orCdL2+pbRkq92Xld/62CHL3++2AYRY0107TPY
YWzutgOA75u6f2FZVt+gb6MzhZjlyOKALlqwTxVQxtSpncqreX+NRKZlt4zvJuftgML+wR9rjiTs
4IhCjWabdnm3mghx2SeeoYAXEbhd0/Fte5OcbhLvdJ/MjkmaboCUkODNHG+mjnUHxkC/JnNMPbtz
YQKGivyAZJ/66uDF1AH8rqaaCJKRaK+iQd6bV9R8YLekNTn3SZhxU1WGjkl/lZEz/wAJZxTVBZpB
/6tGnFCn47rFb/DmKN9fR53z6Y6jvf3zmiC+fNujmV842XyjfbCbSt+nFnBcDvGIDLcB5MKGFDgF
K4ZZTRG7WxtJ2Fo4Li2tlV67lvbIgxlJTEr+Ii1S1cpCI69V5sWXOXxlySIO+TAumzQZrIPfJNde
Oe7BqtdpFu+1Pl0C183c0PdTQtgrIpp7AKkSaOC27H0CjEX/iCfOZR1VPUx51WJCWXcWin81+wKV
UKwHKdIlKF3jxFlF/DyeOFQfYzNNp9JxXJJvHzlgSE7pYXsyzh9IF3RP6YhtDkCmuytnhlGVa+4Q
YxZXJdr0JO/0Pad5nZqi/Ej06AMM2oCRZxlPnansNY4q/bMyxzfbbNxHp5XVyWl4e4mV1D/7uHkp
06h8itnT/lFE3B1Y+qeX+iEAtPrnvWVqKr9e27H5LuaSx3pYF6Tn9ORN/eGoaaLyzoJyhblXtjPE
PVymxrnaijxYDCsJxu41coG7TXm9LslQg2nNkp7reWXFvUM2Ha6PhhPFVBPipjLOKC9UEsrW4u1y
u2qrerE8Iv0sLpnfnro8nGL3XniWF9YeDsJP4qcTdDzvaaFDHcu69uK4iXhslmU3n9Oyby6dufSX
lDHIVkQWcCFkJxclSRTGUGpjsHARX6BUfm7S1HqoveCeNpS1vfHW1co8emlccdPReHAiPxQj+q1i
ykY0coRaDrrLU06PsyNGrfKoqtQKIYFyTywT+hKjajYiGxbWiyaS6Uj6oas3yYtZzgg2jPwpwpYx
AfdaOenSb0BBzWRnGoJZCoi1ugHVKu2+3eN52Mx9W7J0BARW5qp4amRGP7boBZYgfNxK69uwYIi5
rATAcgyILjjDmNKPfKbuysiLcEOkt9sGAxE22IwlaM+bYVABpyL2n0iQeOf+lkn+nnJoPRpdYQZp
GQWlTf/JEzhBqlPH56wszLCcpo8h1j9cqEVBl3nPvWX4p0bZL5wUach0+NyBp1h3TtmHDKnyc5l4
D1LO6pBlzPAZx+wjMdxKQ9bIfHIUzVYaRyspJ+uQKcwdulHVT/7sVk+F1Rzt/lJFS/sb7WJZki2E
1aWgDpyb1RnCUUZKVaKY4JK06Nu/4DXuZq7rrYGKlayrZ1MzfwBt/jCYK2ynfPi4FpH5xUQpNKwe
LQ6fY95ieiO/b+JpRbCt8D+GOicyr7QBoFb5bzxB8TpV10LFX6NTKqTbyKs0K17IzKrFAT36qY3a
5DXj4dyUZUgqbRuk5uxtu/4h0hYR6pn16WiRFXQpUqkpP/h2/ZOEQPRqJHIzslPE9Q3dRmMfeMwM
0soIYmk3SvTl82zlnwYcig1ygGqn82w+ofqxpX/FrJrcIo3k51zVh6Gem6MeX8eyZhmRCYcijXNB
L/OKJ3t7sxaN729201suqteZCQd4RG1c2SjMTu79ywjk7vTnl+htcPWOcpPXot9Gk2PdWrfYs3kY
jo037/uMwzptTec4jShDLERfCFL1Yd03ehuUY12EKtO30MKyixcTx2ynUbJdysoJUT8ZK5U/4JRR
T2afxEdpR+UK/2DQ43z/aQlslZ7/CkCk/SL1IRzmdqIGLLVD4rXZE67fdzvTp1PX+aeqtJ3nZmCQ
0tsvg1lee0zfh0KKFEk2FrHELE6G7F8YFSzo28d4w1OZO6wekCy2c3zf4ePugyWLxbAY3wgaIDuF
Qv6hciz29DbzlaYuCarvPU5UaTlXDNAEo7ZoJ6LRomz2rIfS0fZCn0zgBfxW6hb1NdL5f4Yd2+bh
IkSRXbO2Ori1Lo/KE6gGJ0Jw7X45J1omnuYG7aJ5Rr9jf9tD+mkog50UMJmtXciQIZ7/Xneo9Xti
Ase2SOnkm4R9ls/lnc4bp0G/kWj3gaxOKK2Z/4iHd6uInu+nZuDK8uDiBlxFTcoePEGRrK2H2P/Z
YogA4eBlZzzywDmTD6Me63WvoEpE/qb2mGgyia0pWuJtXGg/JjwpRMJCUMZyXp5Nb9x2uoaDkcmh
5Zao78l97CWKb50cv+VVlA3z5qbD8oT/ZZ1DEwD+1sYYTLuvOgWBnfsoCjyGT9hVaQ3ybq0JxLMF
8sJiKMu1EZu/HSN7zBlth46qCiZBdCWu/4QRu/mUwMnJrjW29OXLQ4QxjtU1MtzB+JyUMx27Tkeu
Gn+i86kumMRnYustpl8R6U8NxuVgMGfE5q76smdjfOkaPwoxp43sBMn7m52zBfXwV8d8UWOQ8Hua
y009uYyJLKEuSzxzA47tm0xsZ+NE5zTGv5zqRz3BSJ/Sz+DuKEmZNivS1lpvOo66+lL0ePepiPgQ
o7u30inQkAZNaMtOnvduG2p8wjzbQ+rO4xc8Ovq67tuJmMVZXqPslVCZVVp+o2o/9YhCKaNhKaeL
ucu4M1ewyA6WBebaMrWH2C1IRS61zy71uIkaohYxb5O2LWXAf3mvT5abVRY/orhxVymqFH/Jf8fz
BfpU6GKoz2RZUvdBD5pl45PQSb8bmWI33cMNEW7LwfzsxpG63+BQVy7PHnyUMbowUrJigp5x4sva
h/8s4vVEx70bnNza6Q0XUDJ43YWZjL7S6sg4znGJYYkrkVTNd9sckaFxrYcRmeptdQ+EFYN2gyt+
NJp5OQwTsnB77rSrk1FL+F3PIzkiiN5CsLoB3WEH9sCVP8Zdu1aY8dZZ6lo8g9vx0cGqQhUE50NK
wds2xX0AFF3fEsdXsiWAkCvod/Q6z25zkn6ljfPmlmKghnPd0MAr9eIb/UtPPuMPgyDzRIt+MPsf
T0w9/BeVGU9KxFs2hcue+7y8pmO27n3lXVGpbu5eocPU3U7L2qqd7E2IdLqOPultg3pRPSBivyuy
bUMw4ylPl0MWaVQ1XVU/q8EH7C1RrdA0B7VSHxgvSswrfhYaRpmcUjv7yJgOPC7KXDaOVVFQKFYO
IASG/eyagsW1wvbM8mTVZJ4ZMKopQ3g3WMDd+mahin5pWnzkxoBrNXddAtK7S+pk9aqz8vqAYG4M
NL9lN6KX/mnq42NT+OVdVfVS2fds87LPtqleNevIN8uDfu+xWNC0DAmc/CA6sfEx7Nzc8E7/X8U5
axE3htJO9LvHSCyEV72Zi5FSzkGbbQ3IBktacsD8B6N5AqkcHbwSwXGlm0eiUchb7+Z5JeYdnILu
wfcXDRx5RDx5tB+j3diYybmgfAwr5T8RyACuwuZl/M+X2OQFtaQOwzWe1iAMzHM/1kEkftDrYMUo
EtLg+xIGsbSbUzGKrSJMS5/oEmyds5kY4xjLavnGK4I4CIDGmbTxgKT9mVUanYnnruUw05o580NS
y+nsgs4hF7qzd+a9dHP9ItkoruV9ilGG2b5gkU3SwLowZHtAIJsz4mDy0bgGzYBk6jqbOvdWbHdP
Zc4jbLCR4TeW7m4IeMFVGiO7lAK8RV5shjx56+cyuU3TlNzguJ2m2jYOMlOoIwb9Wcus7AESRMDI
GfmDV2jrPwd/1tkIiHzza578fN+W/CRIpi1WGEsVgMy2w5ge66wNQ0hBGXppaX8gv11Vfnyw0/Rc
pqnaJ/Bo11klqdZFlQfcRjH1p8Se8HvCPp0RskCDvrDUqzvabLLStGBImAqQCvJH5Y1ZRkszVJAM
svTW/TJdTEq5WzoncBrFJpoqGNIZG6haH4s3GVG/zZNh3YxG+wQKSo3nuVxJres+RWNNi2l7N+JO
z4hW0QfasbrqsXTXtVmzzCkIqI5BJgDdhFqgyvE8ZHHNd+qP+dIflDXKixwTAkbTbDo39QzVgH6J
MSubJU7rS9w5DF5mZ9h02Ud0DyL3dFzcBYm4utCMdd8OYkX3gYkQDxCPpebAjSePmkcAsqfrxY5Q
LZAPckRriKnHbKfdAvdgBfC8f/ahGQUcjc4rYv/Dojfad53kBu/LuBArYDqbiDjsVa512UEXKVpc
yud93889ZqH8iDLVPhHL/cY8BLqRU34YAAeeQa+kQZ43bCT0vNtynxf70XKGFVhuM7iHr/duSSGR
ocJYm3GLtlqZ+7rnQeKmd7sLKtW1aXH6eEAQEPH1l1J2nBd+NYDv95qNSb+BiT49ueMQ+jEr6nlS
Fzub4PknoWUm6uQtZA4ofC157LiryZmyd2WUYaG7Oy0qvd2Y4FIq7qAEo96g4/8Eh/nKHBCoCNVY
PKHyaf3PikDmoRbP8t4eGYj/tk7bGWcVLkbcv4L+/sYoexziFL85dqsts/+zAT+UjGer2qkeU51R
GtNWZJQ5YphHPoDRPpUTpjPyvE9pzr4w97NrY3r11fWd55bw7UtNe4mZwH5LdE5VH9T5qoEJsu7M
6ZtowOYRlkzz6GipF0jLPNQxFW9VTc4R0kRspfetILnGrdJgmjjaNaowKDJwaNlZxEU4wJ44kL4I
uq8mcXgCEdLrjOBINlxH43HOFbYAEDhQqsZxBW4hvmU5N7E1OsM9ni1ZtUvSXj1FfAtTrHKr+Rly
Y3Kit35kw3uIdPmcTb4KW8/rTwlCQwsjVL4MDg0qJByeGwweaYF2KLcxacTpQ6pl2WPbWdSY3Vy9
VZjdCqsUH0halxXaSfTw/afnMCeNYEC4Zh1KV2e3kKxjGBbQ1McnFlPPesmhNpfPMDRPdqvYFrnv
0hLGKmvLxzoyN4sC1pkMJv8ni96xzd7BUCJNpXK0/VRtoqg8d0nFJKhteeD0ZyYP1bZOjBczZc2M
i3MwF+9CsHDANNwCZ5MEua7Pe0P94Zo4AQFH6OonY9hkKKvhvDB1w1SPZxQ17YmI7zS9uQV+1xHH
c8sczEV4RpI33HjuILxsLbVQb1qhTO68NJSSMC7MQ0ush+uxQADFeBrd/rUk5nId1eo39QtGWNBj
JtkZcmi2iqVBVC4ELpcV/AA3+nlPwiQA5cvFK3QpechYRYEVY1QSi4Y01yURe8emo1TxZDBNZf4q
YnGO9Ak7aPWiV/MFaDoW4hnFhTvJtRhYNwn1JBrx6pfGPWKdLHCzoHToWNyZ9HVmzWHhmNFHM2DY
yzr3JdVAHcCHPsUx6lda0mPZsLs2kncztxnfBLAdTUYuPFzknMKWR+0VeEzWg0Y0v3QygBmUTGiA
NeNiFiOqbqqjpIVy33TP/PFLXU7GAZMJ71HuTa8J0OG1rJz2UeRkZJYTbV8lXAcNr9s+GH0UZF5G
G1JPP2fOvbOfDN25zwo2cHN20pTU37u6+P4jrY8GKw5GbMUb9z7zSTAzhc6Agm7q5mWd+tzFrdT7
KxdHd0Iyc7biengmV+DCSPewTMK+xUP05LAN2XjshtdF2fa7dkRiWA8gMwhEiTZl1BXY/Mxi42RG
+WDrYueZ/ofPiuI2u954sMzuUznqRaLGR7ehPcVi5kRFirBdwLijuVXdYRCiepwc57EZowiMWQKD
qpyeCkzb6zwbYgYpOu2Iq99oyjiUepyJomPFZFh3rJ/ybrOQzX5mpojjDB+3xNpGu1A/czLoG8v+
mS7EqEzrUvQjF+/C1MQQ7yyrPtJu2nWGtq69LxJR1tAnXvM4O9PzbqsZGEjRP6S4tgfX+m6ZbUyR
wxGVTSRWD+YGx/sWl2B8UB5zycQZWATzfgvnNDVlfB00rzrA/LuR+6pdUqIYgtLFoIWIOhBeXx8l
9LvQSwiO9OcFHWaDxq7HqUvLelIRUQ3Mh/Kwt1lWdRkPIcm3WVX93PI8dJfAKXxz04nZ35YkcQeT
ZgcAnWRgZPF7RHnDJGbIjzlkQUom+a4DhracXsVrnDzTztgwYmRYnMKEihO59voluNePWJN97Yof
+Ek26HuMmW28wfQPdFtShO6QfxWSc51ooFvaeDZcjmib1wZHbkRiqFDFWXq4Lo2SKfqgxlD1aDkQ
rV7HOS5ISFo7plY+USc1evm9EG261dL2hud3PWQ+FOSuYQiED9OjuTPSBTEGsR1wD4Z5Ns/MAvF0
9/AChoS6O1P860r/5c26f7Q082bgET56mIe3VWnBFNDFcRnHfsdudVzLyV9OJu6Gu4Ms2tYGXrAq
n7c+Dt/QAdqycmTtsJ/D/T4nv1Jcxs+J0L9R+vSbpmbjmreYdJTDaWvaRfeqGWPL48t2djCWOE6A
iZ9szPemXRW0oZgOrYEgJssq6BjaKD+6FGU0ONEuvpe448Cwpe+wlDEbfF6qd0vd8yYiC71tbV/E
/Uvr28wa7ibHOBvCElj6KvIZFsZLQx677kw7rIXjrTenVQf95GBo6iB4zm19pl0BP+nRnLX4Fzbd
R74J7f+IgKK36uKOCrik2QUAQbdk8QcuIuhhmStex7zhYI1Bk03t9NNGnqCs9NjD79oDa2PR3opz
Fgn0FkhOwevnijXeoF9Qcz04OCwCR2v9wKe5L9pCHjKm2gRPZVvP5yhib082ez/xKtRON/rXDBXG
qo36R7u8Ww/ZbuuO96Its1qxQspQKXPZetzOmDn3bHHv1Ki83ijZf6cufpiRTsM1W+6jSX8cjeK1
S0Z0y+o3AsZppWUOp9PPhSSzJXZp8mfakBSgYFGpkrp78laxd/cW8MCvZ54L2WL+SvLkFxQBOrIp
OzSQrvqBikEZYMI60XAIyfhNAi/Z07usQAEj4OoLb6WMpQuqTOnrplLjnv4yP3ZTj6w1bo5WYfPC
M8ZIA4aqtU6ZGFSLEBevPzjLG8PlaG12sCdrO//RnI0pP7fD8NM1y09d6o/EsP3gMz5YEbK0Qeus
II1vHArZ3d2Mf91W7VY425jlHiqfbiBMCY83zAldp0uLXaoDnRUZIuSfFN1MvivUIE5iI3FkXNmY
JrNc/4Poi5cIreDiYhNJsHkvkaIMzpsVUSi41RsmVoA84XS4cBZcQ/JQC9ypf4IcRwdaxI/450d8
pzRiZssa2SUPUkUNlgp3PooJcbe8q2L6Lj9yxkLZ8+0fJri90B8Pmuf2V5kheI9KYBvjI2IW+0wg
g5NFNSTLiIFnJ+NTq9VXPe3cQ0Pzv/Pz/jVihT4pNwlHk4+BYf0Z5PicZWcDCdUU0xI3HiAQ+InA
SOGyYN4Mk8pB2JCO2nrOxZWdKmim4lTVVGqUvJxL+rit0+joS+3LS9rQIfxnJafoVDhHw+RIz7Wq
OzrOApAj66hkUA0+F8648qr3NPKfRKdP10yjYgDATXk/9itHLcWnWzNWTfz+3V2aHhtS+T4nPWo+
etn11LHZ7F3/IG1GDAlIm7ubJgkrzxQbzYX0lMv0MTKdj6m3s5PFp0/3OxypkKE2gJwUoNmWuH12
k5aPGnKhYpuELZC8TAZl3Q4OGYgTtmfaFHU4vPnbvdpxguHC5PtrFkjHwasC4ouB03r+iR/7Elf1
b/9OwBjBd056wtifomfbzOkP3Q09UZ5xMDSb1M82OvuWlbRXo1m9FnedmKoNHDveEE5RzzdD50op
5NYHWdjzTtVOxHyzHtaVOSQPiHDVKpnjB901h2MlbBRmaUpIXU7qNWpHbIVWQynVD9PatfoZxzc3
ZGJn340octrYAbR4THZGD2nncWm/FgynR7iO6xk55ncO6AaFwD71qmd0H1zQ0ReezWZNLRJoBJl+
pgmrBqoUxMiHKrFvPq3z41zmuOfw1r4wtt8TkvSckTH4bbY2XJJMbUZ9ABnUplWQKm28jYLZBAke
5zsAOamB0zAa2veWeJ/byt9zypG8NJgdjz96XC+pasyfBUET+MeDJE/ftfJu7O4nNlwE1RVWka8K
YTOesm76+FssUWBIcKS5Va29rFtWiBi+KpuB3+B8GoR0rCAPSQaIOnegkYeFQx5SBShCFAhKLXy2
qwWnczt4zLTTbFNOGvo43LJc8OZLvRDlNbVMevq83iYCL6XvJ8VWT7ywTBHd9WYSVA7JYtDnVn5u
XvUANx2PxbSpT9DD1ly9zDzL+pkp3NMwIGOCbehsWVnKNQJkczMN0U9s4KLrzZBa4bc2UuzpjI5h
8CTrgeNybZ1kNB8VVjsG+HkTeE36lQxIrlvRsL5qUWUUpZzWA8RMYDmMPjw+1ppEljaOQlmEOoO7
nZGgkGBTq5ZkWmVq+EWS2PPiI8Q2WAMPVE7ghfojF8u86rydmOAu+qbEVStffUOd4gnaCHrMYKSh
hGtZo9KZ8GajsFiV1RmPbhLwyeVhahtvpeOd6pmE5N9aJD6gu/I52Ehvk9p5SB0cqBz0Vap9milC
1VYHtwLTLzQbGqQ28v4sbV9mny7V+1FaOhxScidm/CebgsUGbjXFGxmzwi7IBFpZ3QJSNMteR3s+
ZLLfCdXm7A8qm0VOnq1E2u81NbzoaW9ty6n/ilOfhBSmcqruPlANCuL4Vkj6zmzAhv/gQzGwH/yL
EQaPty98G1SMrvukPvyN3M6AtyXYTS3hXHXdZjYTiMST622rBI0FyxXS84xgkP4ua3UtdEg9ZchQ
v0WIuBwFJfEvbod/58v5uy2GbCpdkAXg+Z4D6/nvrHozNeolcvMprC2mYhnanXGs5aZdSESJGcdv
rDb/xcKLwwL3rqW0c0OEVqh1zi+3AtNH3Ckf3fTiEDJJ0I0R/Ief71/x8y5+NPduazD+OC2Id/9b
oEmDwdTFU7+EwJVa0EDIgBpYsDvPJclqlLLaJkz7Vk6T3RRbhxzy0fvsfptZw1EzTGSMJfamGuWI
TIAr8s9P938yzfx/dCAK7DCA5P53W83zV5kW/3X5+vkv3sN//rN/Wmv0fwj7fuGZGFd9z7obaP5p
PHT+wefNWM4R+t1Z81cynviHRVqKrhNrzOXq2fhd/mmt8f6hu7bJv7IQ4dmCOeP/xVpj/P26w6iG
r5EvpEEDx/s7v1+2NKDO5MhNGje3enQvfWfthNvechKOLBtnoBkdDPb6rtMcm0Sz4YUnq7rVX9gu
bwsxIQpswr+8h//mZsVaeffz/NVGx3jXdYgT4O0iA4X3gD//i4tt0gzqVbcpNh1KgdVkVyg3OHip
vIwfjudhG+jch642HloiDAfs+asZ4VjA+JKiQAOl4FXRz9bOPEo+Ve+j/NAuxnyjLqhC7C53dE1/
uMeG7r3yp5GxN9Es5Z66BgvcGOtAZdPqRkG3IDfHjjFEHzBW+E62h/l5RFVAuMPMwKf+RjLaBUba
khEeqdDL9qnsfFQdFZwhRCszDXGZd9EFJwMFp3ButeWjNcqMz7Zd/J1VjOXGKjUcIMHU5v5eLQ7v
MWqac1epD+kK1i0gWphizI96k1JhjhTxJYSucG6H7rnSZrqptBvWselgmNDS5dGdyvactdoVgDT7
RyQqmJpxryMGhLKvkum7GZjeFY4B1gDY76psyDctWRUOPuCoXL7muArYMMfuM5BUDo1qbI5K48U7
xELjT4eRGi3DWujyNhqMMhD0ErVHzbToh7GFYhrvR5Fo0NsPXq1/AjI/gi7vt3Fq2lSGhX1QDPlg
BHVMReWmTOREg4jvVJKLNmrVrnPNV1KDBHgt1SEvfo47cpF1RuwzNcChBesRYVWxADigBdM2rfEV
pYDmDE8eWBTxhB+/uxEOTCryT90snRv20rPm/GLM7wNNsD4jh/zKjuo96BIvOjj5o9//tDrzxE74
G/ixv5a9wrrTIwPNR9S7vc2yHvRPXvTLNqsRUyIJuRlGjnqCdgE/JroL67DUWbzVrREMyLVNmXzj
UOKdx56+npqYRFOLeTwmqp+LdGfEm4RUNqe8SnOGgBlXYGp9gtmZAkh/Dh7KUTFXm7InSIUfFrXA
l5gYMLuryOv9B9gt/bYYdeYx7vCqI8O7LIVJrwWj55Kirl+xoPdCMTLsIQ8kX4nEb0OIqCm7Gp0s
sBpTZm1oV8RsL43rZKHC4hQQk4EyzdfabVoJCg0BDBmc/8Fu8Jp10OL7HkKhIPFwJeGsh1ZtpaHq
im+tv/EC4mM7e9qmY1zFVMOi1mOI0DpzFU5iXhdmBMY4A9D254JSTJU3db4XaXGQlSUfkFZkW6uD
5jyOhnZMVfHIyITJim+dk9hsr04DfTBHwXz/Ix6sXdgOGUHIPIj2CYucDHFQZYhDPzYG9fWdnoha
Il2mixbryEit5FWOIOh06pDV6GChmUZXHj2hj7TLY7qdRE1HO3ZRmOnxr6gk3NbtxdVCiXBIiqFb
i36m0m6YG2c9u01qoIv0fjOEjTZLi3wTRMQF2MmZDt/DJK3YF8UuP6Em38GNIshaxEsFFX/tIF3Y
60UFRwXE8XbmSlzh9Z4itDytQPxlDHMdZEn/sAxt92DJ3FnpIntDA1+9wC8aKWcQdi8lXJqFfOwp
RcyhNJKvu8zZs1edP11AeHgegHAjoSIDW4SMPI4dlu3VMDk1Uo6oYR8QHcFWOOXir3vdha+ksZZr
p+K3R1jBtoze/Rz+pau/Ma8wQCX9aMf8LuAsPPBDANHiCPCvlg63NF/eCpOZCulIVZinNLeM6bd2
myOYXZa3xcJlgRHpmkruoi6lwY0tjw1vj/5Cd+bjLKsRx7pxSpUl96Jnh1LF4saPtrEkKAZ+ED9U
KetuFceXDoAIiAhsOyayQ7JHmwN4/K236E+NGuU+HiXciYoYxvnKGIHZfd0soaDP6bXJOc36eajB
eWKvImtxMNRmcfmSeeOOgrVcz2XzwjRLEAazzszbaOMR9PSmvuXFodeLR0Q/auPrWJs1W/9AGeAd
CsHyj/gu+5z087sT99paLpfaICChyzMfEWKfo4/r5ketzSW4iEiSCEAoePuagcbZksiFNl1NBDYD
uPxz6HVRgtceLtZYLnIP/IjeJROs+UcckY6URiDtOlAOz53WRuir/pu9M1uSW7my7BdB5gDcMbzG
PGfknMwXWCYHjI55/vpaYKutW3pQWb2XmXSNlHhJZmQE4Dhn77XMR0MCZiNcjYyVbyMPUwRfv+2F
LKTIB7tUEj2TB5hKVA/GSODIb+xV08fDPkT23E3+gz3zdxlbrvjRTK4m8twPabFrDYDc9YjmZ9Vv
bbHYTYjZwWr77YjB+2GXwdnDjhyENTgdD8x51FXuZiq4bwUh8XZ2wlsF3nlJOwc73XrLttehcmox
MvN5aA46k0tM4oRb9tHWqWuqhE0/jkVWWCyfl3+Micwvsz08LNjglT/wfGU1nntxVATjTSw/bLlh
tsKezhX4n2vZF9yhCE5tbIQj19hX06XrqnDY1WEjqK0Rt+qZLQm1KnJXvcgo+DkAdjmqLHJusq3g
fzbjnqBfvazu3gdflBcgguUFPYABOCFPqdNFE1OGv/9YfoqHpzrvKFUxZGu7uVzw3OzVePhksFRT
xtNtWAATC4p1IvhskIfueJmzxDt5mRtDcUh/coZAt0MzY90MSL3bilsRzS92iH3S3sqg684UMX61
KmhQjE1ou4sfFTkoK7vEaMev2h++8Obqc1TEyZpqFioI3gq+a7+KLpeEGPszvylDs7QITiEUfibQ
UYMZVSJWHBXt4NgaL0n4FY5QGueCfb2GUroPQjXcdE/AWswd6EH/N2WXV1KiJFiVE57//ih0+NH/
+2kwEiS1esPa/H25Juin59mOiX/W8UPPe/TClNm68PXNm7D/LCvMRxPvl1sAe3ur+t6llFRJEmRW
BXkKLXQykRhgAEZixO0vFawlJwLrJu3C2o1juwg5sm7bFi6Oc3rt9zGuWFDkBzucQ3qQyZvhEy0w
zJRyEjG5KJJkOnw4Y1Fj3h32xUFBA5VRS8Tpwg+OcdMcAStHVyIMlAFUKzdknEPDCq6lagL2lsMV
fVN6dqrKBWUTb6YcS5RXixt7FvOadi7rd7sL12VL0C0Eyc+2ULX3RsXWymbhvKfr4mW8u6eueKGn
tNW6qa50StMN3N3koPKIuun4qugKHoaG7UOVHgJSVEw+tpGuOKwSGGDRAaBo2PUhPuJJPw7UfR+0
4jkyJsmzEvVHk9Ex54wJnSrmFzs0/nSjDbrW3rAiGRASxiA5aDrz2nXZdqV86lTDidOhk7tyOirx
otLNbqyHZ7iS0xlqpbHu4qzYxqM/rQeT3UsVcOwmTj7BxuT6tK1a+YjKS195+dON2abcLGv/0zPm
5AjlS59aMg8A9oloU53gIHoxZZPhCEmH86jjduNH6BW41zI7YHq0k8zAHN4VLIHGW9OjNFARh+2E
7cI28/Pg1NnG3nDNEKpoGu4c+crlG1/osqN0bdD6KGU3lluTbcKLQuQn1WTWSL8d5chVKgE+9Mlb
j+NlGa3MBgoK2xwylrTX+iF9HtP6UCRFxECFpbpKzV9zxGsWcRt+6jOuQ/H0plLx2HuV9ZAZ3pGb
CPfeSb215SA2XmuA306iYh8Tion0KMDlpse6qbhVD6SxlI8QhP+ZJ4SYnK1ZYQaR8nybif/xmWbu
fCEStteFg9YQgZbPeUkizqo78oR6k6efdHHX7iBP9aiIjspV44AOrHMGSPmhrj8K9prrmHnqC5Oc
0zAQfJF1qQ+8/Y9ahjBYopydlfBcJDRi04XVqhgmUhtLI9YqvIRAFhWhPI+PjkfekCZTfOqoMkHJ
Y0HKKe21L9EEDB7nXTqMoKELaXzaVF0yCfu8ad4aK3LBNWnUwLLaRsmsf3ZxtObEdbL5mz5jJ1KA
e02687opP03mhpVh8QErUWdQnLKeLCv4op1OozMMHhL400dbRvmWRc1hrKrgKaHKw34NfYeg7mDy
2wWhDg8oIZ2V0c7+3Rxqkm+Gx5gTt/nKUowcocJaxBsyeGAjeKlC6+QqGtCw5AV4PHRV+4yd5Cxa
b1eKuD7RY3EPPYfslR+79aNmch4GwLt4eCPMnY0bJ4yHGz+AUFxYjwpUXd5Z6vL3Zy4Pn48WmoiK
bM89rv6wme1vXORDHDSs+Zt0B3FtXCdTaHCKseJLlOcrf0zI2w1ecEZzgoMjdI8Bh9Vb6UsgGP4B
Iq2/6WjDbMYCX3LW9WvlcCJNO361yoc3JoskCL1W7KF08mY34g8egx/4pLabPs7/DDOVQwgPEZfL
ngOKkd/zlqYpn6l5DkIiCbohpl5zYlDSxKzx0UtZ3W3XfyUjEG5Nxyi5nKFlIKPFAy33oe3okeIU
S0Yf3VaAso8vi92KfpgM+5fBUmyfZB2pybrgvU47jxHoNS3NB5uk/7aGO8j8zqUpaoBy7OgWuAWZ
wnIiwm2QK3Vim21M1xmnnBogOdsoOKUnUybLg7UXPJCmMLlETCAJ6rh5LeG3p2If99YjCwRcedpd
WWQXN8yfyYOkVX0WVrncBJzhxWKNbMuvtqjNdQ2loJjj+jFryX70NSGQnktOV6oLsY3hvZ9hFntT
W9+5uDDCza1n7tLOR2TAHhLDj45T4gHoDnTMvrKOyvbGFfR66zp58zYo4bANRckMpuXdHuREhCOT
c2p1bOKsPwyuRmUVo6UsGCUEniDtw/fIDVQFCpwUVQmCkvPyNR+sjct4aT0mPHnQ7dBnl4eTidVt
293NJrXvmirqEcwgp9EM72tpOXvOs7tZ2c6j0DJYdzK7FND7HxMTYiTwe3ZjvWaZzN4VZYuD4usa
Br73Y7QcnqnjYNyV+KRWZmzKI7RS2PWpNW8gucMnNbwTJpzqzhiF4NMwmtvG4OzTeaSI3IoaGrYR
Hr5mYlnwSUzLPfZ205DcNBN6uTxvJSOPCcCvaFpxUF9uN9Q1PS4424TO34HwTrfz8/Gx9RAmz5kT
nWudrZEoyBOREWILSjjgsL4QmVRr27fTo1/BECQ+SQInrUmoqt/wioez4TNR6usL1D5m1ULBC1G9
yU27YmnvZ+GB74p95PFh7zk5ld8ke4tjc9q3bvfNnXIGS8nhv2BFUtbZNyHO5mhlOfOh0fsK/Lo7
EQw90wNXuyp2pwdR5PaGhZk8FOWPNnIXLLqOD+ZS2o4rAcay7GlrmN6rRTLnOBRD+aACp3wAdG5t
EhpxgeCKXkbsaJFHiQ3lDCZCYDBvSxNxNXCbeMoSgNylFao7hXA0WGaPbKG3L17OtImLCkiqmjF8
VDTO2pz6Y6im/lMAjIw7DFQBo48VhkTiEEts3KMS3aczdyvhOXTFmugUNzzVpBnRRnsubo2Mn6gv
5C+M7MozOHGeIiorf8kzKKpiXB6d9PkWRXn14hRkwKdyYANFkKGDw7erQQt7kgPBaPoWTSi+hsLv
f8RenOzJOBB4j9fcrIy/4T5juBSisQ6pZJ2BvKLfp9TMkNdQhVA6etFh9D0rjjWUQ4dXLb3vaup3
bAKK3ZDCMCW+Hmx6Zgu7MQz4ZhaKgkfkTFR/SudojnAlmY98u1P6hUTBfhwCg+iNsSUCXR0k4alV
Uk/erYjpcBRe9z6zzklG/VEXM2K5uP8JjkTsRp6Z7izbpg0YI/p0BqUp7obhj7xLf9JS617KtqGW
Er44HI4+bDJdG2mmzZGN4ndZ0R/Jeju8Bbnwdlk69rQKa+LM+NsJ29bXvuWdHJdfXW2Nj01Kqoal
1TrmYYu9uP9YYxfhVeXd28XpWdckaMcqP3flzCfNJ8bbc21Z4k0baxZQE405PFrkx3ZjbOcPCaC1
Q+Z+iknDNorb+RxgY7RiS24Kp8p2MUYPzpvQc8kR8aMyyPdTdsBDHDz54sZse7p2WbR2S6xfeaWe
PZnIkzZ8fxWncNxA0b/MlkvpCqOHjLvk6hDY8JpKMfhyYTUZivzG1P0ex2m6z7q/+rF/jIRl32YW
cRm7deA9hMnGbP4p0nZ66tQWvhI7VeONWZm9Bh6UUnEF/oOqdU0/uj8qPcYbKFLurpOaIG2a/NRO
03MM6t9qmJqXwMsHAklJshJWxJshI101O7Z7a2n61U7zVEXRmV6DDci2qA6x64VrU9eCLAFISNOy
m0eIKs2jK+IL62tJ6YVn7nd/bA5TpvSKYkG90h3Xb9M8diqHElDeKEug2uAmx0e66k6BxQCuLg+i
coaHafkHObGOMCrDD6EQ1uVU4cg3HzOCdVkrf9WdGMlAuuwNYWjWoTAOCWAeJix/MGvgUIm78liC
KJmk+avmw7npFYpB4nsW9H5qtUFJ8iSmQwjaAeRz6bBr5UJYuy+wOJJ9xpCzLy6BeCOkEZ47Mo9s
YMlve8G3aUiLEtumT7cOScw+meBkJFwEnSht4eOQ4xHMHgt4MKXkoXWeUMKmJndKWFE5g0ebgGgy
JW9OEsGMsCRHQRe77JTgCYRkUWQo0coetYWsE9ZxDYm07nOUVrZnJvXVjA8KusgaaU+/U4pwRkvQ
hsEXpecFR9AcRjSzlp/efcXkNiyAWjDUHUbv3aBlsi4ji7KOZpFvIAJoVFlvB+tYFh3nP2MdOOJr
1uJsufJrKuQeyl7BWcK/CltAmgViwS2Ir4fHgCMsVNwiI+7VVhmXoPf+cGyZQOjuWQTV26Tp94VN
+9HK3uhSHARCQuW8U6bL1l7ELJ/0Vkd0jzJnVZtfhigyyhv2eQg0M4Q5My4eWPy66mnbpjyZZG7e
IBpLp5URMvchBXltWW7zzeeaV9MFYEaXbi0j5Pdr5nuV8x0ORzrVIv0iJwrdnooANwR4ui3v3SeQ
4mQZSYFSIeO9s571TA8L7Y6NiRWE0LCvaqoDpsHM0uNVilTxNmQdR2XzrlXWU6NZhx4TsUC7xmHb
NN6FFcm6jx+cjDwNmC0uBTdF0WLj+yiYTbKsmXWwBThEg5HsloA958mc7x6EXtY+UeiumGtHwURN
n3xtSjO1WFTCBqv9VaYerMY8WXN0yFWIlklCawGEQ2othUTmc2dTpjuvTQCSqywYLjzcL2R1FW65
8l/DGA9FUXSYkNAJ64bgKIUF98Sd540BC0aKUXPxoW+lsHN0HhPvvImeusBr6KgkDq4cD73r/Ol4
I/FYfz/Y32wpVuQUabD+quHbBMP0p0q8g7ISm92Gzs5//5G3hjhOHIGYehiXImKqbNPDTFT1pFSt
jnyFlKNjqpQs6UsN72qWprxVRfuR6vBXzuGf47K5tmOSfr7oKbdpJGxD/WzX3PNt88OZRvLUPIPk
unQfzFh844OZD0HSvqeJ4z4uP0hys/tRW695mSEEcWdAm67/O661tXPssNzw3Mu4wpdAfhhSsuea
JEKi1rpitLwa45hTUOndazVYXzXPJRvT7PWWJGz1amtFT6Q0mRn05ZHcxydCYnOF4K+hnyQFwdDc
gc/Atpuo5M7vXQvidoLysK0JyMbB0hFM2gl5Dtd/hsyMAgiWnnQ2XQdEVmS+bePEFC88//1pW5Iw
hWCTVO3Z8Qafk3kJGM7J9bZLexQoJNVnW/snK6fg4UP9G8Q9Q0e3Hesq3Ra5Y7+Iuw8y+4oLOL6W
fP+4jsbpH4va+iGHDQFVor5W/hhuQ9Mcj0OcP4pBNM8xrqN1+ZbPpqChu06kN6+LuQPxzYJ3E8Y9
5ueIjDNcn/lCN+Jg9CZ+kN/DogwZk/YQacgD3F/VZjA5xtRJjmIkct1bgL0Cdjf6EerrhuGnt6Y7
DzGCkmlRlQAH51q16EsmvjM3rzLI9ixykxzLCX0m60Us4hMG6oHVyis0JJMvBXMoCOSKoO6IMiXH
nSIWiQrP1MWpXMQqbA+Ni15kK1nqXLxFv2LHc7Jh2qFfmV9OoKfziR9j3uE1xd3SMx6MFptLycfJ
SPC72Kl9zISd851nemVMJil+WrPUEVhIlIZ/4HGU6p7sWuKyqXmhmpy8tM5wcXLH+jFY7UfviXQd
JU28d7IeoIDERVPXlDECC2GaMAHAhPHs7/BDYq9cSLMZAf2lfe7GXGj4pU/ir/MG+Y0bz8b1owAW
UDUlOBWRYbyu+R2418sXYtloqyLSn4tTx+2Gl1Rr+qbk4ebFu5MuBp4YbGIWUe3kTKLP1lIDEYux
J5f0FxeHj/NX5zMuZh+KcpiA6DWYiUb7w92IXp+9snmCAToigOPNmb8GCuKu2tkc7mnUPceJKni0
JilWj+ICqz88SfLIj8TYp129WIhg3hwCgZdoWAxFSSk/emr/5uIuyhaLEdhzxqd4jZgHsQ9PcB0l
SI+ixX5U1/2VxDMG3cWMZPjUqYwRW1K5eJPMCQZWX8N2BBlQQ42VaF8KbT1QhvsKFvdS12BhqtEx
4dhujz6CJmpPLs29jShVTMvPgHyBy2lYrE5y8TuFk+2vh3LywBlEaxkOT94Md8VcvFC1iyGKkfIu
W5xR7mKPGuehfwQ1c9MzZim1OKZi4rjjYp1yFv9UA6D8moMmz3OTgU3OncdfPiYMLjBb/3VYjdis
ysVrlSK46hfRFSxEAzvCOWjsxl/ldW3ssqTjPosu9aFtPrkEjTuvxKCF810eDY1VC2bYflo8W2Ix
blWLeytfLFze4uPSi5nLWP7CTFxLlsw8L0eZS9Stwojc8rTdTM52FqHk+9mkN4uCXbawd8upxQUW
NQ4FVtREbOSMEyoBjxJO8261pvWbgSdnR6hNfilc5l1a87TVyQ1N3OITdtKvZjGSzYubzF0sZSG6
Mj4007FdNAnO4jJLFh6KTPt3kaXEpydGu6EomXSqZrpn6NAgi1SnAEFav5jStKqJno30vMZFo7b4
1PLFrMYyhbMPrrXZisEHGxRHKZQ+NT6DkC2lhwRz6oLVNEhbAqbbV3E/XWoLkVvT1RClQ/caiUid
dI/ujacfNDlucCoFNLdmhpc4T18s1RkHLs44Jjc85JCEa7MJeFjMI3s5JM/wDZyDRjrnToTFOdLi
4PbqHbVscwvoXm0KEec/2L6P8D9oiAWLy45J/Ku/2O08mnRwIiBIDeXeXgx4uIbzbYsUz13seJO8
JkyFF2Me6rzApIjTLdOBaAZGkorcvOF6wEEU4NyjjHvu0PDJxcc3svYuqdIw9B2pzZGZNxd7Hzwp
+Voi9NM+HRFO2rxMuP5Ana5DzSIBY2F9VlkYfnTaW3Ffsl+TMLdv3cwiMqtcahoNE/bOYbClidjW
bcL1WLqLAC7ZIbhJ2KyhhOvnERYW5/tq6Lrb7FYKu6C/69DV7tJJt7Qt02o3JHz3ZdblR8rvC94w
u8uprt8zKqE5HTPa8E8Wp7yU49+Jsoa9Uzl3gxox4Fq5LEgSnCBgcv3iEM0kmQUcvXtpM9T04aDY
baNvNI4PGV8+WY8gRFdUvjEMKx/l4nWceB48aVSP9eJ89JgfPRV0u2lLIiOQBJV3JpLIga/qoBdv
JHgtGAIsRFcBNI8LnmkEDk36Akw/ZCXnPnDTnunu6ebdNeKHeZvlg3ggzk0QvuxeFBtoD4tlNeOz
ZDXK5GyA04vpUizOywLEN6goKG+IIcrFizkthkw+g24o+3uPOtNaHJr1YtOMObYpK50p07gbwj9M
6HLJubVeHqGLndubak8vlTpVLbh9UtHfhuOe8MpZM0HEK1WtDSpPKyvC8wk+YD8u5k+fZRyg4nA8
he68izvz3Rrz5BAERrHpO3JCuf2XD0yPicMcK1OF38MRz33ZkeuMXjDSA4RzuKUEpEoOksnTykmE
ceXrT3j5AoAQi8nUeg8Xr6nX5Lci4rzYjVBUG7vgwVWE8bpqUizh2n6aykQcM9tv1wVvHBgTzo9k
Juk12RCqtFuxf3UWYG8pja3dequZE94TdEizgexnAr15yPjX0qFo10My7vIUJcpARmkdYzUK4EIf
R0xF5ArkAhxixMgOaVVk8Wdn+O4xTir7IaZEs4oMt8Xgncirs7VV620QsUyAqYr4BsZ5+m/I7Na/
J0AZNPjCZLVDKtUz8WX+a6Qst7q2y2KJSyPIPm0OGNALyR0U+cVH3Ene67kyy49hyI95EvAukY/z
ZHyVGdJEwSWd6te8Fn4P45kNC4ciANTRtzfLg+zc25L4cANKJlWu//BoR7IDMdF/jsX9OwN7+QIc
ITzpc/SQlOT+9QtAYGjpdDBaIvbF3WBLGAROu7CMefzDw2Ymj6MCA/Wf/1CKwP8exeOP9a0lhyf4
c5X/b1G8qZl7a5hlx1U/eJM5mRlzJDZuFXZ/7Hyn2auh+2FAwrtkEQPAFFfUqvCs8NUgpqYZPTj9
tY6te9e2+Ych+hfG7SsKlc5uxOu47o2rHkLoDul8d3Pb2+hkaLf9ebAQyXUNyZ2OpxLydCH5D7I3
POSb7EpytdEWz4UkGZLeoLvFH9+g4Bhi196Q4id9xTlxzYT1Z6HTcFXF3jVAqM3b7TCEwYmsA2kw
7u0R/nOASw3hwsL8IhFzGgUZ5cjO6aapm5vXH5HtUU00ThlQCCphndYH33RfLFQNzRD+kqO6QUsr
VrX1BRPiHtfqngb9IxzDV6u3fkvDeSgbyk/h/Ka0sZp8fYR4QxXZN17mKYANEh5aCWlwbODN2Pa+
DAWquOAObpu5aPIK2DCnU2DWz5HGkZCR8hrSTwxPoZ84O9aaEAsN+9g3AnRLJvezQD5Qjh6d2NSx
Dn4MpyiSiM6gK+Gy6mJIEmlEgCgRIGKY19nEqbZEaZaZApYnL6HcaRBJOOcpuj9CSX/fVP+bJ/5v
LNusQcR/xPTfuzz5+v4XTP//+Vf+KTFx/kGmXtrMNh3PdCTZ3/+bJbb/4XmkgT1a+oTJhc/F4Z+Y
fhtMP9RsQhC0GZVjcd37Z5TY8v+hJBFk/kVy+o4jrP9JlJiN3b9dKQgmOzi+wdBKxX/k8v//f6Hd
MAwxzAN838ew+YE+jm81Fb8vXLU8qiFLu9vsQnhaF4Rdm6m9MY1nhOy2PPF4ydnn3LXuQFK8efmk
fvm14HkkSZM9PF9ro41MfOvApTmmoAePEafVsnS/HBjVRRJvuIVOK2fUZ8PI5KYcNFbQMN5RS9fX
3M9vTYHsb+RR/6e2YEy1PJh92gKKVDvYHfe6GfFlsTRJE49jqJm70HeqgCJvGrEbnGV+LdNpfsgB
cP+kFCPWrPSc7ym2ogN/4PCAH8jYWdJgS146MnyzRE+D2+jLtZy6eFP7QfqpdJeB4y6rfaBtmvvp
ggrtBddRmILhu9TNcDQ4ghNyMPsNd5JHUkDFVzqB4UywjR6H2hsfOsSD+yJSI4ktEtDjKi3G7h5l
44hy1MnPBdAJ6kqNGtdOjoAxahPrdTIRndXj+GylyxDJJddlga/dG9q9WzLvX1ufqCP4rHphzEDt
EkwGC+YC99ijfD3WiOC0E8TPfaKto29xv2HzcI9UbD7baaWOXUGJhiZ4fOkjL38bAgINMftHrmkh
DHIqd3VVJV9DVcYsfqDacEXmXkSkwO2fQQvpm1tGv1Gje+sZsgRQVaf6IB4Z0Eabyp/OHPyBPmuM
22leGkPD2D+C2LS38JvSe0KI9gO2U3mhpSwJptY2pI85+wW7oV81aV0AdnCK8CFvIAZkHcDbfC55
DQT32p+lghBYeqE+NpQdCbuQCtJCBjcAAtXBXcI+remZR9MyxEuSRzXDB99/bgxdnDLVNBtMvy6z
5aQrt4CvOHlqo6QmyWuu76GzPGmVdQQ/PM/f0JSaD3nW1fDxi+rdbObpxmoBmYLoxWWyqn4TQpdZ
225P4tjk+7EyHYs8+dAhXYyKsjlwZrY3lHbxyvNJIl7N37SyKhhILWcw9o7jsSVrD58oovLGzJeJ
hjXsYlYUu2ZilO8DZdiBxcy+nMhg6NHELNTolmMISEPE32w3oGSgbkbKaaxHskhsUSHXOR0yWuZj
HXOXqaJbWUwHCrfuXtILXmd2VhzxILRr15vLK1RePoG+PR5KQ+6mfsoxAfRrZ9APaajGM/8lm9+J
9JGtdczwCWhtyiKJrZfcOWbt7C1EHWfqiN6PNB4nCCwi7x8J2jNJAOS49sPwTUEswHz8EzOic5+D
FHi1gU6sBvjP5WT57XTt2cSRBp4q56ehkU8eg7KVzvA/EA+ZEH7XP+fCgcEyftfuwK9NmM4E+U1w
h984LY96VlF1jz1y1h9RMVgrQd57Tw5XPLA65whNxusskrA9ZeTdtqqpnkoxESl1Cse+1p3Nh0S4
Jo9TgNls1+IVZGfBRcEHMtb3kJpVMe94r+Zbz5yWPlZkj++2bXpHayDFItmSvo08+KzdtG/2fZFM
R3POrT+MopHR5VG175w0ffTCGWWCC50isBmYT4AUN2HN95TaJECwOfeJH0ftPvWrbGsEKAzgG8u9
1Sk4Y4K1WF9rHsG0dK1dkgXmxtW49bRox5MgHfg+5ca8Bv1YXloSlydRQXXOs8FbZpf596DIFA8R
3VHPT8UTn102EzGjvhUQOMK5ozXYr05cuNaSGS63aT6yOc3dEPNdzSpHORLnRdLzQOTkxIL/DmmK
NsTmbvmb0dfgM4tqD693pEtqzDuoMUm+muJ5H9ANj0isLFApRasReNBHDUl6KxoqZ1oWvNdp8FPW
RqS95AegAdG7aCB1H9x2UmvsQxCVSYcQfKxwurWWnx37OYADVXC35bhn0wdnP0tTNWMJUSuHhGJF
x6StouQQN0Lu2mIgVdwFTBuYXT0rkwT2CIF8G0lA6yUrxINvE0gFbWCzYEce+uF7teKklacqg/0W
yDW0omAd+lyGoE7Pq1kE02ec+eqpbZvmmnn9gfTPTzv9GrP4hSjUmRTh2g40+6lmWGtkg1sq9GSW
ssCg3dtEl9oQcBSKVB7dxAG4ktryXWkfvJ5h9K+l1XY/wsyo6ZF0rKzMvocywkG7/BhntnsE9tsH
V8PNxNzR/rZjQdw9GeJ9RlBul6rwRvY/+cPSl0w9bWA+YCl7ENF9dFZ/CxJ97oZkvpk6vNKVsLjx
ZahgCirxqP40KDer+G2x3F/b40ScyOpXjiz5PLDra2jBuysE2uQE5/YYG/m1iVPspS6KzXruhfeU
BVyb5xAWg0G/3E6/3dEe/pCn4GI4pkTnAproqq29fN8PcetsimJov0beNSeTJOJLiRLrbqZRCUvY
VRdP20JvstJz3zhpML4xulMqfNvY+FOKhXbI4upx6gVGslLVV4Ok/ka1mo5zbE3izeycBKNYMO6b
CtL4YE1MqK0cSjYQmE03YPieYCs9G2lEo9ebZk0UegqijR01L7SqYA5oqMh1XbTbKeZBsyw4HzC8
+52VI3kBjUzbaFwKtDLj1slCzX/Eh/QGXeeCeGdnMvRft3G9czqPtrXdfZht/VrPullBGrMfEYgW
O45B0w6ggn/NAx3F24ma9keiyFgy6z2C0F8Ng/thF0xdRGNAJJWasU3Ca7SL3D7f80o0K82ldj1w
WljVVc3FOwzZUZNa3smJqzUNeeZjtcMdMD33ZlJu0C2rrywriz8jeBoyiqPbkOSU9MmFnFduWVGU
Adco4D5Z4beNcvQyzU3HIazHosZxOD/SyLwR67sBHozPxNWNTdwP9iE1xv4e+gHL6YT8vOwHdV+S
kQoHiww5DoKqotjLN21dZeAX5K/ACfKjEQFvbhQjcgXwlQG27bNpJ19q2uZ4wGgAVpKyfzI55WGq
MGIO3sRtMKicbbss7avGGTfFHKlLMwTmPTNkdfJkmB+MiMhcWYCBqZA/aWOsfgDLcN96WA0bC4T/
UtukWOO2rfcUIXJ5yKeBfGRSfHkZnS5kyuV2gAi2Gl0HV11MbjmZbUCGhPNjFjirSQMgaNPkFAjT
eFex9j5yDTsxriLjle7MRjuLHkpNMXEnXr/fPGFr8LKm8zhME6BJ+MVq5UMkOzlVmh1Yvh3o0TuM
zFqHV1aHlyA0yrvrcZMICxq5bd6991JvJ6dZQHZe/aOI6fKnimA9jozK4OLBfN8agKWZQbVQ1uJg
jSc7WA+MC3eOi2NiVvDxSkwgr2yNqkcRWiiFI9KZwHrsGzmn8shRZ3gqiEm911QH1rYeJJUKNT31
bGvZWoarnrbPL2izLvNmJ//js2naj0Mp16zDy23pJhKki8SgMxu5/gLJzZMDNXfxxGD9K3RC/6fh
VPFbI2A7KV7SDRDB8GZmQuxDW4ub6ZJt7fqQO3dE0Bs3kXkQbh5+5sycYXuCNh2MQf+S2Cpuhleq
t8kkwN21A9M4u2t++KxKn7jW2B9KGQWxV6+aKPPEPa+95axLDtfsDWWybuBzgbuMHptE7uZaRXtY
+s1bFwXLxWwcbnUx4QDyYB44Q5XfZIMzvUkiUsQQQ+Yg+M00gBDPXEbOLmdsvitHG/bO7Hg/zLG2
zyFhxadhdhpU82Z1DqlTcN5z1GFqlfrkabBirxX6v8s2sDY+M7xjNIFwI6VKyZx90kHJljOvzKuT
S/3u7EkV8n0GSUBs954aAwHbMBVbcOjYgg1TcUjyk5s11w9MdFGdqexo58F377aaPozpFavWNe2L
Gur0j3atemuyGD03c93REmkQV/gjKG3Oar9aTZCBxQi3E8S/G5td/EbHU/qGG2rfI8OtiOJfh3Zy
CDF4BpUaFb/DzvMO9UDVKA4T91rScXQ0bJXEYu4oO2fN33x8XZ6ao1Wb/65YCihP+8SIJQWIJjd+
RZHFYMcdTWANFaeQrIcK4lQR/quuNi+Sgw+BYCt/DTkhkxMR/VsoFBHiSjwTzCWMHuy8Idibi6kt
0P1jMjgbNxy4skxASYTYEc6YbhOo7h0KZmDwE1QQ2XyHJlhgEbkNVRDO/sNMIhQiHcKmpKQCM1N0
WLGQKNcMbmPenibb7ohKYNKSjHINKlRj8V/Uncdu5Eq7ZZ+IP8hg0E3TWynlVTUhZOld0PPp74pz
f+AaoAc96EFPBBzUqZKUyYz4zN5rR0gZRE1tURuCqc0cHvy0yAHxolFFgZ2AZmh1LE6wbA0nLQ4c
+enJGrCkICLx7/tllvuWZcIaAcV1wHkODFeZ0SmZeiBLuQDAH2epAO2bRAtZXTxO6wVfD7dWbWRw
U5yDtub4iOz6aBgvBecdeitO56eW1f6fIhR8Rhp4b1gHbF5itMdLuYZWPBGFNqQPKNKMx4lKqSuO
Sg4+qx6wPitIpP02GaBfMG7/M8+AorPMBtEm52IHXFBsyrFg0rwk1oT4ygjewUuEr8LCctgMJWdG
l8w0eSz55mOpMqQIBWA/NmjuoyrhjM/EaByduXIe7QmFQz8I9eUq0I5olvrkT0UKxZehWueFFyI4
h42lG5zBPwRinFcOSuMzf0O++5k5vg59Ujx1hLjeZZrwR6w1hgT2yfe2lZMSVghrb0ej+1iyS97U
eSq2KlmSUy4ddQHLiI1aoU0qXKchwrw0rHuCWvz7sup4NgNr7xBUvCbggVF/bgHiFcSAUOwCyroz
ofE8QcdjgFcI6I1lVVwlAaAbM3I4dgA8HvioOC8kxDx3DLG5qZFWSLeLrwVOpLVpFNjqoDdV96Iw
QYgss+v+vwEI/P8UTkxQry+kyTT8/4wHgOH3gdW2jRC//PehnvVff/nfkAD5Lz3QNx1igEFUmC5+
+P+EBPjmv8T/yNjkT/492BPyX5bJ+C4IsO4zwLP4Wf492bO8f3kSWz/9CdE6LFjs/5vJnvBsvRz5
73588jc9RoUBpiNKrsD8X6M9M0yJo0tJSYA4hATPQXgU9RAak1itEjJG3ptZkeXh8BGJbxaupvsJ
tJSuG6OzIdSjlQ7YPhg4vzhB/6Di0b6CBLFvLLPWS6vqu34cTyVm5fsxs7D4Id2qBR7eVCAoycZf
LCp0ts7Cup0Mi4NVl58cIv45kf5qbnNxm1x/azdGe0GlzMJYTrvQSV9ZpR0M9wOrur+JoE2t1A2o
/F0Dp4sUG3MdIqNam7+zg0jS8fwXFQJhIUMYXqVjNHsS1dE+cxV4C2+0hrfE7jqC5eJpqEuj8S4h
nBdosVUS/+2hQjW5fEPGm+8xxYPIKa/uhM0ym6liTAGwptICT5u8LJGoDULUC0kzr7Hf7jgNILdl
RzHHGJnKkgUIaJp/kko0q6YGWjPk8w9FNGIocDZwYl8szbdp8z3ANeLZxvrFqxNiCPDceBRhdFSw
EIa2goTVdSurtQOyxKD2pVBr44msaU6lswNkhw11685siu2OVEo4PCmoJ7QNYg8OHYnUj9DEngEN
F3knUHxGzfNxeuMJke5zmJf+OQOZmM1zdTFD0mSIcEYzUmk2UAUkqMcJB1tyxvoREJ+DrjjSRKGi
BvdpVx7ll5eunUC+VAjfYdIhUxJZlcIppjckhjWaoH56km450gQjsqh3fYDjPUeMl7UNhKswwiEV
B3+VqtEUZx+mGAitaP1yXZs9ohqDNf1vgIHXhrZXaJZSqalKyIOOaceJFwFc6jV5adAMJuKUcHdr
LlOgCU3IXtIteung2Be4OJLqmMeBeZqQtnaQK69yEiCum+lmtgjg8EhaB8uEMom3SbtKh08+H882
1GgHWsJLg2Zz4+i0Ri/ybpkV2CdFWBSRX0Tg1X9bXvG4cWrIVlb40UYPTdI8T5pXlfbPDPDTTwHI
ilO6QXLyMWjClYpgXdmpLZDQYj5kPf+Johx5ZGzPR3RjE3Yr0HrD0hWbBNrzDleVi+yaHEQ/isYz
BeQDugoe8sijJl0gSdRlGBKPErGhX7L6ZMyA9HOPWLiwTMc9Q+cN5EiyhcB7MVcCLQ5PA+wXRIF6
6w/VNUsPeZl/JbYSO4t9OWM/mGE6P3SM1G+v0KsAFQt4hZjmVxvYkwVJYkyPuEm3pauzsPA/zbDJ
8AQSDI7jsx+6g6tvxfzQAzPj0UfPQxKtUbTPDZUwU/fx4AFEZ9E8niUPKCzOjO/h/skzTUvzSIOL
A5vg05wRRoMAkdkJCMTeC04zwDVTk9dcTyeqJvX7ELPlhY36TjxoTMcGsc0RsNtCIG6ZprnJVnPd
wuApKN9RE616zX2zNQHO0yw40wvVWWg+HAlULQeDp7lxmIr2UO4+Kts4T/j9R02Y88j2WfVBASUf
+QcQulTT6PCmdauOvLhak+og26/zMIzXs6bYTZV6XcDaIboDfXidNO1u1tw7g1qTRKhX0gjUwdJs
PBdrjSHN6BLnzD0TYt4P9E15GzrXEbReoRl74KmjAOYe5CVbM/gmZuJBDJu8N/Lz4EtLgy+JYx/N
cyyn5WDD0LOZK6P/hUgUQSE4ViD/SOEQZ3/qn1JzU3owAWvggFjii7ta8wKjlJE46iQYgpommCsy
OnP5ZYAZ9MENpmAHZ80f7AARkp5DnYPiEwMunp/429aerBjhHavJCn2xNW4hIl9STTgcg9wjzGSf
O7APU01BnAKSbxJ1SwdcAXgU/F2I7qUO8i+igx/LEmUzSEWh0Yo4d7OvPurgbWryYhO/m/YJ/Jl9
Z2ky4wjBYQ3eTW7H3CfdijPr7NfjtbSj/NwNFr+55jz2FsRHZpY+kGookDlmy3JemKlE4Ws7FM2q
t2Y+PNFAjkQXHWWEUdKl0+za8Htwl59xwqAwoxeMTNjGfcVoPM5wTc51dxw0qXJgIr6xmQ53zvdC
3xH0LCr8ZfyFl4zaIn/NLPGIkazft5qDmQLEJL3mU+ZNtfUYba7AntNX2MwAoWg6mqcZmSjyLRCb
UBnsLXgFLoL+0W5B61ngOA2wnCJj3BqRzuoz8111mt2ZAfEsNM0zBOvpab4nG/hkUwFJQOdq3s2a
AipkUrNYT+R1SZ2r6afqEA4OkmaVnXML/1DgTN9k66ZYfet1XVfyFZ6Fwsw1RX8k3UZ6h1TrrpPQ
SZXmlCofYmkFutTSDFMHmKmvqaak4uk4WPaHCcTTnnY7p0UH9JLMhwiNO5FkaYvSBVaqo6mpKL7Y
AwBSBZTj3En9xdKUVSazq7lEg+XHzx0Y1kHzWI2Mu8ITTXgYLPfmN2V+xqxfreD9DsdaM13pe/OD
RFc2at5rrcmvzQADNrSgwVqaC9tqQmyqWbGVpsa6Cn5sBEg21kTZKf6pNWHWUbBmHU2djfNYArBp
5l1UtSvq/3AHuy87G3lpXthIjmskff2Bg8o+e7NzMBMykpypUExoJZKDIDgvkf0zLHLXx3qXiTX6
YGpSbq+ZuS7qphSIbqBpup66hzaNmBjMbq95u1xz6zBpbiWD010QZZ+F+jObS/EEl5H7OrviEr9v
exi+rJ6YboL1bTTfl6nulUsjeqTdIMvTMHZJV7jXUDnmjSHbHzsuPzJNDCZihMzZfvR3NiF7W6IF
ntiXG/e5Zg0HQIctnissABjkMGZ+IxOzlulQ6csPhAjsV80uzjGiRQY0Y6OCaywAHCeadDyDPA77
yN9kngp2DcTC7ajJyJVmJLealswStF3z7kBQ/oelrKnKhtlcPM1ZFpq4PGj2chCbn62mMUvNZe4A
NJea1JyaSNIDTW9Gx3sbNc951mRn6V6UJj2TaLPv+TYXLrDo5IKDTjQXOtCE6BlUNC/kyhu8T1Rb
F6AED9VcPZagpXONmGbm7LBnitQnguxNItkzAKQuUvedMinj2DBH4FAwoLqtJ38STbJmgvRsWyXr
Kmh366SX9IIM045tDAOb/ngrNRW7HC1Qdy7i9EAW1i0wBMUfFG0W3ajUAWvDwodtoFnbeeg/qiGt
HutetKdSoks084lop4LY8czIomfNTHGS8cUB5L1ooje72vgWAPmGk3nwUqjfvuZ/l5oEDgAmBDaj
NTGaE15oYjhkqmDtaYo4nJynwUncGxf4yQ6su2pEFjSAcxk1g1wpaOQkYg7bWRPKvQFWedL4LVpC
+OWTJpkbmmmeKdKBuir/jJrZfA/AtobxAAE9ctor09PuyqLom+V0QCCasQFS2DwUNgz1XNPUqTCb
dcPR+BjZsNZTTV2nw4crqUnsFkh2NJbQKwekoY1iCTg/CteGj8XMjz9N193Q/vi83huhWe+tpr5H
tejpyRV1u7fpDYfm+x1bIxMKCgYDxMmKXeiFica0Lq3ghTxMfENF/FdE5Hk4S7ftZvNPMdTjBokU
26gUoqYynVfhD08MaSjLhaLlxIM+meHNTMy7satfwmDee44EFbxkr9m0QW/cb4qIhZyviIwNNfTe
0cz8kjJ6CIr8LvKqj8CzNlxKP17aKWSOAoCgO11Ls9nVzAY3s5TEz0ZXkYy/YV00eK/71xx8v+8j
flY0SBnSkhN4qK9Ws/4HoP9JA1NIRugHB50I4OtsANdCu6UVq/acvhtGm9xeA50l0OpUAZjW1spu
h34tdObAUuM3c1rlAkMyV23gE6VGREHYklVAX7EhhtO/Y37O8YULJ7aYJteEoSMvAwN8bfWFGYrq
GngsUTqbYjeinRjt/L3TeQkRwQmzTlCAiMzAvIBQDqSW4eN7NgFGj9xLQvhCZk2nnDAGQSgDlR/J
Bw0StVjsDHZ7U0Cllk3jxSHQoWMLPxKtQ+FpgvrkiTCEUb4RU+8SfEQiBKK2B6kzIiydFjFqwwAF
PGfJQpZEjjKBU35T+6RMwMzo9r3XkUmmJgyBRZft0oSR4yK9YudzuJ/cum3uCx2mIYG5r8uoYSVR
9dFtJuqFV0dw4jRiPBcuWAIsj03qiHWJF+5ajc295yCVq5jgK66sfSECCoLIHe4LGd+amsizXi7o
y9Kiowz6ZV7mnkudy9HwFuOq8zfo3OtHR3/BYfpZ2VaA0AALVqATNcY+dt90qqTS+R8gg58bnQiS
BwS7ZXyKeQKHS0lsiK3zQ+RAkohMyRQROl2E+SpnVx1Vh4mEJhoA95oPk7HzrLa8rwYHH1/xiTWw
f+33ns4vYUhB2NwEYWoZnGflkkXoGX9HcHFTK/gDeoqsQp7ixB+1qLfkEBNhE8t30jF8tN3eoSVK
ZdSZKqlOVyk6rC/e0l/HSnUXiJ+d7yykHnR3gCLCvU9IS5eS1sIeisA38lsyneRSKopm2QB1yOA7
iX5sDzBzgCYD8d1JEoePoW+DPxlw06LJWnNtmkhi6feryBKbqgzRM9RgBgW7GPC/tDs0h5js53l6
NhwSS3UqTWPE73gg3QtSoLPwLDzYuZUdWxNwKUqq9MTqE6yHIuvG0qk39T/5NzoJhwDTk+AGeXUw
v20yMjeeS5WKlRDzgcXUjB8TkQuolB0k9xwptEEHHgooRhGgdsT0m2ZhEC/Ifl1ZNlk9k07twWW2
MXSOT5f+KXWuD87ogaPPI8ZQNkcb5iIJAVjoWLhOV/BWSLRST9212Xjy7eGcLtCB2f+O1zQCMDza
AzuecL5UbQ/71xm8tTGq7r5zMeFbDsnNTshEdC7v3KX0n8ghVMgoSNICxf6ROJFzKyOMQWMY5G/K
Je61oLxH4GBDjZxHl3UQfS7Ts4+aAn4lwy692fXExHeBJqDo+fchC6xNNWJjnWY7OTuctx3Zx+mK
7Oi2Jikgsrvo3rRbUtNtigVSYxatB+mOwLauqktQrrG8SArnj0vqU8TDEusYqEUHQpECTjSUDolS
hWpOiZnnR39wPkbTri+TRc6SY/oYqby4O3oB+2CJ5wUJBbsEsJUOVoh1OoqeHC0+lvA3mr/YCI4g
fMujFt9tVRV/FyOkiyZqeTgtC0iWKhb2e84XOQ3uX5yzBA0vmMAR2gk+6A7kxqW+b+PivhySeZ/O
vb+qPAtYA2BFyk9GIU0xent3LoaXcd7OMG9hQw2fdC1q5SCl4ky8rxMOnxFT4C4KjYWLVYuGAmS8
c2pdJhAxJyWjSzrp0V43Y2ATvJJSGj/+RF9SdSluK8+9j7oW9XpBUQpPEoe1nbOsJo30LCogtm5W
nJg1Fbulocm0K/xd0eIX98wiHnFrH4osKMAFZB1Miho3axiUm9KULamsqPYgXpqUC3Z3iCyin4pZ
yHUs1bixKk2G79xX9kz2oU2YCvgxYebsKYKLYjQThbkBIwayjpTus2k7BZmD+U6k27of5qeiT5lF
LF5yJrbV4lNNfhoDPsLfLp6tyodpzE/ELlt3WP9TiKDEkbtp86hM2sqYkN1D649/OzF1564fQStm
s5+febz6rrBecXOhcPiw8rllJjjuMW/SnWVrc2my5w6lyJ2dTdhiOfwvTkJgU+BwTkfpRWBFvZDh
SIxaUkZ7oqgzp2SQEPrNVVrJrvBk89TLaZ0ZTvQwS93CiafBlEgrhP0edSARcpuriuSDO1cSxepZ
dLqTivxtNbc/hv6N6uHSWuZj6uXunt1ify6T/n5ORrmPCVOckpLKjVzK7aAIEakds1s5IvP2aWZ0
N8C4B9RVMb57FpfURPNR+jEFsmY99IXi/4Wcc0nS8ZbqvE0vbJDmB+PTGALzIlBhU7bNrgy9YUXR
ItHh48jKeL1Ylz9FKS61zMsuUTh9ClOeQH6dVT+dFyf92y/HZgq+KhiLW7MafqahBV87TenRUB1R
BbkPun5nIrPaKsiZqySU/Mr+N4Ft70tv3GQJ+0h5rbmxe6B83ZieZTk+zMDyV0J5gjEToqZA9o9e
1pHrGzK9gK+5q+wk2RYcA0NtrvUPD/AFWWr9tIiWWOn0lEcB3H/D/LBooHkko6euKC7CqFnx4rZc
oQn6tJXxPfR1v3UZYyVEqBF+ciw7RWBXeG91LRPjzjrkaGoOcdzuveWrbsGoOFECe7/UO1+dwNfd
LzHZ85l0+bCz4BwcHHheumHKb6H++54w2HGTJ9YmgXe3sQRmR7dBkBEOM3eKeg6sZesEwydZvsWp
+OvVxs1L60M/YSwdO4VJqmAAmxliZyr7aepgUzg0ekw93D9tNC0I8EwyL1W4rnok9wF2GwwUN+ut
jFRxSWcvW5kVRJUW5AJyqPtehmdmMAg1v+P6C2UthKmIABjjt3cpbVzMrRhXgLiI6LVIvTc0gcY5
dUkrsbEF8K0/lorWg7kfw60mPvdyLLhMLZCky2BdCThBThJ+JwhSbimYSJw8TN7pcRvihrgHuFbi
h6wkK7RIa8BL7XyOi1kS74U7p/Xm+dToL2xoAbvQIYM7CAu61CFO5dkDhspcl7A0p7rEAcb+vD4X
nmvSF9d/IX41J+EBrmPT8h0Mlb1VQ5icVTDskbM+TFjXd1jG7ntGKxiMgVfVpEDCrTg1MqNHxkW5
S2Y7XHsOwKI6Hc/u0v0sLo3BKF4CM//o6/nkCnEBXITtXRJWo0pIj/N8jd35L6Cg+1KgCzLjIyUg
Rjf/dbHSp2FKYUwp7zr14weylz24nXe05jd8dUQS3ur6KwORiOMba6mN3GDk4clq8whJZdU4AmfQ
Yn4hvWm3rTUGhxAWXLCgu7MaJE9pyvkRMRwdK/rJwefh4OGNLe+zqAePTjF3N3PfhwfOpaOsPEb9
Xi0IWE5+E6N6zwb2Kd5hlq+kRvCPiYccJ1yrek7pJiLJrOUflFWkc7GfXZFd/K5+j6zsr283cmd2
eGMD/z5O/XVci4cl8p8Nmy793Mjxs3P8t2Ks3jEOw80tqcSgMZpii1mXGbTqL5IT/o75IdwAEmJH
joMIUMMUbiFDq03qvvgl26UO/uI2ruFZ9MQnd3BTBjDGu8UfFERM9uEwI61V7xvjnamYCFYdfWmU
twExxqiQbOQix3lUF0bv07MKnjKZGysRoe2trOrdzh3xxoouYhrQflVOQZJ8Pn5HOdJZI8k+2rr8
wDGQPfzpQCqS0d5g2mTdfKdwu46u+DARYfDCHaw2KZ97wMdFn/AexMgWx5gPjR8YxP1xqp7yBjle
PFIsGH39jfXWhiFjItmwmpRQyKTfGDmtTCDo5snreqlU/9bmxd/JS2CrTDWM4fIHhlO661p2QUnG
uNIz4DJGjM8OYBlZ1et/1E6bZT2nQwOcjEgQH2U7ZEdutZkFOdZQslEzmy4DTUPHavKwVMkBB424
sPDcK6OQZ2kqWDzjpLuArNgu3Mzsk4oLIoWN7NidMNnh5ZjvVEKbOfQGQbAq4VIuWIR1g3+Om1fE
q9sCSqSTLOZxsY27OrMeSieOrrOaL2xFiN2dqy3tmrUfW3YsTuXuZmf2z03rkAWJRqePvfEh8O27
vBEOAScWqr/MfhWjgYJ0JoTZy+o7l07pHLhGe8AQy36vy9bJ1JUQAOWubFAcKCrQg8X7za88g9Zw
y2gdSgfauNPbR57LvWTFcsD78dVN1aYt9YYrLxivMrpfB5ArOP490MX1oelG671KNVfADB5dV7I+
JIXlbmz7F9Ad7WnsJ7E3UYszYDavXLzpU1DZ3zmu5M1CU71OzP51jLP4dWN6YE0Ki4VEHWXUj4lP
4HCmWzaTc90NoR6HHjM8OtF2CJdvBBqYIzMyPqr5RcHN5pYeiDotjXxvN/yK8Iop2QtWoMTcW1y1
hFsUS3diONVizopAd2U2oTLNE6P88CYWB04xw/vamu5rwEQn49QWo73ycxSMcRov29FX+5qg7ZyO
IR+yBzGMPtpNGjQL1Ne688zfJaqqLZyqYRXkCSE/KruxZnxt7N66qABexlBbv20dzWe0ckxhUuJN
WVmBruDEGbriUl16Ved/zNp8yb1+OytHvnmheK09SJGM3aHqVHg4RVMjG2X5v6VV3OKQvBCftWym
ob4Y09GbE5bHCHAG1T8Sy7hcW7QlLVi6ncl8NGSefPXr8lyXEv74XGEcHfPbkp2yJLRvgM7uGCHa
J0km0jp3Z9YLrQw2beCYhO5lzE8s4TPIb8y1XTe/pJT8lAXsG8uOFyJY/Ddiol4rkS434zTHHnse
VJYbu3kpIMKMsNQ9avxulsUhQQi4BgpgI3F1PiKbTmSq89/JLamU4mHV9BXgabv7jXp06WaJxrbI
TWeTYENaz3SCjNWwIQcpMOm43SRl+eii9d47bEdWy7qxyf6SXGtYInIWSH25HhqbqMSOPaKBDjiq
mNEXi/rJ3MHZsvP0M3bi8P02bdSq9ThXuEdqFKBhF+7BZvQX5iEYWaN62g292mWWg64R6naYm0zE
oapDK/juGqChKIX6zeKUyW4UAee4w0pJOX65c3jDV6L2QtZbw48Mpm0AcGy7jMExT7GtGt61lDhe
l4g8eaaUh86+t40iAM40t49oDuWeSOXlnBi7Jf/J+dw/2embE4HkDFofglxIBnxV5SsrtA8qzdVq
Qk67nodJc3Xr9TylbyqPwTIwy946vptjZ2/IZAsVajFW0wnWoj2RKyA/TQZWs5gdhhcqPBQWvJll
jLbD4qmTo0eSuEjPDB9YjXXxo4UHZuN40FI7muRVLYNPAK7BzmIM1aD23SqXLNuqM2Oc+ZE2gejg
1NIkk2X5XbS2IUwFzS56K7KjIOI5vFJq7IytSxSPKeWbXTgnKrmvegDxaxmMq6B/vkXA+C4j66aR
DG7N1xhfELFft2bR2E+tJYITwoYJpfN8hipDtdeZau+Bi35Jc+cbhSZw9YQNiPkURayfsCNcEYT/
NTpNWknltu/RLUQNQ6PAbvtds5ZVyaYPrqLISnHupvwlbbt8j5DzhqaAQB+ontMMwVvk3ke1Q5Sp
No30GA2i1wj8JEHlDV2sziFDzc0nttNtFtKfTJguN/BFB7gx3s7QMkgDF2yM/wP3jSrWylNPzuxQ
NlhAW5UVvPsjxVncFC/62QcbotmqI6oN/9Mu2eSlmiaDAPypNu3PoMjQ78FDAC07bKaue6gm4lUz
ORj7Jsy/PPza26wldTbBf+un40OUNlcXPTuFPm9KG4AgXxgK1ub9Px+znLKfH7o9xjhRNpI0nF2Q
T+muyux9FtkS2Zc5HkYVFkfYT2o9vQqPAgUwSrluM2aBgwJa05zlf3Y9fPfWk48j/opN1s+KAvu3
WBizTWMMK8Y2K1Lh5jdYtzBMzbFHIT9wlC/gHkrIOFsGpmcCRP1rVr2zmxf7doh/iIj3tpNBGn0C
WK1JzX2Yzy7F5HhoFljK/vCezA6h8mBoVuFAwWFUcXDJtPEYhzQ8co6Srh4wIsxoHmwcvUYkP2zL
a9gKyfTMNohYYD65h8i1YsIhOZ5tCzpmxRj/7Aw6Lr6dku0wpMObB6YIXt86TnLxTkFj7hrIJPu5
hqIEOA1zMAurIsnwLfZG+9RCR+LX/gxjHhfJEIBogInLwj4xLuyfRRfc5TI22HhM0R4+11M12+0p
yEBe5YKMeSZdyz2VruYkBnszS5NzTUUfhO30FKPG2/hVfHLxU13rIt20hJPfOuRNDfrLI1PDd/46
F0o3OdvI5fEfe4RSfdtvpISzobymvy6cL5kwR1b4trmd04gOFdW7cJfp+s8X8qH6NWZSdix9SD/J
i4lB5Qk/o39Rfl2tcc+w1x6pkmrIZTbHgLTE8jCH5gvGqmpjjnW5byKOeI9eoykS+9yK+nNwwuQU
Z0P7wOBx3w3Su/bkAe6hMzD27CMM2Hm3Nxc5PkKVt9uRfVhr3tEJxNTYnPINrLgQHpCd1Y8An5cr
FPhiTRUCE62bul1o2j8+/PPrzOfEI+xWWKU+RKJxk3dODe+h3LoYBq5VU1yTmpo0XxZUzm0/7Rl1
T1DmB6CwytqWizRvsuqbY2FSxiUTkYNBkfxURvA6MEm9OBGhxG2DmrNf4PvYuX9qu6g7TknwEDdQ
4Gq7o7Z1mnnbVKw1RzEWB28ounXNBT8swr5fhnjfuQu4eyXNw9B4UE314CmE2LjDlu7fDK/9RY0g
NgnDEiKMfSAphoLfQYGzJRsG0Gumc5ontPV2gDQrSeuHLsA9Tu7MKc1aubUB/24IVq2IHtm7CEPv
x1RQfvdRCXmkT+6NpMc85LtvqdkiqdNfkkgdscG0B9821m7nDcxC0f3yZKIqaS5Z4LWHHBXTLh5R
CMTwvmSa/w2PEfTndewB3VjQY7mFQ9Fjd+CxQoYfWZr9pZjNDoTRDytf62BS+giw8OiZefR2ijWt
WyfmUYYFK9wmQywdddjTVM1L673nSKki1E/PkOiA1iLrgKP8iddQZMELipOMKXtqXZlyegfg7cRU
q/oh92PvfpoceeuLFiVz4G5U3n0w92yBBWnVdNT8oGwtWGqNASJmdCicIfW15/q5h/QDQiNILy6A
Hwjz7UIHD1LBnXxKEw+aLiNsgEmGB7DDRehOXgMckilCnwgPoO7MnQNQ/oUI+LMLR/YwmawNkmK+
idBMDk1TsaRFW7uyG2VQ5Usd+tFjDBSSeXj+GCdUy63VDrumiLeV60C56ykxweSpdbGg7TYXix22
sVxzMggvUQkNAdBNts09Ft9D3YYnv4mKV0lOCNqTWqYtoqxerulKWU4t/DRdkJzg0aCGsnn3oOrU
W8aOxPkBb7l5A4KHpBuuix0/Gmzmj1ECVDg3lkMyVI+V5RanpF3e56bO97Pdp3tR5H+YnJdEu4IO
EHgLr4IBdgfZjZ0MTB9l1sWG9GbWjU1F3l+NybWEBorWEQL53G4b1Ft0mOalMRWSgbh/Tpfm13no
CBq9pUQu4kHVPY5Sz7Ifv8pkIIoUf1gFg8aZ4MdRDO36qv41KMo74bzZ6JwOcYoXLoo7ZG0G/muf
PgxiUmr7Yg9hgj2kEb7Rx10bv/ewHY6bjL30rk3EvPZD59iwjJwJZFi5XlodeqmuikiZ+8Zzrukc
Qpbgqdu2jxJGVFbVhAYRTZC74swr3CA8wTjcSKwGvfKPXXbIQdmtuuFzDApmndyfC4jvoWHpGefD
RrKEJIEDCVfrtxSHKPhwA15MOC1bTnfmmjmJI6qJLPwZJQSHFnkpUfWUg1m/spblmpaTWgm66Xs3
YyBkjbs2Tk7YY97lbJL9WnXltu5z4HVUDkaINNMQ0S1byuTiBlRJCdLbZZWXmDrpVx7jOd3buHMw
0Ha7YahRpHnFK3Y1gnCTL8h21dkgEGbkHogXvz2gRz+k2J82o5M+k6dZrfOZsX5LOOsYTB+A/BBO
5gQVssUacDSJitDxGjVD0QNdaSzbXA1DAtR5NvZZQY4Fii0+XpjXMX01ErN1X70GStIrfUvCjHZN
YP+dCJIhbHPZcgJrcOs6Nu1dIcmy9Pwh3SlQ2uusgXbfI8aMk2nT8wbDnIJpXEFEXTkZPxXTsXxW
6ozO/9tmuK31BT/m6Bm7aB7wVBlqwxofSkbYJmskkAPCYNBwRmr9OotzWhbQV1ZBmgvAqHG77SUv
/ZxzgQjcByd/vmuslGAMOyGJWPF2thRVNRarIitvo2jRiuzGHlxv4KBxkx3pA07/gmHMPgdF91kR
b8rOfOc51SPFGfr9OSmu7DCpjBd62BrzbBSD+kpDcc0cZspm4hzyPGBUEjSQphr9wo9o0pyWkpLd
BCkDNtvDxfPYdHQNmwZUyk0KP7+a8bwN3i4a3Ec7+UvImcSySZWfs6LMxn7c5qEzU7TjeIlw564D
hQezDLwbaaLxh6rSDy9DT2N3zlufqg8rC3emF4m7dFbhU78ESLu86hVsfV266SGI1XAOO/PL1kpL
K3GaP37IjdeTEhSV70rRjQKMRPuVBzhYcq4KJ5gO8YClD2Vyt814gzcA5M7ZkGK0dAAsELmWseZG
WMr8Um6lQic5YizZJYAfmB8P80PcdmDVB4f4Sf2fInTnB7sxGRGFBaBEqIVrv8RBhjT/qQ32ce8P
3y6jPyL4YHba4nEynbPhs1qWc/fkeR1DYnVO6sY6WzUcK8ywe1eNALPcJN/aJnrY2qSiYYDuNFX2
YdNkmHJjG87w68C/5xql/1/2FWLbMyZ4RYpEGAJ+zy/ChBSJUH4FwVwd6pmiuq7uoiXAF8x8cN3X
/8HeeSxHbq3Z+lVO9BwVwAY2zI3uO8hEekNfLHKCoCt4D2yYp78fSupzJLW53fMzUIYoFZPJSuTG
b9b6ln2UhlZuBozIKw0iDpD7iMEGt5dcPqkZ8Rich0Zrf8Zlg5qjugjThFNpiMeAgd0RoTSH/VhU
Tz1BZLZVu1hk+chO4DBuZIEme5qrTa277n5KbQ10HxIjOBebwUFRhVPc3Ub9TOAt2tc5K4dHA5vd
OpwKcZgKsKysR3ljcIqdIqPqSNOtoKgFzH5h6uarhNn6rsuvUaJbp18PaCqLHYarh9hyOBZa90LL
a57cbJkWwY/6J3bmq+jibnqcqq9/+5c3llLEC7ddE390f7Kb6IbA0wHY6b+2qly+wugte5ve/vNv
/M2m4olvjlzgM0g9hKkTWvp3m4r3zUXIYNt0uDjEfv2ff7ep2N90m5/uAaCx0Vd5fwDQyG+60CW2
EsAxABVgS/3ff/0Y/0/4Vd7+5j5p//L134o+vy0BprX/9i+O9RdUlavbuuWaUmeDZPFkfwXQkJGN
eoNdy34U3mOTkWvcWspA/Vt2j2OtyYNI6fLrrv6Jris9SVJDbqfK2KMeQOCD9EAoUpqtkkCRgoA/
30DEtaAGGBm4XbQ1NZN2JoUkNSvztTF1sUNUrfWWfoac7J0BKDxCcpBXxBMwo1WaXNkCV1v+Ksf1
GA8vGgZvGpKQRJUEVQjkSWwTZdcd6yQBhDkrP++6xyEtyCfiXL/BWBNS9WyTyZu/FyElWwmTkMyj
sbkhtwRzCt1do0XikXlRQY9nQ8CcC/u5DYp1AXALi0lcXUumqYR/RnunbXGAJ2DvKZP2lRzpCTX3
jf5xvLF0Y7FPh/ZtWHD7n+0IvVfTnmLCunddGVoXfb6Z7SPVqTyUaU1hSlqQbwdNtXXoNa96oppd
PpMN9OvLuvWaXeQVmCTxIz90/bixwzG8NSLV31NgYRkZWJYgC9KM1ru1IvMjdtnBltZHCYR2Pcmy
vbVRKRhNkfi6Fee3FPrVKh+AZmaj/tMqg2vfs1KCE3sWDWNkzb1i3ksOda9Gfzatd72y3yVT6am5
zFZKeBW1UOGlzxqWurXljj+SIrvvCiEOTqR/YDO9mdjiMxmqr3XVhAfmBx2CL4Ghg4QMLM+4alH5
zOmz190HCxHX1dB15pA6hUbJZ8r15MRAqUGRbucZ/oqFsTfimLth7EjKSHHE+sG0LontO/7QU9xM
0bF0agKEut5chS2Ce4rIIgWyKVTrnSabHM4AdeKKTICRKwZlfIJAwLeQXSDRBGAftPc/msVnnkbz
s7TsBhz7cOwdkt9k1HcbrRl/OgzIB9jaNa7v1dQMzxrl41qz2XmU4sklB7l2P5hZojDWo2brLP1b
6xlPSaUV3AXwo9amzti46s4dqhJEqkDHARR0ob0JyQtYnDCMz7wmO7JgWBYImEMbNR86LcGJ4bEc
ZXPuK3yOOgreRslr23C5JUnvw0sHZfMmKLrWi7NJQ+a1JlDTPMgJHQ51T3BbZyUPJjeIFNRlRwtz
yy4+znNEq+Uu0NmCi1jMR+vvD//4sjXq9BB3lC+2U52KKSOPPqztalXVLEuEEer3YjC+d1HP6pJ5
31r9nCPNeqkzKGzWIlXW6zvRKXmnoK9szMg1b4YxQefc6uJsFhmm1T44m3Nd3EG5ejPigfOt67ZZ
bOqvHvwoht0YM+d21lbRiGgB4AwbKOo+GlVbf0qbWqxip3vNg8G81pJjqyKd8HGgaFk1s9O+0VOe
x7y7jcogf2hNgrM1MqTOURVlV8NaYszR+aZ99+xkSPtGE0GBO4JiZ+89HJoM9HZpOK9waz+A4jXQ
fKe1Y8v2PskijFyGbkC4UgxHZTexn3LvIuXVDxEfiQTQxV464qdtMvxHY1wzVCeLwW+ziBfoqq0A
LFH1MB9VZapjiN76mP8wWugGqy5T8oiLjUFflXzVxiBPZVFx+XXD8ddXErT3yS4nEkbzwN6MKHTP
fZ815wQ8Rm2K28pggZwVgfc4eMZLr9iY9pX5bKaBubONYtp1xM5eKNA+SxvY0qrq6Q2ietiXQIuP
Y4+Be6VZjXX89fU/Hn79tyGxQVmjiNhPXufcth1f6oJsAEIT2w20jfCxj9B7TXLpp1zlYweqr3Mh
eYDmSTQjs6C+LeSFfQhXsYChm3kfgi5w2xOn2rNGuXUdYEFI/h4De1g7pZPtQN+0Gx169h4Uh7uy
iqk/TZKwO+PX6ikf1swTeowUvQek2zZ39TJ89KKUMNA+8GfI/y/GMv4hm/KN+f2wGZ0kOhJfMD6C
Y7wFosp8RcXWLmhKlINx/cTnIz8Q2PSpumZngiQ5wTbGN4Lbpiim8dyEpKgAPimbuzZSztXz+i8N
gsKx6BhcB67D4ALLxj51wulZqfSt0dx6ZfQkDtrVxUBThEChB9rPZ2uTvwgnFk8BKtRj1IXbMHMe
0N3mW8q/J+ZngFCgI+VpVm+Rd7GajEZIkCj/3bJCMknUidbo5IvlxgEZabRyvRZlRQGwCKpntpAD
dgl3t8iywEpZrLdN68OaKm8tam66RbW0okucYRGULk6p86SMaZuiRuP0D/zS6fU1Y0CxYrz/2KeE
tDCJNihysfcIW1N7acjIjzQUwy13eMiIGQb8hO1UlMut5RWgJN0gBzIw/9CW4CJnHoz7OJv9uiM+
ruVU32hb4DLpjW7bxW8P08BYZ26dh7yQD0mF0Loth/EyIYNjl+gg74sX5KQdmVtH17W1XLL9FOkD
jjl2VOd1dxuwJAcgFPsFgsmpcoDZR4MipqQcEUXSdSjNCa68aZfM0KZzP8xr1hZANCKO62mqfzJx
9LNWjr5uenBiSlWuBhDsW+YSP7QQQVYac/eDuQ2oJMamVIMhmi3UXFhyS1fdsMiexozaXJjsqORS
WlVvSS8fsWDmK28uDRi97WtHMGMHZ29DPGa/VbK4DQO4aCzJCPZjSOLBIAEeT86FvGG/8D0qDYBd
Sc8QEInt1RBsBFPyIrqKvFOoTO0mjD37YEMsgmQMZ2y0m3JnmM5tkqbdLko4TOifEhT8pI2amR0e
vWjcGywg7bE+C5HdeWRsQkRhT4OsHAyssY6MKcT9wZ3yF78a1Qob5K2ZsmY0tHlTeOCYpr5pcbFo
7WUKmFbFsbELUy1dxdIoVhY7hm3nTMZlUtkbUTYtaUL4BI1AnRVkkgsuXNINZ5tolsndGln+BRv5
LUcRtTLQk66t0bXpzgGyz4EW8eI7gxbKwrmYGO6Ke+VaFrN+i9GkQEs19v6gwmOn42iNAKRsHdRs
eSoQJ8FxWLdsApE44p2R+Um15XOrRLCf5oZ5WKQRuqP0VV+410lGxMx2lZ9Fc4WxBX0ryJptwUrI
ZRG/s4VBnMf8ioubOT2pCb5smJoXJW97RVrxYAznfoZelhrRXZcuqRrpqcEcfABexBYI96cTZaxH
6+gwugGA03IJL+ZZGY9VO73ATYxNavHPVv6YMyYhBvq7adbo/wtKlq6+AVw8gblznhsZ93djv2HM
i5SivdqTbLdmzOa/1rJ4pbHAxMwbn/j4vVSh8DZDHR7KKNKOWiYZ29Ofr5EN+3EyhQfZmvC4NAjQ
8xx6F3II9hjHu71LPDAlNaSIuQmetIVEQkJyCMkHxLZp74XVVjvWM+06b12PU3sDe2qASIt1RDFv
l3UtmNA4gKcz6yvSIODr/Zzc1oTbcN7B7sYdk6mbIVPa1hXjK9nJuS1vJ33aJ8w6UCio71VfABTG
DUWJO2wMQWIN5cUqLvBQMAWO8PIYr3IJ3tQnyJUoWPN95FL8M1Kg3oaPgVvcQGOz83Q9ONultu1G
51hhgELq2+wj2+TXgiu+74t5l1axvVCVlsCaVT/QDlTlD/Am1jFr2V2K5qVm97EuW33jAbY813P2
HSvXxm14YyhxvkfI544GuxJIdA+xsMmRtHAntbzV/4TE/g+7dd0xITb8N926//bZvP3trfj82/UN
uMTf9m/qK4v/0rr//iy/o2PNbws0VjcMhs2QbkwIDr8RJhzxzUMG6PEzQbbiKjT+QZjQv5mmBCMB
IPYv6Fj9m24KdASWLlwTw6Hxv+rc/0KXkBAvHCYDHlRFXoiu/xkci1RJQDDKgs1A5ykJu64xudtW
tDVaJpGj9f9hWpvL8/2JZgGbxzMMvHFgh+iK//LzQvicZSXbYCMLIoKgFEK18LPxuXWvkXkfGWKl
6f2q4p+ilOis5XooiOA9xxwQuS7pZZ49c0lUY+iOFzp+DBsi4p3pPTJ/ZESy5ChmQtjsxKqzkXgD
w7r/w7v9++jjj6OOBdr7H38DUyzTDn4V2/4LjyOo4tJD6oPJLpo2XVofJPamCHSmltyM2vCQPAzC
2eLm2MzoYh0tX9uNvXXJW/NC5evUnRJwNtA6jdiltH8OQphIRIAtA39SDwK7/2329qdhzR9fMYPO
//iSXTDiBvGRvMl4G/78Juc07+zSiY5p5z4iJM86gKYJz9novbJc81RbwQyJdEzvCR2iNydbKpk1
zuhjg/b9ZSwD1Ab2fIzLgvJgpo1E9GQdSN191Wcvvrg2ZkKyqTsjO9UE3G0MjQAMywKJASuJLfBx
4bmgThxeRfBzcAn8HaKNIjMD+zU6RXKQ210I+iHPgbkyzUy6V8ZWq45cgYHFNTbSdV3Ovv3DcHga
Us8E6jsMJF6FJcVCy+eprfYOo30l2adPByIDpU0AK8HLNj1a6UK7/QpbuUY34EvN8i0G9rlS62NX
33PB+UPv4QZeRykwy/EdCQIJZSmkHusSq5GdIpJ4Jgz4H8FqJCv80vjgwo66qMquadMcrcE8Elic
CTIQUu63Idlu0jmHkX3IRf3AkvEGK95BQZKtpLVzpyWZotyxy2DQu5nnV900T3rtHpYXVdBBkOLB
BEMik5o2OdoCibYoJd/AC7LzxApSDIyhs/LWNFEetvgpAPxlE4y8Pqf9xfY9yosV9JecrRIejt9e
bclSNeBHKz08Icmjtn9ePisZsXmupZDe0jlyx0r0q+vmgAYoLJrnlJA+Y7T8JGfoT3Kg6q6eJJ+B
4DG3fe8JI2MUDrkDjQNIz2R6H2b+PpEDVEswT77uPUbwAU5RQlZy6pp42iSz43usNhINQRaYraLi
wwpBNMSWMrjvy7Ix2nqL1XDJg9t6sltRBhv1+0hEe8heMDwUUDOQRK6B8qM/pHOsxk1lLZKcO20g
IjzJwdU/oAPca82Voh13FKi7nlAxRNBJsLGsd0/m9DLqgqZhVYQftc0lUS12GdjtAO4XS4ILVnD5
rVzmkJiFt3EOKbLKX9t5KagG2p9C++5qjnuOu+A1ryjkxolhDcpoH3vzTT4V0UUa9R1NdLEzUsnf
dMjHZ6ZcZV+5ONbgg2/JlmsPNGcIgnolD8TnagDCYOhq6iem1MV6qNydjIqD1PL0QEwh7GCNX8od
g2oP8XigGqUy0ixDPpn8mXXLQjt04OmJeVuOjB8H66FO6uipard2io3e1tAcTJVms9ZtXGpcPn2x
13R8Z/CKIHaLCUK7pK3zYeHsXYAdKMTivN7YlZ2tvaiTK7TLZkVUIStx9+plqIU0s2oPbFHCo9Ls
R5FwNLvp1JNm3hLqYQg+mq6bHGnr5dHJWf7KQHuBxuFC9UlpnHr7ienWRZrs6gh5zBdC3jouZfei
WI4Hehue++o5UhWmwN5E5p3aq8o0QA6k9S2nj7qQzcC8y61e/1kQ/U8KIuEI67+thu7fkjcCqN6K
PxZAv3/X79WP+004tkNO3VLPUOj8e/Fje9+4hzrClrrBQYpq7O/Fj6l/Y8tB8ePZ3BcE2tS/47WE
+Q1dI4WRNE10BLqU/5vqxzKW4utPt3M8NZQ9tuuwJAEA9teCpNSrUSu0rt2GY91u4p+1y24cO3p4
Gat4F7lx+5j36aZHQr1hlkEKT2bF12R46Moie2gS41SIam9Yk9grs3kzlzFoLgLYd6FVYe/G4TZ1
QY8yAsXN1HjAl0wTwqf3kIs4vCNagJ05Pjv5CQtFIewkD2iqUumPNaCRAMmodGTwqTPrj4W8gfCQ
nAcrrvfc7xk9wjA5jnBE9l4SXrB/iU1oMS525gQe6IRehVwTH7yYhFvOTjscxniHFdI8sRE4gCOC
URl0+PXsyo9nOveAKe/KndyCfECREQstypu4h/ZD9EXjaybg2MiZy/shGxBjR9pjoRXzpRvKd7cN
UTdYSbwt0DPTxM/Ni3aN7J2nLHkBYLpEgNsTBoOiIa8k6Zf5DQ47qxDvhlftkHPGG2aaBJM3LsHt
nG0+cS7oPyUOyQGKyE3q6iQGu3hChHJupWa+6m4sfRDQpt8pEcHAUsGapUK371S96sZi/qSpv7cJ
xGSeTCBQOfH63fpFRe34Cnu0YSBe5N+N/tBTiMIBKhC/SIktPhEDeu+JjcpgndJYf9c7NWziyo5v
g6F7Ca2k9nNV9ycVjqY/zpiqCTfBW2dlK9MUASVUj2HTafELIeQBDsQPq3I3oeCz2o17lAi7z4ln
h+ywSyxNZf1eWfonbTIACEawgJkZl1m4AwfvTYtt3mZM+tiSSpMYXOZw81BcJonWcxLUVVonTgxC
oR0BgCnMwY+YKsMqBNuTP07aVdET08EWd5LZyGYy9r2ytJMDrjis292QkYLZ3GhjhhwuhDlADhvi
gBq5+vAjQsFASgrG54BeOsv27sBWTa+HaMtE7WWwtfDIPDyhWFFEcDnyiRSAB8hord8PBqq9tEhu
Cg9vGu8dDDVzypgQlajBKezogqd8n7u6nzLCslvqMGIiTpk3qvXMazz9emhmGDYVaO82lt4NvIRb
Pekm0jaVBy5XFcmpnp0frWJDn9pZeDYDltpdWMRwlsRaVtqzk8fD93hmc+LK6qKFMXPuPLp0+meP
BfF5BqFEULUGxcomkyy30rcUHPl77HYftaMqWFFZsjI62C7lYNsMfkDqM2y37sFOy/scwq6ZRPrZ
jaQ8T+Y08IZPxTnDYxED97qP1HwbqSI6YwTLSu/aDGH/MhR6dY3TQzWBo8a28ZV08VPXltNdbBpP
cNLgyoXumtX+tGLPPOyqYkJOuOzsAqulwuqA1aY41VlQ3phOnd0YM3d9MvcYrze8ixBc7mJEkU4U
32ltiBpZzzV0V93JMgnrJA75RxrO5SkLqvJkYMkQCeED5HU5SJrlcIeUCnQDWo0+0z6KJTJV2iqD
zNo5INxISps7Qg6SQhVnjJZH2VfpLXDf5PbXv7ktW604Q+n1679FQqmrgNC3wr5a4IwkGmKujflk
YzQaOALeRiQ9i2r62RXdk411FjRZZlz0fsAv4AXaoSLJAbpx/OmQ6oG4jw6KGKiHtAqmU9dQMgeh
hAzwXGKsWk9V096VXoUl32JmTsolSnZgMi5hARgrRmTLo3k3VjDIjep+BpO3llBrYPCHNZ0FOaZx
ndnHOFk3BR4eN2oMqB/TYqSdHjnnP81WOzSdWW1hellroQBxzBbMHpGiirGCgPX34t799TCjJbyW
boSMZkCqpsNzzGBErNTC1HOba2NjTGxmi6fXkaSNYPY2VjrkK1po4c8VFh0DdxUnPmXVEVlWvk/f
RZzuUKeMN2xdMTM1pQYudpNGrERaYzNEWbVTeJGwybo7OPPFiiFdhBkowGMPPetIzmq5WQ4yrma8
CMyZZ7vrdrVrTSelz+0qC7t+V+X4DDs7cG5Lr+fzE/buPtTxEsdksQzJaDxoyYRTJmuRLmvbWvfK
fQBBcCPCEwcBwGXpJJuuH4obJ2TelhfvYxzhIZ1pAXKNcE+HIN27mh+xyhq1TtzRuypmn/yuLPmj
Wb24Xfe9sWiglrTlNeVhAJ94QCmEdsy1KUSVpdo9dqyCUFC8WhFBcvoU6j/YYrfb6E0BpNvB1zfX
3uSx18FptysVcsa5xkLas8RHgrA2m2W4ZlbN2obtcSqRHOiBXlL5m9hsQGqnMdp7Pe3j2wwV8tqM
xlU/juYH0Vkwji5WE4Y7Moc57PPqnGr1s2hkdSTXj9lzq1FgW4F5NGpE23Vd7C0lnBPy9fxocNZ1
dd8RH81DX1ndJQhFdpbe5y+BrKcZftfawcGdDbIrsuFnaQ0ok3oneh8MVFHknR/ILol8J8eh2wMC
PyjERcpqrXOGaHTT5Jm1zkaVEetApgyaHzSbvdwFvSgeRop7VHYNrkaefol9nYC536ZmLO9yPgZa
k8xnrp98Z+U4wGMw/btUtlzPizutAHPsJZp2zswpvJjAM1zT0/aDjZEw4vjcdDLMLjI3sUEshrhy
XO6xo9SOLE8KH1jpSJnT5hcFD5Jpb/1ut3WwhpeoDo4IPhMm3JcsiS9R0WS+owSlTFJfbejfG4hB
nO7LWi0VHvsqywMaGufsxtq32JiaYzgU5jnPRo46ADJ6YfVnkxukirzvveVptwvuO3L79kFq4tRX
vAD2Qc7aTor+LKfZxSJFBng7e/etOxqnemh3mFBOmimyp4AB9ymccW8GfZ2eJi38XmK5RIPfHsUU
NqepYu2suYQIpKp8zO7UIpVAVM89Wdnc4Qbfa4bme1xmh460C8v5SOOkZ7HCvD1ly7zwNl8np1AI
63Ty7qIvA1wrb+6yrYf8EOp+n7XxNtVIR5tqRicCKLRLHsUmFkhMkWgcQIZTzi4ykAT9w0PTLBvr
kWyg2BqPanohjnuEMo7lIiLbjrOqffQKFOBGIIdnETmnMso8fIehfmgkScNWKN8NwdqphtJ6cCfb
84Nm7gmIDrqN4dXyzpIPTjW8Zd1EUmrJopN7ciGs5xjIXh/24w26lfgQaeSaOOnW1aIDOSSUYRmR
v2Az26ZUmwgCjxkRe8L4vvBtr2KfGDOEIh4Q3AaqE7z/CWrRwvgyNchPyKWf08pGwae1a3rSPaXv
IgQetraFi8+O2y9ztO/daB5+0NLmJaUzoBZ4z/qoo4dpOywpOL3MTr1Os/3GDaUlUBZwTNuMGxjs
7AmTgaZcdzjxvYajuX2tPPQwszc+Y45o9nEAP4jg1x2BfbuWk5ylYnxAzF/6ZkkmetiMqDHzaW9N
X04KuOLXs+ZeBVXNCD+pYSu/rBCbduZjguIwN0gSMNG2rwrFg3TDCWbr8PRLbk8sy6eQ2CSxuJB6
WrJ8yOPHEvXUOTayGjUmuXygFHN/1kAyLfrILaiHuwkI6LokCQDqAW69ekA3ThEDjw0n5Q339iek
wfkOR+5t+5uEYHGLW+bBGcfRn+Z7PTbFlbIlBHMEfLBVUvNlhK/DnGz9WOgxYotpO5Xt+NaKl8gw
55MB1F2GWkAZA7W4A4h0H0S2c9DT7K6K+E1HWIxrImLEvuLK21r4wI2l8DPqHlek1xU7bgpCpkTf
ZKbkqu6I0QmRQzdu5F3y5isnAfPooAT4tYSC7/KIR12wLB4KvyEpgQzE+HsZ6lx19VyvgP41p8SJ
mCXgO2D9o7am2QQXqEmPLlEAnNBAZkGdKW/8gmrUnXNvQTrV5rhRRiaPrVn5AvDLFrOj42dGA4Ui
BjXR0JS4QXXWC+exmhtq8SqbURLMoCpGB/PO4COhr6Hv9Ntu6B5LRHNMEiviDd0WElQXR77VEpU1
xuNWG1F9wNkPKb4cWPlSkXjqAIEvwes7ffMwoetUcwjhoCDNJAMx5hOzM9/opJTADhsP1mRe0LMp
ZAIz81sanV3etvMVBrx2cIIvpEY30jVHRug7rIsQZyujOPVdGqygyORkF1r3ydIchEJlD2mWVuvI
xD9vWqSnasSL7nIwbz7ePoi1XgRg0xILj2VqH37kGJo3eA4r8rZ1kyjhdB/MLRGfDXqwJn8tE8nY
0zLyrQzaa0py1lUBXkwFv12rF/pTkzDyTSJfD4z+wSpdUmSKMaOg0rayVqxtk4idGYL9VVNNXEgG
Z5ozTO25dymSKIjVhVxM5uwe2/RZcJYmdrWDF4ZU1mFPF5gEPJInTjoMST9XyjR3SD6CMJru+7BJ
N3GCWz4AWLVSAggTQjjEJiEqiR6zUmrYKJci75Dk6QOcYet7xn1gE5QY4oLI9a3Kiu/COuSYQutz
YrDQkN/jxVuhadOxyYOJDyHdZBMM1doE0M1kUk6PtXKeoqzBTw82CYlAqPkdUoM1H7D0BC77TVk9
5vU+1tZGPVgXTaF9Z1keEg+cdWg6rHE3d9RuBJPwycEDvmN2EG5Y1IsdiVDnXOuNo4KmQpAQEnXy
RrZ2xizxt6sErEowa/qB3PrtMGewfYuUhLZ7LytuDZkO94VR0+U2E/xtPBqH2Xb0HX5WctkLrhIi
vjEcBm8JjnifNCCyeEgL4T4eyA1n0jWNG+VnKCZXVZCfcLPJTW4g8TBS8SUb8aMbwmzfTHbxTOY1
CwbIlNgZcarW61ASGuKSYbNx+oG9P3naXRvfYW8jh1MYjy2szqNG3OBk9z/rnmywok5ZkXORkqoU
n1stIVENiFfHMgxwL11gWhL6mRVJtA53QgcNTpYvJqS4pQThqlVD/51UiPqovJPQsnmVNu5H47YP
Tltx8esfVaflyDDVMVD6uOVYPAyJYfl1yRUzOka070v7qXdLIIWUkFhusD4B5/yw2SFvbZe7QkCb
u1uMQkWUkKfg9eZRK83T3K2VwcSVtDllXcPhE9t6s+Qe3AfMfqEVPxut8VRT8O6yxcRmIVMha5A5
uiFx897XzjgfO4jWJ+ZPT6AEWMB0xsvCViMIYjYYOwOEFKiegrp1VqbNHDXW90Bdgd4W3p1oux4r
HTimma2ChUNcH9oOrazuntC4CPpnUu8hFeFGTbFUGHX8IwFMOIxhfAgRfazzRdgkbWc8F6VgapA8
IZKhJhc9RL0GIuLQm/tk4e4i3liSMLx9QoV9bI8SDcmOnrraZJUocLviVvcmd0Laae/RTX33lCI/
ELlZwxFUz/Kj6wzQ1Vn5kLegbThpc9o+dEmi2hlxiIF3esNQrG90i6LNdqxVbs+6HxS3tayZV0Rt
hA+x8W2BQwzXOXdDu3RWRtEZDMGEOlca5BTNvMf74lxMN2xXpeEOGyTC2iGlc6nqGrPENHYcZtxf
C9sWq6GhFwkYNa56u2EEYtjRBpuD+ZAReLK2Gk/selXlO+SPe/pR80OzNKgeZEStUw3VWWuwfEP9
qJ2x7oBUpjRmRJ9tqrkeT0QpU1ER08S3gi+0J307tlm2AWVtbkULLlI5mrHXMPUsfsANAYfTWnPV
vMWiebB6hBSpgB9hRs0Ckg+Xpp18KRtcm0IhpYgdnA19MQdOny2W8P0gZ7URZJFt0Af1u2xCDRXE
UXSbuNyWGUuiCpmdm8CDcaXjQlq7XYFJoza7VeAwNwyEZFC4Amv6FoR2T6NPXtE8yZuKZJQ0ledE
68V9KdgySbPnI0qC26aLQputlZluM5l+4dkGTLuoRSN3vGVoV91EjHSwQGxCyBFPJLuX26AL0WuA
YPZTBly+panuEPXejRhcuSecnGyuMn4E6INSI/pSTsNqUBQWWstk3jqEpk54lACvYGAqnsfMnkHk
jg8zFIuudB+q3vk5Msk4uJG26UCzrwQ0VuZ5XbrpMmRuU6HEoa40egxCoqhTiIHqTfugScIXPC29
1hm+lzIzHrBiJch8IRDkRTKtmnRCkzaZw97rbW2Ncv2H1hqYlxLsgxw0bZnezUG0o1gpseIRb63b
kZ9z/9ySDn4zFvB3dAd8nsZpyvJWqq0KC3etFu+KMX7SO+JzLj7KQU1Xk1IvdNKAOUk4bJxJzGvS
1bbM0uYDEMt1lrNKC3pCMSnhbtEHHscc4oFVYkRxtCdrMu7mHARd2o3hCix4JfaNKG389nDFEyle
o6JmYGdCS2HS2Dkazu/B4nCdbAhoUfdYc5H3Mzu7JjbRVJv5g+zLs+FwGHRjmq40AzZ3IXULWDNU
QCjxw2gqBM0JjKas4xOlHvQ8Hlc2Kk1qC0SQ6Uzaq6DCyfqc+QerdAKuwrNyidUZvlseQTN6EDOL
EfUGF0Pga/NwmDvx1iRpzXK63k4pVbE5EoM5zzUvzXH39ZB7hCwFb1wibJcEtHov2TWoldexY4Ub
8OKEmBUkPLDauLUaG9TV6JKXN5OzMCBbDysT7BZwhAZE5Bgy+01aV78q3WE5GRu3BPStmyZaw0mB
NBs5P4aK+yoD5U1V5sGxc+onMtVDX4mK/hLtFTVSt9xW93jA07WnN9+rASZum28D2/nZV+FzOSeM
ETrJkPgQVzRsWSbgbqFWYOcAGrU3u2Q7Gj8tk47QIt3JLgUHxLLYXgRnE9OMqI5IDtetDzPriRaC
IGHEtvKLPtpObmMTYmRE6yKXGKIL/mRvCuDKbrYFqa7fDYZ5mMC2kcO4d+FO9GXyghxuXKHnei1z
FogBShFYC5NGrxshWqwznYSM1lybwvnRjOF74AbdtkYtBmaYHDpVBS+APy26FX0RRiFXS734ZOYE
hJhh+ZgqG4JmP3zC2K03gynx2MXulXSfzzose9o14qGE9Zm+21Z3h2ThioyT6ZvwvrrQuA905ipW
6r5MZbxiUhciRil2kyqdGzChbw26WsXSyA9bA7tei4sU6og6tkN+DghN41VlDs0X87aiuYxN4jsW
CUp12CD6CqCbME1HuhyyKvp/vJ3Hcu3KdmV/pULtwhO8aVRne0uzN30HwePggUwgE+7rNXBCJcVr
KKrUUYdxeQ0PLwlkLjPnmFPDqJT5WPdGApm1ITeWo6a0d0mGLHkwCWIoDQSIpgMndVA31z3HIqhA
9BCrbjFOVWBIdqPH9A3b6IdJ0u0qYGqOfwvVKlPO2v8eHAewhSYgoDPxFsDwQucePWsR/iHghcyj
vIE6mrlro7SQob20WVuf6Eg6M5OAJEn2Sgbw8R7KXiAjsiuvTRY4oDTH34zujkWXt4sA57eN3GVd
exowtujgR7rD2td8yFk6JdmbNMm/kLy4h8Rg6tWU7T7Pvg3m2hNc9jPgjiejl9W6iVyxoYr5we8f
iPkVDkmxTXKLuSkKDl+18yaOg0+63jeNv7zzedKaEZljohuPu4qCo+OFqB5sxVPRB4UmqzRq1x3k
48HwBopxYIZuPMgVjmZSsyx9tWgGV37I95+MvA+289mpCNNn8BEnDSe6U+lVMYhxTWEMxIYHKM4Z
WFojHALfJQkDBiTbdhN8KJusFZA3phQ2J1rtRK+FtP9EyBnRNB3YplFcSAIufdfbuhrEhRMPrDsS
tTYcUrGtuj/05a3PLVYYVT+u8kzHeGuWdbwB8mRycpzf0bMZeDvTFM3OnEzslQ4QmQblAd9CCaKK
TEl/CWZrKyaZ4yAOOcP5Ve/khHrGzEhgZBxiFxWA27GqZ1E/e1gUIsQshBptuI3ZHmTJanDC/eBZ
FNZQFrE8XgfFDlI0wfNs0NDFmsdzUJr+Nr+VI0Gief7LZtwpBzRZWoEUdpdvp0E8Rq5i1d+6wf5T
efkv/Ncop/18lw2L+MNTP7yoRNOAxLP26HACw/2iVE7OIfTAlT03JOEiXRXh4qmA0kBk4ysYeFPH
v/RUf3osMUi//GVmxCdMs8EmpqIYcVnErnnAuI3LCsQ0W0jkzMD9DdUgHngK59pdt4W8A2rB/xNk
Jytzn5GD5OsxHSHyMRntC8UXso233o9eohF0p+BHkIjomFWMN6fcT9ZmknyxPrmFWXToZ2hXgQkV
sOksTMDYyUUzwoHqmAOWjdzpji/vGNGd1pked5p+um372g7RewrpBsFL9uJPWbhKSZrMvOA8JsA5
bVuuvJFQdYR/mwHrlfRKYJUEnfb8gF1FlyK7+JVlTrcFjQWKKgKRzszp2ox7VVLi9EL2wPmiXRA+
2Eb0wtr7MJYPbjNukIEfq4IZGgZ+tFnRSBboML0WRvbcEgUpje4jtSy1Tsr+knR0026BFLlxnZvR
W+LQNhhKdNQBZWDw4iftpdd1fk1NcY4gXSVhK68eYBqjM4C/dzWxCnX+IM75xDvthdN74bX1Bq8d
V2OWYC1RkXX1g25PEGb2jFib6cgZUhsYp6QH3RIWvwVR5U+88j8t12TA4bu/amJo4jpyD9VUDhsz
sEuUyx69TYhPuZURNYQWG4LVvc9U/KqtHEOAEDONsrPVMIyPQVD2pxbTCouddyJIHfS6tXgvB468
CG1OVlEsityFjUOlgEY6Ns5aRy9CUM9ZIYAs4rjMzZRgVKgsqN7zSFM/YyIKXPp3h0VAoTHYpz2B
2MZzgcGHrt7dxi11d0t4wa4Xnn3FlLkx/CxAqRJfnSzF58TMfrGjU+rg3EmtAQSCDo86ZD5e/uot
SaeduP71CoGxQtIv3WvZxqAQPP2bn4N4RICg1riz5jNTtmEtlOdtsXUMGyYjjFI6ECqbNB5QOExd
dAwo87tuedzIaexKFu+Y74iKqjDn4R4o9iU/MjhI+qiS7rdvxVB87O8BXHGhZhwi8XEo46v5p5vE
xqqNRwCsHr8B9ZGN6WmM37yYwiccIReu6HiG+isC9NfKhuQUG/9OTfqF17GPyzvrlDYOwKdUM9X6
DEfDImEFdEQWQIe2H9TM6NUZzB9+Ae+dthlyzZiyiLlmhv9qtGzE2wqmdImgitckvpRG8seXLWw+
tmiqpOrRrLgHh6y0DLQA+2eup+5U4aI6J5b/xuHgsGdmbRXV14wI6/1Ebb6pOatXqSZQwjL/RM6r
ASTDHQtCtuNq+S6vFq9P4V0ZI73PUbVzy3zjzoCzMuAPuZUj8g5uOOfaneGBc/WmglDskDsKUZdy
WRAZ05ZoAf0dRSzKyJqkPo0E/+/R0OMOFUS3WNlZgoDdElEWIq9zCeAcjBeXeJFDLwa4xmFy0rb8
oClPrylulGNmiQsJlel6oLI/onewn0ENHvIFxlsOKTfDnylgAEbWiXUPtdEdMgPCkM6bgoYE0yIY
av/SRXm5JlJy3Jr8RStEf4MON59zEEkdw8HLjEPPMjlJiLp0N5reA/hkm1/GviKbkcZ/53hE0USu
A6MittnZSfmAiY3MmwY8r2813RZMDrTPSMwvdux+AdY3zkgAgBgs9VbTlR1wJA9qb1OcKjczru5w
MojP6Hm+zqqeYYw5iX0OrHkf1A18mFykzwZTkyIhMpm3jXs+sqq1ZebxzW2/oogtpfLqcu117hvJ
nsM5l6rZZVCqGAoZ/skCOavBIzzEAFnAlLUezqVuIrNqGdsHPl5R5iGYCSF6p/qrjElGCH1EmPZE
+MwwVjgqQoLfI7fmNK8ivZcecc1wkels9G+RGc5DMgUbc3l/maiw1aDzY6HG8LSUKeF6yhJYDuPg
GEkHopg15DuLAdI6y2ZSbwpwY1ZEjkqzDLXL0tsTyXxVVbEm8Fpjvm3U0xCwWu64Y6HDx/casush
CEaXZREVCHgtDy7tdiyIprNzdfHYQykRguYMu6+2KG0moSHEvAs6FvladR+EUazgVoCtK4aH2ix+
xAVDXs/jFa2iI1Ci9gtoX7NvgMDRnaXDS10ivNHOFtDmK3HHP+c4XLR5+ZsNxYW1IJl+zOQ9aOGd
2nMd8z6Skf5YJ9P8rJhgE2Hhi7M7E4hHJHW/a2ZgI+GMvFTUhJ7nbnSuoQYf5iGXewJdCV+zbIxN
kAFfhiS4pP7wC11jfTA1Wy9Eq9Ep90Assl0kL1FRvmEprtFaEKa2EdT3G6hzC6eS28SYMK0pZBHb
MmXlDdkK6HPywoUlnvtJbuZ+TF7GeTeo6JeR4gdPiEDfJz4u6rm1WYpM+BRl5RrvqKdI66m9g4vf
uHGgaDtq6gg+a6cNGX9obWc47wGAdabREsbfNNHtyok4UKrqHP9n3fQWrSSN9qyqryKp0Ql0ZOLV
civLPD4WuiB8AH/IwbDMJzjuyVViOVzlIoo2zWQ8gs1PXo0ItZqPvB4cifNsm/IBxuC481noQXJj
zDWljd5lmmmPcL1zl8FHzjklV6YasX3R8qbUbzJqjXMYQOmJtHFrpgHQvMbfCkr3mPV+x27HLXa1
5aIkKLq3YETTTzhi8wgQeWUCI32Dzc6A+MGEoMKa6IIGbv4GpXUKolgfhbKzbQ1Ihi6LDiB2K4OK
hWBhf2Y+jnyGHTLLHd7j3VCN083yc2rgBDGc4dv73kusdc5Cbine27Mo3UPDGDLSRXm0DLr2mX8d
z/Fy1/ii8S+Fj2M8otm4+YX5koDW3g/NV6g9skuWVbJ71Z4ibQGNGfvN6uCIsiRhmfUoCKhVqnyk
RWn60U9l/CizpfFqFolyl+/k2NAuShvWJvjctUomvS1rn5+rtHdeB27RMOhkC34+h8whdD2w8vKY
BhZtH7n1nUeg0VAuJudCrgPBHCWFeE86Cg2vb76PdRBcSuHwvLjSJYWzPDvlVD6Eo4fmW+KfV4Zc
smPyI2+Xs24rJBCeRq6g7Omo2tI7ZCrtH7rYfc20cy8ycZrruf1TLId/KI1304FZV03VJU2LX7j8
K+Ap/hnFiImUGEhhngt9/vshnbN743Kz4NJLuM1RNH7Ei0uOFU7CeDc+Upwnz001/0bdTFZWnX5C
ZHzvqyy8wL4hgkGi4HWdr6Bt4w9F5AFvvnWESSq3yQzlCcCjueYS89eBIn5OhdELQ2giRdpZgISj
iPRaWu1Mi/YhpPl7NEpyK3K2E2ihH7M6/EFaGnwy/0v0KlsNZG4ygTSbk04Z5wg7RLWArb3vw4tv
D8ZRmvJRzAx9YxMlUY8MvSVTeoOPA/MiVNOQdTAM8PiYzyrdRKOZ7wzFkxQgtGEWB8thZicHRu9W
BL7zGqBq8xPJ0SVNaIPlq+E0JJvY5CX6Ywe5rO/Qyb2H7KuAN/EEuYzLkOpTF6OwBIrNTbVxBAii
KNFPdhpDMv7RSjnf40mZYPX0W+RziLDBc1ZUzt05zAkya5vkoOG3EmVXPLqhXzz+/au6BhFhVywF
vOKBNfbAKg3yt6PKHcI2sLFWoE5TMmAgyGMMQCVsb/KtFe6FiaTBNlQwTu0Ry4FwCIgr2EhW/fzs
nJ0hJH2iSF//fqh9JAQgy+NxcK6LRVek8yeSSHkoxzjdaSv0Vmi+oi0M7ODZ7vEmSixTm7+fwqXV
Fz9Of7Gu2cJ4sr96Uns2Mk/QCwLUWjs+1gzbb+8WWggoUJzYISyc3dxEJ6aW9T1L55eyDRvymOnc
Ym98QeEKH8iqgN1yATwK1fyx4n3FBX1pBuK7S3MJauM7bpwKwzT+58PvmX3z3ffK4jpnzhepXMMe
gc4Cqj0ojtJLYHfpNYu56Mcge0JxNaxQoq9LUi+I9fP6x0i2j3HIry/VdX8DHPXUkuB4sFabyDHT
HX84yqQ6ARQrguJUp6g8ghA8P3oirMPskyFTEXqV9bXcubyORHda/QkFafxoYIyxJrYX+BWDuLuk
Yc4T2MTq0udFC5a3/dH4DNchGxj7ksiEnROcnIDrLDJwPDj+7NzqaTgKs/1BstmXC0p01WCr3AK8
a9jAMwMpB9yTeLcQydXBPlUZUN4wWY/MTLh41XtCas6lCbHqZzSszN+SHTRNLJAMKXNpvjk1KZND
ZYZHA6otLQHKySJxLZSLI9ZuTBAtY4C+m/21o5hepVX3NU1ACmnlWX9ISGeu3wdn0GL20S+dowFI
cgOsFIlt7hKD0NnXztDT6p2IJtMHJSmEAp3Vr4oQKWdKq81E3gm6/CIH09lwn8GxkEx1mynLz3T+
547j8dIpU8LI4rTurZbpQfROIFZ5SZxp3c1gAebnwKnWdjs25KVqrNrDQlWPPXSIpTU+Tbb106nD
8eh0XBroTC6Gr56yia15EbL6R5XJ1opl2DYi/u0xRSBrKv/exEGzqwc9QZkw3xN4WMfAR0e4FCqT
2fMBV/2pG/sVJB3FqInY02bK81MfkrGSqObosNTZWU5n7lheYMNKKwsPEn6YzoddDBc73bSeUW8w
GQXwFwgIrHR1VMxqRRg0dztM0DE2w4GAeWitg1dc3c9wgB5DkHG9/+sKU4s17O+HJDJIWKxzZ925
n6S22zcmAfWJI7VeVQofUCLPFvuFU2bb70I/OB5FQNJCbxn4TzoXAO1iVeo7f4dALNg1Mpq2DLr2
fk82TV3WEbD10ju2y0Nj4iR/a5ORSBR9rHWmqF8Ccmb4/blxiZoj9spdC5S1lVZ4EU5x7AWmrXYo
YIewaAIp71K6lBP6DHzeO9lQ0Y6dFQLiJ+WwLwmooY539+wTHSLJsOXRUwIXNhqetsxdsZ8JbkMz
UH7NDbdlnf1efIqpmPpzs0gwek0SGS0rA42WkNqNOWmGwSxSTq3Rsw7IEGgTEzmH62B5loIww6rV
WBZ7kpmkq4g+m5LKb3d5P/1M0mE8YXwYTy2vxunvp3//yrPHT90R1feff6vpk9/11CGLIu72RLTv
k99/JgifjrM7AD5r2kNn9Iwb5mHnzA3L17jLtn5CFGja9ASzWsGz1yy4mrx+LFNFLTS41V0XNh2/
hyov8/YMjWfqR2vv50wqSvOywGSoMdtXEeXxARuBC1YJL0EbfAQQEXYsLi9V3OcnkgkfKrRyEDzY
qyMDY4tBgEIQ5gxyU5B9sq1fSKoOOYvbkjDlBi9YIpEqW+LR4AkXZp5v7AGxRxuD2e1iAvMy2OIU
APAjzdFDhRXZMdAMi8ymLnGA9LrNLU/h1Pat/BMkyXtuAU/0vbGiQMyCJ0f8HDAkNm1H+cGZQfHf
ZahoxZtjLQWdl8FZ6CDzKKqYFm2p4QPhpKZSOR5SRjDRhi31Y9gNgAAArD9lLDQuU8cMmcSQJsKZ
4XI3wTS3xWrW2U/bo0KSs/Phevbe1QmA+UTtKlOfUJElaBP4GjKQR5D9Fc3sLDdt13jbBbr3HGZD
sjPjUm/UUrnleEs3ZmtdQzja7xp66gqwLdI0CBWG5aztuuK8jX3vofc4YpWY1yzqtgOaYtRqc3uS
kyGO6BWOSUzUl0YwfCtk98KPr1+j/oQ0SBITJxBK32R+N72q+ixD2E0VcU44zwVvv1nfpTdeA/rq
dSdMdZlVX78JVnbgQEAr2ax3ZgUPRJW2Ta2UJk8923pOkTEm+7D9xZjF28I1JsfD4oDViVU9GCR/
7+yKsStsbVT05T3El7rNwwhkQVo+l6ltvSLIO9kZu7ZoKAN+yJ+9nOaXJql+Yup3iXVnZRV16i2L
q+9Zxs6a+g5UU682beFMN+YZZIHUv81ej5s+LJLDaLmIUKZ5vJFg+wpSq7sweybKFYoL8AOfSyF+
UmP0QxZD9hzJn1mPfkVzTUGiNp7b6SvtTIHo3JeHIHpQLcrqoGUBHA+hgSM06t8ZnXkbVphym8f6
e3oyJDLGAbn1wKb4yG+RNGUv/Bp9VrEMX9dBkJTEUtgfaGnWeXyX2dBsO0f767JDzD4N8UX0OKEH
/nyXTMGntqApMYhqqgyUTGMlCRoWfofqKQMaYszkS4iZ3bXxJRwzQ3shmPfKxHjyQl0S5iqMq7RK
4MAhhCyym/DA+lX8nNNArNwZRreG87oDfy2eXDQQlWVYXFz8ZqXmWSNR2j9Mo5dij+le2mH2nz1m
3Ecm0A3S7dZfg1r/pps5MIIF0LEEk/lyekjYG4ym1o+oViuQyyGQELCmt2DOEgDkdb5fPN3kH74z
tmb/7jKaG7LYRII2FCAP5UILKa+JMbbM1ti+hRN6glwYEYrciATEsAjoogL/B6qwg+mhktFte0uT
KNz39ie82WBnzqH3NjnuVUUNsng2E48DFxBR3uNBtqk6DiFlb4PytZoHtaGK/1P6wXxPM2+GQSGH
fV/3sJQ5X7kE+Qo26VsTKqa1M9FgTcmsjp4XPGTpQJwsW7prGnr51W2Ah7iSE1STmpwadnCynfgO
GRMFejpBozewiY3J9CknO7kBTMv2reBp/vspOSzOPqEeW2MiYPvAT3uF9LNnPBFGNx3ui7Z0H92N
KTBCTs6tDcLq/PeTgGnUBawwnCsSxmbPw8w1uVYE7HUuN8bImhplBsp6BszuxoqprrkrmJ9WFu22
naJRdwZ0hPYEfQ6BnZ3r8DwKY7z2y4fUS4gHqsYXmgJGUahT97a2WdvMR+wm1q3zAn0vxRs39LSe
c+LsuKSKF9I1umOW4MynZxcXX7l/BLuaOwiiPq77+2AkIRyfXWegW3DcgUuoklCwcnO6+kN9y72o
vji9+G4qVGiMr1SK+MFOWPCOEDSx2+9937ukXo4/ukBQG1XiJ3wzeYbnFY/OvHUsCmS9iKKaIfod
qJypQdJGG3QsiGCc22RZ1lnzO99aY3QGsJ6vxZiXG+ITyOUc5R0GDk1tm+064f+xwpY5XPWdOuSD
d2097txAHBRuRaoDgJzoQZsSdDVdpbOefMKs84osEteyhhNnwEwbFMGgSrHojc59OdK+mP2u5aD8
SxSjVgoEJEYinD7d5jvJ+A86MnVfBBm72yxs8LLrnGvV0MGtT9FKtV5xDjWu6jY6OZKxHvka5lZI
waLPA8mVYZ3Y1r5jrtvBTHZTTPZgEReboBbyQhpKtXXasdjPkdUgMurKUx+Lm+GE537SuCJKLqW6
cmbaKK8kP9R4jx0iNoORAJaICTTwA7apQMDCj5ymD44dBxg/LFrqhkkTegQaim8HadG7QZA67esX
WvrmzTTZRIIhBNZbhU+tyWtruDzd7tS7r8QmPAHq0eRShsynPMjUHvZuevjqVoQ/jTqI7qGTYKf2
h/H891Nc1FgeCmSMPozYTbY0g1Qb4g5+YeZ+xQ6R1KjznZe2pwFr4R1/AX66yqyNXorB1yeLZSR3
MgGahCycYbw5DAh9AwX2EibIvgvFmFE/jdsWpvYvBelrJfPMI/Zo+DGNQbjGS3KCsWXdBqZUpFk8
tV2UvMYdVzOQdlQKzqkvCJPWbWBvvDnvLrLXwQNS7n6NciF8UowZV46E66jq7g5aeRuXCZxmj6I6
YUdH7uPEurtoQbyWrJwUuEJaEld8FDYGBxkR0lJ28w9G/gljrOmg4d6GXaaPpUtDUwZ8T3o6s/bd
S9KHHjJO9cDNhrtAKAOBB/0YhCGOVUo5Zkkems9ZHuwRXZftlNZGLPNELcisiQzPvXTaLA+DDp78
SnUMYMJ5587Bz7HDh2HHwdnaemIkhXTQ+gGt2kcVlNN+yGgJmJh5eVBR6KRwszzrtUm87NgkyK5z
ZkqtZAMJnghWmGk9E33kr8LByY+oFWeWamjJFTohE0d5PUzf5CDba7si4bcOaYRNAACtnTqHqpzL
O1m1BUlL8kWxqXc5NvappM0GaIUw3+xuHpgmbmyUNk5+V7ZJo4++FLBvcWwG3vg4b6tN0IPPg0o4
bRviVHeFDrGISt/blXG8j0P9WDaN2neZc8skPQZV0Q9PKpYdUVJDSyo/bVJzOyh7Z8TyBh6w/GBP
xZ/Kyttr0DfzVgmisaq4UGfYARwfy7puzrGSJq9OUgUEMJo307MzBMjlKxosNISocZGlAjjIZfwS
lhr8r+Hu4qr8bYbmhE5THYpKssahUFnl0A8xzGUZkuC+X9nE9qxdNE2sTA+x7rtNiqd2jaVZ8yO3
oUSAVcsK276MX6FljBwFRrrqdN9vlSEea1dEK55xc+VLkp0SInOKeniFURg8lpOVH9PQ+hJxNK9N
X7GDy/KNTvKPuA6hOfBrymD2YRoinj1BWPyIqtPY6MLgVz5jX/KsDQYd97UzHPzOXXpkf0fIXUmR
MDuDvlDWb2yIkF/xwK+0os2aZZUc6CkyHwZd7RPJTEzwSuP4ug6RKlcKt8IOBwDuOhgNcHQ7kir1
N4IoOF0eSRX04t9ZZdZX1fPyUiIdKC7DdRLFRCBxUOfVZK3L1iUaAZHpBuxytJ5w2ryVqcVSQYKb
HK3xJbeWPWhHpZbXrTpgefuI9VNj6/lVT9Wfpsx4BBnu7hHDIqH3oqdcVwz2c6R3oa43xRLvgGd2
Z3YmPoQifDYK0z+qDAlxzeLlKWTEl9dGeNAFU9a+qPZhMN58FkIrq7deuYxZVbo4zXpge4RTGuty
ZIbej9rc0PdPB5sgcZzgSAv8+ZAMA07cEuw1HarYxJiIdxYALdB140HZbkH0mPfm6fZiWlzBZlve
FDMqXsXeXvmkxq8I4nvyWw+gIPaUaoFkoRb/HJUloWyUHBp1Hq3HV9etmn05QA9rlikuDqMT7bl9
CYwQ5hve+lWSGd4hFjFIiIymqZKnJY/zUBNeccHVm677mHc0CozpPGRiPo9dnSBQqy+z7xk7Jshv
ZZDcygREot//0Sq132svQC8Fe9a3xmWKYBirDjgLWR5krrKe4k8OyFzNEH8FpjOefNTtmKG/CJdo
P4HEoJIwfXLYEb9C/GabWENLevnL3PJp0p4dVkF02QDDyiYVhwQj+K4m3A89sIbD6qh5TQes4qC4
xqJanJIvESqRQ+NQVNQmw8laobvyMlaKIf0Uise9re7tkPdPURZETDSGJ9tR1kM5FU+5tGuK76h6
oaTcVdLKDp4mz9eDz7E2q649uqK6EhlQ/WIM9V3n4+sgcyZddT9c3BI5fOVDcMsDnGgKy6VPAjd3
D9HaNHI8fQwWPaAg+y6EEzQ53X0SRG6nE/Na1gQEjLjxxmWJaCvzGpftt+qdt2R0q41mezp0l8J5
dC3xI8/siFUX2yMzaBkO4Ml4KbKAeSQacTBtQJ9IYXhwLV8/+ACiia2NrsilSybKltkz1QHDRrqS
Gp7iUm2bvrawtD+3QxOcKSxImuauRBONKs0O5xcSK8IbKE5MKQU6/kQ8yqUNxFX6ifwq4GimDqsm
tNjZUCcX10Gy1SWV2FRScKgFXbuLQA+6Wfr+9/uCA5ls6tRE6Jx03QHTWLEeZ5tYYhblcUbbR+Qa
OlqCwrGLD168gUKQrSNwvKchIWY+8MbXUUWX1rRvZER8G8USIdV0H/5iVxeY+dH1m7/kYqdVsw9/
dSTTOnbJ9BWWtY/s1joMJrdZT8iz5+qnZMzy698PWNTjzaiD7m6fG2m13BRxudetwbtPCMxzM9nG
Br9O9dhmeGkGa0qPUQu1Ye7dK+AVngACxR+KsP5p9mI6m0F1z6O+xGtTnQKX52FkrrntC/6UImvQ
wI71qlchCTQRDOa+zS74VaxHnwfpOjnR3YzPGifBqeJ/PmAyV8H9PBntaD/3VHl2GfF9ByFaKuTx
Ae7NzVgSZ5sqw16z0MO6MvRsMJERruNxZktD5uKmGGp/402SyT4IIm1V887y/XDTQVUS/vDqz67B
lpKlkMfW+IrpfdclVPpS3I0xqwj3C8dX4qpY6TXbJiKEogjC5sp4fQur1V6DKSBTkgjdBIfjsm8v
aeLcFt4l6kfPIlyyQJTrSVRMs3qF0KGZdtBOFyoaYZv3nAfoJmP1MNa1/iTrljOjLp7ScWp2lhF1
b/wNz61ha5QEK1DdbEem+MyhdQqJiKQYe1mB9AXmTwvg9nMXsEbqZE4eYzalOyNNKe/bGPzQInuA
q7qzUW4dbCUpTIgBda10uoi4zA9yCp+q3BnPVYDRaMyX5gGcxI4D8UK5Q75wluqD47a/hewY3i0y
uHRaxsK4qg+9OlDO4BhppiWfyL4kEHR84e4dKtxNCh7BjuvkvBjcfDMrzn3/7o5lfglF9MOQbXLF
HIdLlVhN4NqLrNFs0i0z+JSh14TGuxL7mUf4WSLrQ/+SWofOIVlwMf7//TBNzNhqtuHHRrXmjsEm
9UgeyhOaWol1Tzv7qgCiHtbM9Fn8r936iRzS8EEUuINgMC4GmqQ65+X8YpiS5UIMIEzYNr6kKnqO
Jsthj4QybSL56Y7b7ufA+HM1GGP3nI8VHyBO4IQcXszg5+xU4/MIjowIZPckBMVN4JeYFUXnwmNt
w72l4mSPUWcfZVX+1jjGrzpho2YWUKsM7KtFrIGaNXN6kSDntn2pXqbGsM6RQJVbxPH86ZCZEXqF
5K5ph5tr8xajfkX/t/WiLPll+x2dpplbHKQ5X29c4uD83n9ouEFXIGy+43yO72WMwDxXe7ai7pHN
2aduecSbLHLf4qL1tj11xcg1hVU0FXdCjC9VbQFNNuazg5c+GgsPOn3gPJju78j1xJ1k03cP2C67
YaQ/ABYcuNap+FFB7ciT9xZ+wgKN8VdzVkARL/z6BYebz7Mot1EVimdDisvkxuoMqmHtANJfm1HV
Ey+rChYVubmaa6ZVHLyw70iMJmO0Js8GvK03G/2um61gG+cVgWX1ctSiEsJNRqkZKy3u5MhZifoR
OQqYmYDO2jqA39NQ/LJ1/RH6bx1q1p3RiB+yHggqd32uVO6xgZTU3BId0Yhme6jis6fT6HdXB69s
GqCu1WmG/CMyz9nsPiWS7Ei/jB7JHcDRZ/qfajLrQ1AEKf4Lo18Z/eCftY+AK5ePvr2pkshhahmo
LfnB1S5rnXRteqjH2YblRAlMuARJQEpUpYHdkJHctcO39DXOgtLA61R957OtLswlH7wwbi41JrgO
n/FmGqJ7bhQkB6TMYfvs2YnHLZL5+JDY/MTZjvM+pvwEJoLm89SncBfiwr4wRIdSov2PJ7Q3LouO
TsFZqRsHo0OfekcMGUuqsX/CJVERMT+TGv4IRAz7dZvpjU3g4Y5o+2dXkL6cU1/xv1t8mmSB7BD4
vKTMgo9j19PSJpK4lGK6wn1ZXCuo9tysCQ82wsaJzOuskt0D4G0WlZwFBxy4h2F+I+ZBLBW+CtPH
2GDVaE8umUcyJKam98gjiWfKlASPt4FbgD2lWsnUe+8y42dM+31WwRYQ5qlXJmMGKLEoBBd2Pdub
MonTU9IFKHdge2+S3G6OE0yLIaAgdjveodA0hn3kTSX3TulwjANAZNpxa3KfKbrbPmDorS98Q8cY
kQ2xSkBTWIv2zMkhlA9k6OTRZmrtJ+Kne9aAwaqpWL6BYnCAsk8V/lP6XOGLr7A1MhTsabbPxvoU
JQ7WCqnRtuCiYOD/+j9LJPtX8JE/GzG1WZIqoj6Wz2Hjb77V9z99sv2LCXvWv9vp9rvTpfq/qSDL
v/n/+w//1++/X+X/kZUSRKbj2wBB/+uolH3zTyEp//Ff/DtqzP2HHfngxCwPw1oQ/WdGSuD8wyfi
1g5gzC08sYUC9u8ZKZb3jxD+WBRZgY240HfgnXUNDcL/+RfL/Qf4rcgyTcclIcUPw/8Oa8ziC/0T
aWz5zkzfDiFw+sBPTWCv4uf3DS8yiSrW/7aDAYddOQzbPGAYGE7/Rt2ZLEeOZdv1V2RvjrKL/t6B
NPC+o9OddDJITmAkg0Tf9/h6LbCy6mWl9J5MA8mkSVhmRkaQ7oQD9+yz99o3r+gxQzDtJDDU006b
B458EyvtvY7wAnrBh5VBn3H74uVPb9r/hGH6PyBMf74TvhVomDS2zO/Tn7+TxMcf5iQC4ILFM3Gy
/O+ORRTnMW34X7BHLfuvfDVeNe1ELosQgj9U2My//6dX3Tq2YWKZQl0mVricXJBaNoGBLSaWap2V
wCVkkpob1lQH3Zr7tnkCx57f3bUq+ZWN1LY10vzycGCeh/xVn1W2PmjSe0e5a1oE3Z3GvW9lpq6+
EkOYb4NR7vSxdqAVMsE5KM5orvzC0XuHS5ZoJOntY2nQn9J4/b7NrHIZidpdO0EmuYMEUEWq9i4E
PXs2LNKScdXuvJqoKyPy2e76Biw1twvJkX0Km/JjKvovWEmMiIZ11nUV3OsUL7H28SSjOio3/Gfc
gQyeiY9RqC0zgPxR+6bjGSFVFtbbiEbQlYG7IoPxcQlDp3mGnG30NWkQwg6AgqL8KpWc9n1fEF0e
2/yaUIZxQepOtIj19NhfC6vurumITTQLNPKgAz7Xidx5FTm/CxkGT2o8dU619HSMPmGtm6Rg84Cp
Q/OPhPzu3LbQdry95q7PmAo9nrCAdMN87zuht4ozfLnkA+hsq0ANDYYmVni13YfOoQ3WHdfUI2eH
0Smf8kYlpzqvriNmFLLkwDAIoy4taBWHn18GdqUHKC7y4PQqoGs+B/XvLVuXYRxnFie2ga9fRwEk
c7tql22l+i37eobeBl0eLx4p3QhDstajLUjXstb4WY2V9BhhqZcL71yD+htdcjKnCOe+Ayri+1l7
1HzNpQ1VNQ8OaVYC0ayntCK/xIPikFfrj2kA3cAh/rUoRzGQGqxbgiNkpxSR3FPvBU9xXuXbqPYn
LlHArEUcfri1s3d9si8+nhhuAAt0KuoJAGKNzs2VVPMRg2yoddZujAy7OgmvfRB8d/j9y6BC7dRG
H2vjNY5M71AM5PNF9K5a5KautK5j4+7jomJjj8i/GoaEWvOeT2pXH9myZcnO8gRVzGHxwoIGHARf
SQrjyqsnzOB5knBPcsqO4wBKw4TyHA3iraNRFR3pI7PSEye0b1bSeCLj59wRLEHp8g7VQovyGZfj
ciDMn+ui4qnvgRiCiBT3psmFlOzJU5rY3PhCWRl+SCjZ+vBJph09MMby7qIxeMAWcPWSgJ9J9080
mryEClNjOuBmlzjWsbadYCXdqbx/HKi/mIz4YhPdCD39V4KIjBWRBTSUI84bTHwak5NH9whm6Gvr
8DN0svNYkrEjnWRq1fv8bv18AdfhLdNVil2hyHb0PYl4p1fRDQrRVY72Z6bpzKYMWdXwLHT/2+20
m9DNK4rKN0yAkXDZpYwRUTlFkoQRyEwdF2XlRr8mVlt5UIuVY2ksyBy+xjZx+qsVUtBtBe9tzvon
s6oX9mJupr6NgiJX3mDD8T/Y8+LxMra6x7trd4ykgX0YNHkTAaRk907O15HWQQ/BU8Ru7DLGXAK2
ryhxTE6Yxn+xQ9FjOMLmE3oQUF8M+KHr3eZbuFLRZ/57sMWV6fLiHoKDJ/Seg5EFIHH81UrQNTxS
jLJCOW86eBtiJQwHXphXvdgi+qYo+mxyPRCxPHXKY2PHm+jp2Qn9JFzqrXq23nL8oZmP3Kw5ZwCx
N1FawGFxt9AiUC9KgxeqjWO+G6yaIE4L2dnFgUdx+dhxL3MifCg1wiWIPjhi1KgrCxfvlDctgdhN
ys337BYe3hBWkojv/Z2GB7KImMob+1yUX7qy7x3fvMb1foiGiy/lczeIDYmnG7mcbaRszpZqwzGV
B2oYfjPJRIs45dqpBjksEkIxlq5dMw8qp1lc9IjIfso52iqOkyQzFqqS+k1LciG6Ay7Cow6BFGaA
fm3rJYJDvIiD+kUSrHYp+JjfrKbl752S6VyTfJnfEbP1L4PfvWWOFq81I30BbcAOLf4YY9hFtZxH
frAYsotfGz898a0fBCt0YDcHUUADzybkHCTFPvyoxbSFrFzxVfRMrIqueonHx97Xb6ng+/TMKj1B
nytD5yOpaYLIuo3qnTeGlq92KD883boVrV3DdibcYOvxncyMS+d2l9RnbI1jfljDfHHxGT8EIr16
tXvrBXHtzE1Pnd7QYcum0O7hejTemjGY9VqWP//fPcj++Rz737Zf+fk9/ap/jrP/PN7+/UD7z3/9
f+O0S2hthuP/x2fdXZi+f1IM+F8u1fvvrzr4M2H3jz/8x7FX/U0IegI4vxqWFJxl/+0f/QL232xl
SeufJ1h+549jr0kpgW1zCnUdVxqG4Tj/PPaa4m8mlQBSQYu33Z/f+seh/4+z5X9WDTh3Hf7LsZf4
mSEsXq1u64rv5i+HTc+N3D6vx7mZ2Y1OtcEJpm80jDt2PolFUWQEMpB5itOQ5MayT401fD/6qDnh
rPOyqs44VEIK2jwe4axH+28vxXyXBVlCXpDd2BLWWXzKfTN7ycuk2tRuH5pralKtFOjgKA5W4EYv
kEAoAkyjbjvVfq2tvDxHr3ARSjlpp/WATkhpob8ea6F+OXp9q4VmHigPailf6Uy8jFMclI9Gof5+
/f/HdH5Yxv/y/uhEhDnxSkN3hTLYcv/rAbmPMsPzmFi2o+Y9JBzXFmIY67OixW+pd6WObGD3xAiR
2a5mQgjFd7IM0gMSYr4KgkK7Jn08fuBa4TGdWHawdmO42CaIfRx7jdvAGZgAvTQ6ts2EPeNbEvnu
A6vu7pCE80c/gV+5iH+oSF49PBhxebK4e518KE6LohGgM1pFz4ks04QTiczu/3Rd/3HJ/LmgwJ0h
0H95DxiHuNjA73CBmMZf3oNRayyBWUtsddt/VPgk4Riaj0DJ3oQleJLncbu0Xb88uVULW1irzX4j
u6EgnsIDHkkTiDm7ZuzldOxN3rCNWKmvqijpvmJuyLfC0AKAe0alLY22eguie0BfsBHwE2U1qaQ4
Dj9LEhwzkzK9DK2s9rpQtDaNSXtQeh0cQN4R8apjAA0xTrN91lXmfKwQDWN+bCy9fpbHnI79qhrS
S+v26o2ym+xt7ES36emIpJ7AbM88RMpz4lcBpwI93eZN777kWuXtsQbxvE/D7oF/dTd90c38rw5Z
S6mGzvfUsbc9EJBt7vTmySA7sPcD2aAtWI238RvDf8SXFHVoDX4NmRZuFHYkopKW0rdVb1Od7SYT
eMsYISoI2nBd1V713CB6r3xTFc+RidKBam1902Hic6aKY4zVUQ1a346OnEh8Frm1YT/jxjbu1SS1
RxM/1c73FK6gSYr8q4zy4dnRcufZJtBwCbyyusjYBtw2pfrO1K3gBLC+IxRsUaSUg9wsZT0QBG/1
4Yq1nEpzw4UQ2qfxueszLMpBogPhtoAAAp4ZUL7K6rFls0BXwcSsl+vGh1WYHig1C6+JlzzhbsV8
TEdFD2+pntK3VBQ93k4Et6lqAnoV6uGI1uScUhlDXnUSDFP2OA9KrqRYRKdwHIuTRNLDuw7Brffu
a60vro7bu+V20P1xZ6dMnLZFcUNVQcFW3RRf/DEK9u08lw5Ts5KZjZxU1VX9oBcSb6C718Dmt0h+
WZ3eyG1DK3FYu+Hrv4jpScWMSAB6sKZqwcpm1bsEqiyXOp5J1HMN2rdP8RNbx+oOhXBiZUCZ9AID
wnPoaHP7N4FAn4W6j897xLg1trG9N/WgearYRi3sPGpfktDAZ9AEolkaclTn0Quzp8GOg21SN9EK
mi1JCruDhDGQAhldl797qrblvM3OU1ZWhGgzr5Mbyj/yTWf7xy5rkue0b8RLjrtjERMHBurUi2mT
IgiUq4gU7pNrtCZDkU7C3nBT5jk+EGuB+3Jj4Ph7pPXZg7qAswIHKXE41bAGM1zffM10MGoLw4in
bedsU23C4qTn5Z3SKLVbxXrp3kaR2/c1sS9vFfRF9pVFLQhDnGvrlnONPfU23iwLYSVO6/GzNhh9
W2CmK7voCTe22Io/OO+ITWcQtBz57nckkc3XQSV0avq2JsgTTE8UKNRXeFXmUSutrfINbjhumW8n
QCP40Z2k3KlJUDjjJJNWAI91YROnerdygeds/KoPntwYTChfOl9UGRZ61AzwJmMhVhqOyG3kB9kL
7WGKavI636RBUFEZ7n/ILC6dhZfgBve0lk1PotMgprRhD8w35Wifplu2FQFO1zTCWd0aEHJkgLOP
1Quh3LwlPZPE8Z1t1NHebPLmLvJT41cAiPXc1KxOs1H3SLfUQb0xgkp9lZCGL0PS258dnd2XsB7D
Jw2g2iO19bPAKlqXSHigrejs1YYVqJjwnmJiQJhhGJhnRzPbXaWVGG545M8rPYNSVA4I9gWCVHAo
WISfm7ZTlA/2bvUxVN2LcIpipaRG6DM2hb1JEWm2cuiCG+xrAkacXvYVrmSI2pHT3XB31uOiqG1z
bcYWFtcpx4tGDPORHJZzGWhUAtHDgUGHT3wr8tbHdIBzYW9qYQQwJAywZtJsHq18vQDSRCtefecU
NHo7Xa923ox6H9TUfpo0ZvIeT1SkL8aZrtX3E1lux/FZUOFnNn6NLsZ5tBtuFsnghPxUi/jYV1ID
WtcRFI6G4RC5moMVFIvZqigd/xr6mkDFkheC7cPNhPa3HHJ4umHmURI+6TVtsUS3rsGIKzAyHWon
hbAxxlRp8+Hbnf9WtA0tlq5FtiSPvS3/y4cIK49tl4HlOs2cI4eUgLWUCyczL0XIigZHfWYmOfQy
m+TQoh8d68KOcAHtPwPpjYUsJ0mfR9OXAFGILT6nBIFbL6I97vx8g2+4XNumwQe9pq+sm53wNpVw
vA8uSC9WQ/xhd4LXG5Cx7TNZotiTIK+hSMNbynjSkkUdh9zc8nRMoJ15ebZ3K1seJ9yWZAij0n8I
UnPcytROD6UXi2csSysnztNn3SqMF6vU213XJsWvHlvrLzx11VfclOZK+fAZcUL3MPQIIDmJM5ua
M++IseeZ1gKczLS4DDXfALBmhyUlTyM+VEGdr0U3KJOGGqSPI37j4Sa82D4oE61wQmxa65U9voYw
JFaC8r3j0NN2UwSO92lUdPT4jozmalFmMViJcLL6gbPEEFi/WzCiW2WVGmn30TiFVBscC5y+47HN
tPzB0TrjFrg8+wCUDM1XB28WXEhcy1NWZjjbOp+NTVb0DK5TP0O/0zjduERZt1XOGlUR9O34CNpO
uHJVxXYq68L3JGRD47lFhYE+S/ng1PMBIoHV0MromOk9JVOFVYwglxAIrQ6/VOzUwS6ryKT1KqEF
oIvSo017NYAbeaVP71pqMeeM0XzRSuPmJFjtPBp9I6D2Nt8WXZvuS8p5PFx706jwCYCksQsz3xhZ
bF7LCakOcfupNdsXKPm4ocNqYzSetkzTYOP3xinu0meMieqaJiQQF9UonE2JS3AZ2PFw82X6leP9
XwwwG5fzjgGoeQOlRsGTqdziFgaGClaGX43plnT6QNmwbj+mDU5NraXWZjIyGARd1W+lKGsCz+aw
FS3dW+GQiOeGyg974Y11sCqrruKeRYzAZ91/Jdeeknijy01buUJrD6zC1hB25DNaGclYHWa8iAMA
PznvwUWUjXXr9Sg7ZHnfvLd92ECgY2AmUuXZxpE2EbmI3NE7m3rWf1tE6WsM775jwR7Oyl1JCE8+
aM5o7aownn0y2V1BJZAXp9B96sTjCZ9EWyek4yfBhLCIgO1RrILIYf8eHZoJNgqzFxr0SBd5r9DC
C1gYdFlOZw6mx8bozrZoX2T8lk8PY+ADeiLsWmZG9B0RrEcKyGAh9Cz9Q1ETl65/rsmCvdbY3PeT
6x+TICteRNf1/iJMCs1earFWbVmqtK+TXePLSJX5CnTI/uVETrkkyWLta02AMRrq4OQk/Mzx0emL
1kvSdabVuC148OQY1ILIOuIMu1XGG4nfzwCHFImd+o6IuPMwksd9QxGc4Gj7tD1PFkWSEVkkN2NX
j3OhAmtZNO7wgrsbrSjLScjAzwl2mJXTfRKOwJB1eiMm0vCP1BDQtabl03ZMXFRsaFQ7K7c99DB9
Ym+O3J839bgjYAE+aabOWhx9pug6THqyt8p2gDxCAgR6HcfSzqBarFIwEiVQx13ZikOaDnJc4OTg
hcZEKqTHj6L002ndFU30UnaIeQu/wwWIMY5644HWM27B0Pi1adPNj2vpBOVW1+MnrzTUys0bfjoe
58KKivFN60bAlCHO3VSV1eupLWB6ceMh+DMmxdoOc3ywDSgxZ5nWMQvKOEPEXkwV9mIHE+ZcrZEv
YV7xJ7ompVbWy8znMaNlU5t9u4WfsSSJuc14JiGYunFgR8JT31Gp4nPcyCrg2zEu+yjnltj3JTWm
NNVw2PSOhLO8GWxFy3tA87sJwVXsfQrJ9MA7gryFrxUPYHjy4KVJJVYUtxfrxJ7GAzoFjpNKPaSE
kQ0FBzzGpRizu/HSuyA2mmXaQ6uTBF3WITEULv3Q7RbTMHRYeWvrEmWevu+rXP/NL5Dq6rG8wboB
EtjLkEXtqGGW98BrmF6TH7Isin8bhF1f6VmjibOMDRghWqfuMqaBC9NUc7RCG2og1v1iYTu1+Rxp
1KORiSxe8T4RGyqS/Bhh4F92AcBJTBMf4NrlDrpcsrXIpJ346Gv7JJ0fdYalpk0xMbnNeJmnhkHy
QtEe2wLue7s6UDTE9oB6cgMtuN6xHOhWNHXJByPr1JZ4V/DO1ge/dpwQKgyhyCz4/O29Prr4pkN+
7j8fxn8Knv7TYfwvgo3BmFj0spHbijIWV5SHEjTAcoLnwFhQKnTPoHnQaMpZZkKUW6sx4aEjJKGj
GNdcDv4OLjOOY818MvK0X6S4Q1bwKuNtXrT7zunXgS9uWj8G9G7gnhTVlO1IjmvQPNWu63zC9UyO
dz3LydU0yw1qFh7aHw2inOWIHjcJEr0RnzzokdosWkgVUAv/o2Sks6hhzPIG53b3YcDd8xalWcvH
bBZCAIOiicA0wec1CyWNVaDXO8Gm09LNqFj9RVZyZG+qr9reafbl5O8dB6t/jNPioElrwHbAoghe
FOuVynIPfZnJR2ecGB9zPfpSZXZxPKva+21Rr1PwPKDYwjE+S2IMkAGH5ubTBPGG94NlV6reY6an
b/axJZU0Ls5RNpeA2cbirCCy3LO26dejEeW7PBDcTShlv4ZtPV300rJbZGz1zJRYsj+ZVSqUdhSr
ZhavMFHdplnOSn6UrfpH5aLdiota+1G/6FNDCRtnUYzIEew3dJYXQBPiwNmtOYicztIF46wJHXOs
AQUkpraF4UMfh6fLe6LNNEQZno88H85FE0XpAizW7Icp6kg78N8WRqqPqylpknv8Ic0dm4TuJY+M
lGihpBJu8K78SG70JR+Svw898/zTzpMQvgXM0/N0NDAmOT8DE72FGfdY+nideZ7SaCDiwcOM1QMG
XoGmxz78M4IFhQeEsZwnM1MZWGbIQ+RbOU9uHiNcP89ymM/qq8V4B35XbJJQMfKB22b6+5kD54lw
mmfDZp4SrZ+BMQXjsKrmKbIO1fAJCJ2V/c+Q2ZaSww1zJxyD7smfZ9HqZywdLWXdy8BzbtAd6n7V
mV5xl/ptu26drT7PtunPmKvPE6+cZ9/2ZwyO5onYn2djfZ6Sp3lebubJWZ9n6GBIIN8582QNWzl5
Sn7G7cEhYCnLgCEcdtbIB0+bXiK6gTi1aOwVc3LsYSE3Yw+O1Byi3/PyBq2z2lKk7D7H89wfzwpA
xU7YrkbKGGd1YJh1AhJd6hz0mCKXttaRkxr15qWctQVjVhmGWW/If6QHDWoaB/q+Elu4+VC5EvnM
SZd/+BEusAhVd8asZqhZ1xCzwmHPWoc1qx468kchiOjKWRGR6RPLeu8Sz1pJjGiSIp40iCgeYoqD
qIJTb1XOKkusJwgu9qy9/B9ZT/z/tHhwdNxS1Of96bkwm3n+MOnM+5P/+m+3r+Q989+zf7Hb6P/+
J/++eZD630xDJ7eGhi1145/Vfq5L47GNlGtgntFtZ/6df9htFJXHeHOQvG1DSiH/fe8wO3FMmv3Y
EUjJpM9K4n9j78AXcv+iKju2beq4XFxKbyXun788yELirrUZEa4GMHVO5GCcbCpRsTMmL60kBDng
tp+Eb3+ZtftbwyK0MwLy3JUOn7yju3vnTDhTVB5lYo3PASE60Xv7Wjv9HJPwMrA6VFhZos7PuTmF
Z0gZ7t6ZvGLTToP5uzI8PnDJELlLdyiaj5psa30XCdY1rCND58Wx9eC5KbL6rsRXUK2Qb0LmmhbS
OhB3uQ/7vmFpacQaPNwis841/LNwKTPa13RzMN5tTChLx8BuaecFgFTejRDK+1DWmDvc4giZu4iX
acWzqKfw6SmjUouHXekgjhq0/9L6Y0k4mpnyU/yAlpUvI0z8nMY0Zd+1ngyz7QCD9CmrRPcKFWka
gduHzX5mAtxIJg/c/0UcM1KW+HPGGJs+idfBQesSk3u02tnHEpUwqeMqFMdBTDjK+/HM3aPbhdwP
P3ORpm8aGUNC/kld3wO55BbQZ9gZx0S3nz2B2t2YpnYLYle8aHlGT7Jjut1+RGO5dp6PCmv6/m85
ErlcliUvM+ZktcxDk7NXFOgkERLQRwt3QIN32sLe14Gw6KILhfGskKlgtVD+stZKXLu4xceR5VBE
S5nUSB35zNhbq8Rfz3Lfkyvgx95Dq/rymg4BwQEjf+0jn+VI5SNjGOO8xob5DdBFmeVvFXDStnKO
7mbRevfAc3Ytx2dHFhoZV8CQfgJrhbPvqhuoBIgFoqGaKrhtWho+FzX1AdOgQdnQ8uRB09yULqqh
vHeV9LcpB9wCf+6CjCPMJnPal10GqygEuj1FPO6cNsXh2le7YozqraHVAImC7AnYXPpYTpQyU+bj
XXITjOcI+IfDS+9+NDFxVmEO9R7gdLBLM3krOeb3CtumF7XBJY4HZjdVFU/M+SweWmlRtUSmMBSV
tfTNChR7bWDzleIGuvYVcYDyOhemCT+w51p1LQ+HFlfC2lV2+JgO/a4aokth6MsWN0TvdpQtZNCV
4WnTMtQWLVOeXhVLpCzaAJCEgYeODYxg3yLiBFk9Kuxbqo0rIs7ZWrf7TWEO9gIyP9Tc1D1UgQoh
3o3Vt5Y4GNnhca6IoMO+kAQ2RDNEHBZr9cw4v1QY6pdtgelb5yfhNwG6Vpx6K2ofKaMtGPLHQRGw
zLSz4WnJfmxNiPIW/MgT82n1kCuxMgrWmoFLiUZYJeOjQQp4F3Mpn6FZjG9RlmcHQ6pwz8CMZWci
93906DpeFrWSu9bR3ia8Tmth+/6HVkmT0oUZs0vAEiuq/VmVvn9vZtN0atzpQu10dxWKfIJIUiDm
bQspy0U4B4oW8naNgdussjJg/s0EUXrbGS/CVlCKuQevBbYgIJ8lCm2EVwQCr/QvxVDiIRsZdh6q
1AY+0TZUAupxYG6hHp9axES89kj8BQP6mSjxLOOHizabw37zsBYWEVFuac1MlyZwHgMrKRlkgWqS
V6GJgeamJcsBdyen0sTabtPY61Pb9wF4hztn6vY7exycu8wDqWGoGryxZtyPjQHmxADn9mEM1lel
5mI6d7CvPdird2nrHMCy0QjedS+xEtpHBVXivoNrLOLTux4F6ujCjFITrHAOPRDG4UyxsSHrF22c
3Qf4r25davgHr7KNR/YF5gkh25j5zJlzCcJWT1eGU+pQ3Rvf2rai9e/hEOrXroIDiHbSnJqgAFPB
Z7VYCs80nuu8bk5JXJtr+JmoBKYTkpFN5DnLZvRSUo2I+K4J8cDx8EirsufYpXfRiSE7xrbB/p5+
AE3Xb5rtgG51nUQDyqm7Zzdu0qusaESwjBlBUujsuw8F9uQnrzAKnHsjj8OFSAWGPVFEJT5oc+oX
MspBIamhw9Cl5TEr+Z7S25m9dLU7HZRQRIsjOQPnSw0OvJnB+QhYyOwGqadX1hoRABOonkrvvYOJ
JvBSav0NtAoLx1Dd42nzgUcTU1rA/cL+b0A9Y33Ews8dBwjK0ojuus6mY4776TZIAR/X3sw4d0sq
dlOgb6vcrbNjNo5INjmQ8bWbph96nZDZ0bWKNEvm/NKCcuPIFkQg/Ybcr8iHxs66d4ziWSRmexfV
BW7OWhsJ++ghSX0NurtZHkLNKrc2NPF9pof3semZ4CFqpPFx8rM9DVUH4dNxtsidQVDqoI0veed5
32puLq8FbrXGn+gy96GDryuy6FOW3KbUHTYcmeWGCOALTeJPdoKamhSNDuAz/IgIDyQHA2eyuSjA
Eq563+r5wXBAACdldQ96Z0V3Q0cTj4yL5lwZUE2l/dYOxc4CrMdmj8xZPeBETMeBkqLcOIkiDCk1
tHBBOJViuOxVbvHGtdHRMOHsLICBAG4cbNJhYSD4xza30m0JU7wip0LxC/kqprJACDZFEvzeIsz7
YtdVyTtg5fSAhN6+mgk3pKUXjOFdNDaUzZA8uxShNIBUNFDdp7KXyaKyQCC4xEuPaeCjUYMH81c1
o/CCe6L5RTKsC2kPIYK9tgrCQbgq/GRZ9G0Ii6Yg/IR7o86BOBh1RhtjEjmfWV639+Cv4PhhtloU
GVFol24g2LhMtolp3DG83vOynHjh22N0M+lpM5eeooQYRrM7fJDts17cxnnydVXsYtJV79xDywfB
sWMZIDKU5DLyciGA/VyjLpxeNR/qgu8m7Gtk1/GZ5yWwJG9ywqK40FyW2B/IDd6bz9di6dEM69k+
s0gJGm6A1CJHhd24TBOt+Dbr6rstlPcU24SgwIrY37hwkpe+s4qN4U5wYWSSpSH1dH6F2Vahi3dF
RcVdkXViNkdnFx4c/bZN4u4sbTkdDA6Nz+EEMG6oteFQ8uRakbUW+yK1m4NToEZPOLOMpTRCuQ8q
3hlbNdOnUdpiJ/0G8Io9eRvaYeBsUnB960ovW6eNoNGZTvV4lCc/QtEbEKcqNrCgxIouIuqhSXsd
Bg1kMY2Xl+c9AOhitHcuOFh0xanUY9IjaX1XNCyMjIn9Y1RJeZ0sm1KVNKL2zis5ERU12iAC+SIc
PWNTJFmx6jyagBjZz37XHg1j/MZcHAAE4Uk0kJt16MOGAmxNoJOBe7rdWcU5Had+X+IC8gOKCTjY
1ZhRF6rSu5tXSwptotguSKKghLukHmi6D5NVkTgGHWklBU2ldSSGNQBvMYfXcOi60+QiqUjdianp
UeKMiTDaWHOsWBSx+Sua3Gyd9BK6HF0PRwsEBJHoIuRnjkq6tn2h7RARg4Prue4VLpoHLb8QR+pt
2jtBjbBhuwl79sm7Yn+RJwLm8akjBWtQnRLbFz5sikMclOcTA1F6zXzD/poEt0pUSNpSx0BtILWk
hxbB/45JOb1XgafunFaxcO2D8NGsSkJBuKz7RVRm4aump80d6mv1i7iKAI4MxISq6vbcWLp8taym
WWdRxgZU5+nNkcyMirtiLFPGjtCEv5Ci/S8SL4b9Ty5vk5CU2JEhnXts3PEB8j97C6tpz9DshlWm
qexg2iGfYnxNPYy1KoBhioFxGKR4QBEtd7bZSvAiIUUjflRu3BBmXxTZ8HAomiJ/pSUPbQjHkdBR
+koVjvftAN+9U+DeD2XLbYqTav4SZKH9prIkPug+MFy7Qm6SelO4pKbbFk4ZahEGkoTFUkvHkExj
/6Uy3CeyPdy78xCNG3buONYkzlwesAMIpmPulk9O0/m/pObRX5HSg9so63c4dg/cFM1toEiBaQww
fpw/Sm7U02Kkz3El7JZrvxFnqy4TCqkZDWTRf4Zh395AWqeHqOpHLuSu25u2rh/coU3WRh3jmAfA
j8BLxV0YAreiXRdvmVC/6Tgx91HO38NhWVDD1dGoqQxJ/R2ghpr1cRJvjD7Xtl6Kag4CBozg1Pvr
wuqte82W43YK4urSt1m2DBzycILr4tzGerePDD4NIfVVC+Ytnvgl3ayNO6LFKREsKe0aH4EMwdCD
9v0e62rihRTJOs2m4JMJ0Nh3WKtWgPAtylCa8sny0umhSgKX4qfM1F8zfGNv2D1afKii2NnDqGJ8
tHOkZRqo+nXg4lwqybLBgzJRSxa6y04pomfFOLrY+anRYHzsQg7ApIxtV8UvYzb09w0SxlYqCD+Z
14LntdsVtRXdEri4oFW6Cs5JxpUGVOOmGU3BiU6xU50YfXVpnOlb01Bss3FXSxfmjVWVuKbzZh/z
Kl5LkXfvE+jHtYKk9qzZhjrlY+59akPKU21sKRfqKlthPPEtco6de2dOyQ+6KH11pdeePGUjeAlO
kq2pkcBWI/q1nrA/wwtiDzhloGacyoxU46IMU7U1zMBeIKCV+D6GXAIpj+SnUGzi6eu2xwVEYfdN
EVVBocYL90yhur4uqCs+N5TxIbVhLRsDL9w5hjm8O9TvcJOPM/3iK58+jEZBsontabhqdd3XMLEt
8y5gE0joM1XVu4/bZ+tURIkKnj3cqmtcEyMWSSema0A2hoCm1BTOum10ZhivzK+N3cC+afOu+hKT
3920DMltQQwQv4QNSfy/k3ceS5Ij6XZ+lVlxhzYIhzLuAqFlarWBZWZlQjikQ+Pp+WHucHiHvKTZ
XXBB46K7ra0qsyojAu6/OOc7cCwx3svJ9N5BBNU7tzF/E1n4CC5jJoDTlFh3XgSsZcis5GVZbAZK
bzoGfBrH4+jO5hGjs7lFMJ6/dTZUH0m+1R0IBQKl2owwWtXb1wz1YkabNE/EexZLIDaclzvptlj9
JxufFB93Bdsjpt+SAKJrLrmHCOGov0piOzvQuYEDm6dwg5RHbGgWu2FFUUXmPJYlStnaOzOOJNA0
K5pnRweBVSKPZcQaO5+4MGl7FbwjXtAecyeNTwAUy97nVExHiLzDWz9b/RN8QnHfmQM3w5xaL7k5
Jke/N9KvyO36M+jN4RoWD/bMcnwlKz06T7pPBLZe9WNNCPrMWm6au2lXd/Dhumm5CIUWc7AxJThb
IxldIs8Ay3uti7A9l7tmdOMVslDpzuOrkL3LRCf1sSC4SCmhKPslhpcZVp0+M+tmptxd65Al4+TK
Ch04jXmMFO+ld2ubuEkRXfBrsiD3zPJmecJ7dvC/HtmujiuyWFnxSaPdWYlXsfCsGi6btlmszGnS
v0EPxrGvp3g7xWiyNDJYspiDdN7J92brO6CRgNSrDvpswgyGnX6ORNsfW8clhtxYjLV5/6f1ZH5D
1QTUI9V2xOIldO8VGQ2OOa29qKh/5KCRmcaW27oZyCH2RsuGBvhB/myxOjmWEjrNpphb50sTYFBH
lhARGQ2sbgiaqXMgxotlPQjd+IGfmlJUI99NehTmJJYWWzczzO0IU5euNYWr+H9ljHxJvlXZlL/t
/wsCdtvy/48z5ONnnnd/+y+fefVf/3b6bOI8Uf+iYf+3r/+Hht35y6UFFTgwDSEY25r/1LBbf1mc
6/QRusN/FhPmf58lW/ZfhuUDZXB5IDEYLsL3f1g3LfMv03VMA+27sHTHEcZ/ZpZMdfkvo2SNITfT
bLBJy4j537kXCxNyZceybZeHSl9pFArGiukhzQEdzJVkBKfc+GHIoW5oA/PArgFir2sUZdPYh/Cs
oIAzhLGvDuumNQMX8oLjbtxnVplvNKACeYABz2DnReO/RtRENxeCDKjLdjrkS9eYNfH0iiCxIRk6
1jdNrcf7MgeuZnSmfCVrTOEnLWPWSOh7BnqGkx/5/oHyANHYogPKi1gd0RWzjDP85NNb9EJuYrrk
zfxdRtQsiiJv0RahNsmpnklfIjgG6dGwqJDKvwuSXI/yde4iLQ0QaLQ/0d/FS2yCzKd2UTQR9p1M
p5pr/DQpzzxX5kjGrleG3Fnij0jnOXA8B4kURewyUzPlACEM3ES5qKkIeezX84zCqk572pCmoCWT
wM+W5ePeWDRZuPGnp076rn5iawkp0f83ARczTrJ/nNy+FEp0q9gEYFVqA5b/1K2+YLZDXmsqjSME
lRihUujFFuUYM335iu63esXt1u31RWHGnnZ0A92Oi2OyKNFmZLotSTqJ+kbAxMCDJM8lR9fD3ubH
jX0YNHZqHLuJ9qQROjReZrjcfF2X+b+TMc+Az8GNsQDT1MmBTfOpVYmEzid6P9BySvFEz8B5zynf
JaniKiKiT7UbUADaHpWFeT87lJtNQRomFr/OfGDhl//WA6/92lRW9SITMmlWnl9X0TOSeK/HRWzW
iLGdxgVXxWhdEePkRbfcca2Dn9fxnW0ibDKqJWerrNgS8mKpcgpqsh7uCDUc2ZGj7hJ8S/NO8Rf7
7NKxQ1qvwVXAjWszK9Tofgti5bch17W5QoSqyIUncDyPjfB3ggzAxILVX7bpjdhnp8cHJN6QxGY+
uE4Tfvp6J7EV0VyysDNMpO2Jna5jSh1na9X4zYhgocpGH35ve8jUE2Tc5Kwj8WOvggPUNOfkIaF6
/rUJyAnGsKzYj7MvZwti0NpQMbRoJAZKHBihWdcRL6vpf5BRT58zEstna+lr1+A5rF/aFhJ4Y1Cl
AAOx1D5kwPb3rgU2gKenqUjyYyvQX/K+8IABIo3x6N5NIC9jbwvkunkfbk3N9QQjwhlUOeoPNhJT
Ojp4E+IujknBVvajlbh44Rj4wpJvbSCRSJlrKk1z7PQfEmpLeOkJeyGAsZFiULpYcIlBtI/G5NIA
GJnvP2Tj+G3qvThMRml/C4xie13P2oeReGQyOSK5npEE3PHCIP41vGp8GbU0+sRawrCZtJkDCZMt
GZYdSb+Z0/qkNvkmuM4m52edYwY76Gx4v0bAS8wpZ+wlNvwAukTH76rNoGZ6QVDmj75Z0dr2lf9D
+CcTgLHV2hffTeKvBOjnVxSm/dapw+k6o9q9SwqE5e1k53fY8+x2FZHdy9rcmMSHpiYLsSmodUax
s16eM96o9ZCX0QffJN+njKju4G2LYBD+hwTeQaRG5TDsQObmdfBOkt7LzjRr9ocnIpfM20XuC/0d
sn8b4nGoXE6ehGa7DwxpJHDAURsdcs8qj7lFn7MGVsG71rpmeE5Td9xPTuJtYoVrYDNWXni2GyNz
AwViBqWQcpsKIGOrf9rwEp8dqyPLp2n8h3LGGFOAEIpILaB084qtrXkEio12Vz05du+f8ipDYSFE
8s1eRRw7lE/ITzu8z3B1Dn1qJRtSQuCfzqXcm9DQ1pmNa95m+7LmkVebcjnRi0nCFW1hIAEeE+9A
qkjUTGKhdvZg+YGcsuSqcepdcuD4N7/RFImoIegVmHkPNqf8XR314ZrgAg+WcyeRnAyxuHM6Aaa1
0eIfjI2gdck06jcd693TnI/pXvf1ZE+izbBbaBbHyo8JtxlMFEAZutp6jTgCRpWdg+01rGH+igAh
7VOZJw85IqnDMLb3PkEN2ZqzUtArpb75zq3tn0olkZHa9uTcz3rVrEi5gQNU+3p+pBydihvSoREh
cBn/pgRPPCDyC5/AMUFM0fTB/4qGBqVnozDeR6b6HPLceUXnBmkK8G9Azku+Z+ZBPerTjm0L3EcG
g7rBZXlnEaeiCArOrHk490oTV6cGI7kSqREeowilPqvh4eCboMKjeAZMQABVhI2ybeFwp9mD7ZJH
niRhbKxmJjgwAKwkvprsrz41zzJILZGzTginLO0gtcbxHOMvYzAfaqtJ98QZvlX/bjaonXShd8HM
Hbbr/ZwQhijxKP2xb8uAgIziCNKsuqIdo+We/dr8sfqyuOL9GTc4LrC9sJdl60vw/Xc4e7B958Lc
9kOtHWdv7n5ypPXb0mj6R/YFbLxcYcudhbb+uCTUf5qwg+hWfTO6RRIXaDBlQC9rVutBpBzr0HVA
6hkpu93JHaDk9rk+rH0NQlplpbSkZAOTPczXHBIjwodXh+Nd6sXOrp1RfzYOSKcoYm4QDoUi8bUi
fLOAaCPHsnlgdzNvNUSSTw0gsru4H9Bd5xO3NVrf0+IxRvFUHJpeE5QCDZYJN3WIXOVW/fr/vj63
hCOolf/3BtPntv1Uf/sP3KX/+Mp/aDyAoOiGqaPUABTiUyP+szJ3/0IAbQJbEablLQKQ/1GZ63+J
RffhCcvCskWl/8/K3LT+8nCD8pUIPfCxOuZ/pjK3+DP+VaxIViLFOSW+bromOpR/LdBbEIqO6uwe
nC0OpBykQUz0ede8sGBxi3EHFfLWDz+cb7/GZN33mf+0/BNOxrEaqE0w0wsIvHGl3aEtvTSV7TFR
8MlEQbtwm4S4ub2BiSnSr4bcJ7K+FPUstwJYux3q8P0Q+eHExj/z796K/8ATaWOQ/V9+NCEcxsI2
xbXpePb/9KN1jSP70e77HX8qU1ezOQ5VMmxQDxPARkZAbo03rKkwqTsbG/u4Q5OZMgwmgI0J2B/D
7aujn8b1MW6rD2YKxhbwY3Uy6jcTQPJZd9ZFpIs7hYQWA8EUBXJENqLlj7KKDgodBCnU/Es2MN74
hqSkcmmfOhSKeApHdnZOfD9lUXpyJ2BgjdKBN4qBYWMOPQHT008ZNlfkQcYFlKS2CW0r38EWOCWk
hIRiQrRQAc0y/eoYI+J7jCc53Ub4KVANws2YOv5+nCQyxIGscVEV7XZJSuqKNryGM8K1yLUBgrfZ
PoOeMCjfg0oBQiHsuvdS38Pz21H8lzBnQYOUMXayVgNxb4OiEG63m+qqwTalEpw2drmNGjFfZtCj
K2Va5m5cEKMh4e5kifvMvMrpJYqNO7CWxNlUcX8bFrlOjU60KlFrzAiue711jyMpJoEjsocqsfa2
7iZXmgj9AnhKJwJ33aKQJUEpcteVyJ1AQDg/VpTUVW6IR3v8QWWBhYo2MleWRJjpmEFfSI00mSUo
amyNQDeS5IhNbm1Y3pPnNsne13stUBCet1hzTDQU+kfdox9vHQ8valY/NwkLR5ja+VqMQ3kUi0B3
cl51nf6FEG4v6s1d2pnFtu9ZwcFfBiEHGLzAkToD4oX+x301f5U8gQycpq0VzjvZVCe3gzFWg95Y
5XG512v0TywuTDu/jZH+5GIOsvOVbtDoWWNx0XREt35Ka5CKEHZjx565Fc+FlZhb3bG+JPrLA1rK
Dcu9+Tgp5yUzmolEjOQBaF1/oFpW51AR31oAZCEjlsgQFQHmS4fiqR7s0yQadYrM8KOqXEW4GKvD
0YvskzPa6TUfho+sDdkFzPVtXKTNGqmVqao3lhMfaChWXZ/ZgYAXQ5AQWvWxJAEItr9mxGerRVCJ
b/peMHHHOlMiRSQ1JZXPXVrfJWl/kylzLtvDs9c5zOkFPgXiLUdX30tgwTIjkZP3f2WD0Fybunnp
lgGt1eQMx4iAd+uUjMZvzSW3VY+xmCzhAbVdRgg+aR8BVAXTxq/BcpZ+eAY5+e4kBj7Lhow7hyOM
FQafkEQjgYlwz97KAV8W1mXGElpAukEtngGC14qDNY/n0lFXKaY9uKwN3We8KHZ2jTEGKoTcTGKv
UmeZ55fGfIgN69uiGHIc1QTOTIyu6DcAZHdE+FCaa+ioyiEQuYg2FnNylm+EfOuA9mXmNBtvPHNj
X9VCXZxY6YGt+ZpDpVZR2h+KlOoXHxOhR6tobk5lRHcUpWLN3xfP194hEU+T6UcXNWxsLdJSDG9Y
mwXO8DAXr62m3mXjVsBXnXyFGwCLeHMUVXhJ6xmd1KnUOxWUEd42L1nFJe6Ewnvl/eTwIxgVJgKS
e5t4oBIXRxw9JYnOG9PPx7IicDIHWB+5Z6d+SRDdsMbeEA6qMx2PmOfIo16rJKDvQq5X7Clgj1pV
Lx4LdWFykPIrzqVt4eQnCGDAl15zD0P/cDAFeYgmxHO7qO5cS98Xza2AaY47cvoYYDFyGoUnPmIC
ZauDeVUbmnXRcZktgy+emviVpfBF4cgt+fboO8hLG87oz3e2s8k1ND+TjvSAAPQd01qovdxJjNVo
m4jQzdwPlcQvRkI6mc90YvJ/NH/2wZlYhyqJz0lIijpX3psz3+ImYxMXeOq1LMgXpdpEBJQQQ+2n
bDV1hBuQAdeW1ZX0BNoVwzREH0laC33WyHQj+dLNt1G5byxT9t4g7uhgVWDoEd7JJtp085J/Yfk3
vS8emZhf4dYSEhXGxBM05h9s/Rx4ySv6FKD1/RJWHkJothJfDybS8XZlRD6H3khicdwBFA94TAJL
0s1cxD9zaYiNQwATnePesJPXAcndutP6xwLuywqs6303t99svt29LK132qKPkbYuKF1iDnvL3XWK
44X9+jJWmfV1xNpiTWT80RkIOmC45O26mcvPafjfIkVWOKOI2fgt1gFEPZsunR/odAzcDwKbgzkE
Mc75NYjtCwyVtUdyy1ZvRprFFMHjoqnDqBOoGNOXDy2QoMjRx+vF5X6yM72hNRiQFtTfTZU660qC
NevrHNqx5+6iGpMndbr/OJRXnUSJVSJwRcRNuyNil5OXIGkNtv04KGQ0XA0cOASDRKqCYT9sG3+6
xRHZFH3/zg/ZXaQvBTJNAqUaQyPNyZJfrHGNdVh5r5Nhb9llSfgv3Vs1KnxPhAdoTnikIau+7ObD
yNTFSJiDJqrGFtOmH6PjbbzGsVYe7tGNNrSHOG/6o1D2vcgYQYiWtxC0FI8M6wncVETa/f1fTGE3
idTTXQMCDMwbU5yOv4eR4z3zVYa4PWYAiyqZ+aBnNUGdgHhsGw3lbrOxRTZvk0k12xzEAy07HV/T
jKQiZMsHzL/VPRMBFgrf5CVwCifdXQHFehXj+WVDRNyuWydrQ/H2+ra140distuQ/uDWQc5ZWJA5
VquaTFWYtHUMTlcO/ovOvktn2hcIM1nOv6tj2iGpIBoXokPc2JTrdjDM+m3Ip2I/uNprSWjeENfZ
A6lunySDUos5R2EUDRsal6wZtw9vaGbPviv28Wzbgey08qwXCH7tDKYX1gFJmmzFNt3LMdF14X3Z
E5rNXha2gN02IHj7R3vynuIBf0RrZTuHDecK0+Av5Amiub30se5xR83Y/HwyMSIkkXM7F+sC8C+2
05DQ78/M58bFDrTPifREhWik+xBX1qQVzS4Z5IPUuzcTtRZn0GATkJBfG9LtvKGY70ommpwLoFhZ
Uvd7aXSAOP3uuU+NqxkJFm4VC956JCCdKYUDfiBoW0I3SGuqiKeMhtlaD3p/71ik1OpE5FH7pS/J
AKK1dK/UFli7h525rP89aSK8LruV9FW8Y/yHSMPSN1pONI01HcPFBOtYYOIHj6oHdx50BQagMy5l
UqueWVnBN5++K49lrT9Lsn0Hfd3YsJuq4RH+KimqVhRjro5NzoAaUgEvOWNO4hlyLd8l+keaUbdK
8sJtOXyhFnLWnNpdUDOV2pQWYzbfq+890V9EXcn7nnT1axTNz7D4nDtSGKiIMr84VBm0sGwSW+ym
AF7gAyKLuDqVdWlDh8HTSE1j9JvezRrW/PZ+DhHR5E66yz20AimwAw+76c6DMdnrHdPSwd8iF/xq
Y4onfD3nrqzNWyrby9Sk0NALhJW+iX1xiG823opd0vTxPnFstM6jvot7p8RnNmSrykvN3USI1rYx
1LDVB5M23mPEEmboESwrS28xup+TLI2j1favPprIVVJICqDFA7R2Xc3cMq7Dx4vwQEVPVppuuirZ
45/qH3QzYmXLEBbelEJi2I4OMQuAn/3QRDuIhth1rJ2O7/5qNaRVRbyq97CE9UVkgbDN49FJR/On
Qn4izcFbd5bFJ6QevaCUhrlOSjVegP4yoOcvts+9/oPJ0DI4++cvaDonEDzBAyFhzQE63nbOEe9P
tvZg9Rql24g6w/Hr+USAdL/xU4yrqWEUe+jxzwkBzo2c7ScORPua9mDToZjd10moHjJLxWvfxOQb
le2x80DCwMm4q9k3PTUxnY1dzWsoc+O77YG4NdwPoi/zA4AvIC/+g4XS4joOZKsrvEPZVK9Kz+RB
bIePeo4fKNE/3dn9Mm1zQwibWoWJ96VYVmv2gh9BRT3q5nFu3B90HpQwdbViUMyxHINEhlLhZ7yI
hGAcpnShBSHiiExjnbvWBxRxrFnFwHLU6wKhUWYZdNId1UziPCaOcNetWZwnQkg2qMFWBG9c2wqn
WugrAmqMLNDb6Dl+JyJ42Gs6ejnLhOAw3TostZr2VgxpRu6BpQXABJ5I/tIEeDQ99TkziG4H1KsC
RpybutAYiBUhqdxlvB9GgSKWx6CExBfBqpxRhnEep99wim+jheneBgWZLJnsZpEfB6kcXhjxamsd
sR/6ux1plzhp/TsAqOuuD5f1CuqJujFuA/iGVVSPaVBThR1aojEkOrVGVcljOjiLXdrzd5if1cZq
LPCMVV9eJbkaLW7FTV2VNjOH/AHmTnnpI52uUWsp4XkI1yYcV7JE5l+rKqMdWQzEGEBe3Gq6/Cq6
1zqNmzPm4xViBI3cb+REdb7z3TrfcE2g/AEjzLuFqpmmJp86fk/f3ficDooRt62l1FFcDnXBHknV
+njmxuqfs5p9QpEhhS9Sp15HieM9NmnPjiXtrLWJpOwucs0N+qXkOlTNs01eQMegfc1bf6ejFNzL
vivJ1gvLo++8G7ophvNsEa9kpbO3xpxi7ZF1L7n3qDCiCPShuWE3dWRjeXEL1C7KmmkUSsTn8wYd
g7+irLrh8ELD3OY7Tvp1W/Rop39YQ7n4mE9hjKKrmTMTNisRa5HWwJYEo1KEf6RtzTBCMRZ0MxK5
9rnyxafuTqvO+7JE+22oOQmA4jyS5cu2CMAjqRzeMfEZMZDUiDAvT68eajh/ts7AnbfMKJ/COgK7
YLb3tj9c2SQg/IxCtYtMYmhxYYBeBN2E8COYKjqkalD3syLVo8rJlE4nLCrkHaK7wKZPqiqdnhNO
5Ub6OX3xrvfKaevGmVpP8Mt3tf/TVWZ8KbNyDKxW8wJdc5w9MkMEmkSvuFW94STHC6fnLotgBCky
C/K2RPHSy/ab3i7bTmY7bfnjsNekpr+DWJ+v0oRNrWOOr+SC58fonpjAni0UjpQpQtZAuNgSsvV3
4UR31JzKJyrBjoByhFWA0UCdUvgkXV7YFw9XNi8jUkBDfvXKQDom9rmc7IOsxVuuyYBNGC7f0TyU
NWtN9Fk3UZ+TaVQ7cB7AAVF19vPeB0SxJgnr5oMKD+rZ2NZD/dpp7tFvlkpr0i+sFgqSUdq3VsfJ
UcSVHmhG9BL6v7WrbfyJBqfT4ME3CUoYu3beE296nMIpCUap6tXg2JLkQU5EHm9EADb+91oiTCRM
Wc0nNfW0iPKC1wc/AZe0gIHpwc7iAxLCCykuQlNbbDs0dA45UwVPNAqT9aSNO3v0niKRdeeU7WEU
i3CbjMydpWVqZ8N9TAvgqKQkaZT0+ZmyFurKhok6GcIlOEqnPFoQ6UHxqxvbA3eVRwBW1AjETcTs
ESKpAjdKwZiW9BuuMHNoBv49tRXeDfyiNMPwvobEQXDbXAy019gssUvJ+g7NBNxVN/OYPnD76knS
ntpF2l5gfbxBGtIx6T7UUWXc15lDuRWWD/GYP3l+/j1SvZ19pXlrQ8xPSBfVVrWD8Va7znul4Xkw
2eWshB8XoCwtHGIy4AU3WC9W8CeoqDfAUA8FbBom+aScGTGkrkIdlo960DjpXpE6xRioIRPFNWCN
uDPU+6F+bNzul2o547kC3MV+ee0UtVqjAYF97xy5Et0TMT8vNknou0mVD02RkRDlUnSWJugzJDv3
PBrxhhnzfGoMRGt1Cn5deRdVLwyQiqgzbQwDACrRhj/esMrnvMHJO7ZNTcJSFMD6JLRFSJ9bJO92
4Dd46rNDUVshyth6lZnz1TfEcALV+zgX8ju2EGHUOgMKGBN/fFk1D8iTP/VO15/Ju2DtPTQ0AjVs
DcEPS87cLNkYOmLNZfpJvG57NnSx506vD3XXoEnwde3A2OZOEhx+i8Rr5kvgDxUZSc0gIR/jkd6n
bq02Od6SN2XVD5Qod7jv0YmgR7+HZaaBRml6RE0mJ62SuJrTazZOpAQnM/HjKXYpr7ifFB26lySP
w5CcxZwAY+iyGJyIKQNNyfQkh6c8vYubPN5biXosy/FSNHG2S3Go2dJ1maH0GePV4rnn92zmJEsJ
CRLvjSaKH+aIGwVf6WRI7vlmTJ+HKW45CDb8cVQyHSsjaZqw8TIq8Jl8gTUT3pVigKgj1kJUAN1J
Fcm8ZoP+YsRiqzPy2jig+hnxkX0ChfsmyftbDbIE8aRB/ahMsik1NptMBJ+ADRFRlhvOhfhAsiKq
7VBn+W5oENW53VTucM5DQcvPXiZOZQcrC9FmvdaZ7RGaGr1MxEejDuBrPanCbb9EZ4fHkoTtk+/X
l166b37T7RKBJiFxoMgWtzaqTvhBHwwKQUnbNUagcbM9sgVoQvVdxMVCNOhWm/WvEpNnIITPwV2P
TLTyb42RvWYr0rzNdF/WsYWYUp5QIT+o/s7reCz4EiqW/IcCiVWxz2aQ+Th5RIyeybK2eFOwaGRl
e1exhgyEk38STfZEH604PakOSqA13O1liT3NmwWAHXQMs21WYLWdHb/sBg6zb1ibe0cW7wsYRmOK
Bm1qCDQc4oWSZ4eDHUL+TTRgdyiaQX4kEgae5ZPSSso4GgokDvR7pNGNiZ0HOOZWuX+Qum2urJEL
aVkJjG73zGt8o6X1+AaUzOYUc59q3mVi2TBO4snSuqAcIXOVi6Le6V02AcWLlutPRmkYCBdPZl5h
KyLqHPcCdZ7RvQPf+YPc8sdRahE/cga9C48jWDbDW+Pou9kOfU6gLtpVSnwNeK4cgyQHXp+ZeBb8
ZFr8RKIMNArA4jYIzFWfi0snARfsfJr+FCW+1z2Y485ojS26RLWRuXef9zmNVVQG7LiYxDH5/G30
STHkdUFlvQijf6t977WvnJNlIZxw6Qixxej3nG5PTUY+C0Rh6JJ3DuoLClrcrcCF+hX3Cd15RrzH
cuvWRvmHjS1MusE8tpSMxFRjNaBA7Roi5oYb1LYrYB+1Bz+wyXT8CXHyUmO6QIPiLkAWs8G2isaH
XfiqzxY5o/hOK4OOxz+3bfWaMpjlMwE20z91pvpxDflHeNAUy7q6h/H86sZkdNf9nRYPP3VdX7h6
fntXJgFWTzhe5wos8hb0x9amm9vxKWR+UmxoruXK8luwWPFwI56WKefY7TOtfMFOzYdP0xKKlcxh
PAl1ZhE22yHBKTrKcSmjUwjwOKwiF4iQkxCQFKoVgT4W5gnmwWjm3wDK/GQttIYG6cTWKF17TUu+
Kls8CTpFaTl6zV66A/aoDlpWcUlsPk5WjbWz7tWJ9K+m7YaTcgnTIu1xjcp7XvdIqjfkeX50A+UL
YohD45moPNrxSA4Bx2SlLTn1+AQaotVxPjHUQBgPAuk10Qlh9bLGRsEgNzUf05kOcmlX3rpWiQ2q
bYYPnp5vasx1W7K2OhJsPJK/nCrciFh7SPP60KA5K1tGq8aU55uRvsPQLOMYN5PADCB1zLR6wCyM
tOl0SXPKKTlMiD4wV+qz1kV/jyaCkUpS4mGwOTLcRh5RKvFUkfEHBBGHQRaJbdlb3XGYMQSHyBAk
ntULEB5kdeXJ0pr8vZDz4+Q/pake7gpSCJj49O0WDAYQXF+jVMxttIOf4P0TxgwhoySrh0PhDkfO
rDcfKUSYGMBaBtRRuvyxbPvUkv66sl8RMuEZo63G/z2SM268CKQzAZpX3uGq2Y/+mvlHHVjEGs8G
IaZTOFQ4FHN/bXSkTDHauc4oOvdQUhgzOA5plIX9gYySuWI5fA7MhF3BOWrjJ+6I9SMz58usAYc5
01cxzv1OaPJoOpoZJAo9SRHO+WbQxA8OvX0ED2zC5KNqc1xDvAg5YV2TFo6gJD/6UzYmV3Sp3+JR
UGSNmHRIbjC2FYZKwFIe6eYgt1Cmo9vupm7luTJ66YX47fPxRFuPYzWNtzC8mBpKwgfCnr9oRQGw
lVNFeRHm4yGSGcKWNCXHMfl0oTd2ldWuNHyph9hMHmdk+DuWrPVxYDxoD57iUoqnjaGFZ7MvnxwF
Sb/EHbDzGvK9UI8ywAzx48agUpZOxxKevwrV9MMNQWqgWFIHcdDOXZ2vmRcmJcUCQlXmi3w6g77R
EfLhvNREnu60qPKOKFY4qjS8waOWrBtX6bt6oC415jrZ5eniz++snRlhVc+q6xCprwgMPQ1lfGuH
P6kjvRc5EP0Q6AMjagZrA06y+eAk7rlVBKc5FgkHdS0+US4xJKf4wDGijkk9VHcAFn7j0HgDdeYQ
ioXSVlRUQDrQs1ZacvtNs1CfW5/5cQWwJQdNkri4G4fWGPeqLo6NUc0H/OziSGTAehRFc7WcHmOK
sQUvBAzPTaYr/j7MYU7+TuntHLOpqZ/63qWXygou7RH9jAgVr03YXLIi6i8NfX4w97m/SRBryrxo
r4sLY8L9+QhEmovM6rvNSFjwAgHc9VIH2xV7v07LyWt6L35S+YeOwvHQVeqOhhMHvTFsazHWOwry
iklJg4kHNFl657p0MHXHKo+HJaNghX+qpfk38rv0lBPFBaPIPwKE7xiutQ8yHNt1plnUC/g22Fra
XvudNJlzmsMeSWnnc9SEuOQzw8D8XDMyDRHa+iOa4WmOX8hCNQEQTX8KBO9Q0+IBC7G+pMwD9CMv
/dGqB347F0uQeoScxKwqcJ+QSkI0qmdTv4TMpQKs3ux6FfDssd6UqPV2BSFfK32I3Q0s5iGoh2UJ
vOzDakKsgqwo+mOiRqD3aCmoDeV87xUDpT08tSxhcNum+MUanaSHomR7HoViM+N24/DN9m2LWS0T
wJFtdiwBpuEN0oqZN1epHbzsalOIxuYTJSQxTYQa658zES8d+Ke086yLFXUzqyEid6uWcjPGxmXF
yZ5WjGmm5SfrDvLzJgfSS1xNikULqw9JYDAKnJVkLdiP1KaF7O/9NG8f0grzm3L1pz4v9UOnctQa
MQdybBrPVsy2Uri/+L9s4gK1+77s2Wgb+ovvSH8X8g09NxuO4YwUT9ZgzjL1ls7VpYmS9HnE9+tB
jXhUSUoUbNayVcGrHGud9pIWVOFtwfqr5aZ8c0riFDyR3htIOXYaNmeUwlCZhG0/l45NPT6/hiSS
uJ5zFWP1Jxt1Hiv7fuq7tduFzC7tq02JEOjCuue/Fx3AKzk6zAUWtTYUAuBkGshlXvSyLBEfM9Ud
/fDBrv27IdxpvXjT0mmH6tLH21W/obmjFLW8P3FOhAS2oaPSQOL1tnvwONlXS+RFKpu3JPkDwOsz
iX7J+yx2NBlnodwrhqC3AZRD6BNiEqHT4M1/NW3/4b8RdSbNcSJrFP1FRJDMbAtqHlSlWdoQkiUl
MyQz/Pp3qjdv0Y52h9uWVZD5Dfeem/rkhiwzBJCEJtMUN28Q8B3UUS97pA/3gIKsqiFRIOk1kz9v
qd99tuB0OH/NEmPDJeyEXS4qyvSjJdV8cN9F6mz/MCCWK5tfrSe6F6aN/ifSaa9PGUjX+cuvnX1m
AvnshXehAXoedQBvvrE3SB5uu+lp+myroubmBo8yNlejdrZQY+F+5B8mO3LMzXdSu8d9wn/12+Sf
5Y3XBRU5ECkZDN6eSnlej5G/sebSOGo+8fQyWppzpZfx1W+YMWkXNlXGN1veM1sIwv7m9A9GA5VN
Sm00KLs7A+1VAXHbl0RLkQ0ograJDkdqoVtPeE7PuWGnnwN9cRBF0gl1ZdEll27zkML9OYmJOFxB
MMVEg7ahH24fmFB0/uwywPWWI+Hqe2xI32QVqddYs6/j8mFjRlgv6VyFfYLeoR6x102iDHvHSggU
F1BrRqMNAdjYzFRr+BOEsO6kL74hPM3rRmbppZXDCTpVdjKI2AEI0D4LTp6VgNkadHXSwghT5nqp
Gto8f16B+tdCCOb62rapdBzpfUmj1kCXOYcJ3/o5s8jhcXtmDJM9kozeIxBHOwGzOrUPMdlxC+7b
rZLNpoMcHyLo3nWICIhkYfE+V1N9cOKhgNHoQXew5LaHlRMUvL1wpvKtwRpVMhkB+uwh76/URUt8
wIsWVWg9t5s2MqaD3n1qhv6vgW9A5GGXHquBvPGCFCWLweHjkFqvEk953zcHTMbN1uj4uPw63hcu
cbQd53doujAUBj3a8Ljq58QfwftKdVBuHGi0FF8KukB8h0cMfrsFmBczBV4o9QoWPlYxOpvIpDNV
OXu3gpMrIJb23DlF9mzDQSBaId0BDQ0khN13B8f6Eo0r1qNIajA8Y0XoWQDdu5RRvieFkDtCukGt
ZPaDl3KMpPDXyp4+eYCmFiXThxFNaIRmLz5mutVuNOPk35UuZLou16TWn7hrENCUmrZNPbQCTtG4
+xEmetgvrsVrO6J77cShd2kmI8e6IrnojgOWzY2akp0qGdX7YhHrmEZubyy1YqxW2ez/yJIumzuX
AyMgqyg/uqBTEGfkqknbBUBdlg+jpJLC+9xdKCbK/WTQC+IyY+pJqZL7znwyYhwA1my6ryRIlbtY
EULd8GZldqV/Th1j8H5Yfod0vnVDdsjYPpx6v4ufW2+IqTLdbEuE9GZJ+zokowEZSZKEw2gngZLO
dz/y/zfNvVgDI/3fD4szsW7Mb8nsvfhx/kjhx+zDm3cjUrmA9dXLaJNANOf5QfQecE0KMsplO81h
fyvyaGPpG8jlXZJw8MCTDISBd6JQyhSjB4ZxAwSmD6YJ9Bv8hr4LUIWtb/+Ee+NkgtpMmXN+OHel
xGz95TSu5GUhwBCf0WQ6r6NjshM0MXy3y8bx418uWLNHhdAo96+K7DyAmKBBsHgnu+cxjX2kQ0P1
U7Z3Krfyee9HGE9ezdwge6rchKHaQmj9aG+WxhQ7OxojSLDNjRutPU+kORJ1mVd7FqzngTXjweq7
96K2FgZWCApdr36urTjfKA8NiWXhP+rqX2mqPW5UGSwxJbfRDddM84yHWEuOhHeDoErQRlcTHu7M
OFmD96uxSm00cs4nGlGUAfGNZN778vLOUq56rrfim6zi26Sn2B0YlxFGcsAvghA5tU9ePNyGuj2C
ons3hgkIUxnveGI8jCOYq7mu2Nba1m308L5SYrIZgYBiAXSqc7Jwu1maYdH5F5W4RwHGI4gFO0Qu
BHytgjUUejXXYFE82UDpWfuSpusWD3ZvsSTBkxDU84FLoEohUvyWcYfw2mYJE/MIsTPRWeBAXwns
OPtuYUMCJNQqEj6hs4u2spDvEGHaO/m00npQVroOC4aRMY1KZmyAf71HsJ+CWtKx9/XwAMYe6XmK
BLweeYdqfNL3vDdVv8W1gYLRNje5bs3BHbLKFY/TpGnuEbcA+WY7zzAt9FaA7f625N4/3FyvEMzG
sVu2bK/97TJyvvD4UQLMiCgAN3wqEhfWkcQaBofVpeZFwJVyb2lGxVHUqJtfABWzXLAhxWL9mTET
QYSM1IeQcdY9NdZYGpcyeR/i4tSI46TUUz3OC6Ujo4eUlrDoNVy5+VU72HOxjnp6YsETtLI08eXq
1ZtZf+WwwgOnSDcNtM2gUlBz8DGsneE9tQc9sFMkFHrtbGLoJkYnP8R5RCsZgd+igC+fRuANq6Ey
0Vp2oNZm8WTr8h1l3Bja9R94IUxoTQsLdO5vDUpG8rqbO0KbmyWRXGqZ+wRm/aNL/Szwtwho2ErV
zV831oSzNTKY0HRgciHQDkHntp+s17GFe+wb2HJ0BkHFTNFcmma9zWd9I3J2MU3XMJp2PlnI/Zks
JlZpyo5Bui6O5IJNmX7JlwEXikUAfK91wcSmmZEFDcOyPDXQAtoBWxjLlu8lZrahYky/Nju5EqsI
cStUWqoexRruwxGDzj9t8d9b+t0FDMfKl4grMZc85rb1XuGGZASFFGM++bH+5GJkYCjpL1sVa28G
/BY7X3WmwZ/sjgh5Hfk11vcE6WHeO9lzVk3vyGuNDc9bmEUdI8Wl4QAeiHtEjJEwid5NDYVivzhm
kDjOO1velPnwA19oqEmfEncRW1/W/2bpZWuiMZwM543ecck7JVrmqX0rzHJDMuxAoNC8ThM2cbOB
47OzQDq1HyN63dleLrwe1Spez3JCV4cqkGWM2hZu99bGPMrGscXz981n+aLZSXfpW/u7YKYKLb2i
aO0Is0s6MxyQdYese8KMYODM7KhjcvfCYJruXA3+Q4sEN2MdbhTVfCsjtpJesUIBE5FrK7sNXeqp
jfJzkTt2MDglbySOf92bQgnTo2mmk6f1j5mDU7pJ7XU5zPLqjgXrouaZVcYfg3hzNTIOOKHmtVUz
rmoSb4Ks6oDDEdOeSTRCWZSce9v7A5BK1qZ/A9XLurLOrwslMbprLCqDZ8DiGPJP1yUVWKNA7kRM
PE7O2mu5azzNazYuL6McSJI0nk2vSsOe8T8m+iXklRd3HcPBTOy1qeU2MOocRGBt/BtR8xA0IyFu
EzoJFWdlyP6W6s41xxq3Ycy3ytJxu9QDN2SiLmVtWsya8kNrtcQUseNAQgrJjIozovg8FYQANX/w
w0luk4Zax6j1qDjiXdEPQbakQPAS2vMkuaH7+prs4cEqjh6Lt8Bg5rAyOgj2jPIh0HO0sN9ZWxk6
RhclxmqIz/IHpMRPq9r0wYnjH5gER/R40Lit7MNrvOex4eTX5uxBJeN8lIzTEjhfmYuH0S53GYlZ
W/Yzjxh2KhQmyUkOAH0pOmdqfIRItgyQCJor8ngqyk4zxEHLRYM+EjR5ti+b5W2K2u84vWq+eJ4N
YnjsiJNqvqu07fyUM8bEsvsv9QGL0/Ok2DJRgBXxsOmlqkLepN8YFSGD8gc5DxqLcn03asmnIic0
U5CtLAa1w5xdIQOSojEbwNRgiRndiESWQf06M18xaG3HHsVO6yhGWS3GqW5k+4y17aQb0V53y/dY
Wg1PNFl1jl+ES0T8h5dMh2Hw34dsvXDvY6Gwl209HcxF8slZd69l7IRdnL1ZCYEOVXleEt8kwACO
3AILzZwBm3esF8lIcTezajcpCxhIlsWhbYUR8KuJt4g+key0iC1CbwKUAsp5NXfVg08SfeNcLcnp
x+9xrhVSTxAKd3pC95z1yASa2njOmxe/JczHj2AiyVcz86dDkZtuiOuOD6Royoc7hZs611o1ED/f
rJbtHQv7pm6SLVouFAt6qR8aVT8mZjSfPbtb90XbfpXgMcPUIYnR46jZJF6De1axXwXixDIbNzLY
Ob/felbpwgObp5Cyg+38XdfiOsxdyWy0mILE/Sd70l25mLuKTJmD7Cb69LjgRm0ylt9gToK+qgzk
cly5luEciGFAqKu6CshjOR6t1npt7RLerj+JJ7P51PWUvt7nTPAbnVtDxvWGfQra3zq+OWXl7hyx
bFtTct6Vi3Hskyk+RoM8meMhtxINOFd2SBBChFaNHBOlkRXS1gGKbCt5Yhr1icRneR5SGkZbVO0a
ynSyMch9x1wAs2aIDKJ1Ycw1Rd0xuIq9zTgUOHumJj11LhdLUhB6qeuUKbNmfTRdFp2SdnpqYewh
bagH6NPUqB7pI43Pv8ncdk5oMGnfCSfZzCwSt8w52l3sNOKJdgGtY/kHDXyVAIn+bJN6J6UrbiN+
5b3oMRgrrTwJW6/2fEDxuagrHlpdHpaifzT7WO3wET07MZMJ6bWoowrkBHgIEvJHIG34Iy0Y/o6V
xkBzU4vMX0fvmff0n5cfNQQU8/ulCdsG0BVEf/ACHN4bp3wq59Jnhkf1vTDJluiQS/oM35ze7MZE
zhZSwl7IqfgwJ7qzpev+PBMRj/6Xk4ne9JgCJpeXJea+3dZ+eUY3hEbZMgNNx1zR5vExEQceTxYf
CT3GhMyfnLf+nf4z8HCqswtszmC2/xzTO00eAOdBcgGCUUXaZ1gvIJhcBE5uS51mZz46mFH/brmk
YD8bFwBHSC44FaDzsjr4GBbERUmF0aMVB6ddgAB0/THzUjDeFgDZKO/X9lh+VgG9DxOjNfSZzRzh
/YxJDVJEV3Q2WjkuSFGF3j/Zemfwo/u8I7dBYLgQy5fTk/xZ1b96zRiibkx2oEm27WdLBKVdJHw5
MlkLSmwvXRBvZ0g408zfQ2Fr11nOdqADn0tppKUYHIuF25NWOpigXQPDhgQAn7ZmYNj+ToVdh8kg
LTqWsVivO2k5514ofTvG+Q+LLjNyMI4WDHB88+DbPWEFPXm/NHreuvWic5NE2MdMOKT49c+Dbnkb
3rZ5DdBm3apEPKfPdEferk2Q50Fs8kJT0/G99ixcRYq8REiyRkk+yRrY6IZHIgiinp5sZ+05G0t5
ItgRcd/COZekmbOzMwoXSZNve3r9lkGs2TiT96Z0+8e5ay06O27uNCDyzLB5pA2Ci876ceva+bDF
UrPGR/VcE6LM3teFUq6BNHTxJfdZjggVGdA0uT+4WAH3dvW/yovHa+ZlvyD45dYbJKJJPRuPgHeV
Sm7MeLZZ54uzFkvBhqZDgOqOZehX4i2Z75XB0ZrK9EJISHkZtVY7I7LGHKPOwD7WUq+PzHLTM2FK
Da8lGVNt2oFndg4L8K1dbZmP/HXpyhom/pU7nhIhusBph3eTMWerZbfJ1l8AwDNa0oicKYnXuIsr
9nY1hXN+cT0X6q18GcoHQis3aT3SqrXkOGAm7HQcGLGLIs2DievEbAch270QTTkRKcX6PLtrWO38
YFHOSVCMVGfOVbBSYVPCmw3vEh1mYIP1XxV18ixHDC1q9N8kgrauEv+oqGAoav4TzIo0IBBTcZEn
R1E1w3ry4/M4dPaOyO6Z0cmQ3dzE37F0fFyk/MyUIkALHoM7402JNWxNVc+cJ1V/Ugw4AVyWNuoO
ic5AtyJGmiEI8IfH50E5jOLRB+4INbsYBTp0nBvH/Ca8qGTwjf0jd+J1Qd53CCwxDUkMtIhOYQMc
vdqO7YURkQcBhZjHnCwwob6S2FhoG6W8o6GzYa5QCCAAxfqgB2qw1baU1ZsWgbEYyjHakb5yuJe4
Qaf9gijgW4f7jgPjniydd3siC5B2DWFhlT3X9/2Hgf1zG/Pl4BIMLPomZNl0iW2C1scZMOVXKTHx
ow/TBLfeupvQpNp++dWOdUq/iFhJQiRb1V3zEi9txRbN3roZEn+0kRLvdP4xCqqNEpo0H5T16RLr
NtWLTxyYu9F8/UhqOVnj7rMxVxiNcnGdHcqoDofCwhonvSz0BCRLYIPuZf6dzD/YW6pgVNSFYx8j
l8uZXdj7rjDhwGbWr+ibM8a6nE1Xwf5klI/aKL2dEuowTOgqk83AbJ8pn9/xkFWk98bGzbXgikFx
WnOOUaZOgoO5X9Cvypm4hZIPqMmrTcbQ02fnuFV9/eEInjjKs197sj8ta6ScyCRZM/SYHb5DfdYQ
D8eI87OlPtz/Yb+CDcphndmwMaxGBLHy7MlZriKN7qHna7hjLzdTeplivLOcll2INFBfWY5H8JWf
7RvAzwHjJqBtU3miWKaddO9aS8t9pAP5yj3+f1mMIRUkM3WqlapD32UCGvZE5G1iVK/56Cxo+Z/0
vjxgiTmK2fjqLe3S3+eQHoDMBDH4ZO56o9BXbdbfBG0qk8MHu7V2vFUBnLWN4PrquABbrWLhbiEo
YINmrSt0KSB9jiPp4Y3xGg0GdRgUjZVOchn0FgMYy8Feyn+zHcFqjfSUFD2NmxVzRFAnV7O9Dwzn
amNFE8t6arnQ7PFvljOS1E6XCQsYvadvmu9DNHs+dhCIyaHY67oFEdOgFiHepe+dt27y12x+N7UD
GoQqbjdbyJtLRL6I9+4ltfGIntNc6S13hUtlmCRb25I6IrbkEzHNI9QvGrC8B+Q7lYHWG+baQf21
ary16JqFRKu5CEGEoqFg4u/dMGjDtsjKNdA4RI6eve3KmEa8fIq17sdVLPygsJiygVriKvRi1Wcy
+eOKgQeyzZKxxNKT9WhaZ/iqWlArZYQTed1818Yx9Frj26z45lXq241ERGDpHDQjs9pu4EnpAW53
ZM3mTf1myPHR1rlSpiZZSV+/eVXz5DIqNIrlkVgSXM/sUDpFXydqtLp6/uwOJv67PO/DtgArPdZq
B/IRESq5brmatVWnargarbdFpx+vOidG+m/J7lFTjIQboS+7QbE4nFUO78eTm1zwu3skz67VoL+2
iwfL0vjpKIY3mnk3pcn2uWqit1gZB4x9h7JxTrSFb6DqVlFZrlXkHJIRdjRL81TWNGT5q0N5Ykbv
xPS2+1wtVFY5GhTNJ2RzRmSpD88K12Q8x49xIT9nF4Y8291HdODPpg/F2Jp+yD1eJ8I/IG7xgRex
EoZKBwfTPUXSZBY4cpcbyw1p0Xeed2tyFXmFu/ZYNlhvwE6xurl7eQ0ypwpASlbRX30+7S2bcfop
/Z4y7CzugTXsERNUdujNMQ0Wi6EJESha6FTIhVw1p5ueLMGtZmjTWmnOoQPRd00qMCmO/UnMnHuA
MfRgMejhXqgLiugBYUk5T/cYMmKURJJvhKkdis4ZQ0FjEk6fyopvdYdqzl8OnqZuigTgyGI1aiYk
NOfNL/4WPCkaiU96x+dcMeuaVLMt6poJpDvv7Tx/GQwrvFSROT9V0QM+pxxRkAaRNEKJNQtGYkdw
jvnGV0xYi2VAzcKdtarxVS0AZVEaHpM7OVgJd+NbwqD7gqnfGNrLZLHTL43PtNWgChpvqcuTkOYT
gg9OW78fw2ViveV6wSJcQIoj2VNJZX8kPvO+KUFJmMYZo/7K3rhkKq1ZkDCtSzmC2iY07Jj4Et87
YKzF7QKJt6WiDFRKlRZnw1t9r7e7ekQqTVttM4BFRkbClsXLReZxf8jQgm2AKXowKE9qHqKdobtP
kR3v+yUXQccENxN2s4bXEsU9LcnAy1fgNMMCqCDoTPZhjse9N2mnqojqB6Kr0m28cKb78UFYMtuO
KDdCJoRn1Sl/rc8opL2MRn9khrSrHP9+FeSYI4n27rOB+YCfpOvRrEwWXnG3t9yGwuR+8lRYSUy6
m9q2jK1XFtW20U2Y+ITH1Mz31kgkf8l14Qy/MQx+4GXRTjELWNF1Yi/u+Zl1Z2VsqOZ/nHjpaZTj
19xF9wjlZto0tZmtG21E41eO+sFVyD4LaexLFEW7sWEQZXvVyddGKKQswqwZUSfI9ESTy67Ge7a+
w742yVAlp04ym7RE54AZdJZT0eN1vj8X6ASHw6RrHNRu+Td2c3PwQJ13BuiCxLk7uB1xpH96UyUZ
qVP+z28xGZKO86SBd4LPam042r9FNOA0ZZxuTEqQBlZmYYWsKTxJNx5vtWUHvez5ENQJSjkYhHpi
HDyj4k2RN3OwMbrHsUUYE3O2VSuZAPe1qwc4mA/95BZbuRCD1jUPgrETOSTei0ymTaoV0VY0ZHwW
1gnd+3hJ6dp8qAgR1QqQmeWjA6u/A8VCBASLhWJK9KeWQidEn868hAJ+Vdgac4SHOaIOHhPbCSj9
PMSRziXh4F3rffvuOMO3HndPVP/6rimfaqNYM/gAKIdAdhUjHTCKMUePgpWrN4hhQRYe5FV00u3h
BVVN98Dv+ZiR7Ed1k6AXIyMCgWwi0aBNi9rX9Gu8T+gDR+YSvlAIWnSKw4lySUtvnm2+OAtbCNuc
AthcZfA1682PKZZ30wdNmahq5xDisppM84vxBPp04GGPd0VIbM1fgr/mUUU6a1x0LWtmvzt30Ziz
xMmzTSIt0aHe64KKh6fcuHo+CvlR3ay7uR0xYbJOnRoc5hT9LD6fvF39snxo1kpe+gVFlp/PQ1gv
KN9Zb16o3FH+zXfckTSHPShpZ+U6b+wWPgcz/UrRkqFcV6tMZ2Vo5l15mIXxaXuTydPG0rdME3fl
Ln0Ju2l+tNMxvQD2JKyPETuE+kAaUKoSuMlBwpW6kYI/d9bcYy6RxwkhQzEkLDJd/W796vhGcndb
LBMQIBLHRvk0shQBJBiD7BvcF666IbDmHCWTqI8l5oE9mbfMEmoOt9SerSMeUvgAlbxZE7AMzqvL
xOB9k9+x0qDmz7LOvF1Wl6h1PP0Tu5J6SEkyECTOgIoiYkW1t8bLwXKV87kaHA3zZMnWKE13k9P/
Vepp1oG7ITbwIpSXjvNvXGpyDHXvF6u0FRpO/6b3+VVl3UepTlOHCPEmRp0XAgXRVK97sLzHyPG/
bdv7VHPpIlPiSWS/Ht9p0hEeDVKl0qC9KDJr67syw7NIt+4/J+MaJbZ7KXNzXBlkoMG4+HaRpbGD
c+hXipeiP/VOjGIc4AGB6qy/S+vRisyUxHLumQzWFbdwaewqGml3FNGXOcdhxzHIJXOfxjj1E16C
42y3l6bn9FeGpULF6mQ7ei3Ss5rIrbIxfoman4PWxo1ZDIt3nti5xxkjgAHJA5tBRKie6dxERqJw
XA/tS1XYVxIogIc7dnwGZ4uoQaZPuUn+O+JibYc0vbnv1GE/N4TeJL00D45F4ijb2ok4UOfuN5n/
mcQrHdux/ANAZlwlosutSe8YaNxLCSX5CD4exV/+NRgp1ivhxSu9w1xE8bjxsEqt8iTbwf0iisa/
ZgMNWFaTTDwbH3Mx7C0Lg/bikPwI6uPqDfamNdG+O009rCvd2Vmu7e2b7BHWdx+SDN2DvXG2atIO
+hRXQZ/iH8cGxZeyROg0GLnZUnx7OKDXU2WkDIQBS0fJu5HDZ8TcZpQYO2g2SfoMEPbcsqS6Vgk4
OcLjUFOSKOH4yGJnt7XJKhXBCFqAitm9Jg6eCmG654aJC/xMBjWChz02q6OTkh9i1e1pGvPsyVDT
R49veKwMWDNhl0rINKnb3gVReZgiGpjY+ayk1er7RXiv41TcyJP9rKb0zRxwi2bTGhj0Y953wEQi
d1PahthaRvegxeWfTy+2YcA3G9aRwGsdnISpduXYvue6A1Ojt06mhmCIGsBYg8eBCdp0jwLS3L55
mBK5XFyyd4jpE9DhcX/NAxm0XsQuY8JtNGRS3O0dQTrV4xWFd7HiKVkT15HiKvLVMbaKl96onzNJ
AIkaqzXA+OFalGQhTEv8Q+gX7w4CPLhgd7gyrSvlBG1QhZP3MgiMv8iMkcqIeTuISd5yjPOmYKvk
FBFmNdknpyqB+FvrgjouNrKdlklER0V5+f8PrSOvE+3R1lV9s21cLT/FI6n2CQqgY86BNkCTPhGM
uI4jMhtc3sXUcp9sW8SPUaH1R2uJwVeXTGudfCfJKHzABlZftSXBZ0V/Lx+QUHhvXLjMGge+MPrn
6ULWAv6yzm+IBOi4dmmhD7Gh/TKg03G7dsVeJuVNq6v5MBjsnn0lb51hpN9xi1MlHa6OwsneDeaP
D3uOBEiuVVHvCZVQ2RchTqDW+vrsuGj4bNs6AsPHTV8Zv7Ct5aZ3UNLx+Xk3PFpGJB7+M28T/t6v
wVneROvrB4v3ILDpfDdCU1NQ+LV7NAYdtj3B21zGPfmpM1VgWkVfQ76UFzmXV1/zmW3kVcniEzuo
ssXGszzyRXRtPPgj60B2FdmGqoCTsmxtHHhpvdFhqmARz+6wSHFO6fNXblR6GzFXgltFdy++7ADK
xtt2crYu98IPcL1dsxS7ltgW1OxRe4xmLPJIhy+sOrqdlbr3AKNCrTPGHEFVoi2o4yXCAzu1JBPU
HHz45nH13xeA0PD2BtYJXZTGtiNq7TGa6JVHLXJ+FvMZiX/YclocdSftt2bP0o5gUSZfntZu8tT4
rkpXvlc2sSJ1EekPqbV8Sq11N04+RIfZ4lDhdd1kUYaQ4d4J+roZWhKltyFYlLNgfbN8AtbKvD9Q
d6v9kt/9LMxHtnVyNlINoOFY7AcbMoLXRps546Q3YmKJSZ8Q42CfFcf1+T7kCoesohum6d4OrWG+
6JUHGvj+U/oSKBRL3u8iffbD2DTaW5CrKg9VhsYws8v5Krgp1kNJpMA8OidFQxNDjarSAUpWid+O
gNydzrLzJYXaq88nZ0FwPBhLf6znAbdUsZxiwzZ3FicDlI0+REISdPH8i9LYPDqu89uKx3LMqyuf
9GHI0EoxZSbGLMnIGrMNMFi8dBwpxtksIxaW6ocBugqWNtFPtUzDehjM0J3KLnD7JN8WlN7YynQs
zCicWakVm372843t3Y1CpX7Tk5ixHhNtCBvJ1kAsEyvt2Lfdw1T7yTYZsVYsYxJde6jJuYMsPXZx
xi3dqgKupdBxP/VtfhsEB0iuBvfQJtolz8wb5HneR6crd6W+vMue0xITBNSmIhzsnPw3SVhUX17+
+0ZypjD9IzgggQyzauJBEgsb7127n441cwtR6rC5vJyTavaig9Euz83UbTqf+W1q20RId+2XjMfX
pNPUY81QP0jFzisb8+axiN7FbQsHAQXRwoL3pRohQAFAR/JI2sJeYH3cszUg86dpjIPmltSWoncP
SP5+PMY4yRgZVxa33CKjnm3Q8NZrQoHuwUbtLhKW2pHUMobE3qlgzCygE5lHFkhmbQ3LE0emAE20
2E9D05UPsxK3pD4WjAM+2BX5OxOpFdt5GI1WbcLUvwuY7TiEFfOvVuOaU8X61B0i1ezG2vvzkm5i
B5djUyxQ4TX7UXMRzI8OfV3tUHUyMiuNpkamS5XlVN0aWjYQJMxkAAFeatRyazECzHGSh6iK38CA
TatlLsjMMtUp0vnMGoDpno3aK26NDpyu7CG1ba268o7NPXarRjCByA7FJHL8ZNcUeUgKgVqnefni
FS1e/84FIjbh1mi9oNBFj10YsYehsulW414PScktA6G6v8JV+eekK4LPIZm602k2D5in2w2DYBkW
iZ8G8L7cu5MpPixyfLWNCD1F24E1anGNOKlrncqZZDi0Mq9Na7nvjseKxlINVcz9p67xOkLAeiPC
yTiOjXMnO/2Ls3w6gRsOFoN7lDjgbSzlWmMvtF/ANugZYo+nku4EhaHX4RQebshS9xLu4CoV1Zuv
O3FoNuIRqctLa+DAso3yI9OXF+nljH004i9NL7TFg2z1BwnJJdKddsWUMgeck/+UfUE9bIPOrt3y
FUXrufFwMenmHA4zpE9Wq4FTz93aldl6AvWDAaZD3NqYp2rZNa69jzHPr90B+I2fUOnsi9nlZBVM
E4A310QLVjGgknPswTjq0oGQpH5fkt/oRdFH7zU2c2PjpUzHT1OzrXXJiLCQd1GA8Z5l9olkKVKn
26TcMMf3LNzs3OIEqSs25iOCvYYHrhpuOEJ++EUDykOKbhOl8opRDF+1liZ7R/v2SouRL+4GSFmS
1hBhC9Oi1rJA2HVDHtpNjUuK8SJRk8+V02uApexnK1kAYqszofBwEMCDIaR6iEdgP7Ou4xaCXLrC
cWnsFwPMDKbcPBRddRxcphReLbYU3PgVJ73Yq5Hpa5dW7aHQTWZvUH9aC83P3F+I+oJvo9DEz8Ax
Gmc4TdwlkIK6GBxTtBza1DyBqBc7LUq1cODPozwiEqUZhHkZqpMexTc7SZc3HeqOO+Bb1xLSI2v0
wWqYrFWxUHM3vCnbtHiOlxKKsGfGX4bcdS0Z4n1DEEfvOq8Dse3nqe9vNR8cI6Bp1Q8GQ7gRKzX1
5vLg5+m0ZhHW7QUXEuPnu8L6ngmiC5PmfMHE6rs9BVlkrVwmubSepYA49Yv5xjnYytlLWVxdi4VB
i0/MG90YBbq3XE3I1b1xSuR0Jf6G0RDxHeuCgMdV1ejiUCwqXtmtPW17tq4B0ZhpwLXiXA0UROBz
8lUypf2v3HBc0IE3fvLQOF0Vlv+j7Mx2I8fOLf0qB76ne+/N+aDti5hDCkkRGlJK3RCSUuI8D5vk
0/fHdDdQla5O4wBGGlWVkkIR5OY/rPUtRUw86ZUMzIFZaqRh23ACOKFDlHe6RxtVdkyMOW5JuTFQ
JzUN+rhpGkaYcsgy3K5W66pjfuGWcXioAI6t8XcTnNjPxOk0KllVoih2Y4pn05cIoPBo6brWOAj9
NY1s8WiNxludw2z2qEVS6MenVur4btlFqTmt7uFS3xoZ13Ed+OfCYF0cdV54Pwb2Bi6nf2h1eBFT
xjoICbVOC3Vqe8EGoWPbF+sx2cbcrSNgK5YPIjj7Q+cjlQvbQ5M533FWk98n+J3IwDhTxS02D6Z7
HYY2gm55lDVEiplzk+5SIOCIgpC0jp3jX2QXEIaR1P29a7GZipzMYjYlrw0Pc+I8YP9pm8x7DFs0
6+ggU38J/qRSq93bdFRPjCE6wmyhEQ44shKrxRwkqvckqMTJKVHbF2VOlHoeGJsQUPhhKNk/ZZe2
ueTdXD2AdX8PYhNpav9utq/RkGlIjLiRpEMWoLLvCjyxxhDVR3IbmDkP6Ghm8ClDReggg0+A+ExO
sgDvVyJo5iuSsFX11uS0kWH1zekS+UiB/30sQ1B3pX2tOtomZpggoCDBHkoL/LLum5qbHvtSyjDC
8Tr7OmxxUICcvomtBZiVZTwxdXs9e+1V1+bqW15rFou2Hi5VLr6UG/BQF/J1bmrWt2OEGZDEFSc3
zZ1hm+k+KmCnMqYGeEGWHZPkMD82yXm2o4MLxBq8B87T1vkmYM2aTUCv7AEVK6znSmNMGHNQBxKy
CTMMsYt4BNNenaRPypSJHiCOok2T4lHTPF7otHfS6eKNgechYX60uJGflGIcUBCWtBlt0gNQX8Eo
vQmLhqewsdh6DHgoEMHIbHg0i/JsNVIe68bh3AvtgxcDoOgmbW/767kdpl2amRADa++sOM8y5lRT
03+fe3fbTKwl0KNkKxlULxaUwFW5QxtChjJaOtRzb5g8yU2VeCnz+MUneB0XOUwtR3grzh3WpLUZ
njTtsyB/ncgMk00JMkbPbXHFJRxJHtOPPjoZrYf52UrKrZCPs4L2PlXvXs75JeFZUPY603HK1SVG
y7ypakdtLWoJBg2rGf3rbeU0Z1dM+BUVivTJ7q9gytvUKBHmNHd6KEpKC4Lvt/aSETxxA19NGU16
HXXYZRJiZn6maHgZdAqqBhqQDLKK7raJ5SMcIJQ4JobiMqU2aY/Num5YKMeI0YX1mpac+1DIz95c
DDs86Cx+zBGZm0ZsmU5fQ2bNOxq0Y+e2hKQm8Y3n3ss88yFEkR1W4P8pZ2Xd6Th+7Ws4FDVO+Vip
8moMG8SbLYP0eqiuO6OUO6EYxI4hbPLQZzY4s1GZvbDcJbnNZIoV81XZLVDZEnLGBJ3iWMdlyjNO
3Rql8UUT2G/xNk0cOag9RuUxZVEVlUJGiciqYMtxTaOsbOwrNdHsZY6OunNBcnlTZr6SA/7Yu2Sc
lDG5sVlXgVKxIJSyctjL6rEuBuSZLTJDr0+GrYPretVikdyjF/pUvYchhI5EDX1zSyDel7ucVDGN
5bVTFg+DS+xZ3wN1y4ZGPQ29F2wEnqEVPSPGy74fT0lVs1gJ4NVMtPNW7UcPmMzntRliTq4qTBIu
hc/GtAAY4TmIEJWGiBAmlIi0JiYbJU2UZzHEV+UY7BVpRwhEkZA34FrWgdW4V2Y1v3FAl6ew5w/P
SUEAJ3RCxUS37QXzNcyYYFuVJglbwyhZPMMIYPThsupmfLmkb95lMdqJuouKw8RC8DLWyrgEwt0k
rYU4Bd3NqjA6ubWQxl1nE5Y4WbBMi0ZPbAlp2iIDXTk1eaBjZF2Ihrgbo5rzLz8NcQT7QGKCl67/
mki1gPeBd+B3hUfpHIOcGrwMhhdRw1m2JoaxjLZxGLDFnm0n3QbKAfY7PpNGjuyL1m0lau+xGHKI
zd2xYqdim+VdX5/TDpmfJ9L7fEIqEwYU0pV4EVJfGsYbt7bPUKMHpbLKRHZKx+bdK8HiUEUS/fTO
jUwVpOKtU0M1ABSrwTssXa7PCw5jgAu+36zbyP7m13AZrKbezQaNid3xB25oJArMr9niC+SL0GcD
0v9w1RzzNtrkE2GypriuRfIBtiC9CuUnnZCFgoZLSTbmNrRUupIJM1RNch9V8LAOUvPsuy8ijN5t
mMccy1gJ8jj+Mp3kSzVJtAbQhrwMbn02IC2Hk3vRzuvUhNfYCrYZoqC0BJQfNBIearPK3PxEAuQR
DxzZs0l+LgD3sCkbKA0L9lLT4qB2+PzazN8xQsf9R5+UmJf0iGH9U80jRu7GfwyXTFESuai8gNT1
yZc0upfFTAnWx2SfY19U+YDkislR07+QIvmOD+1dlOWPPOJ2iZ13Hcs7VN1Q4Di/KEu6cPQ2xmh8
kizWrm4tmS8xzFdD151938BNz/fKB5YfZo6HX1EhmW34ZZg0FWwvlpISKEn4UAJDrPzuUYAbZHp+
RFJ9o+aFqsF3TXz6EFPTTFM5XhKFJNBoffzI4YPdqpsk8qZdT62/AdBwseaHQvj7hMDQFaN3Ltj0
YqPNWv/8FcXyUsK03WYTVfnIpTQFjzFtiWl3L2JmgRjRXkDjfKRwxoAWmpe6JMhbBcWnk3yb2ciu
RJmxRrUeyT3ZZIGxrdCvAFNGeRi0LziTb5f/94d71+X4J6mIGjk4lANmvWzBVcrQfueZ2Xs92SbW
RB5v2Foc9fJW1NF49GZU6ZxZ24Zm94DdHuHrLD7qdsLsM/HpVeI4eHLZTgU7PbL5atEzdBaReP35
p+HAPRux8zLWGWpr/Ybv7KYfk3E9yeShNT0iDIfbGQuhYjfd++VdVunXappu0hiRsbCIqilR0NhK
nTrsRJ7I3nzLepoQettzRxySvnbs3AXOZQZLnkTzL5z9//oY/zv8ZEKecf4V7T//N//8UVakwoRR
98s//vOxzPnfr8lmf/yKf978//LP/vS39p/l7Vv+2f76rZZX88ef/n9f3eate/vnz7/LS13+YUt6
RDdd+s9muv9s+6z7+br/h//xvz5/fpfHqfr8x9/efuRxsYkhusQf3R9DzkwHa/3ffhPC8PzZdv+1
+izCt+wvvu5fEQy++DsJrr5jEUhomTwarf8XweDZfyeERbmuMD2bdewSzlCUTRf942/K/bsyhSt8
4drL3zD5ohZL5PKf5N9tS0jlucL1fn7d/ySCQf4aweD4HgRTxzfZQ7iu4xA68ceMNNciPTnzHA8k
WPIddfaNa4lHVCEHNOOvRkt4fWiUa0WP43OfjeVDiVL2D+/ZX6UliF+yEngNrC6V5bqesHx+uz+/
hkSNePeFz4Gp4P9Wtv/Fe3ZTwLrZ1k2BuPRj0ASvUEMsQmdn135zASrCYBmAyCUJFLXaOxAjtDWU
Z267GW1YHGo6adi7a9QZ4D48duq1kGtTundTlX3ZAG65eaZDZ0KxbLrp4MEG2VSs0muUkuy0Ip5J
+aGQ8KIlmI713PAHoksTbrepipHgNo4IxFUAUnC1GWZIPqNMzogdY9AKHa8IGTFBbdoy3n//hskl
uO5fd+nxxz/+5lrLG6bojCwoTcq33V/CJRYFkJVMRGPagfU4D9fovUCEAM3WKADd2T5MBs8hW4f5
OoMGZQAp3NLTM02yoQItT2ABB6ursmst4tf/8OLkX7w4zC+EjiiHSA/7lxeXerUT0Mx7e0/05FFV
EIWLfuep6ENq79E2KJexqS34RUYpLi/RCI3H378Gbpx/e394gxj/orMiq8T58wWFFXkAipZ4e7O0
0U/r5zGDXzE04tlq0rMGA7qKRbAt+jRf//4n/8UnY5s88riYbcaxv95OjUKaNiaeT0YPyhLB5Mto
x2cE+FD0stpdc4Gufv8T/xxu+PNa8DkNfN93QOp46pebB6CkrLUdAJKPSJyv0wlVdNbfD3n88fsf
9BdvKig9h6pyWdsSGPHnNxWPOu/0cpe6XvZRgLzPjeSr4+pjK/wjNQvc4vJoqbvf/1T5F4eDL53l
4DTZP9rilx879lZZslVz94T0fUhUatmUXYVT9eRL+wVqxE1uAt9YxCNAPg6//+Eux+yvFxKhOZ5J
tqVaaF+/nI6x9Ky5cUN3b0XEzBj4AMHVoaRSlBctVp4r3eJ1Vhs380lYRntzmOAeoJA6ifYpjmli
+tQDy2s9JEY6b8gofB4YVcPKL9X+59+vM5WjumbvnqReg0JvZRk97D3agq1vHaVs630yeM068snr
ZdzROKAze8PCVT3E9tpFrIxURD8vaASG9ta7m1ekiEGe7TpAcY5EJTxJE5R5UF4zcz4R271wHPDg
kZkGHXiACRWwxEIMUuMwFpi9xvy9zEx8HWBSN1M9n0c5AptpFVjXucGJizKIxrpYJ0TPbRLiD9n4
QaklGxdrGbd0BLAF8na1bZUrt44tX7wRSV1mjbRIpcz+w+dk/sWZ49u+w9OUsfq/33a6iJVGmA9X
30m/KL+rVVLbnM72dT46h1yxvu2d796UvhLk8IVGeD9iureAOk+gHXs/O5VldVY58/rRkbuO1bGv
Q4bpnyqMv2p0tkjskYMgBKgDba8tst5mmkxGCNZtBdRkDXvh/PuL7y+vfJ+6wPKlK2zoT3++4ZoE
oYYNGGE/M7yWSbAm4wUaBGxWQoxufXK/BBsIU9tQukkB/f1PX775nx8xvhAUHhxIrGf+7cqHiNRq
hp3e3irrR7ekgPXTc105j02ZvzqFuImqsP0PhyfnyL+fn75QAhwxEy3TdcxfTu4asrLhItXZM29B
pZG3N0U8AHZblvR1/tr4+rmFaYqODVlqmsiaWAk3PihTbyPHux0S3J5BlOzLicGU2Yc3kpkoFjBh
AMRJpnoxxfFodjyxMuEEU3yjKvfQ5lUuY8hxIIfJwoqhpwpvimPfMi7FNOtE/MTCvArT4rFrCYUZ
EE+LAEVB1bOp7ELG6IKci77WZJB6iy85+Z6DvUcsUZ6CCj2wYz/OMxjGPv7Kh6qCKEsbnzTDPerQ
FQbiATDx+DzXeDDq9t7p/I946PZtJj4SxD7k39lGsYM6sjfYKqxTlBpYSo6dVbZ7YXY0bNkB1uA+
88sXEALbnrH2ysoRClYE03iOfVqqHonDQhLqsrM0SntHA+RyFZN+j4dGy+pYxON75ihMml51KnBl
0LbTnFHlXGrtPC+VTFOxA2+a7DUPLZ7hPuTxKnxWmm42FvltVo2C5d9b2fIvIES9lpXxHqbDfaNh
JdvDcZxJUjHHzwG9E6p6OayBDlJINY5eYdjHqJ6SE8JcIT/l5O6sUEeTvBLlpKyMyW4is2ggylcG
m8BC/N8Oz/nAejYkNqsryi/WIvUaDO1XHkw7GUHeHouHrDt0A5+nneUfkD4efOJuyLlGCD+N907J
T2OhyjSQGarsCGwyrexbb3NpZd2NViRY6Cn7mofiGaLY3owhulX+rekXEDbi8dTbjdy0DJbWRVzv
g3hSCFe8x2DkPFHORqc97gEs41NDV44gd0lUN17SJERkzQFCPCB2hoZLCdniXgkCPqLQfZN13bMj
4qP2ku4dz8OOgxlxfSCGdVLRQuvHse0uLnBS9pO0jRU03GLBxDcmjj5C+UxLCYxBPot+nX60bvKN
bSpALQsxQAe8wiTXhguQr+iyns94+mEwwq7a/iocnc0IFBVYJpp+JgrwjytrjfkUk1Dtn8NpyVck
QpY9B2NVhQhWs0bzQ24FbJMapVfDB+WldKSt88xBGm8hDxM12vc38mQPrKiRCm/8tDO3wrY+I/ga
K2nz3IgZpKzUQAZQj8hdO8n3lOfWYvoJD/gADjjG4mCwmZd4LFQY5q4ypqM4vcOn5YqRXs8sg5yH
2HWfS40Mt+rR2AY9tIHMyK/JifG3wAOHrR0QGVs55kHQueGl756FtJkKLuzjMK2oj/ESDgaRKjJm
EGoQ4QFJbdUQeEYKZPgD6l+19qlaQKMtGsEqvTaScaMWd0DkRC7SA56onOCr1PU9/MCU4chFE3xw
6YOurXestRYY2GBCHj7sZA/Gt8AfazQN7YjtfSJQwRFP6yIyeWkS7qYs586RMfFSCLoOdcAFTKkZ
sXvX3PI2N1JVnZ2OKr+30J+bC9oPLf5Butaugpu9IlUzPoRxW6NmWFvkxop+THeYJVn2GtW3eBEC
gDQykNbVZ+HVrFup8HIu5KjQz6mKP4K+OucZb1Eq8vPQogQKBYxpWjTNWjXoUMY1x5Bl8z4rmFcP
0Xx0JYAR2yn0pioofwXCVIbbehPp7gBd4jlPW2/TjnGz5WUsAQKqqmi2lmcrgiEOoIJOJsura4cb
0gnq6zGXL02fGSSyGO9VxSeTgUTYlL5GlGzafIF+7lGLrRFuL0LddDd2EyOnBD6ezrtd3cgbor9C
lPDNt5EFDrivkkZhejZHbsWCvfTKEMMegwWxrGHI8VbCQ+MmWSG1drbVwOdtVbDl0/LLb3obYG63
EDcIsxJOBW1tIhTOb7OXpuGZErgzMLGpeHXYSQqbMZ+ycuDWQ3rLBXOf57Hc+Muql6dY4ZEqBv/r
0QjbS1FRrunllGr5IyRtC11r8oHGE5uR31LYDLges48K2eNKjxUwoZ78keUi4cGEWzSwkK6IQ0BO
dy/wlMXOXgH/X6Hp8TaqTC60ScjuwynGgGne2ikLeqteoOgnCwvK2ofWZN0SSHZ2yBpfBRRZFD+Y
B+pxI0wBtaU/qrS5c5xyNSaYb2JO0x7MdLrs7sXsfsNJQloKJh2fxaqW8qZScFeZ1DbHcijrVVj2
znYepwcj43SQVYVVNLTbNUxSvESjfC5KDN5DnP9AYnFvYQGczOh7kWTNIQYBo5KQ9goyAQT98q1A
a7XqOo/zP2iv4nK6NwfYYqbMz5QUN7M7fLDYRbA8yhuljWeR4mAMHeLMzHsDXiiDeR6ZWtVvMpwf
cgOQ8Tgl8TYMT17Bmwr9/gzNjCBhi2cJki6O0mRnhTGXJZ/mjgD3sIea3Qru96Dsbroy3GDufu2J
Lt7+fMQipmIlUM98gPWMQBi9tZkVhzaDyexUcN1JLjEKRNXCSDjzLdQoRXSX+sTCZ0of04H7Vy0n
umsEAEQkl1g3mfi+TWMP2ooSwsCmPhsDQSpE0euO1XpEUG+QZgDFb0sBgKXGOiP9CUcqSSNF5Ten
SXebf1UwAy+0gk+1nkd+GatsrgZRPRDNHJMlra9n2b4kmLdYa/J72OZDFoCxRYGHEnMuI0LT+jty
uUkdbhELzSF6vAoJgjkG16PFt+7L4FN08j7wkq/QRFNSYY1YeVX3PLAnqx3rDvjNKUr5fnE8YIFm
3YEXlf7GJLSMaiZ/aErjhGfuLWR4duYnBjoGR2uKDbGa+X4wpObyUhufKf5qcOKnypnxjnZVtFdr
2OTVrVeZzxAaaziBCFGIPAKZEeb3fageO3JRNoSyY51o3aNbleJsdrLYNrZ+KM3OXePRJek7ltFm
Boy7yr3xfWhqRCzSa3Z5oa8QotV72SxhM2n6XA3Mr4yCVC0n0msppyUyBeehIjCI/MHXClFsondG
OX2zSTVe/xywiYxHfmtBukYuyq2muz0WqTv6NoKBDPu6LosX1kkJ6R/VbWY94/kJrrqcFR0AGlpH
gbyshTWS0v/NY32LoDY6WskVqOaHWUaKNwOHh6WSI23zdJUoD0JnotZZw1A/Hrs7xRy5QMuFurmd
Nx21884diR2RA6LfWnRXsFWD1QRwh5aJAz2lxGWpRFbGMfYAtQQsgBA+eGpvOH5G/VWZW6rNrWtl
P9g3+ysDA+8eYf3eqfvnlCGvxwaq9hAYM5EJ/eLMXbf3i67fNanea+HuZCDPbHehn5fhp+GRkje5
qx3DFeTeqXEVVdM5tTA9wPBE4WhsUO2Z29bHbDvGOyqX4Rhm2drxQ3vDEBYgTw5+w8II3moFw2Ps
LvgHzpE5dZSvLMAr+3k25+vKNj+DeBkV3pA0BO3LRigR+O15orpBwcwDQCGVYzDvA/JcQ+SI9xiA
yLAJNzZkz5UR+A8WNRTmfB7zIYmX28ns7uyaginhFFcE2W8l8sv2q6Wj2siC9q4EDoJkEbBwaEIG
rKfxQuQSRKboZDbJAH3IRAGFckPjUCA7gMCchLicNhzJxzAzRLrfGiQeN6VRp+vOx/FeVO5W6RtP
Roe242oUVhXsGrlFNTVuBXEdm7K2DkZif3NorteYIp9iOnTLm97nxKGukwTpeEPFutvWp16LT+08
do5JKlds3VrsmiFzbVCzY7BOkYsVBNBHJvFcVXEJtB9i6IreAQBFG9H6174Lxr+waKmRrpxMtAld
aJzNimwNdO5k8yIAcRz1TZR0H0iQtmqOkYZE31J039DOl067/wb0ddiwSYKXTJISa6ufOgvEy8Bv
r4NQFsgXiH8BqHEDHKb44Y24AXMSXORQHwuVXHRlNCtQZljH5CHA34fiwrquuqN2YaebZqkpUVm7
O6gI2yAFgGI8TjikaYthsdm1u/Er9aNe6GaQz04DhyS2KnNYdzVIPG2fmFg5qwZjsqrLY8ZjhTL7
ASIM+RxRcEFs96jjazcYGGm3D1Wt+q30ErnV/asOTdzChbvDKAhxCjP2hPRee8M6KoHHg8Vw173H
Hq/OP9K6PumU91gX3EdLpdTNFFh29CbL5erxMbIHVfJAU7CFy0E6B+QzbFEcWj025kVG5HfBYqEn
JsUzNTu9tpDrkfBUNYYKABpYyYVc4agY4QqmONjyDVVomZNRiS9K+eXjEI4PlvQuNivurQ0qL6z7
tZEhzFOIB1AKUZoBJkrWoTgmfkDoKuMw3prFr0+ddTKH7sUeLKjyMU17XpMA3ybOrmg0+YXh8Il6
FMuUQZlDFpbCBEJ2SGgyiicmAfZB9NQTcKiXttUf50tBXlaTsprOlHtTC1jTgd1CDCK6yQpuBvJb
LQZwsaVr9O7hxu1moOwZWU9SvzQkFC0UZDvaNUQsrVBN49hSFCHUmoHEedx/lnlB/duX1WYsPLmT
uXsfG1j5xWABg8NIsooW7RgjAoS4xmGO79gQ93jAwyP8BSBn9DopU4CkzInTTbqLQeqwOxLXSIYh
BwljiuaaegTHj0GXr9rpR9UFFFRJj5gkXsYYcIW2GsljwTkXB6DOO0vo/aQGEKfmyN2gT4OBOgYv
HkKDH1aJugU91YsLTCCdomunICCBt0tM1OYFsmQJSKUCJzCM0Ukk1fcAzL05D7eCYcMqd5HKL/l8
TCG/jdDRVn7OZaXSMFjr8VszcBMaYhfEBLjk06c14s7JDWaDCyHAKn6w8Nmbg3wc3QjvUgsl2TXe
60jvc6cnrK1cWwnjSSt24g0ePkzN8EaHNnrw5+AO3vyuaQT8enbNcLVrukZ/n40N4pqkLlYK4S/v
kZk0RFVxu8YVoUbAUR2fXOcRb0F94wSzWMmI5r5y47PFlqgLkH3ogh4pnQ4ODstNozkNJjnwSyBZ
L3xn3fRIoOLpKwBi76fmgK2hd2BFZFd0zPiVpME+CofNtmE+0KkRnlGWlIcx0p/oDktqAuQ2EVeh
OSIC7/vpJls8TnwkxNM0NulEKStsVx25X57zSmUH6oCLO294uKM506wKasCSkQWrS4U8Ky0CLolT
JUh1VfGYCDuQS1ON+wcbfasvYSwugccOup/qI3joO7DWjDK7uwTWSegnLygBn2RkgAI4VN547iIU
PW1EQdhbOJcwarhdz6yPMIASZ6tbLQrgXq5dS77pRGOFCzNCkYvqA93PoTR5tOfj+NFH5SfxhEw5
LB67/Qf7g9USf8Xsufmo8U903MREfIBMKWeUbH0McoZVEAKWHEFdlmwgVrI454zawMZmVN3k7y7N
hFPiO8KU/QkOIyZKkDosUtSRM/wCsdDBvBZqhpW1N62V7DE2BxSSCRZsV7x0uX/vzcJbQ9HaOG7i
bTS0wo1NwmKZKDjqLnHE2qmezeo7Cwes1gpYmyzCj4QAI4R1giTzgD4i0oTehlumnsgQISwLxaQJ
GD1FtH3l6YiQO4+w1tr2fdR31kffcDI5Y3sb+xnWidRHSORgOItJMAWWfmzb/M63pjVPSNSwBlEc
LlZAZBcq7i6JNOCZohSK3O7V/5iCB6gX8x4c2wYu3Ed/L7OZKVLI+d5wAs1x+pJZ0E/aFOklDj86
Pu1D6jWLW78rzhgJkEb6wylsrEtt35bFkygAFC/a5dwAMjGE3s4g4MybMDOWBMzwimLmkuX8gn30
YkaztTXJEoznco/EkFi2AcPQqN5UK5x1kRbHyUWtHZTtwZ3Q4EbkcyS5ctY9Osu+qPGBpv6lHoJT
LYZmZXbBZfCbYVVlZoEHMX7JGI/tgwaLcCfEc0LYe4B2SjNdMNgiiS7hsE6nK54hGHRNVL1eOVBK
LtkiMGwCv6J5bjEmYw86lvdhad4YSLwooLJ0Habua9zE6E8L/9EbS/ukeWKBARYHcxF3kMCJFHPn
tPzETlLPspjez+AQrwk3TSkzoiNAkmplGOOF6DEH+DexsDHSrDF7rBlQXnx+dG9rgxikstozIV1n
lER7KyuiTQD8JGM+uq4kd5n2eGKOqEe3UyKrFfJ3sj44ZZj7hjDLAq+zjinWc1EHe9ZY4rpH8rqR
UQQJY8yeov6cRFDWjD6H8DjjbwZ8XO/rGuOxM8JsZxFcbaTwvtxF/G2ifmor70MZ4fitKxLSjjnm
tx7TR0xUHWurkGzMxCKUllkMRqbFnS3j12r0rW1Cw5wbaj6psYRBabEkDkJEXokHEa4nkikL5uC6
EOJku/10TV3vHVvAiXhk31gHHeyi8p5qRP1SRCTKCC8mU8rUx7r0OOFnIzx4Cax7NN2dOyNeEe6R
RoLZQsi4NpmID8+AuG+0DL1HP3BfQwFvczTQu8PKMjc00uYqQxhx6EfzRzxS7ramfQOz6Na4TQej
Osxi+BHrBtSh6wWESt8RqHs75HmE11RxbbQBkXc0uzSD+cFqwDRxDhdoJ9MPk1/Dq7NnEWBn6+zK
WeFVI/4dcZofqh8tmw9tTZs0GrDp8e6kIxFOVrttTELEQ8Nd56WYkIgKGK+mAuh+LQe8+ySwbPHY
IsXsnlTYNFfuCAfDIWxgxdu3lND7BjHSqm5JxHJpFshpvZ9bBOWeT/C6kbjUue79z4Jg7oZHgXr8
iuvmy5lR2hkNmwdmVywN8p5JjL3LU6ZxGYE6K6vtTipFUgWV8OhH4t7054POo3AbWDaGDhxcNYnv
q7Ax74vUfpWsvw6h+WaRfTGA2kR8nwdbUeTDemTU38hgjWWetkaW33unI+wg3TqZ220G2L3abV6U
1z0lAv+KjvMNj5KX0edAakeGskFQwJnvynprdSFPVwTEtsvOs8AhsFU8QJiZPkQ9DTvKuonH5XHE
8ETMWn9PaujI5Dh9HsEMbicHQmNUGAdKzXqEcDPNAz4GClTt3LAEZJkRGLvZtGDvuuE1Y++Tw+2A
2Q27Y5/an3oKH52UasaN73s/LzZtyxvWQrfLclzlC9vVSt5ZqO+QZxtkbKHxtPOQ53se085myYPO
mPm5cwrZOym+Z0H6IxCxAcMPorEbFzc19hGFwWwCf3hobeYcwQAamPXlW+22T1IJa60scWQODcoB
/MzUOBNQqZwU9EUH572O9l1WU23w3m8i0t5qq3uayXEi+as6Ig3amCPBO4bhUXBYNopPPLeEon3G
DTecZNiKHJcCre34vcvEWVfM93aNmM6YuWGwced5uMIgB9LHZpy/2qHj8LwHP9Z3IqvOrQj7XVYS
sZZ6Az7nJXmtjx3Yg2Z7FXQmCbfEsAUz8boK96/p4edLYOggqSYth3staFGkx+E5ijy9b7Ejr7g5
PrJpxI1ICTXVAL76lsSmLu+vRht6EYjb51xuM4B2/IbNF0CxnWgNLDLeewqJGrsQdzX5koR5e9a7
xcRkDWGb65zUiNhN+W2p5yb2LT1Vr+2p5zkfZ+wrdrdWdX6rMNzP3jDuTMGM1berl54KAFMP4HGk
9ZosTWBaA7Mte6lBR9zfYS5HxqPBc5Mgi29ivp2TzN+NtOVj6hwPWTE8FCFPfI5nE1Els8bIv/Z8
Va8Nom33YxMQLDkuY/QaBm1IdBueXeZaL9mDr/wQfmf36A7ZEw/ed9uyxqvU5Aj0QMitoiX6I9SL
xV9I7hxOb7IOF42BuMmr8UnUFSKpjNIhTfHYKFhUGaVgY439oQ6Jf07w/djJIww962UQ82JjiFck
HEDqbbNXJcx31jUjK54EK5kffqsK+eDjnW4ip98owMwJXNCdgW+ckXixl7b1qFtL7Vz15fvDU+Ua
46ojTXcebZTIQRVv6975SizZrczCdzcyLV61ldpMAbKtm7McjXrb3ZcZDwzE9azetnSe+J9DVrFT
xzSlW1h0s16uJ6gsaL7hNFyRd0d3mgp3BQpUbOXcLoXGgOADdFs6lefBGTkxKCzZjjcPKsOSGzGm
iDNGvegfrjKQXQSIDSvEp+7+w6JI3rUVBm8S8Fau0C/M5wkeiK9sJ0Cwrv0bDNpHuKjMSBw6ND4W
cz/I6gNqL0NpNyESg6MFDMLi8/DIG/JuWhz/iLbT6aZAgc7jh9HxXD8HnIF7j2FSY2CRldPOqZEc
y55xCtF9yY6yHGBY+wOgJuAt0YpdSi8iXbKe2ogYCSTu6xbB+ho8rgb3VGXDux3FFwg2+YbROSJj
1t5ZoNIbmarbLo+TPS7lVVqrx9RnnrfM3G/DbGYszhZ7sgXZNqH/oy0RfufOo6OHHfySmvlk+mxE
03RsZUFSspMd/ebSL87/FCsJUGqH89UMeZD2ILMJIY40n6EO9HEYckUpPnwVVSFWSZRzmRLSxaVY
Plkei2ucw7Nt0liR1LwZIKevmEq3cPIFfbJTPxem/fF/ODqv5ViNKIp+EVWEhobXyVkzSlfSC6Ub
RA5Nk7/eC7+o7LJ9LY2g+4S915668ZeKyGRUXfkeIUDHM1E8cTFnqONDqBN0lrEkNLaFsLOuPWzF
bVNc++XqS7GwNIX7Bx9Dth0EcdHlw7JpKbAN0vGVTrNRE05jhy1PO61imF1tGpbMludnXTIw9JC5
WFMzHyCSibU5AxtDR7XHKglJhA6jIc+kiEHHBL14dV2gLrNstrj33nH7bsrUB3ZrElcMiUkagiUC
aWqs951Qf8FT+Esx1a3HrH8PremdttPvC3igqY8t2faj9SDSbwu+LAlvvwTcI6p598kQ8akgELOg
wigUp+Rccbj0cY0bcH6axvE4WJpcNpl8wN0iGgwIrUKkaZX5sYtLkCxMPQTU7B1LnIDJuSI1XM3i
mwzV18rz+Bjs+S2M7Cc/xKQjcvEblweUYnPxmFQsNyWdJg/FfQrqL4hB28jvfnkRj3bpwxSavf2o
zdM0G7j5XHMtPfkRds26ZfYAP4FFo2Nf4KyBSHPg6qXB33jo8Dmz23cJbgZhRQJWgBGf7YBC7SCT
dW6It7xiBqhr6mqy7tgHlOrDbMtN7aDydCeG6qXhf5nhsGn09FXkwxeXLRoHJB0MlFgy2T69Z57+
LcLuStLJbrTcA6qCp9KZv1SPUsZzihPGNGoHfFmQyW5NgGIOmKHYFoY+j6WJbAjRxqab+LfrtOTS
gaVnEvVk1AgsoUc3OLsHfoy2PE8hnmVFiaZSpAt+AoBRs4yUtjkcFvFf5LoGHvXIIT3nEekJ8ltT
yU2dTN9m9AR5tFnDqTeUIY5GeunRCax6RUBHV/z0fCRHq0Rhn6HNpZrzrwqYAXuXHFkVsnamTo23
svL4j5faKB8a7oqy81a5q66wpcFqQcmP+hbD0SwnHgw2mLFZvmVOq7cukg7QncU/zwO6IgHUNXj8
YPSx02xLbpOZee6aLQzbsLb7Kxr/JMqCrtWMT+MMpjzTGdbCYrRWIYhmJBfrsZOXJmVRUymu7Zrq
KuutZ6uUNy/mCu8CBPf2o06BN7DLc4mlitv04Rq1S55m96UrYiplY+GVVvz2k/AR1wxkxa0lvtp2
X0fX+8VCqCeCGZNcyKJujUG1XxPXo7tsPPn2eC59cuvGc56RGtmxMt2GWI8nVCcr3fKChIR3gfn7
jRPx0MRcOQFuWyaEbwM10xVVfznz+3YxBpVpRQyMeGSacKhu/JxicuarXt+9iRG46zI1zcJizybQ
OySNcXNCgplioH6ASAwVSPIXFrN7/APGJ9kwj1vPZhDjhn61h2I4SYKWV8j0OMcEhaG5KfCnCVfE
K7JAt0zWyJ8b3krTzTiDKLbt8cU083Pg9U/WQJnagMM0NF6ezD0k3nuu2n7dN0w/4PGsw2Wp1RAk
jzKs3CkDlRIqpJx8pKzZJt68wiqZrvM84d0zUwBd7eDuAan4oGs2dKRvcUh4B0B1rttaUodmOSsg
vdEz1iSSXqAV9M601111daDk4u9S/+SQUk92TrRKpcSkUpNqXsw3r2pudtezEGTI0yqu/bgpdloZ
jEI55CAaQ9aECp0tNFibQQ5IWLyoafRqDm5L0nT/rlIJtMewkw1g9Lsz7q22OTdZtB0y9YeItOY4
C3bPypveMnNAXNPQ9ATyIO3qCLrokhFUSaPXLtnmRD2Ta/IudfSIQmScDmkAWeu3XEJo36OMNXvp
/EBF4tGcpxf0vf8Q+jkcDLW/bceBaX39VrIb2WVO8j0NOLFL+B4gzl+BLfAuZuzsuhHpdxoUX3PH
VeQl4XsYDeT8mmfbHV8Smc57nL0Hww6wTlsT2hG4B2tAVl7hVoekPqWh9+4h7ikmji7493MjGF2D
rGAJPuW7BK5A1MmnxrLfc5IuSI3lqslCh6zt1GUuGyQSEwq3NYxqSLMcDaGqkA4RwoWZlJTLcO04
PH+SYoZpau6vQHj0vCYuz6OhXzJm3Mxel13B/JzbrBwIi7vgAyesgwVo2ftiM7C53QS2sRNtfLM1
f64jMRinJfoMq0PxxhOf+eRPWob8KTMUlgk+ZTH15q4BxEujkPCH+bysBUqyVDTxnuvluXQixRhG
guNjpjF4m4o8PODuPLS9e0S/Jbe9aRFkHz0DUfol3YVBO1hsfslyXwOjYR4q6oDK+xyksTp1EeiP
YZoIpJf9rjQ1mRnCvDHyPKM2oT3JwB95UXf/acqAh49Yh2istkhEp5VsJrB4TP9SluqbJuQSGzxr
cSmj3JU87owhUU7UFZhiMvLWTM9QBRWwsBi4fQQslKFFXwBY/W0KmZ2l892KcR+28UN25cPh6nYV
ENOSc9JW8DZEhXoRjQ+DbEJRcyKs2BiQENN607oXXbVRc/heuZr4MhS/pmBqixnhp3D1vp6KezvG
b6OGRua4vtqU6pp1mgxsB8LZxizPHWoWrgBkc1Y5NKvM5woWUH8Za5wZ0f6YcxRvPW3fKL32Bp7Y
FRdsgo0gvroF0F0118SRsDmSH27Qw+VHjTqY7Fnr+jS1pzkv8KvyaUI2/k7MkY0MSZLaTF3WNdO9
M63nOmpeo4K9ZmL055Q59yD7c+PWMCBNasOY0ziHd8n2eGIeF8Ix30QxEELX2A0h4LlRJTwzJVgZ
5IUv8wRAsjOAMfCbX7lVf6+L5gGJ91cXBftiLkjLJOyLX1e59S3raYYIXOQEXLWudx8Z8ayYN67s
cBEFDeY2j+jQ7T4kIdVjMO3MToNg+4RjmBlFZiGAcwefxUuGZYA4zNIPqMdAq8Y1Q7F8wJHIPPKM
gOtvFbKT0q2l130dPTcAE7HZGQFT1k8GWWwp9TV13O8sZ5NlKas8tmy6rSRzz7lX/ovq8kyX+h36
9bVKg42VUhjY6WmU8PRzP/ls4+A4qreBMBJpLsnjbrnPTUDRuPSRt+3RSBDe1La/XGROpGGKH6sw
brMpviWFtkjvZmy2ZyiPPyPn4bodyz+d89tnqL3xGwdRdEwcKiCF7TgImj4zYetCL41lUH50afE9
iQPMB/REjlypvhjoeKB8mtaejhF+3WNqaIwrGEoVWBzU7PJzsuBaIkGMNjM5pzvXzo9DDhySK+M7
TykffRMdhfRG5jQPD4PuyXrxmFuyOad2HDoi+Waxdhs7erVVAufZCO4Jy1X8gwwNU9gQ+MqZIrJI
RVq4G2dPrurgPSv630YL+JyP8dwD8tqSfHbnFMs5/cT7CAn2GKUM52366zTqupOawq3nqF+QHrEF
BvMvkdefdsvbkkQLYpfXKW0p8jWMJIJMjnyoBjbkxWfka3o0b9nTsXZSaHp9kPNRmL9hegEtEo1v
VpDw7zXjtA4GEKnGGceiemUTcu7GoLg1xq4QuXUuOXor5byh4YGKrknx7m0Wg3WKQ11lR6RjLzol
KqwlI5FtnnVJmBauRDuZJ2P+pQuw6IhhquJuhjrfpQsR1ZtG8JWa3HjfVVvotueuHod93IE1SMb8
lmrnnyrMf6OP1N9C11yWTDGtI/DPeEJQmAU+2lUCdHYKOPpaGzMyBm9RUITV3oiNnW6sDjNmSggO
o+QOokWWMP3w9M7J5V1nzcfYpzvU7cHJKKtTEVakp5IaW0NBqGoPjHWrnsPYOo0xI5ZZPYWEonCh
kZECJWKE25nx+UwfUFjAY/Bjxi2dRTB7WzJ+3IluGt2RggiY3TI676ppQgIrjWvHICfKD/E40LYH
f9vuX032wY0YByynwbPy9KUZ5g3oyJcKq7/KiJaJXQJ3g5IUM6LVr7270IXZl/atNe4jcpRI9j0b
vOFMHUgyKPvXRPGM9B7zJQ1bSpDMMszNnoJ3Ylsgu7VMUOJmpfPtC8OD28D1YMYM7k3vrx84zLE4
hGHUOEwvgvSQxyHwTu0+pXqmGWU4oZnfrci1HrejshNkQLsm8bvlBVm73ZS9hyPYFNuT2aEg1oMy
6IOqv35hAp9MTXCcqmQZA5rAjJCose1wj5Bbd2hJnhjJkBBAuARsXG3uzRR+W9YazzFBai/SSg+x
oDXO0cAfQo+eiV341jFsycY7DzduzEdG0m95isLxNR7U25wH1sWvJPuhuhy2w+x0RJJgkD5WYbjD
Yog6I7W7U1Ua0zkd5h8sh8mxqYv+0A/2b5/y60zBNpyFQW5b4OIOp/YyqAvgnRr41l7HUmRg/vQ1
SDOxCAS3xiTuGdchnvRoOpepAyrbc8F5Zw2QnAowmiASYkarRw5wxaTQITYwh2YBH5SoWYNd1bzh
SiVy00sKQAs5SqZe3CZNYBDihL9e+AhE+NXagEg84jTdJntEZkBH0/zxybBYmSYZB23PkgCmHdqX
UF/m2GLAmvUOj1Qo1zV2PMTHx1laI3QBdqRmBnsww60/iShdG1wd2yoCm1j4TLIplo6xJYD6DXJL
GnTNiLV6heFh7xiNi23Ca+SXrwFZPByv4lNPFcEOE6yPZKxJrIg0GvjyV2zeQ5oMgnt8h4zSaWMA
n10cCd+jxUpr6i1gEYn3PRYogtDijvj1gT9wSl1tHEFPonef4awFINHIk/iMFWesMm257j38ZU3F
edPXJ5UxaTORG68bunuWCFyJhFATiFjlX4ICNyFBlftPwUH3EU6XU3wpQm8ni84DkFqqs1lDBs/n
F3dANuMa9jN4VcA8Y5idLcDBKxwHAMOnNtmTVgyHnEwYwlSAgPaMOIsasX7GLrWV/L9iybqxGvil
NJ5H7BNptI1btse8NyD4oSWxxfA+AGvn98yG2oyADeINReRE+AJoYxdR6aSfHE0Ah87Jg8vyLaxR
mEJzN+48gclBuwtDsEOZHmcR35GZrEX3CTOX95+6ibxCiLLUhVtCveBB4BGqXXjObnG2XHXpnXk+
EfLIge0Q1+sUTD9HZiKLsCsIU5hZ0tjqOSx2Eg3LvYZLtvjyoTXxHQ1dsEGiFyhO/y6bdhMYoIvO
5hcYSz77z0M80ZDHnVPsUcQcsixmExSOL3ogX5G0S/TVR6zzV3QCAjKiNxzF7K+isTs67O3SaWQ3
PmBNgbDzgOfChdsVh8JoAABhLlzls4n0hy2XCIY3XGbMd7ws2hUDkSmeLhS8pG4LpiGkxyCDcRhp
eZzAX0ccV4y6tLsLWVqDPmBh2WScjqM+uDQZBJF31CkjeYkDukV+rQWq0cRgqdRumsmxmGHBkCfF
pFh2kHbSPYJxKHhUKn6DZHB6LqcRd2O26QX4Eaz6f9xYFdc4nXdtNyVHadNCJI1It00bHGHxIgpx
omoP6fF3Q8BgPdtvppU9p+wD9pJNzUql1XJU58A4POZ3OuLiF79T8kuE4Rfo7pim6LD3uKnTB16P
tYcgGD3Slxhchn6PzAiwnmSX2IjCXYl+EZzIM2ZdCltRkPZO1IwpAO339i0U5X4uhptBT7yz5ida
cAADpVzQSpyv5pFBK0ohUWf7HhojE6SLohXZ9ow8Nl7QnBCqW8d5/BOPLMpUzZmicXRkMnvJF6KG
zwm9FhmFaD0/26JK1mUIgCw14G8K8z4SdCVE0iAdeJowWO7tkLKeGHstZ9Y1dp9u7YoDznCINWL6
OmzJAM02DuzXsjROENHlxccVty3JhkLikP6MDY6G0IGjUPn4QMsfTszk6PPRpuj5XElQGE1GGql3
Z+QdI8zqnfC4a+CH5n1vS6aqUe+9c67vy0UJ4k0y3iSYI7k+twNgMViSgiDpUDyJZvrlKyzYVU8W
vfJuzeC/E9ciKasXPe6MRBLcGQ7uEcaGnv3ttHgrRPMFLmEj2KHsOsxfjFJ+wP3oHe5Bl4A1JheD
Rm4xBvmRxTm6XYL6yBxbLKbdgdTMCypI9hiZn+9knYM69cKfYoh/lsp5yOkQEVtH+9RFzBVGCoR0
SrXeQfpOqY/n2bgR5vaxMAH9JpgOxCaX+ENHPEAqEwi60id3kRV1tnUMrUGd0Vrj9oxJJi6uluNO
p2zI33CgjJeCOXuVkT3hOvlmtMObVdT61OTRR8bOcnTA2zHrpaLyDANZKEcpG2gcBNWqJ/gWg88/
UGM2QDZk5MH80Wj2IY2mWPQ8W7Czmp6wEIen0HGe7TYB1on1tMjkh9nb/wIAOagEEbPaUWEcHUfe
plAoHqIJZ5SBgKphUtzi8+hV+3CsYLjU1fhoMzi6DXCKe4HW9Q4T6E+LJvD0/9/5aKfWRjcT6v5/
LVch/O4ERKQJyfE+dQye0Vp+TDj1llyblPxhNR/CeJhW+fKWzQHi58igY0DcM6WXUiNhaslnILI6
JtwrHdaEiocyTp48oaa1jYX7T7zoM03COIK83dUE8a60aY5I1rxojwtHwEt1m6vS5lvSpl9FV+N9
Wb70lE9o3P+VZvs+dIX5N5LgqpWpnjn+YX22g7GFKoAK2kK8q5cvlrrB3M0vHUx5ihF5yA2KPacO
3sSSv1bP3UUuXyKoVUmmy3PdAMjrjNw5aYDx2CtYcs1xfU789lxXZEGGfsZeZnwZRIvlqck8FLol
RCibWCWXsI6hNfxdyjxnXRaI46DShgSrVzBJ85xZyyS3kNE5WJyrKJJ3k6DCCoGr5f2tAlFeNbr8
vCkZurGr0p19lOQ1QWm0DNY7yQI19P/NMv1d+e0pK9USuzXe+6XqM6No0+Lw2viW2IPGogpOWL/k
txj1iD9zawcFKtNB2bxYcbKp4vpLTQgQvLLbmKivQpBuWPHAN5bZzGh/CRMDhw2U0oofkWKboiBo
7n3p5W9mT2y6cEuDopJNWNowcae6yai55vjeKb9GVFt/VBCozsyLwl0L6vFZu4BAgex036TqHqxG
JTdvcn+NV49MOLmUkNYbXreXObB3Qc9c05saWBPyva2teePX3R0R1SE1xIsdohKpPcqKWdVvrRaP
2I4R88TjvlHloS65Et1xPcDiRUFjMPNcwGk5S7Bm7NbzXHwBrzgHE997EjrvMfO9dW06wyEqNUmb
+Od8iL0ytLeNXSCGYdcFx5OfffFgCBZiHTkQzk2HSL74jlfBiDjU4Whwb0unkPDorXVQndBGwcWz
Ud/GOZtIbEy70XZQvWLeNgCxKmI+suylsi0+fxBXZcdAYbSLZ/Cnz8VAGxzUzkfC96qnGFYTylDH
8H5G9MoO++EMfd+hdFB5uNHytkUGiFdih31DXEaX1UNKHBvU32Dt9319JzsnW6d9+geP+vCADDg8
MBmpI8ttYGZP08Ai3cBfHXWhsXaL+tOBrXvQPbHcIfW3JAj0+v8XzX4bdYlxU9DDiGnasksw8XYh
g9JeQPVNOgy5osxHmneNOP7DKLN6M891c7LZGPpNfqttC7HLJIx1tqAwc1BbMw9vqBBKFpa4DLV3
QgTnnqei+RPzymyof9FlcV6GQHQY8qAWn+cHiWXsVMC4rAoevW1uRu3WRYBuBX66NS2243q48+t9
8jRyEfbjF5Z8L91sw4cU42MceQQaygMa0NE4O5nl48X9jCvnz9CNOJQbbd6svimJh6X4oJ+4/o/z
PCP5GzcuqL9OjN8qWjYsoVG8pOz0Lga0wLzyP6n4/O+UvxhCZR/HsCSYnPP7gg0m3oyDFyBhcs8D
780GYeJbLJFM5z6h1+SCsmrhbQoHtNl1tG7tMtiYg3moxSTpV5w1SZ2s5zszIOTAbB8TyJbdTIFC
TVSP52nSPJ/ed4JhkXfSt97wMmHFYUrimqjMYE2sJuHkjwhXPsRvtgrzQIiQOeFvZJ3VNUCicVhA
r0Ivr2A8co22S9gOWq1Q0s06xJHuWyP8puPrFRfavI17P8YHHkMK1SxHg7l7UKQymXDhTfVMeWsu
orAOu1NoBS6HBqJTqa2zX8XBpiOOVyY1s01YzK0zty9esRamTG5VN1N2Vn75nEl56Yt2WsMing7D
PHUHe5bRcZxx+M1isFZJR1GRxEN65XY754VT8ULQynIGGexBMZkjtks3QwFG3YwGYktmY9hkM+E7
cczoFdNO9+yRXW9RCK0SGtwlHcW8urn5z0OpfwpnL92K3Ph0aVluKXUsDueBnqKZTsJtOKrgZHrM
kclRYnsyAwhX0YlVNklJZUGU1zLyNouwv/qF6q8iAA0tumN6qEORPmmlEFrFewCBjPNLszs1st0V
UoSnET4XDnLD38iCrcO0pA20dZnt7YA6PWCwtcoand/M+tMqO6C3bqZOA2agoMv7i5uE0aWd8zPU
wofhmf1FWvqhDJdhQ2FRK0Q40ZJ4z1qYq6crQWaH+Wfjm7wtRfNU9y21OQmDeUAUjxys/tJa2eeI
Je5oEdG3dUw28RpJ1YawDOTtlUKwAX63FUDXw0qeUfP1lDciO2b/mP3GKFLVx1TE+YtxtfzIOmms
zbSgaDUwhSJUaoKfBh/zU2ZzKxnOwkPOPpFvf4vcyS/jBLFMQZNsZ2u417k1bgbg5ntHtey/s/Rq
RRk2JpI59DQV9CRJtCGNsiEOHdUBG8TpZHrmuURFjfs/zegix+DsOLiJDLvqKUA4huAzwTrralJn
bCIhRcdBq5PspiaeiEwSvoeeEHmnda0WrXBYyGZvk5uKju3dyFjq5Co5BPZwiosuP4et/mxbmCIj
0MaKFcyV9OmDN9lYsfTbYE/WhuNZrWWRXdxx/HJVv5WOjZ61tjUnAa47OsMV41UTPX19n5vfVKSM
dCfEX7GHEjV1eQ7QiLdktrHhHz6QUnuwWPmMdf5sFUBKaxD7DGrRVGRYApKYK0LQ5UzRo2q5UZU1
uGcGB6seN/nXYIqfznO9XaMG6gXKqv7moS9dBsRnFCmfjvSObMOilcmHR7DETmiW4+Sqkn8uMbDC
toN+e8Dxw50GAAGiv7Niz/FJQuor9KBbC9rPKax01aNCY2TrjcesoXTpwOF7GU7h0qr+MhzMDMZN
bjblK1M2F+QF5TpLNkKgsbSJmdl6VrVogqnc0oALN1Gsapd0HaYd1A/I03KNFsRi/2W2/U23wVsc
+PVOIUQeMpwsRogML5dABAhe3gw1tO3Gju8KlWqPEWeV4uWYXfFku/Nnj00vcpIfUTuPoSUIvvG+
4hwBRjDJVw/DSiDHZzJ28a4nv+c4/G4a9opst4hLtdAGtPq3Ja5B2D2lJQbaMuCf6nr4PTvVI56r
rwV/YTTMsXRxCZuez4aNPaF87XEGU1gN3hEH7oc/pUvamszQvcDsc9EEwYjtO2jKMTrBlfCmB62N
7/YX3s8juc8VG+yN27BWcnMYbVm+uOw5lVCoI9XdFMl0EUTxkeZriFVq4OB3bICQYmg//IHIq+Wp
sWf05yPY66F59dnSzCgi/wf+kbB9mmdw8ri06HnkX0niJWdpu6UvA9XnGrSy1TyiitkiSuS+CBNw
CoqRBHG225g2oWQvtIlszwfimeDC6qp7Fr+PDUy9osNQXhczCgXMmSsjcHeVmecbWv+NFbzIqs1Z
7LGQ1ZlYcAP+izyNxXFSgsfNwhZWug8YEzffhdE6mkzo6tKtt5AfrAjiouFFr1bTKfZfNf8HYjFn
48knTohJULUx6VcB+HwJ1vyIRGfC4kfyeqoFw8j1Rg6L2e6L5BliDDlhkHmbOY0pvDsiXHAqPNom
WPcJlAFVehMas4UnXtsuQLPqDVRKcWesZPrmcnHSF7JJuTHRuhvaQRkRd+T5hbPaAc74aUwG/PA/
nu1UUZVJg2I1/fbIymAOZi5VQW4x9hvFkcoH686BFnVeWlL/7MYTkn6ekhlA/s7yhva1HObDHLcP
asv3jpcmQmcKtcClVibE80CXl5GNMbabiAkVHWJaM2OFedCgO72KYZTPOXx+SlbeQvMAGQjUZsGC
wg+78YN+cA3Np/sWkfNQoCqLgsRo1275ucbi1MoXxR729P8Xd5qtU5bxvUsEc6DyUT4uOOZ+xemH
WwyyQd3xsCMfSYHbX004tA7My+QfSUlHxoR4Bh1mA27wZI9QkFyYqSuUgHeJYEm0GKLjSr4pA0+I
L5lHCPHWjSiJ2j7uTnOPvGQuxX0wpgGCrT9u2rJ9Nvxk3zrmLinmYTtfRzihxjTe4xO/r52JV6Ni
JrqVNlbi/ug67Yse51fBbG6DgOtP4CDOsdRbr3FfDMC3xZC/jDpFE1a725nbHBGO8cqZVrHZid6d
SMPBJYeIH0pFmwJaLKf8SprGT1DT+DE5+O7M4hwnxTYp1T1V/VGq+U8gp72DchTqWPZj1sUtwtKz
1w1Wc9PAD8neTHX+mVCp9iq96Mlnxnwg/uPmKyLQS3TccQKppAslhSgzpLP1aSMiWwPjcXb93IXX
jIhTbS9hIu6SqcCgDhif117G/iAzgpUg77zlS0buVLIuTDL+4zRenKMe/ALOHIoVVKCbajbDp5RQ
PEW3se/gyMOhLz8Kf8guTKZWTuoGpxkE4gGMCpGDZnPy8wKVCkF+TA2Cq2THG9LD0UH55pmckJWW
tf0y5aZ5ZKz4vTCTpzkottFIwhbwkHZsh2sf5a9WFQ4sbIkhTSunvoicANJRKPIoxvxvGpW0oaze
IBn8rjOPjZhw92mjbN6dZVuHsq4nwzdWdOuWCQ1coWyzKwRC2uG3FHcDccTLmLQLsmd+1J25JOTV
eBdhfQ9PzI2rVwFIwCXi8Sntn03fC09SFzyTZJayYszdc9ASIOg7wEpJHd56U1y8W6H9x2yCcwFx
/c1Fqef4wcSbiohEZa44DIkTvlKgbv3kyS2j4suEuLLxY7c41mNBpnCWL/ezecqbfD6MQ3SvHTM5
pVFsXWZo/rPmdwGFxt0nLu3ehK/1gti3ZyH/FDjeOZqsDyYO/SFqRYFtqOLTC+hL+mnmeEUZt6Ap
qes7gds3nJk/oLtgXDRZ44+TmseODNJNaHKAome6WLrbFgU2wc6GOmh0x3BZZkIRyaF1tK7j8Zba
aivByA9mAyoj9skLcIiuCxqqBzMvyAFPe/c2ieYwQjr7mgW5FECAmk7O+O/kRHadcwCI9gepxPhe
y/ShGu8PM8rpEOT5r4g1EfF+pPel2nqMHNhnJwDGLdrvspEjmXDa2kWz++L6GeIku8gJZTb/SUGH
0toV6y5IbUj4zcX5jPe7QbNw1tYSCTxusMn5r5O07L3w6r2lYsGF0ifXoJDvRu/GpEXdxkVqY9Xe
Ez0gN11KyAvpzemNC+cAt5o0kdqEPLfUyCB7BmSFBYIz0/DANzDANzPnPHdNcu5yde5UL+4mT/tW
llJu/VZiGE/yS7+Ed/3/paQPYEdukLwnRbZFR/WnQaT/y0tzd5OzBsdmC6hycd23SGG2fUH4D7zo
FPnsuVUdcQ/6NSMV5J4sX0iqtgtFBBLP6AEzV7ztwpC7IpPFa9CyBAZYlGwaaGjnOtMoxcOyvWYa
+27ltbtxaP7a5D6dmuTmGqQOIi76F5ctAWQdQxumow7Wqk3OsLZrmk3D+u61FMsWaXROTZPNGEHm
cQfjpb1lbfSteOR9El8d4SDJBurQVeQpWn74ptN0m2ucA9pBDsE0E3EbaSdl4OwHbfwChUSiwedM
1tzO8a1P5G1/8FuWA4OeRMlgFwnA6xE1ZgGLOBvidqdjoNartuzxP3dNvjVtXgdz3gCotv4hlll2
BGcfM97L/18sZ/pX9I48O0kU8vl4DdnITYWP3+nvQZrqo4lBTsRmc8lj/2E4mvaqI+s8Y+zAPFrf
bXRk+yINngkJDy5TZP9aXmrG2eN7pz0klL7eD0EVXV1ZqP3QUyXnChVP+On50WMOsGjmbOq2gVXD
fbDy5Co49ArD33ex4V/swETfZ+ao7iG2xH7BZAPoRWCP1jYrueFLDD8FWUxr7DwADFN9HWc8etpK
/5glu0IN/5RX94x+yj8HDsLcwazvVoVENy7gwnpYkBykmcy5Ied0JTm3tQFYlo3lxUCZyVg8/+Pa
2UtAI1A28P9akW1cJFIryum3MSQk0QjVn772MwCMyFHaQG9BmJirkpzYVdL6J80Gn1q7A0rutO46
0Y579LOTY8BgfcTJM7XVtOEnQuEVSuIpDO/S0THjOvq24x+t5herae4xM9vaWn74ki+xDnYIIgXW
ljKovjzNmM9H4PG2MRkedEVEPoYzdccK9bTcUq2Fd5EifgNyulcFQ7UkwfBgIg1oJ9vel97fKEbp
FM+/KgwtW9KiyTu2zHMkUHBriSUgZo5Sd+4laFV45+4sFMnniBGB/cf5JbFLBjmvGtIao8X0JgHL
SkkHEXvOhurtrqIFbTUtYIrvqmFP0S6q+QQdcjQrZN5EoCDjUHefMFDMAdsB5yI3YFlvw5hAibJ+
FTX/xLRS/yDcj6hsKTtKcmP87CeN0ZohBNmkjIq7aqAIw3yKhbMPOM8JSXPtzeRReSqcapzL7Aqi
hLnikyw9BDgxXCobUILJn7WH+Y5yjMO/tp6nmS2DGn0aPdP9/WxuO5NvJSMKBBkfEDczWQor7bMg
JdoUG0q21yo6NDU7nnAAgtJMCJ7dEVhEHnz3Pkie0Yo+9IwHaWhiuPZKfhRWxFKWqsZQyZ8qcdB/
zuc8B0vRyw5AEuq/1Jg0G2QMq9ZYviBH2gaq+wt/jHW8D2MCLIWn84FtN57MqQl/qkjeGyt/ZQ+D
0qn4UoNDsrzEPNNZlN2CJiyP5aEH4rCe2TlRtmxyZlmA/ZIfW7P4lx58FSzEJebC1te/05rvEP4W
PN4A253XMjMUj/Y/9s5jSXIkTdKvMtLnQS8MZmCHvoRzGpxkXiDBEpxzPP1+lt0r01PdUiNz30OF
SFVWhod7AAazX1U/DTjXBoVuQTdRoWOe5JXLCaZiTWo6XfK+4Fr3cN7VelI6O19tPj3a5cwhlMP1
3NQ3UIgMjLfl6ygoppndtLwJ6Qhho9hP/DHiMDVWhrs1I6zBk8UKRtppNczz11CWL3lpN9upyWmh
RH6zc84bBVSom9bCwmjUnGg6K7/tLOIELj7RANWGFCBfaK64Kj86lyEGu3CApEi70zaPh5cBGK6o
+ORR4bM5Sg4+8y6n/Rkmy4TwSRVMuyDsLPqvzNCRbXbeZCzZuXadRdSmN8nAqq3iUBOW3arj+boS
jI+H3viO+uRMw5aGGI9W/ot75kxQH8BZAd2FPcjlz7mc8l95v76pGEswdrYUqTD955/vDzH2jr/9
RfxnRBaqqqLa2w2BnDaB3wJ4A7xHPecnd/lq9lFqMC7h4NNArNaMz2PX3hXSeYN08aVdyytnwg49
NurosgfH0r6zqifpWpclz6ojMeEL3oh4tZQfZTT+4HH5kNI/zii+vDe7bgMZhY0i9gaeLEySyDUM
fGR//i6F/FeiK2/TcywTRrZlCe8P2N+FFdOL/cnbsddGYh8JkJXmIlazjX0HgwCWvbeBgoWdZ9Ef
K4eKds+WKL1R2tADBq7sxr6EfbtHN0ID1Vhkn/VLMg3jSFfclwViiQwWCnPdhUGjtXaW6gOnRVaV
IFiYXSXesQvJ2jZM9SnmLViAypMsnWPWccs09WNWYQKZNJekddL7QWY/gOm8Gdl4OxqGvogYoqAL
kooIXha+5Q3S7SmOCYnMI9a9NKr3fkBVYS/GZodz2q5v2W8cVbmzTFCLvbQfhiXlxSN5NKQu1Kz0
+sJygRf2hBeRZKeRoH50/NdZ0pAdnyHsmthkQvrIaClgS/by+7apbLCMAIyOcvZeiTBAHtqGDa2l
Cg4ucJt1YziH3HWmGzfB0dBm3WPWyQOWT5fxJwkWwFqOjF5bp7suSfoLhM6vok4+K5MsYcLNK/PW
IFU6H8wQuaI2dpDJIFU4XIdWkt1m/rxtneRnV2lhljRVrRXQcZj2yJv+Dfo6UxCLlgcBGiB7Uv4a
khypmgF8V20QV5iG+zE2X6Hl4aVkIMKqZn5ObV1tvNxhb2OpY2TyipJ3nIi/9x9QOPBf9Qf/QU0e
XcFFx130G239Bxiur0wffD/TJom2+N/vubxoFRekgsTr0fu6sKuoGHVCDDGZleB3J/bnwMzIv8q2
CXbEVQmI8UD3cGiTjawv3tR/LbA6143LLFmnQQPX+MkhiIRz9qsVDR0ng/NKChsYikOEw4/3ToOb
w0pKax0BB8qJwKIp8x1K0rKGhh9MGX9k178Kmv42nZHR7m0ve5Mm+BuS2zouVb44SciL82iY7ODN
nfqnQIdSKDMvVwhFPCRgbgJt4W007dHUqDUKvgZa3HP9wR58G9S2Yupq8U69HPrQ7AjQKWxN//x+
t//N7e7bgnIEj6/S8jSI+59WNXr/AsCKjU9nyls0xK+iOmZGd5odJLckYgAkhDNge8kOkA4B7ap+
Tbcw8r+YTbaO6sfYcgx2B7o36nTdDQMgvij89G14H72B3lkm0Byq6gVlj2HatHfj4TOMuUOzd7uF
KCrCi2zUHnbdsWq71yLnyvWF++pZ4350+GCICBMWAxBgmwF+l+z8+8nJtp/oiJutmaMc+Gk/swr7
W538jAv2Rl7cECIbvv/8w9IdFH9kMwPNcTwWRuChBMf/+4cVWpHhCAfm0GSVP2eZfP7m/mNt/jlR
owRHS46QwrOf8xj8graAqA0gGPTsJugwlpv28PrnP5Ar/80P5CvL1Iu1MH3xhx+oSrg5mPr4Oxdr
GBJO/O5lj1kKO4oi03ocj4Vp/GDKNTKt8A5FcOyrBjkA0B9UNIKt+I+rjNtjlvIT5KmV0M8zVCRn
emuT0iK0Ruf6GefVkTAu6DYLxmng2W8SmJVpwPAH5P+VfifxyGYsG15zrzzSXsOTiafdum99wSUP
HWrOn6wyAJpTE+/XUbqMsrS8HOmjsqAPW3RFXKbuYQzd5n5pg8uYg/N0DOTyUTYr46vwiGnBn31d
6im84Bw0hbaAhxkbm9xfSwo58yI764VO1lxvg4p/hBOnP1fQd/B7Q8hvBg7dz7GyH6Nqefvz34P6
IyvfNVG4bJyIQGuhR8o/VC/g1FzgwbNOlfyUa6rTaKoAdjsxIOvc9FylD6rO7uM4prQUfotZfCQB
+/mMSgY1JvXqN2wZ6YPKnRmYlcEZIIEHG9MHirKFrgksGh+DHD0M7569bjtFDSNOKGqPcjZwz4PD
ZpoCjM88Iwdq1OX9xJBgrWvycMRRsRqHt62+OaE38UFU3t/Xkf/fVPM/NNUIRyi0AJPOhv/zz304
/+i50YU7f/vLMXpv0ui9+Prnrpp/+pt/76vx3L/6oHG5iIQrPcvTjTFAq7q//cWTf5XSVIrHIGUM
LqvS/2ursf9KHY3nsXqbtm96/I3/KqvxWaV8Okps/sxx1P+mrMZS/2ZbKD0eD57J91P2v/DhzdyE
yGDMyy6uKE41nA2J/foVsglz5bi/0mYj0buBdpbKhqro78PWqL6T1rvYRbmtPHdEr/aDnTOL8bl0
u/eF0tyjiNwQhbgG26yv6DpJWJAKu7h6Ufiza82LWBJSN8n7jGTFGTV3N4uSyz1Wmu0wuZwIKlDn
Rf1kCiXf5xx1xSOHtItV9mA76lcl6pwuZ+a/TWEfTL9lpUHHcdnkc/6OCFYrkAVG/176LTomxi8M
CL7Lt0UxVODB1sab1zRseKF5BTAloKfkO8fzVh3PMjY947aDb32pM7xIsxA4ETODsoxwW4fEx5hj
RGTLNgRgFa7OEbU5+mEQLsLN5SWXxiInOgIGQJYBoRcfjYpkeY1b0KM2rNPbhxLAtvLepJV+poEJ
+cRwmBuPgpTtsinnSi+sQ7TBbxlfScTdYD+bNhBEgzcGSjsl6mkL+bXZqyH+OXiW/WEn1mWqzqGR
yMfA7pfLMuWr1pNYikuzOcV1cbRkltxiWBqu0bD3TbmK3Kwksj6qe8ucrEvmGIdp8tT97/9U1qST
XSbDfaOcW9nTP1aWudhKu4YkTdZiGxkyuGfyLvXUfXzNMo0HT0NIT/VM8WxJmKxRkXxOwxFQp+sv
W7Ppn+fIys7zotYRmcYj8UPz6M4lGf3efi45XeY2YKDWPyuS42dgGm+hVyeP85IbR1BsGEIoI6hV
U7+7/ouUKJidRSDeysWahxB4W3rNT3XnI96k90ntCzgzhbNTcRABQCS4kbB7uQ2jYG9MGL06xpeT
/7IIO76gtjPkNYa1ETb1HmKJ9zh4/a5hIqz6MTkls+SA0NhwTvX0+PcXpdmldOFAqO289FpEC231
Vvpj1rPnUk+h89l5YU8DDl8PqBlgXTtHaOupC/ElGd6rzC0pjcYOUTPgDvSkm9Lk56xxL0E3zec4
LZa7NMfZwHh81nPyjkOVzZgfpJeWXCUlkWxDMHwDL9/zmCZKpJa17Ji+93oOn5BZxSMO+L5fFXpS
bxjyOEISEQ7bQ0b5bSuIvurpvkOodEzw7cbdbtTj/8kXd5kWBAYtDeRaJOhm4IkEZIDMagkh+i0m
aFkhT5c33BQnFywF1xlGccc5zwa3ndKihKnliaKz9lwi4pyMojtGaXomXZ0ejNmOjmY+q5Mvii2J
qGkvsFhvsr7Pf9JdXGCbp20ge2m0UFIXoJMSLCD3YKVwYSOnmANNAgV85ojaqedgoeRYay8Uf/ub
2lyqsxlNRL0KnxZ5TRbuGJKIqUtuPQWdO+s5rwv10EV9jvMFsSdn056lXftoaiGInpR8hbccTQuV
KI7dfYTkc8oqp7lG0oBAM2cbDh1EqQp/56M2of0Wj4sUOEGLlY2JeFvMFoFmXQlQ4qY8OvkwcHYF
ZOePotxlQr1UUzLSzgGsBP4QHBSf6MtudmPzZtGKWKe1MaHrYbVahlUXNU/FX/MSoqShFjPgjQ9G
3TZHp7TOptbdlFbgdAgjGAbj6CwB8Sst0zkxuSnFWI+SPXBezoKCrWU9r67UNU7BbojcSVjAIXjk
WgikYDZ+9sf5IFoHAqOIzlnMSuoGbXtIOebyWRUbmxz/ZaktuQWghfr2o9XqYy+Ev+mEAwSop4md
kdA1d/Mrg3OX9u7gahi9ug6Bv6HJAS+nS+i+PLOlcXZMu68kOH6Juvk0Gma1ofWJB+TgZO1dAxzP
KsoTn8J7VfMc8JBVF6xQcKturFCka1RE/MiVQ2R4fF8aH6ME6myUMu/oaPGF2dCuuHweJ5Rc8BPI
0WBDAq3xRkX6yYA9pKhnejL76pHX9LQorNXhOb1GubVHdpuXu45cpn+aBR0TMLvoAIp3VMo+1Fpw
nvFVr5opfgowNtwS2EcLxVR7Y43ttUztY6Wla5gzz3mPU9rExgdY8E5MZPCEFrwDM7pLsGrcDDzY
VBAf+uwO+6mX+pdUC+ZymxpLspodj2nOLKFdw/hgbas5tydQ0QhebDxVkrKuXc5sjtbj7eIJKGJ+
9GVzF+Ox045vtrb2/ZgE4D9QSqaunt8Srfi7WvuX2gVggg9I17ik28ckDcUZViXDHKPFOtDiuPfD
3FzbGsS/ALDdM9O1qT7apjF7+psgQMCYzZd6DE+TLr8UtSU2ZE84IKbObR8bGKVtm2oOY967KD3a
6FB7/Nh4Q91VRKSUkEj8lFIv2RDx3DKo+6YChQBexDKFb9/Z5NpP4TeGv6999WqLRfcRaNcF2Fjy
bedWNvUdfKNnpRgVTQm5O9I83rpJBPWRuQOF04vugy71oGoJe2OGaXj0hXeuXwbHOTbaDUI9Do59
28cJ0Xtw7QICDjb2EQ/jiNTlRtpX4g7JXZ/RG1ODpQ0pTnHD5MnUXpSWS1t7U/pISwbaryJLn/sg
usyUqczlAvzUdp86bXSpteVFLSJbuRBO8n1nQaYNMMeIzoxvhG/RvQ6Lh3EkY93UfO61p8bCXCPq
FAJqRC1W540r6VLUKgQ9vdqTg3mMGHpWGZtSjKAnb7OxAPrhIDDyUEv7Dxi4VLTqcr5O2tPauPWT
Dhgs/q6NkvW8YxvTMaQxn0J7ePMp/2S3QHFGijPKjnkw1bO1gllUrTwr+bDH8kz4DuQMWrCt43tz
PVDC7jzZpbmf3K8+gATRxQ9wEu5b/hlNcBOFbQMoyT4q9kITpcElvsJ1FyVvcLb2g0qRppP0Eb2V
QT6wEipeKSpMG9zZ2At9bfGakpaqMBfa82/7V43sJAa5mUz61YzokT3wxwxAOYNGyl4Rkl+ab+YB
2EKq/WUpbairtAomfOVWtp01tBdcjoBubE7d2c+ZCoN3SbdGoHOm5ReCME5BUXzZwDXx44bRkakK
W0TkBuDdvYl8XQNMsLL6za7AejWuvKTBfKz74YRljRjkFTP6iXTAsQiZtU5V+svi0zdNZ4MEB0ID
X3QSsv9zQFs1PYTLNqVu67d1DIOVjBOEfEl5NLZLHElPqUOQh/RghKYwLIDUJPycF2rUMIDp+usC
HF8dRB8l6bh45pdtW+V5slowrDdRxetoOWpVTvgPS7kBunG/TMFm8rynSjJ6W1T4y1SoHqVx8BTD
TdpVEu4D/g7n6Kd6RCaIJsJhbxQS7puuAfqA65rBAbEV0EKSYuDAOZQ5WL3J8J5cfES/3x4HYIY7
ZJtvZFjtUzP5Tio+D8slCaWYXWg3HBWQ1qbIrcO4hEAfi18wMJ8dKMY0k36YQKwAcMQ3KX525zq9
1NHyM7X83WgtTzkXVuDShNDkjzkRYgM7f2LBDDf4pta9TUdw03sHs6/f0pyX9Q24Iri6Qr3zVr17
dRuK+UT2oczk15L1b6bBk5TScYlZEPvvk57gNsP8XnpbioAK/8MNgye7t3eV4z/FC9k+uo3DLPkw
a04XuWVfRauueRI8NRRQR4PxXRXsPIHZ0mwVF+1bXoTboE4++ir76ME+x/wuO/fAfXWXopXyl1yH
N8A7zcb4w5fWPcmJQ+YQ0O29b9cEbDUBvKcVgIWfR6V+fd8paFKGQdYSJ6vYGrOXLQFjDDRcZs1O
Ve4HIFfu+bJ+K4r4A1zZOovfLJqApVG9VZO4L4SxcX3rvkQlo1jhTr+9us5+dZl3yAg130SA9wrf
fwpGfvYouo/S8YGCpKu1wy8BlZIz1XFKKQZODkUloPlQUMP9QoClL7GmthbNF4Ftn6Y5vudoqNnH
r1aNDAZ3CJckXsWM7RZOa0yvQJYeBlyw9QCNT6jmY4LOThDECA9yJOuPJDNM8DKHEPPi3HwID4iv
ttmSsiKAgfM21RZct2e700AOkbH5Ex/iedJ23UEbdwE0fY6uf7dM5t6ZxukC7B2f41Lv/DT+VLAU
jkwzj7aZ7L1O28Wy12jOeohHyCj4hnksaBuxFmlbXNi1mYpLg9NYastxBM6EUxijeG9kmmhERCs9
0DRHlTYAUaqiP0GwTAHcVFREL96hHrBwNDKSqCxkgIYElpcaiGZmuYEim/bbOcEnXcXLneg0GS1O
MZ+ocLojs0E4CGu1waToZKRYPDvtu4a6xyT2Uxq2c+tj2oXbZqRHB1vLdsgMIm89ZnOw5trI88iS
+1arvrrXWB0+cu5Sf4CFOrsn2NPrzixM7F3N2uhDVm3tGffpSr+xCHVvZFrhE8zjH+DlhjMqKSdx
m3iEmNp1kXr13diWe78asx8WJvXMFcadTetjT2nemtjiC8F5caBe/B61cDxr5JI5Ut7l80s6TdEw
ECsZDihfwQFoVXqhSsLNR4yh2j7vDELsjCqR20mb68POx+mS0nYAMZEzCk59emAk5TsCM4tX+CRL
gcCUeNDnJCWEt/PGfNdlvv4YyOcDscXqH1t9QCSTC5TaU/9YJ4fex0ydWuRup+nF1pEBCqF2hCW8
zRQ75R7KSHXbh95LmAjtarPiY9XHr/iveO3Anp/9fvzou+aR9tH+gdHQZx7B1jVaui1mfP432BAx
mY18YukCqLP1qnrn9b29wrSoLtKvCSMRkPCyVGxnHZooWmDWtklRb+x08b50QgO9voRe5rQHLy7j
xyIGNuomY3JtB7IjkfOAu+vo6biGZaR3nssMFsdwfq6AIPo63OHrmAc7h3SH4y9f9jWDZQKhRn9f
Vs1aLSTmcfPMV9lgPabuDuk6L77tnBoX1SYlYkSF2bsTM/4ecN1ycuMnxk/JJhE1vi/nZvSLeWcQ
7du3aXEBDQ+dLki7uzB0bxwdcQmkf7PUptgaOv6SDdjKKVp/n0jGgPYjIqPDMsRZ8m3iGN29SRaB
Gk1mx3FMVlvHbEjE7DHr+2uLsHgpBV56AS2gJZ0zWQoCSmRt4Qg8k56g3Ch0LxSpBZt2HhQuydnD
25Hy8QsThEhgf5cIgED07O82T9eMpxjBsJWijqHrWMHN9zgznjNzVOsd/rDlls3JxZgK2EoYH3cF
FOHraDIYmiKQf7aNbZ+kUqAzS/lAWk8lDbWkcrjv54DRmx09Gjrr5BJ6Sgg/EQHs0rDZWDoV5dHA
ZoYTx/rAd9aLR5CMygrsJ3JrecDueoMWcMgRrP8krrBM9GsXcZviFtJKppT70KkArpGQMBeMCPNw
scoifiqhTo4m6IFEIcC0hhAYCYebqZlhbkmF1TzxS6j/M66UY40zBbGcIDsDIyoQk+klJia+FQ0m
O7Y5FDIknbFy6vqHDdZt09rzKmhT6kAYXK1mryINXjmI0qj/q9gIU2JQIEc51lyiV3PJ5S608GUq
k2TxSJDbJdwUpLBCo/SH0VDrxLTl1R/UwlkMYFEOYC73hpn2V+qPSmsp10YyN7uhG5k6kS0tqAvb
Wzm7KC+YDR6eEUvIaN7aRI3rm2ZWTCInTCwegA2GCZm3X6pxQUnO4l2pBv/6+4szCovWpMbbsLOp
VxgpkFEGekYqpB2cYf4IXrVVe7vOOHpQNpDOJ8eOln3FgZvsSXLxzTbdO319oYkI8vsQMQ1KiKF0
0RwdnfAa04d+RrpbJYE37COn+QlTCCW+3dEL4+FiDtjzhrezmzwVYfUpFoIxS0b7HUvoxshTsKnk
ZmEXzPM+b5tnLFHhujLpXMLsS0LdfU8Aa8JDZJrqwtCLsjo/oQ9F+yVbPg1sazyMBu4pbsiTImDO
pmt+aTqn+ilmcM9cDP3J68rhqeE8hzyUGSN1Ah6JSKz83NdOV7esPq1Bj58kPsDMcz36jsuGLvuA
/8x2J/XfFPDnbYzl5Zi4Fb+1+qulluApM9MXS7i7oZ3K+9c4rQbO/dTHYXBkaDvb8yGwnE85En6Q
OnwR26ji48L9QwEX669QT4pR2zoYwv5gi+EIdMDIov5J4GX3Ol/tEXrxf0bzLb6z4TT3jTi6aXbp
O5dep2lGp3Q9/w7K2z2hQbXL2/KpzhjONa/LMDb7MVlwli8V6+28BI9Ojc8bXbg4kvbgDAJbp/MG
DGSZ1d/YxG03evq/d0B+FSGTjxZj9do3u/DBNR7R+Xvm5wXMObe5xAGhR5xHBuieXKyqLqq2dnys
52if2nwE4DLOXmfM7OyInLXNsGNwCJyFJpkgr4Y9sSWDD/tuZu7kh/F93cTueg5tixELBDfdZFTO
LcA63dLlHGtZPiSdax+quItXvowvA4NPWJ3AZdvGvvpp/u5yXawoUSRkw2gTTczYAVIOb2JFmLFb
rG7PaAtkWM4kHNKtf0mSEaPTB4bhV5EX+UOZTIT6J6g99IZdq4JLR49bbjiIte91n+77KZp/JRPn
DdqMrMJpvrqOPctQCoA5pnHOgmDadwsGEFwBnBKyU+0k1F9E7rjFgd1uK5xohVlivyJN2mDVOcaF
d1vStHgux4SzeIjqmdGPdUH65luXN1GOZa7IiuVKeuicVi2BDx2BqvK238L1B81i0OMTWa67KkaD
jemgDaduiKnPnDdLKAn1EZ7kfA6pEIAcA4xprk+pR52T/reMmMwZiY8NJ3hdvgS3A3oDiWP8llHM
FjE2bXGgFoPwi1rowFoqDoKc27cj5/dxKUeqFEDp1F3NA76wPqaYriQ668NDj5F5BYcewyJLJFcS
2c8Z5IjrWZqATOqZw8nO95jlDKgCvVsOZ1zatN8wR8dGuY0DzvIOx4dzFta/OADQEjFGOMrn+IsZ
dHr1Ft0/XSDhKziV+8VnkxFkDBYrEYIMyTyYFJ3/mA7kGjOZv01VO29cXSRb5b9Jp7lz6bTlQsVD
zS+DiQBySLchLkxx9CJ2iO/Bvo44Lwc6+KWsT3s2xV2Vc+06gb+l4EOeCX/uWrjaND9VlHjERNIL
n0CSr2D+2zJfNaMrd8qDfDEXjMWUCRErnXsgBjD3dnk9fVd2Fp78kbgUgLluVfV9dEZAwHXJ1Gxd
kTM+ekAqyIi24d4iwcBrpfWmEHqGwkWyC2xW89kCjsz/Eh982DHrnFND4DJKaYFMSDfGNyFnsRl0
XQEdad4YkzxYmnjnetEFrIy3JxxNq6RQ87ZfwowAODtNJxMbQNrlFrKHeZdU1zoI7qwuK15T8DuW
hCHrlmmFxekkFgtQeBHOu0nsYI1Mm2GMtzURtsDq7QtdrK9Azci35fbdQGwZhkJqXl2TkHVQ7ZXw
09tqmtaOa+FCMfWwkRN/pSbkg2n+KP3I35N92IOsmw51Rfw6x7Neza1zSuPpe0rH5SFHHMiG5UtI
Vz2rOPquI3MvynK52gWbtnIZb11GxIc0U1shuEULSUdLYhgA+rhNwE26e2ebP8dZKC4yx+Cjd28p
m3JAhv0N8TuKTzuJad0bxaquQL+XnVdc29bG8Og2MAHZR6FtsJ1IwZ4G7ZQyYLXvRh16cpNg0w8Q
gaNEGTjryLOqoDsPGCRi3LrM43RJqlGN2yy6RzJLD/iFX8MWLGM4ICkU4EMNp/qqZJfv8tQCqtQZ
28qlss0MqwPNyC5pTendJWLaCJFkuwzxCZ96OO6xscY7xNPN3KfTQ0NYrky6117O4ZuliTxJR/Fp
K/JnN+qWlWPAhKmzmWG4/OiqeSI2xmLg6tlkFzT7LGE96CQXWZQfZ2eW58Tvfg0qyzZKeRQZufoc
FbTD3mRvvRpZdJWY5S3lCjwv6Q6ITRwUTdOvUBzAqoFHvKkoI9r0SWdvpsT8Ljt83mMV5AeUXwq+
lkMINdEmrUJ7lrY76wuWUpyd4ZIOc5lmTlKvxlxjUXiwCxWu28H3tx5AQTUzTJsj48RJ0r6G2NfX
dfkw4wsBInOPyPmylNbHUjundlfKZtyWFe6ODBd58Vwq/3YyxUGFjOodh5QJvIg577cjkaUirjzO
UBAt7RDXg0nhSVw+Vlh9cXQzfoy8z3mOP6xuAUSf55zL619ldPEUhzVfb3TSQZH5IqbJIY9uI0VD
6qalannlQrbTNVQjaVSyx1WGix/Dm+Gy/OL2HtbFVOV7tqDfhaGbbJKqPzF1fPT6IOGMjUebHBZp
V/he3ozHyn9vZNxvg55ePM0FmmFgtviSKV9KRnJaxaHRaezZaJ5cVxk7g/GQy9n4gHecM2nWnEVx
TEDSg18b2NojhN9UFpyLpapjVKQ2oRfbbLZcv4PrnIBf3PZ0KwWhXZwBVNyZE87KPPLER5H67Y72
OAIYOA4jg4TOKNdTqPQTBk5uo1L3KAV9v00CetkhR142NcuV1d/ye9SV6iiPwfAy09mCcZkqR98F
OGc0o7Wbg7hn/KeWSzjb5bb3mvh+qitOYcrtGX7Y5jbnlnHLSP7wMYOaQVS+UQWD8LInHdf/6B33
MjS+d07N6BCS+9yXpXwPSvSPXsTB1VnETSnDbruM6AjjDPh2TPAfjBFyksJOynuYbjvTGR+DtjyK
bg5vSLqUZzBNNObCRmYUUFLiML6bGPnWw1yvono0TlnivlpW+DImJS31TsoswgG8YPyyw+UqAic+
ZOoz7b8KhO1OBafEzm6h7Y9QSjlKY76+odsiP5uv9M3eJdRpupQ0bqgNXQ3CDDcNIQkMzc4PVeHq
G6mcvlka+cj+elvmoQn/sLGJ5RJdkqrYG5V/h68sMvOj8ocPT6D+Rw1dPcO8jRyUdtMS2ygDA+cN
sViPjqDyzf+cDOCHteti987UDncsKT3l3MxReqYh4LbMHB71xZYyXRvvPZgTZ/lkDLYjMdfuU1bq
ysfzQBnAbd41t+S9naDJdrbl/Oj7qt9YjfHVO8HHLCk2ECSNVpHH1TXFj1Wl0WGG+Z6GSKlGCEzT
ah/9pnh0CJk0RbUleAP2w94VMo43gJpoA1u8k0RwATzVP7SY8FaicS32OzigZDHet2wxrb4D/O62
5loWJV96H0iS8VrM3lcUqE2dcRctKorIznM4zzx6rjAzDlXC1j/Xs9j2e0QH2tSu85k3h6GKfg7O
cLIXSLLMNAx/+vAheZ0hJL0PIUAPlsHFp5/YnCPO9QPnfv3DR5JShaBk3fHHR8qx6YfTro4oGVHm
pubc5UDcvIbSZelFFnVS1XyApCBQHSWLq+/tUU+7O0VSYleiCmCeiHhmUJgEcatozx01D3Ev1Y45
2G1hCAL3TDl3prIefHVe8GNfx3r4HpvQI/1ObstWZKumBRynRJI3mEJgu7DkW2+qAwqZeIzbJ8/s
w3uYIlCY2vqRp/i2IC5y8XzPujUQRNMw3GFrGbhuw+TszlZ8bifTPvGrWcLaoNOIuuRJ9vbVxLrw
NNYZgGD/OfTGnZnN7YvhzO9UCPKYEOjvdIuzUFhmDxEGP8dPAeFqb9iNPNLm++ABT1g39EBtehnQ
WxEyT5QNvaV+fcZdLG/M2jYfQ+++W9z4lNEbvir7YX4UycYps+0i7fxRKucpd/wBNJneFDIDVEnh
093neHC4QaJnKebsqHN0pymOR9WMa2AUaqWmEsXBDzpcp5GpH8nDLjchfrcB5dOW3btrfn/dMUCt
3lGqvQ/m+MGYvfzWKnNyH7WryxsiQO+816MAIm0pT3A4AaZOHQYprBwroNGC+0fzvi26hJrySlK4
aHjfc96OFPrU0z6eDK5lFZ7ZwnvH3LfN85AEIHQcE0MPR71wtBRTW4jRKXaVW44wUcYwAspc/+Fk
wNnaTY0m+lzbpbujqq/kgA+3pBw6xQLUI1NCL981UX4bjUt1WxE/7qfJuitI5O0d0823Nm4zUBOf
hnbiWkKRBIa7i143ZsaxLaOvAAcOL9IUhykcDoti+E7RMB5nHm+vQFvZk8YhmyWG61snbvxnjq8u
yFzG/FYABCp3V2XaV+cY9Y5OVTKKqaffD10+hHDIACQquQ/HwXyqk+4yItEdu9o/j9MU3XUAQu76
NHpNyN41MqP9Mw77ne3KuxI0zIZaG+JFsChpi1PtI0YcEHRNpne6gkwgsF1g+iA9UtHUxznN5Moy
IMNGGd6EtpqXA65mZrxMEdd1b9r7wcSMKkoxXdAtKNCbi0vvsX8jL0F4hZ+wKgkJQCK2Imnu06J6
lSKJyKCQf6Q9Sh5t5FRGg1su2ZpbGD0Qx5K7k9R/XvPiq+fBDSxUXjjbAGsDs4n6a5XH2E7/8WVq
O2C9+oDU9ZTfVPTmwkWG4nMwsS5Enmccm2Jo7xdn35fhAjAdplo8+tbJ9EPIe3FwNKtHB9sp3zRn
1RwOkUPZGbar+U2fT6g44GjkkDGV9UUNzvgVZSVZvAPs/eGO5W2TjUl2HIyKBBYH4mdrRImhMwRH
xmwm28YzEKBS/7nMfBq8+/CUmrl/5q4t0D5HWDo00BwdnUUo8vZagOzh6DeIQ1mLtWw1Rg8L090i
1Ikc3P9l70yW41bW7fwqfgDjBJCJdujqG5JFVpEUqQmCoiQAib5LJPD096tzrx3HZ2CH54492bG3
JFJFNH/+a61vlXsA92LTmpiQoSzM0V9aeeNwNh6JVkB89nlSs9ijAVLM03Vu08+0iZKHBo7J3rOd
coepGLIsVqx5SfNHg66mLL961VM4ruzJnKKgqx7CvlC7fmQWNVLjHcu/gmkwlwnu6w+9+Zj65xo7
/snS4OOiIeRmURzMivJSTlwkvUx28J9vxaijt6jNJ7xzMXlIUHszzZUYY95sfOhvxgkCjqdM4LMT
/oCf8NXX6Pyss2ngY9fcl6q65D39VmAuR7gnFu4QG/HfS5z4YaEu9IphyN33aYMqlfT8+dM9WlZx
0IdTnG5ryAgb47rDk98IBhYjrQuxLhqbuJZPY6vOfHHrGW5QvMcp/jn42d4VE2EqTIEfiWbiN0m5
jevYOfcNRmL+U/+0kBtcLYKtY1R66SGVJIyIZmJCicXO94KEtWB/6g2yaTMEwLKpR57ARLda/Myp
BpwGhxiAPEQtha2mo7zVdwdWawiWkEd5Wt+11fCpGaq/c17tyrCnKyKovpkIn4fWmLXKDRUYfbSB
osgLGjjy3pHpFzIf07ebXinNNki+6oQhRWOCJm7DGE4EnQHRLtVDWv4qqM+JFPL13F0QfcxuTEil
AS6DsuADfBumdGLn8FE0hCtVHT27Ofm+KTg6BKo+ex+ZT9vD19yG5mw51XzhoobETawH9wi2zBQb
VWKKzT89wP/fMv1/s0x7/v/RLf0/qt9p9/Xfnruv33/69H+zTP/zd/6XW9r9R0AQI8AQHUWuw4rm
f7qlA5//Y2NYdCIZugGEov/ll3aifzg+v8t2iOaFdyP1f9mlHfEPX/AHRV6ELRgF8P/FLe38exrg
/iXwRDpRFPpe6Pn3GMm/ZGqIj1ra4dyMUsVVeos4bZ4YyxA4vTryL26Qhv3GYn22q2xDxwWukG0x
sAH6F5P583/GpP41PYXdO/y3fAjfBgtnAgkewxCx9n8L85E48TNrjuAYzu7VoCVgC5jviDIkUMZb
8RqEJM3De6Op073gB371DPfzQKrKUcY7AI6nANXhUF/nafnTS0n7VWk2M4T4Gan/wRvZBHR7Z0qe
0DvNjicJaZIoGp9SBYh6pVoPY1BriRf2whZzgqiOYUoLNgLSMqxNQoGb1XE7Si+Yt1VC31Zqj9PH
yHkFzI8LXxOCY3T2qZCcEXKpwlX8esIPo3GOznIb+6r8iUYoKDhxn/qF3D/+O7UJfc5jK4xn8sv3
KsZA2jgv0eIGOyx2dHwYuz13QlBozjLmKuXAiirvvNeIi2Nfz1Kfhpw3Q1ZQ5EiEOmf3m0z1ryEI
++PIgZv2wsEhuQUCyU/DcedHLuqjL+ONy8tqq+8uQYjbydvsRkWLKHZPHSvH/2AuiUg82+ItnSJa
bKdE45OACQGhKvDee7IGvGHoboX6zwFnshqQaEMDjzSBhEbt6Mp1vHILlzzZNhM5vGC8N36NbSVJ
/E4eWSMXzpTnD684sJtNhJCyCZI2vRXV5NG6Rz9rRxv4VnY257teLuDkvV8gOty3pMzV6zgZ68fE
8WKnvC4+CBe/ZVcDiGhrfE9y6fTvli34lpK+6sUtQ+g7sW+Nj1Hg39PVSGlWoBlNtEMQD2iLU/cX
C+XpWAwVj2zPxxhIfgesRUJgNk0OjsUE7dhNtw9ybLGVwgAbVGiWLi6Jg39vkM5SWhD8HotxRsgd
wRumKiBrSmCyg9RuummGDokgzwdomcmwrxik1ksCe2quLOtXQG5oC6d1fsKapzfRxAWUcR3t3LEn
OS/78v5vxPa7gbeVaZIfi7AEORpHz4+Ji+2kSGvnxTbSeR5hLF3sBttD22gDF41ptFIfQTxCtUyG
4QV/u7+PhKifIbb4G08j5qh8nj/7wokP0hH4sfA1bqtR+ce0hfvrpXB/Olqu1+zFm0M9EZcrKsmG
PgvQHos83VZR+Zcm9mTrTFH5GrsBGey5Czb8GfWaIIPPxj5aHgxM6mPtDSGs6ERsZTVH9QruLcOh
BXurS+wQ30HcbGDjZRivrHAbx+RjRynbPXwfiveirEg33M/naeqh+i1ES57KnvvQakzAqFjOJSwX
ALkQSXHHVQtrrrB8zHpLXsPx1acSa2Qjb5pl2Ue69h5D1PS9KipQ3sKMD62fPNahn++JuuMpdmT2
Pddd+rcksIU3GaOoQwH9AzER+7IEsM4SHvQHORY4LKGYPlaQd49LpT1Wbxyu6Hkldzt68TUBbP0l
mjA7sTr1DsM0jkwZRXvlYYztKKi7n6IdIdCy9EXj8ukmbrIRvcI1KIUHp2NjzRXfEhEdx3nvRSIh
cw9rD9zQHQkXY1LaeT3kuKe8NuyUvUlkj+OEATjtLLVTCY2RaR0yjOBmJacOXGbYiNYmWxGOWsIR
lMTmNe1U0rXiC/zfGoCdF8F8ZTDhJx1lYvA+SyccX8AQ+pRM2H33TtaW7gsnTi4+YJgT7zv9GMsU
52znUQk244SZOCl9NnA07go0QYMSq9jAtBvlO3ToihMLhk35kDb4iQOXVcEWBPKfGS5Lcmyqqt1O
I2ULYdF7H24WcSxWdQkVdsCGXBHK3VfuHc8ThVHzN6vputjGSzf8DRBd0beW4aNEuz00fn2pUutH
a5jMKotrhynUW4UVGC18fXn2EWEXW0P46tdsMNzPIsh9xsU0qT/YjdB9iVV6FTFMH+PpziUqS84l
NKIWG5sNIwM9LZdsdzr8BQcZ9ndMGeVvlIM6EumGv3j9WY1Uhe2WIZD6ASlT0QrUPmDWOOm+voBy
fFjGBSdk7sIlzXRmwezn07dxutQY4DqmXmN+z7RNV65HYYSjSveWNLU0u6Gxmi/2wp1GO54+ir42
GNJ8Wivjmtc8rn6++TJaprdGuUT3rDZ23zHN4RSMrPMceiY+26RA1r4/oSF7Q2aDvJCTXPv3mylp
OnlVbjtHZEjyGJPuLLwrvV/irXL1IrdUe2BEy7P+nEqUOOBuzkro6MVglo42TVdi2pQ1EZvFrTcL
bXK7sWthUC6N+DF3xfQ48/A6NN0EArysc3XSZdT+9bn+cb4xWT+qjJNr0/fzW9Ua+T1P4XwcWBns
Ua78sz/r8A9MIwfSvMDHZoWO98Dh3aSEDaf2JlLPf6yo1VnpsY9PjP+/tfGEOURBCY0RS2/7Wbog
tlzeGre5bNuDqiyKBftEeLsmJyexIuVmHuUSy4NL3ec26JmgJhdZctBT8N6ndhFeQs7E9nZqRPGp
86sV6fCshAJGDXB/a+c1za1EXFr7x+joEU/XIp4mD/QUDv9s4ZcFTS757Wn006cTprqoheaB7ZDR
Qkj4PqSVyrEQPBcROS8OHyivACt5SSePkQTc61tIL8ytHhy88Q4FC0Ka+hIXVvJW+VF6ZClNqtPX
/BHMfpNiSdlpCtVYAuBn12cncMM1U6P10oSoeC5jlhraX73NYt5xRfO7shWN0prX5VoksX7DFljR
ha5aEDl+lZsnnMhigKYx4+5eUo1CTI7WHJQzjZuwtI93IvyvNIBqW3czSpUo+8eAgM7aStM7kpyy
Ms1HziaTNzt2K+IAJjymVDZfGLkA/rZRD8THBjCPYsTqQVM8CtG+7Clej+vBnJsYfQNNbxrFAUVx
mdgTKSJgNu72GTNl+sqE47+6/ZiSQmgYOvaRCpxnIkEQvma/hPlSE7VXneyu/K6dp+Zsj2d5mtel
V238wg7OU4IuDAY3KTdVTzKdeo17/yQODofpAA9IRxdPKqNd1XrWqnaCgh7vJbnoZfZ2g8ul66Zd
+OBbLblh+jAwHaBb/gGFierx4dvjF/IxyO78JIKPTk+gBgsdj7wKrP4XQ2+9GxwPYacys7439LbP
RZfRxZOzEtwUJMSfwNT2Zk/EBV03tO6Ja0FrmmXq6IDjymc9QQkHZRa6faoz3gahN9I2O6IAmNhG
fmGzyuoHHdR79KkCfE6hWXEMJXp3zvIof9X39ZUgz7P3dF8cFcztZ53Cj95Sfzf/CZrB47mYWs0V
YwqV8Zansk2kepzcypY+XfCOrMutLpv5z8Axql3ZoQm9y4ye8pwUFo84qkoBPlfzMZDdhetKuQcA
ONT2ZA3GpDguk4OHfehI43Oz81s2KVUw2k9qCnh6TmP+bhBtxEkn2toQ0wpiJOe4hdMYKpYughjP
yoH8wSdBkkg71kFL7fwa+0Q+u5Pomfv72b71rBnvZEoEhQ1IxGrr+hGSRjadnWHaU/Bz0fM4b5nR
UOabhMqeXDaED2xCPlFexXuaoKzTRO7Ga/pX/AcMJUXVb1q6YImaFAwfYT3zoym5Bkxl7VqiIe9q
ZMGECdj1sRTPoEd1Y1lvru99cHrgLUDvFJCR6Jm3dXuu8eWdqWMbdizgx51rREDfTdt8sEytV7RJ
UfGIvk1aMO8OXgB/0vJbYHd0Y9dT4KwNTkm24wsPIGi0MRhUljT70WG7Rb61uibdtcsN/Hic6/Kp
A7a+zqLFfHmqiF9gLWF6mljXJYTgc4X9lgGPkoKi/xMQq1gXiUdRYa7mE4eTd2NTMzFZpC2c6Smx
fBiXNDRJfppbNed0ORpI/K6T7hoRUJU5aboTM9ixqVLdqszi4BEfePreltaOFiaqbqtPtwNVwvaK
RikMbRt7QbKzLPXNAWUA1JbkZz/vKPbxRTEizs0cN9gOryYv7LeIBDhkqgAHyoKfOw4YaqdWrXCD
b+uh+13MEXbjcsFeYypBa6Z+zNJqOsKh55VK9GqZuvyScyo9TIWIHzQGMgw6CCsDE9FDuuTpwVHt
3RGARTVN4d0Nw4an4DrEV+hZEhfLtbWG5igBv29VuEybOQXj6ZQ9TzavmRuqcO/KV4S1Acb3vJ7o
UHcms8rqyn1BpqAhDpwEnzzGsfUC0AW2lrYYo8vfPDlIdgRtpbaBPe/j0e12jZ/NxwybPavR4c6J
S9xzOIzuS0MdF5o7nOXYsW6iGX4tcMxWwZ02Ci1cnceZtAKBn8456CKwqAjG3pdNabirOC2DCAUP
VfgQxPTHBGWgXzQjET2xM0dCfKyl5nuveCowjUEqh6u87oTCJiE8e7OkVfBaCuM90KE4HukHdFiV
KvBSxhEsw0hVqQ7g/cJKf7e4Olwj8pEw69xqC0fiYPuFeyQHbJ2anpUjvfO1tYb5TE6oR8ZPkzb6
IGLwN5LVIyv9aM2Yf65BXT50ISecqE2Kkz0wvrVLccJHKC6FBRcDjL4+LFqJn0lGLdIY6Dd0NOzi
C6W6TFMgQeN0O/ecqAbiSe/c7/WRbgzryuvduyrjgoAT40H1hTzii+ULuFWXPtDikT5atuK9D0Xd
Gxvvm0Ugun0UHJvY+hk6DRBZd6h/y7Tl6aMFi1bzsy8hp812/MumfrQQ9GMTPEOZoH1KzPD/mwnq
kzUXwbGckvmWZsuj7fTzUxirAYseXFFSUxwM6ti6YC95mGUfHjwfK6rSJme2qbovUtbDRo23iMrz
TQtIw0lAZYj7QbbLUDzH7NGpSlqsDdZsZwLSGGFGUHh2pgz3Vdt8Ie4Cf3aP2Mo/85Se7cl2EGvN
zVumHfZlyXdBMzB8r21CyTOz9Y8uiT5KXNqNnH2cfxj+k7BKr0Gq9C6iTps3YPXAVlSc86Wrj1jA
zqGHkQSg6nL2u5Q4hxcWJHfDvdeVI/7vCk8T8+wOQCAg0rmisZZM3mbRVptz7dT+0fY4lS5pmX9L
aDoPnsXxbLmXLfbRFO+zqaKyrJ9qGP7uxRsKe8/xJGCllHUXU7DhsKKkP0QOIHlKDVTwgFZCLXMM
R49HO0Yd0pWLLNst+RDvDavK8GC7gXzLlItHsNMDSVEx+yR0ypLsHnGqcLxHmz16ErLmnbLHYhNK
jnSLDzOqXKLmnNa2vuX4ZHpjvanZ49drf9uJpPso8xnDM/bh4DgD+zK2FjcV3iH8UjpX6WbAWZN6
zJF8KuN+jFbYHoEjNHvrLoR7KUFPVijx3rv3LSNI7ZCA7F0Up2bVCav61jGX8EoYQK+l7aF644iE
8uVB8EcQrnEx23yiKNOgdqZoi5LPNkjaod77jT89BOjmV18H5d13xxZ9CU5RdDOw+BacnbosYKuM
f+ak81FWm9rfRGQ2/gpnPEEGbg89nModL2CorF5hNop4AnIDHVlVPWW/x0gQmavjQw7+1gl6yICe
4Plac8kHJSmu+I8/iaewz94kQT7GVSr4PMs5qwVlhhIWbLRG4p1q3QJWZjCh4dW6eKx82b6AJ08p
jZr98UW2nDeZcaybieRj4wnOaNOMNg7i7xQSA1zxLL2K4O43zNNXiZmGOMw9f+X1tBEHCAcTCpw9
AWkOxbey2gYae73uCvoc8bI9i39ibQJx9NPsWOaMpxX7EC7oLWS858b1wl1Jyyqn0+IbM4MLVA/K
bjbF5CkLFzSXVFDuLcvZq1hn+2Ja2GclQ3KpEzPDVwRVHyAxbRyMyKdh4AuQS38PHBZAss92hjZd
5FI8bijx56ghumiM32/CQlebvFM0PFY+uanR7NPJB3uLr3oLh2zdT9aHTV/zIa2rG4RKUkp+R5QI
MO48WDZFQST9x9opX5O2Nhyzh5NagEoXnFP4Q8zBx4S8Hxq4klgR5vq4LO7A+8L/mfAi2FpOSti+
d/Rzu+jkZ8LlueZOIqXWv8oOr9izaPDatL8DVnb0cff10WFaPmYel8CcVj8tv5hWSRCY7wSQj58Q
5LbDRB+4Kryt32LmZjqBxkMadQCWReV5y3v3QQQdNSBs8yjFUcvbMtAcizvPfqoXF6cBoeb26PuK
hMgCArYuSXAK21uX0k72DfDAbcC1AJSykdmbBgz55OCwpYHhYfaphFSxu6xoTt+Hs9fDWM2G17K2
ndda2jTS20vw3SwxeVEMHBQB3kpK1/YBsKp9FzXYyE2h/gaqDV5w0u+xScRnUTRXDGV6ZUUjcct5
atSFWwP/VNXN34lO6U5TIB6oGkz4wA8TE92DHwSxOQHdoOkgtYIHp6kpdspnRHhfmRfVJwijufE5
/doBVW+D2WVLvtDYGPbvFLNUdIFxrN2kmjJIxDE2A/jym28Sts/xbNR+ytP8pxWHahU2eOqGXLI2
71xQmmnOJwcYBK/1g7Em2qy6oIH6jXG8oLOioPrlIYnz/aKc4Mm/+wlUw1lje49uvFJyTA5AhAj1
WJKR2Qz753MQN8wmE49gEyQV11ZVwic2s0/0UfrZOUa2ZKXSyy3lxixbYinerUA2hBfSpuQh5/YP
eFZYKFnSfhEUOl5YJCXu3vFbamOykYCYBsPxTAwU8IIqe/kQdZ64jaVI0OCFeOUZW11GkHh7nbQD
vpyubfdClbLdGZvEJCe9ttqiFSa8Ci16rfDRs4Crsdd9hT53NbNSVH1xrXkvbTSMe8e4f2IoJ7+g
iFfdoUeXvTgRD7mInidnrPxHmoUmbOQzth9o+L8EzG1c1y0Bo8YD8RA2rlo3SWxvdQ2kJmHliAzu
eLchdNkGzID82OALGhdtl32fP/IjJGhXZ1h36WpZdrAqi43DuIB/XO6F7OYdkwLRlWVIsmtr2kRs
5BImz6Hi6EiwnB6rEIfA2kwi3IaUA4C/9+dnzCPFowqL+2Y6GTc5Kya1qgzoCz2G0atT4Edb94zh
lH/1RIWC5bkjdPPAG4yGvEF8C+n176akBbFTizz3ara+tJ8kaMbRz2hwwgNwFvTmXrLzjWRDLCQu
SGjaeAR8En4/FX/tJ+FwEaRdgVlnsPOdcLQNl2DZKBJr18nPrQeDU1QTP7KKI51r1pOmLplVgfua
Nj4HfqzoG9jb95Qo6DndsJYKqTzq+Ys4CMXvYeypE60xbFoWCKIjROwNgzHHEDF3f6mCzta2iPwT
7u8dqztvZXsT5FbKQOKEUtZUvtbAt2eonOvUbzgUCpUxa7V8WkEIowG3dzMeWMWyqnDTaeXWAKVZ
4J7YD9HbkD5XZmIBNmS3mrUpLv5I83BbWv2eto7mOAl7Aznj085D+9XqxSGVvF6V3blr5YzzOR1D
98vxee45GCvebBtDUJyr9NlEBG3/kzTkvRa1SA9hhJWGK97sek6SvzhDNbtGVupxSPuYnx5Y1Vml
vFSb5k1SaLmLREuhKFGTgIK8s1W0IEOwpjEPVYwTtDkfNSCTFoEfjw+6eoQ1uArNHYCJL15YdXGV
dt2d274eNhoa57sHZvKQdzTckCmsN0MXbpLFCTb0OrjbICTVgWGFhEB2wMjIVhvv8c7jwyAyKdvf
pYmzeF3CPScqyonbHTr2IEldfsZxNK8GDoMvoHzY3muX0tK2igeK5UjJhDPy4Jjd/UwqmOdN55kc
GGHFUctzNWJ8EJbinepRlww68/0x5Hz0C+Y17nFJCVW9ajL2BHaAHX62g+wN9IoKSLYa65uCt3LL
m2V6yaZFHymAB9MUdYP94WUdWe+4lA9U33nv1C7rtWH3zgEfJMOFe7tvV8noFj99E+nvNBg4vnDQ
jjQaUZ4DGxa8sDVW5DY5suQMzrjPuT/n3CNKgJkzfcJcC+RqGWAhrYqGTH7B9vmYmho7T0n87XMC
P/A2pkR79gXk50cYvHW1KXB+cHHUorgkHi4calK4XGA9l+TMgjBzqeLgwPI2FlN3RJ3ChDtSJH2m
0gmSxFhi0PTrhuxWIDha+VgssQEa8UWOCS+SxrNJ5WUon9I0jelkX9gE8b7uwmM/2uFZ00bJU6Hm
n83YVP3j7NcpWCXb+6i4r+0V/9vuH0lY9r8kzTcB3exxTfQjk79bBvId1iL/2MgFjJLd11iNedej
jGFy9idKILPCexl9lzsQIFhpY8/EBgsbXR4w+snD6BOtUiE6UOe4vzUkqj8c13nAMhlbuvhwMJ+s
eXCJBzbdT86g7JRInMU7EQz2Lp77aleEiFcDdpAb66t0R9PJCyPpnXYEFXRYxYAgIHgtSifkm0y6
CRxE0bpuB711C7s99VZRvomByJpgG3qAayRhY1g5rR5J1f5JefZQs5ikZxuWyw5xcW/xnjiMYV5e
nFL/HpzR37J7w2zD/HAc+UQf3IqLM+pZl63YUe/ZbyAnaQzBPNt7N6HnFJPMyKt/Ixr2+4vC++pw
EMVsOi3rcYYNTL/kD1TCGkNM67wlTYt/mSLuKAuXdznEaIkVm4MEv+OoRuQsNGYWoua8hKYGnhFh
xklDDzp2uWssp9847UQtStx0qxEeKXeW/zOwDa7XMavcL1WFsKI4wh/iUX4s1eBsDXukq5vf64cS
cm9ozjLY5WAdX705ybdCVb/cyhc/+8H5LO3WespbyLsxe8VTlYVEbXlIrqQ7Rkfw9J9O7E47cDoN
GZ2oTbMVOom/rNUSR+dMx1pA7FDqNZDQDvHx2xRMl1nCqkDY2ZkeeZpaktB1NrbMv5Fs9/EizY1g
knNgHQ47vUkevdz7BeHoIvAPzG4t1mwCAHdM3UsTucWlwR5A+WUXXaem4o6M3J0ZezBLg6bnMAX9
OmF23CK5ip2dSIccKlXcbMbBhndNcrNNIsm3pIr0GT3AZetmj3NW+mevIWShFV7GGaXwMe+c6guf
97SLo0X/yJumOzeLgwt67O1rOgm9Z8nPxnBoJtKuTB/tfqim+JZqA80hIzTuij7fTwkrAj5EFwGL
Pp5HqrwpF7JsCo/rJRDYKZpweagWE/ydZ0KUe8IyHB1LQ7a0b8svFjzswSyhyzcrARgZsmmECeEf
3SKACmH7Xn2G5FzsEL+Z2GV0a21v4Rd2etypxsHrv9R/8TLCWJ98UTNDy/F3Ufq0sFgFF6ALhAqQ
sNzVfSMIP2Ys7e3hR6GU+ZtrD8qP0n3EZ44Wy5u37K+zaNXeEDoa1x1fddXPCat3J0ifUzfDrTY5
KbgYt+VIRNavSCkicqVFIYvkFptyH7mxc/Q5EtF6SCQ7k2GW8zM948T0YKfxZGBG72R9DiqPQoPB
DnEtq9J7GjDv0p5DPep1aOHwrUrVywt8MKBsig84u+M3bZ8bkpu4zF77qAt+o4bR1TDR2xnfX16i
i0W2AvcAy3PIgPMAmqg/dNP6n15VOfzwHWtDo0fzE1PfQAFWrAHWEP2nr5CZ4DvMDA8iyy+J7JRg
Jyy0Kgw14X137FkRGfXmm3poolG9cakUKDMbnM2ArEPZ9zYU1nvcme4n0SzoOH6t7TO7WV44Ku5+
50Ed3ihIJsxt3Mnfy8lRB+De7l9S1d+sQT6zdPk1UcN8UqPfvUmRFses9UjTLJI2RJ5Ac4It10ZQ
GdsQ24yf9RtPwQnPQ84OG8BWQE/9vDhadsyQOpcLIfXQv+ROpDb9lB/JzUyHpcr1sl5kOOycPqnd
XYXlcUkmvkkorbgVQTnJ9T9PHHdoGH7a7gW9ycHVXUPkUUlvDqEleCKmdFtYLWwWCga/ZW2Izt27
e3Egxl+T1f9pW+pBAz1kj/V98hLDkHykA77WsB2LtXBTGt5kgb0fB7HegwSQNAByaz4p8FsQCLoy
RHEaKLTD0A4AC0tRkPBKCAuV8DhL5EpnOTBBUtKVHfj7RLOhoQmODrVq8UWzqUOyF5Zjyx8DXlW2
vXkaRGyMqTbqTOg8DjhnV0itYF/uS+a+zuAk+DVmbG8JnmD6w/ujf+GXLiQjVR9O4QsU3okuDG+J
nuzMKa9opdFNWK55Rof2f4kwrc6m4GgoeAxTsxkA9EhYBFJXkYY3d0baozrjo5dsv1bd2FHq2jY8
2xIToWSFO4L8HksXUV4dz88fjGwxfES93HRurZ55AlgP4WR5lNca9daKsnoGJ+5BMhpdPJjtwl/D
ChciPV29bNA1KijdMUFO0Q2c3flsGZ/czybOy81I+PdQAYE7uiOaou8twxNljtPJadzlZVEdi7su
CEqgw7P9EVcd9g9Q4T8sH69JF79Fppme0y6pNgFYLnYoPf1Zk5duSqNeorqigDtEHCPpye0SRfN5
Vk3wUAbG/aq6/Egb8/RSBVlx0L5THrIAw1oPUyJf+Ti5Hgf+/dxxZAj75hVj+Zpu7idmL+9UtZCO
EdQSNs+xsT/SDoJpXwCG9ly3fHPGgMfUgAB8zN1qeuIojjPEBdiUOaJ9L3K5PFKGOMCnEaTyOxRh
3Lh+f39wQyyrUr2tl8Js6Q5VB2GRD5/qEQuP3RKbyQcO3maciWTSqJBx/bb+M09kHkq5C8WRx95T
j4t941rNXz0tzrmhLX5PTtU7xNnEjp/3WbzKWzfdKUkvNC2YgEvQyO/8qw+2ruZVD4l5Cqt4OkRj
uFwxWxbbJaOzMAG7eG2ZMK4TVSe0fdAS3GaIE3UYhzfeYeM+qZdnU9r9OgWN9tc3Mn7XPdKPlSAB
sp3He1cz6ilu/aW9mMyLflRZMW9ItHK6T2trk5NP2HqVlx7V5NXHMg3Ei5P52RPYaTbCS1rcYYhy
ePZYfnzTU2uP5HArFxZ+bqhQSLgAgSWyBurdD6qOzQ+roOaDzeKHcIx3Hpc56mB6mQJvV6Z2oQiG
bV4k8tzGkXuioZqC7RbwW7Ek95dH0j9moytZd7gyPXQUwVjYPijmpqlkOEztgDMsxta1imp7+Kxr
ekLY4SY7thTZJ+Q5bx84RJpZVMitDO1hXRvB3iNSf1LLda4oBubUAaW4xgqxg2X5tJdg7lbExIMb
Nnc242PrrUXop1fNx0sFBLHgE8Sz/G/tSH1jAaWPRszxpY0IhOB1KMoDPEYX+RewKf0eIy02Uu7a
flRyYwMRfQO7EL+XkUEJdYsTgg9zCUg2AF+85HYTrelnluvujfJF60AxfX5rwetvrKrgPu14/y4q
umUWIEWbfPyaPsr02Lmc8CxsgDB/walRbY2VoqopWnSDzMJ+1JXrgQ6ZY58rSIy+pa+jsHhdQtLk
ZxYM9aaOO7VvVDQxCqDo1dbivRG7js8YgZpq1VgEpVZzPKbPPoPGbpx6bOm1dyrrCEZf1+I6N6wT
VlPAEgKhRlynuo+vKorqbYKk/1rF2Y1XNlY7L6mIwdIo3pUUaXlTmgNYK8wbqLDlMA+U+BL+JHMD
9LxD9BzzH5FqCA+2QL0+tBvA/IoKNe2C1kGmzAIKigIAqNkQD6iBkoQDuIavADvrKe3yLz/M63Vk
e4hhCu4fwsh86ys9HLiVacktor/4MgAwNvbY/6UQEVRDnXi3pXU4s8+8rfgBE3kUWXRq8omzxMJg
jJH3jSZDwj93X1KW36rA5YFL7IIzmRQ/wXhRKlCaJ50NL+XiDBjxBr0bozjc4WTr9qAVLCJ4+XTr
tWlOie69AwGBNlxDdEzu7q2++zUM6DyWTwVbt1RvVMf2zJq93GWFXx9rPcVPnRq7iwuhhW5nzFae
IIyK29p6YNX4hyedRY5l7uF50M5pQWgtePj9dxxbSilRkGDUk0fNvcEdkXpeht2Suw7t4r6Y7ZKS
ylfhPFV2hUbqdyRK5Ng+EVrVT56EemphfT0VuSbDlpIA+w/qzmRJbiTdzu+iPcowO2AmaRERiCkj
IudMMjcwJskCHPPoGJ5en7Pa1OxrUqnv4i60yS4Wu5jMiIAP5z/nO4//JTb9w89aw777/679/9/r
ZulwdQz/819/2f/1a8ovdt+Gb//yiwj6HFyd8We3PP3sYQr8ThP/d3/zH9Tx/4cB3zadvwz4/4gq
6L/Lv/sd/vbv9u99eye04ZT/32np9A5/6363/f/1H/zD9h/84ZhQ0H1ANgy/TM0p/x2SLmwfI7/n
UGbxT9u/Lf7wbBMtK7BQQ0PGAv/b+G+7f/Bf+EHomOxiPBX/Kee/7Qndl/F7YwnfJ3AAfbue54b8
mfyov3v/WwV1FrOuc5j7R8wG0z4ol2CXaZjACuvRa+vxAl7zZPEg8PhK+AQVQ3SiRAhy4sGOvfxs
YnJW/mJsOzLKu7XCjQPuibkCzr2bn08kiDXswOjBHtSMgk4EAjeZRiKULXAEBJ4o1biE4lXiuaEh
sGkTwM1QemoNV7A1ZqGAt2Cw1pzqablnV0QbsJcVVRSjhZ/9bMyaoWpp/7BnrBaJPgT4688isOA7
TBR6Q1qLSo19KDT/QYMgsEp95l4i4WVzjp1oaZPszBucsjvU/Pw+hCjhI/D4GjExatgEEBLvwSH0
48KhCDWQomHKvRIzq4OFTvWAXlHQFaaGWLADVIilBBLscht0zmV0l+q9hRqrCGOno/nADbgGUNIx
R5jK+9EF8hN3Bi5Zn+tbguJ8VCYAJVSDg9CgDVY3IkfYzc3eiiidUFum0e1dCJ+jgNMRaGBH25pU
TY4cR+JGUoMKT5NxCbPuOaVYwZ4qj4VwTY5oGkzbkKTPeJmy3QxVZFMIJ73gHh6Yhi9gRBzCcrY0
f07AkA5BALXGzfPmAlO2ICQMikQJ6R5o5yq3hKc92EGyZUybPTTjqHadxpkUcE1yDTjxIJ3UGnni
aviJ59rfS91M5w/usSUuyugJVEoNM4Wdf4jaeHGIyDvtudHw+46r33WA1bqtFiwRRbcslMc1X3Ju
4HtnYfpag2GrNbAl1OiWRUNcHI1zmTXYRWjES4+mckMs/mFrBgyBeL54/Z8LXr4LEP8azMY+baz2
4nG5R10CJMPqDmUjXAm92cuh+IWbgTsDxag8xpBo/JQrRlnQplcaKwYoNNnTUNOp4wv306cafu9o
rM2sATczu1peo/6AmYO+QJYMxwi4Aj9ObcwLCRQCN+B6ocE5GNLvfY3SsTRUJ9d4nYmjG8XtyTk2
RUtzOVZaU+N4GOkwr0lA9KQa1mND7Qk1vqfEz0VhCkifVcN98qqsdpa3jPtWo38yDQHy1/SarfN6
K/IOy0dMnyqaXGrFICk0RKjSOCHkl/WSQhhiw/LPHGLAhwMfqqEQJRpHpFLARI0Posgq7kq9zfYa
XpRrjBEwPePCjHfXDwQZMRZ2PxaoR5LP0aAxSARdj6MGIxE04STaMWEWiWxvyAk/Kg1SSuOlfOLa
/14FnwjR+I5ALtkavhRbHWOyYByOspAhM0NYvWRJjYOC24QObpDsBeWEkvkN8onHqAjME5ebO6If
gJEAQMlBgIJy6icwyLC8MVBpWJQHNaqDHjVrjFSjgVKcNh5nCFOxRk3N7i7U6Cl3AfmrYVQdVCqh
8VSmka0si8xwNbqqgWHlg7JCtiHS31nbDi82gDOAV73ortxPdYWwGM9V/9K0XvJkysTkgQH35q8J
SNMsPA6lCXoBR8cGOdk+ZDh1Go3cGjV8yw5H8NyBgbbm4QPHyyFBcLndsX1vNLwLr/eLqTr3oLz2
sSrq+GHExsVEKOMKqaMPjJXP7ZxMdype7xlE+9u+LTym9fO3zBrGF3IBuIvOMf6D01SBJJogjQGv
CCKl4WOpxpDZGkgmrJpVqw+/expWVmhsmdIAs1SjzJgHMnB/tJE8vLB862svfxm8HxW+r52cRXd2
NBUtBI+Wa05aCTBNaXKaF+tyWVb+CHsy7yVC2DFlTIN5rFsJlGZYUpKAEWN+6UNTvRg2n53GIl7D
JKj9WB3zDWEFPrgTwnTTqduss8K7SljfqYxN+dDAgAuAwalReacKy82mH+NvcZI0D/i+IGnqEk1z
eEWdoJBX8+USCrcOXUsfpQpSxpgV8Rer+76k5UvW3ScrlDpX8+rscDgUIaaTdvwghTYdl5AON1Vh
Bupuo2beSe6rG4s2iY30m5p+7P7qlWZ+HGR2RcJrtgCd1mMv7iTcwCFoScwo0z3iW0dKryU2lgxG
re1yX3UnxqOC3ZpTqm9vk9YPb7++jHCPD0oTvGGvMQPVjD8CsWrbau6f+wsBKEirLJoKKDQf0NKk
QGxHbL9INWxz5rmjXBHXAmRBqRmDYwXbcp2HDqxBgQ0xMY92TGy4d/I7giZfy7qLoyo4uNOUHxjV
lxusHYcVbNchec815zDM5nOqyYeAbDkpaBqiP2BfBOaLBKVZicRDtl1ZJpHv9bQJzsaW5X+NPBOl
LtW0xQ7soj3ik6w0ibHRTEYx8ZICo3EASAlNbZw0v9GY1SYHQ3HXYAPbKE15rLgWWpr7ONNaKKPe
orxyXIAoscYtOq8b3uL6R+kOy4lCLneHuZ6Jga/eYowISTnGdyBNNjxC5rUsRvMaFw+okf6JzvHk
Xo7DY5Va6/XXl2SaHzvlIPwplZ6XfjnVs2dsRe4CMjNDKGMsqRO2ZeYdGT5/ucXUp/s+au2WUs2D
MwcjT0B3ypE4gY1+rXrkYp646frrCy141ET4EB5hYRKYjkBd4a5a1Q08DHD5TN6lgfmFbjeueEHz
NKGNdZoz3sEh8WwahGkrfTblHr/QnVms6Q775wEarr/3KA7et5bDkNFHbQvrc2pB56d4+8vyHnKV
s96EMLtt7k7PjdlrwxJqar0MB3fBZAKZ8gOGfFQmzys7XVlUJciEJMVUaNasgQ4dIPNEs7G8m8zu
Y0QEgpzAXJWTJfQr29gIczr5ZrALW9LtBpGZFHeRz71NxM6rs3SvODa5gLsgalUunlVKYUyTvPSN
tWIpSt5bs4/mjhHm4Fh7SnSem9F5NSQ6VP64XMXivdtdK28LXVSz5c2fbOPQWXu3fAZ2MeyTDGgo
yGJiMEuMNjc6D95s6Qpa1e/zyZkiw3SNs4EixI/uwwcYG3VI25XUdlns7cVp76YmlIw4WCmdSf9E
uf8Z68CcHMYdU52nKm0+5FzKneFYIK7CYYPxDlrR0oKurG5Gme1tnCKAPM5pb8FDgjaVDJBOB+oc
HoUdovvYMNCzz5nG1nStydrXxAoIyLLZjPYJ1w3EjsV4yLN6W4VudZ2c7FvGFGGtxF3olW+rcK92
7x8UTPxI8uA8obVvYITDi7Xw0eOqDbfsqyugI6n4VJTDzs0BagSNv8POrAtXrJtj2A91TWrJwbZr
EFCdMs7SuMcRE7WsbZrTsC1EtZwNWvP8Zh0vrv7i1JzILDt8tbufyWwXJ5aSO6gHy6WBRsfnjabt
ZnlsHJgiVdzBo8Fevxkgqj8pk+SJyLyfXde9Jk/jaFMYPZnNw68vbVh8FJl6MNDFb52fcr0fu+Xg
esp6lCldhgQFhn3oG1Tw2V+7dLW/p0wzt53VMmCbdvTLaER2La/suvVd5uOQsm1OhEkTZBc882iB
c1AcJLGFDf2aNaT0JH/snFLeNZl65VmdyVra8cGwsbxbA7pTIqblOlmgjFBfEMvNYH3IJkccC2ix
m1+/rPzKfKhM7B8qcDQy/77shHGGIQLUXnNVWB8Y6yevlo8ZQjUJkdCGw5YM6brDkVtOrMs59gZ8
ke4Wq/q6xwe3MY0VrV5zJsrhq6lcM4KZtkVne5mqgg6FTqxbLqy7LGuS/YLfmMFF2l2xSO0nxiNb
38YP6hDrygbvo5uwFzlluK2YX9drn7DSXtu2AoWzIHniCEJOHmEdyHJrink+5537VJeMUWJuYht/
sobIhMLI4j5vegd43aywiXV8/xgheez7tzzBwE/7jXVeZLcb/DyD/kRre7GUNeC15mqOzT2WhCCy
ZQcq1T6Dp4QiNY4PHivDFv//lYNcvEX1wb5WTvecWT5JjLV33LiYy8F0xkLeoiThRaEanuTSAqs3
R8sJ2+WIXekr6eYFDtzCSYvezjHlRLOkNfeDdIYmaCx5lHLklDbUds/wfjhhP16LHBmfZPshTK0H
m7M0B8L5T9ep3qu++GLWTQRCZ3lbLEqavOkCnOZDtaB0PDtr9CRtS7iVRWu5n4kwQwzfO2hwkEh7
B1PzQgCvuioJ8oyMmu3h5B6uHPa8XZiv76qLf+DxuC+4YO/FWjw1E7FJjq1QY5ZXyuydqDJhrMVW
1W9yys8UVx8dSfxu9i2flxb2OWHb1uAOsMiAEQyapko9A+Z18F16qWITI71sUgd8BDlUb3OSiny4
ab6Qb0Sw8QQ5Jy8HR6KS+c9ONt6+dTCYFky7sny4SFIpiIAUq7A12RhE4J6lon/sG6qlSKh8DnWX
bROxPrncua0Of0pH4Stz9f7C/YpIBYuWsL3toOqDqqh5lzljqsT46bk+x4WVMczs1vFWZIm8DqjS
28RsSFSQVdiJGdwh/CiLz+cG8jdHduVcMHlSsjHFXxBZ2NF1bDUU754FF7YQCVg0GblL+unEySlb
rOooPbLFbcrgYWDn8br8PMXeBUhZ/cZVc2Ke7BFsGFPGFbby967Kr0aSEgR3hhdImwF4U3SFkFeQ
P7f/WmWVs0lmMevH9kUmlnUUcTZehnCNHJjnlJeMdeRRoNTJeQBDJu55bOC7GrSJjISVJzCeA3r7
rgp9h+IO9g8zcc0T5pddaEj3IqtLm6y4BxLK5Bb/CCaJdStX9b71U+OQuM6XcNinmLnOQxB8zRZ6
oxw3MXa0mbvs5QvWv8SFvdkPEIzSO9mr4UEGOSkADy6gw+kDMx3DN9W2vMb1sK8cHEelb3qbVDKR
Xsqlj1IcUuR0s5fEvMlRhyBzA7s0OkrQwbWUk3Vu5GLS0QLFKHSZ5TbFCgbbmLZTcqRW2+2Sm8pb
OIiMbzDnZ/u1Wu9bmkthNI4DtwtKhznl3cFCb+5wa90Cm7Ey/wvWTH512XL9IEqSxI2yjFRi65do
6q9MV89hX/ps2s+Nh9WZRWw5L4L5eB7TJJFTSR7jxTmQscRL3BpL1MMXHRkfW5+1t/Mmtzl2ysaH
ppx8PyQs6qqc/yxa66fD/GKbImlA0KEVekq+t3k6nrLA/Jaa5o2+z/bgDRTUVC19MQO5InvlNli4
ybi35lWQ7HF3QkrnobKCm8uNvHRVx/97KNBsZiCRld2CYISA3U0MNkTjgVu2GTQH/o6HuToM4/xn
73nqFRum2KOwn7zEo+SowTs3Mg5NR96uOkVHAZdIIUwv6zv4Pu1WFmFyUNL/BjvXAfpNNITPO4n4
+MJykOw48pO6mL92mD6jpPFukLmYk2B4NEzFMzIXW95l6IWjjNI4QIahAXnqW+ZYdfAOgvppFiZe
HqkOFG+UHXlQx0EM4PIQ78ak5MDPe+EGkBzrlLOIDVTMojePT3u3l97wWnUZKwZjbEW50y5zT0kG
pSyQxZYDDRUVeB5DMzuEXO56pz8U5oR8xGRyCGTI3CTlw7Jm9yS30ONrw9qKPuGWBLUdl6zgCJAt
DyufpVSbYHy90ROrpsXYhK8Qf0wsJVECEKmWIiDo1xEo7Jac81MV9aqPmUx6b4IgxCHN/GdMTOWu
M4mtiulBMfA81iFyWOiKDeVGD6s3pNdhFOyriXop3t30LcZ8cxm5E+dtwiOIUnsKe/DyOQuXSroX
fOrkSdmPd9aQfpAX3AfuDPMyhrOkavcHpbofae29ZyDaoEAvjHqaEIhAsPNwlmQOL21nklOCrgLL
O3seAGfwVDZEc+s3LnM/rYRXCfdou+1ijPAV+2JeTj+6lrun0d58PRC3apz+jVXifWGDSEYljnno
HmAQ9+cQbyxDZokIwNSVGwgExAGIVGi4d9Vc3E2ksKhOnlquMZkHqKkMMFFDbpvFlHHwpGp8Ghjs
maa6sIyW0MmNCCWTyY0oiIs6CFCVbdw5eUvQjtsN+1JxDOWUPQ1DSy4ROtdxJnvNuZqAfMhDPhLg
2NQegYq+ZB5sE6ROmk96c9hQArkfyAfVXCc8SP+19E+zMfbngfgG0F7990iaLX8UESycQTEoGnZU
upIa5yZjKsEsh95bY/1qOfbXOCj7rT0yUC3nhGwVZPakeTRqOz4Kb/whxoHjVQrazEvNrTA+TMKH
R4Mz6RboKQYddfVqt94XLjy5PD/TQ8RAuT+U0/wKD/M1LsqnSiMxEjEnu3AccsrANyGGmzJD4kPo
dAkDB9ckwOs/dRTaTwWIz7WZb5jggNRAXI0LAM5hATEtu+9cHNKLU73KgTVtygJu/EbPduQQQQqa
Eot5PzUHTG1IdWGqdgKKiOeO/N3DdyxzWZRXrINqLS+YnL5Ws4nJNvyqJDzDnBLRbCCNZ6/WpePi
6PWTONhES+h922EUbJ/alv6tvo0pZSydZ4g2xpNkub2bnelLEnKbc1lxFfLp4MFqhFu/aaHhwolg
Z7emj9hheWpcvIABuWi1birbfva67rGD2WN4IB3GGMuAO+rX/tKVzoPRekzh4+xo8hSE+BKEb77S
+sVWusQX3kfYZBTb17HY5TnD3dx/xocUU/03PcH/HQAvuBgshiePEzsnIbQ4OQn2EWA1i2hQMkPS
FaERcdPsooqNLVqbcnpf+M0tg0IICIQtrmvJZd2tn5qenFJpE92HenG2bOFHrmA9yV1pXH1VXKrC
quBemzRb0E17GYzcwCclYFL4MYjFGeZ2Oj7E8frgKh1u6vtbgz+DZD00ia1RLPGN+9Q1M7PxjCcC
EYbZ7CxLAl/Od9GL5oKuRNeELndxijPYDwpXQkKZDfz+CSNgGrZHt68xERmcEafgrZBZQV1JfB/0
/nCp8Yq4SemiR7ELN26yr3LSQgDzya4iMtAxNsIHLecNkvcUpaV5Y5K9m8bqwSKst7U4iPRZ8Tpm
eX0cTKTZhfh3VaKZhqJ9YS5ENDcPibkqW+1W4DqxI08irUyYdDx1RUbRnSymL6Vz7rBoDeD5Z9QH
Wron/9SjZOel4oFETjoTP/B1+jAXA3wQe7ivugTsBWOnXRsUGBOQftAgTTFemxHXqF+gTfHjctYU
/XBAtdgwujsG4/S1DtflbuIsHZpN9RgMPH79FLW4SfbTrHD74xom8MjpOqaAxHAfDZrEx4GBxNyD
rGGyoej+Y1g0FZw/g8wdo342XUzLeDrh1Ry7nlq4rByi0rJA//GtK3J3ztL7EWw7djeIEfgioZOS
G0bPB5LV5yGwczff55Z6yez+B46/5hJA+y6N5RT0dhn1nGIiByI1R/N6M8ItQWj4LlgbF64Ny2ic
5hTPgKXr4FlHk0bl+1kWZWTWGXcfhQAtjZNkL2yytL+U43ts5p+F5WT7nMKerd3UyQH/1J+WCyyl
celxz1sz2WcBlcUGjBNAHuUT/GJQUUbcRtlo4shWVGf1mFHbOusi6Zkh+UpoTB1q2HNWkTiain2D
wHkC4oPlTfjNhqnFfVexPg8q7vFp+btEDuED51aq2JevhTMcwKi9q7zzIwKp53SR+TYgybQbgCQp
Wd0vdvLdoNgEt6JzrET2zllyQy/jssnTOqXsIoxkyeGazQ5Frd0WINN2eeA1yE2MLiYw7337QoZL
q/kiP0rD+MLHKgzuzYp2zthkBjgdu6v1RiIEvZyTSdiRgmriKfLG+oZ4zqcxr+nFoLPNZ+yQ+s/j
WKIbz/J+0shvnflsGaBy8MBg3vsfrklgBNPGzL2XK3N1ahhFbKyWj6lpyDswq9hgmg3IBzivvfg5
mQAORD2Rx+RWgiSNs/qTomFaYfnAKMP99Mr1G8Wij3YwfEzkdjbY7gnmKWCz03QBq5nerPAJC7lz
KVw24tESH1SKn6XVzFi9scjpq3DjCvclTx/AcOV4mJ0OMnlFlsrpYFsx1Xzym/hRKn4mZiferctX
74Wq+CjI11eH09CxSfTLOFcq8sJ2vQNxixeVMO7GISL4BDcdUzZLKke5E5OY4CR6kiGVAxemSufr
r39CIZ2vYzd8GJQFHf/5m4lNPDqc+mCLbCVutIZijeLsQH3OT59j7zmTdUn4nSIbdx6Sx45emn1u
T+2NbIJzqMQXzxvU3cAtjhgOQqPVZ9mprrkc9SQhn5K5V08gk442vMii0xFDMVyrNVKZZ+/Jnmbu
hq5V8xgQHdvYg3rPauucdAFXQV1VHRaTGRmAzYAF2DbiE0/nvOjIYJDZh3CiUzlRKJ5OOmOl0ieP
XqVHt+zLg3Cn9D6wj/it7Pu5zxJqlIfrULf2fSnMSzMt3cVJvM9hncL9aI57MU2RiD37oMhax6GT
7mwGyng9O6oz3eMoCpZ5S0VhwbOAWh4h1FzruiJJm6W42dH6O4cFUjV71I3qpMIs3thT6T+kyfqa
TYVzq40we+wTVlCmPURd7GcczUnEm4CIwbyIt2L4ZCaICw26uV+QuqLni3gMGQCvNLYWUmxf0mu6
MluP8oVDXF6McDbyLwZTmmDNC14Z1GjK1r+3PSd3rylflzbydFuhkgvACnxRJ2qVDnY8xKesMc+Z
UW/rxiGZgYszC7uUCK92s9pANAkObypIhwe0A2nW4pZObCLZ2zq7GB6cetwrUz0aUIx2aaMEa2K1
7Yc7z+lRrWDl7Jr5pWkchxIMNwHjZ92CcHzNrBEf3OSqIyNVzBFNShvERMd1Bw0EgeTm+hPlsFCe
Dpk5fsG6/dTmqj8wZbvGmOuOoytJyjYTh2o4UfG3ZYpj8r0YLYh+Eb1PyI7VoUOYYCUmo05mkD0n
Ez0NLLfJxh+JEKnBwTA/gfxYgpehJBzu4QVOREMPrWKemYw8lAGvuTE1TA3snPK3wikua0W8BmpA
fUlWz9sGwmUwIS+cU+P7WVBd7KAf7cuEIbDR7Iy+/qbStniquHkqYbyrcqmOajXv8VEyt6bMgZZW
A+INYtg+K27g4zhjFvDjAT2xFxtvTP81YjoMKdojXQtVg2zmnSeg+BqIaaZsN7DNDg3Xfly2Su7c
hUpHiHFROfOuUcnwYCVZj7m5+i7Dkekr6tkCob1PkUKlzb5vG9w4JLTEvQVScq/KyMP0vUHsng4D
SeitR79F1KSkbmHE5xsbRIK+5ls7EeroTZqe2hz/hDmTcc6t/vLrS98tDQl9uq4SONWbWjLpqlvn
cVCZOq+SAjqCsOiwXG8Lh3FymHyMNAxvbdlK8Djd1e8/ciduPhMRw5Xobu3ceWAwxi8YCKhnUS5m
N+99wWsNJiz/HCxj3RRc9iOa+tx9L/PxSuRGJqggQ7jcMwQj1kFPs9uXI2cZe7tM3YTq0Z97v/RA
yzHYJ3x5WHJFeo6IYB1fF2ADz5OK/xTQFTJU6U3o5JrWHno7KT77dtAnIbPfV3c1ly+/n8NNvIKU
61N0TxukGrHMausbBoG1TvHwS5jDYL1mJwUGgTkC9sG0zQ2XU4Q2dGbr00r0lrgwUfeQjlyaQ0Br
5GtLToe61RIs46Gt+SW4FFZKVON85qBgBxyty6q1I5ZhFCEPTWBmwpW79Yfpml9H1QssNu33sA4f
CWEbyAbD85TGeFrG5N1oPOwb7tbgZY0MFUMG8LKozo1gk8H4CRreQdcb12dpTjTtoJBv+Vdopx0J
pxhR5mRabz3+fk5i6w/RgX5JfBpySlKjfVc8575AqR9r7P9VEiHQQ9+qUOJn5yGrCFR34stqf7Fc
+elPBT9lkyIAMLfBWh7eRMb4gLFADIu7P8xdf4UF6G5cRdKsgWC1Dbv3gHFIKFHG7tN0+gKQB6q8
TC9ZCjwkXEOSzOHPkevcxgRC0cr0LRcfAcRP9EH/Q1VpT6bYJJVFO9lCAwMT0QY5OVKjf1iwuMyu
faFbfteu3SFfpqt00/dY5xS6kb9k4XVgCiCLbbwpcZFQ4rtkAO5sFNNHjU5DAcN9AFh8KDsMBhWQ
VqfY9EwDMBPZJX05FJptRv74vneJ+UjKLbvumrT0gTaIqNwQjjCpdj1DWUy8EMAT42j7iErKcCIZ
tG94Rf3GuwBDS0YbMUut7Nywy8FKvhRpehgFBEqHGAMignmqkv6uFN57sQZ3BQ3K6PtbiI3dNjbu
ZLs+1VNw1QMh6eLpIq+C1iaa3Wh0X23feo9ziZfeAs4nnXZn99hmhJl8SIt8TXjwqZtGWYUfASyf
W9EdXa88Irs6W5doMgcwZtRhuEHyKcWEKb7JGEH3t5DeqcLvo9VEFFWB8QLpKmGCpMWVhaIM+HOn
TBeAZ+KQOSODuBnWOgMd1wJJZznfB/upKMvrYDWXxk05QN4H/PnEcw8gG1I2QifKyZZgrrnZ+ITS
pTwVAjtqtirOhMI51KPF7A/dM8z4zgEFY3xm8NukBhmwvjgJ2kHJJxVfmzC+NE5MdGfHqXdL3E9v
KTzWDgNu4kHe29pXmJy/OWbs4GaHqRODuOJ+y+VBmNdCzzNr6IV4KUCfmhZXY/PYUwfKENQ9haO/
z6GAbswq3maZuldZ+zCJ9NUE4lc5DGbcydj1TfloD7TiiiS5qKJnVwY5oDse8biQ8HMTBkUEQ7sh
OeUdpwYQSdsFeGhg1/cNxR40eAwfxN2y27BiaF5HQj2FS7+FYcUfs9t3d75w7pi7VC8jf5vDAgJn
t5IKHGFYnmeP09PcBuOpN+UTSz6ToM5/q+oAHPI6RZmEQrz6zmfpSHsvB/qhkpHWL6ZWTQYxXVAF
xXtSXFesH1udD2FqOSXmy8how50TLliSm395pIQO1t/Yosm61d1qMaEc530CKAI31/zZBTNzBtzP
u7JpK84rO2z2IgMuZcSUn5h2ZR9oPYAY3p9m/90J5uTozFN9dhaF7ghfn7aH9rX3ATU1yspfh9T8
qHr2hrbHMheY0KCE6OXRdIKXGpoPMT55zmfI6CIH+wti0QD8RfejTXRitwzxslFhd3Pnn3Vpuc8W
ZAvsAeuZuL+/tYBB7OaQzH8AX2ZHaMTJVvM6DLO8hQw3Fjt7Ivrr7WJpM8/ExTbmEyaF+h7L03Dg
zbI/A1dVNFCZD2FC288AXTCn/qfj3ndHtYWkFYiJAj2auimotrmDW7o9qNA9QpiUuzuTxEmmukvB
QAJpUdIIlOy5GBsHWY4vjKqNhzFrTn7dQYbSOEvJJKfzMuuhDHGjOrwqOOU/m7xgiVntY9uvw1VI
csh0IYl6eAayPhKt4XLYMHIHAU9zUogtpQOui/jQWHs/X4vLVGUcDPyhOCOzmhOHbLfqg6gSPHdQ
KnoKhmlrChp6m4RucGJYR3vFn1lJK4dueJqpepqpfBJUP9W6Awp5nkSFOriUQ7mKgEGp+6ISK7i2
KTFkiqTwRnBnSjC+mNZpYkNiaP3a+chIzaXS9/7usFBLRbHxJ3iCN7ViaKO1qqmfDA9fAS4B7zZD
xHJ0w5Wg6qrTnVeubr9yqMEa2/dJt2Llgn6sWAjAb/Xhlzt1lnCWGdI6kSuLb21GwZXVX5MBCGqt
lnJXBPZPu1m9qNatXL7u5wLbmZ5UDi6LMPlFDAOLSFMeavA597VZXIN5wNZjM0/wBB88hwX1QNqj
4GLVQeNvuJHCeDJ1a1hOfVi6tkdDjsXB9zxYV2Y372Pns9GdY55uH/N1D1mPn+HVy3jgrJE0h24r
S5R6J0gZzbrHTFBoRjmEPDDE5eit285M3XsmOVjXwgke+l+daLodrRa8n8wLCt2bhj+NOyRVauWv
TrWx2erOeLqh2EJ179p/ian/Kr93dV//Ofyrjf+XNf+fHv//n6z/Pt70vzPfP4w/xu8pbo/ldwe+
/dd/9g8Lvv2HHbqey4HQI/DrOkDn/7LgC+8Pz+WAwMcD9eOv36nqbkj/x3+zgPK7thPCw/F8CoVc
fPE9eqb+LfOPwAYXGzqObbPFhtZ/Br5PkuFf/Pe+T/bbpbzGCV2Tf3T4/d/Y+14TLtgaxjYyAu9r
DFKazCSCSjKKbTEpXECt3hroRm4q5/tvr9T/gbdPwOBvv7WOBvz2re3MEnmODyAK0e031GjpFjjK
e/P4c2rxPP39d3P+Y9JA2KawHNIGnum7rm1r9v9v3w4EVYbhu+IqRnHvjgsowkpCXNkOv0qRXCEh
UMgR2Pl+6ZsvZpJx9bLps8UstCsK6satTh85sUXmXAt3yh+/WKP1VRpf2vQeUzuFzPIK2H4ZxJVO
jS0Ebg9dbFMuzOlt8+KsxkM7Dee0ohOuzu4s0nnR3/+ItvkfmxQwX5ESDIhZ8IHiU6ff7d9+Rrsr
ewFC1Y1KulPBCh5yVdos/fn44I6a/DoATU3W5LUFr7AxOE5vp4a8Rc/E00qbLz6OodNk3JyCQsm4
JvHlxh7R/9bcyWn8LLx825jFPk0/Yv5T5gcLR1+OZ9mn4aIpUsCFifDTdxQgnSx+GdoBQsVwwila
6gsukCptC00oTvHMQJzLtFInlnqQo0t74l+Xx4SMJvC04LxQfPTSc34FjRFi2vyzNgrKs7njZMnG
XujNxkYZCzoRAu2wyo4Frhkj0QXn3iafmEuOsHFUHMHxuwS1e44fLBqGPAt1AmUoa81Dndj3zGZc
6pApAp25nDK9/FBTSrkZLL3aK1DoEs8kQxli/6JriGhgf8I+e5Il2lhGi6Gd6vJUuhZ3Hgn43Vw5
b25nOYfSCE5TgC7m5+Zj76o3iF4b9uz0CQKYtaeP/Iet1uBGe3m6JUZ/rNhen9c0O7gVBh4M0aex
pIGNbVjL2MUHL6EfFUVzKriQblO6oMbuZ2lMNeAih1NSB+J+Cu0imqm7Fe6rKfJk3zGyw3EFR8+I
w7MK/CkamhlQGzooe7k132iE3CQmOXmrjve+H3KJT306pEs5UPWcT0C4CXYTgLsklazvSfXjEQSM
qAi954QPT5Xvf8w5bcuGjqBBgS+vzeA+jp2H0Ez48xjmN6Fa+jOsO1/KFUxlW0eTT5O2+l/sncdy
HFmWbX+l7c29zLUYvEGHDoTWAUzcEATCtdb+9W85sqqaRGYnrd+4J1WZTBJ0cf2Kc/ZeW5K7Vdl0
J9EsCkR+XjHSNIeRWAdYPlDWxRWXiXyLvQfPLIHsOjEBmHN0Arfqef6HCU8Z7T2CaTYSJU2Qe5aQ
ES1nUj2ikSkdAi3fFbI7FalpJ+ifE9eeE6RLGLb74lKADCEml410zynycZ6gy6T08yi8SIVpjVOE
jIsm4jQfRkW2kUwsv1VyNkLG+t9/ueowzf5sgzI1UVWZi1W+XRlUw7cIFMtJpCwtCbf1A2vNLhR3
sRw75Qs+9YzuSgVVBOFiXFNMgKm1hUGRzut2mJECxIRK++Z5cotnhCJ7D2pzyZTPh64G5jSMBWSz
ZkY1PqlWPCZlYRrKZdBjA7WGopBHiPuVMF4xHt9dIh03oRyuU//qya8wu8tZodm4k3XzI7GralUH
WrHFvemNiqyqNnnDTthtkEE4MZYMpFC7r0fzv7E/v3EdKiJD4adRNLgO/2kYHIyT//f/nDzw9dHP
245//pF/O/8s6lOySpMQLZppMKT+6fwz/4EJWqcIKRl/pPr8c9Mhm/+QSEhnZwHzRRs2K//edGAJ
FA0Ls55i0PL52qr8y3D5z5UeryZOTqyaf7HyG4Or77+Gu26x7eGqSFEwgRSZqsYe6+d1ijgGPkg6
54hQK1q7mM9hRp7kg3VKrrLp7dATH5J36y5e63MQZi8BQm1OgVlRE9ip2Pe0hsiqW6Ra1y+In0lt
icVXXxR3VpRvgtS9Ra2p0BlDtZLdQqbqNO82wSNP82Se/oAtS43WmAbX6Bq9V1frLl/TQn4w5ypI
1+DUueXB1aG1laMh4QW8nUJ3un9NlOLoak2wc4JqmuuciNugrGYeQLiRUmTE3QeX7FxvVcJ0RzmV
B4gf3QpPcDIChI+6USPXd2sNHOHIIArgp9f/F09V+XUS+fNTHf77T6u/JnR66ZmdROB6AoSuqI6h
Fu8KcoxpDXamuSR1zrLlox7bkwYh4QijWpuXLOBGvBIsgGbuqiMr5Ee/yU7RKb00t+IGjnxpfGRy
drYVGHOU5wVv/4dn+L8dD5b0u0v/thdMERanObTdReOJ2JikdaFi5BC8houjao4obhTbAomiWYuI
7gjRuJrXbre1m2iu1PI2kDXkq3k70jMrAmeEiMnU15qpkyEAiFtGLAJigI3DwRqqxkGoX2qZ01na
IrELD6aKWr4PAa927EnwZyErU/RHW+rl0C1Gf6eGq0wsdRoB2NA8S0vnRe8dQ1O91ITg8tQf8KvI
coa/gr/TXmKyo9Rb0NXSyJRaCok4k1hsNn3m/qhUNV4GGd0PACn2BGpCjSAGAKNC+Fwpe9UhdHyA
lFEy73RYkXVYraI4jpea0s6NjP1NCJAC1+WUGie94sh/BCaLk2HqD6P1ZyQ/kMrSkiDZmxQ50dFt
lFDx2TQ03I7WPIUc6JyBZnTcwxFO1HZ8xDip82qHV5zzrs0Pnfde3tpbdolP+UnciHQ6VtK6D8xo
HNQp7UneDegHARlSuiFmD4kNNMBR5jusvI6/9ExhL4sOKTr0a9nUiLNSx68Ke7B1vBkGtB8NibSu
QAJVUNKMlt2kWZKWMnfLaCvmuki+h7GJdHynMvBP9JZs0PskJofAyUgBJ7JDk7CpJbJ/SQ5eIW/q
8la9RY75ol+DIrw1ZjKvtomovA4A4m4t3Iv36D14VyEcvjShcFeL2FrZQbcofV2YQM1/EXv3DPGY
vDHA4nqRjzUwx9klOCSHUlGexViUyptaiAfsrbNwkgx6LT2reePZuroMjwmpyUt7dl+tu/WDlZKO
fLl0z9FV2ambLAWfZPv5SWVjx6FnHUv+NgRFSm8CuvbVfRV+CH5xK66pSdvVLMwX9DucxjxgLZHG
JJQ3wil3bPJ4Vso6Obo0+dn+RCsKOMK9YjLzZcQd/b2+RznbfRvaBRq4cubXVJAVNhW99bArW4b/
6G09RXenESDRNidifp1tVam6aT3zlOitg2lIKoQd/qBWVLQv5aN9ID8FBB7NSFCCYpoI/qTZlucs
Pgnca/TuvVvqD/ZR8+wo3Jtr8q6DhBup4IqnqmmSW0iQsTtIVRxRPlLXr4HMVrtAJj+DfdYBluG8
V2ICkIPXGOLLOFhVWzXvdvE+PXtH/8zpbRpix01fhZ19MMx5PWG6A/KalkveChxL9IVlFqyT9JGo
JGbT1RJfECPS1bKduUaS9cKr+nXdw3OE5Zou5L1zCS7trbhUl+xQqyriw1n2QlFsS3mcNIa2aqcy
1UakD257bo0yowlEhdIikHMU58bq0QPi8Hs6L7BtP4u3ErylkrropAjBhuhwLkA0S/Avp0JaXeI0
e9G2xtbct8RujqKL94YoOZm2WbSJLGRNNsg5Cz3NhD9cIkodww5+jy6qGq7R+U77heUiJiaJI2o7
iaSsVp0pIOOTxgeA5PLmebhrcV9mwrugkkAiWNp7gTqe/XuOgiXPrFFYvZPbcBbBAI7UvXeJLv1N
udE4z8U9Zo5X7y1jPPd60UyyBhML6ie7OzFGA99suctw1ynhsqfXMe7zfp4iKnPhIr8Vn80lQyHk
IwwpA1wsbrRM+nwUy9V7j5RhYs0zBDeVyClG/yFE8ckXqTYk1EFDHy1Nm7xRTF2KDG/IgPu6QcSA
zJhGwSeamLUlz/sQ0KzsWgQ4jBDrjDvydOwX/xiRXteZxhzDB/G2rlJMamRRtNhWmbUI1f5Rndtr
dJbv9sk86Z0+9XWsMW/FsBcIHxkbg+Esl9/sYbcQD/sGci9v9rCRYEPRqu2rFA5ZGyWdQeyMQCIn
YmriW8CKVA1NTWSmYvKSHwv+HvWuRspBdtydc9YO8s5unJOi4WLW0hDU0KsipwgAM/fesjYRr5Hl
BE8In+bo3SigkNWcOKOzcLBPUY8usJjEYQgcxpy572Q5XduXOv6QT92eCAcABuZTO5a3YRgNc0+9
I4wsMS0IuhCd8LZOJTUyJqq1Se5Fq++lgyRmnA7SSXO3JEo7UWCg9GCbOkRPbWhpZNWi9iKEzeXT
juUPwLtW8bCM9Nzd9VOhVXsfs72IQ/vqX5WN66TDEYlE1vLZJniNCwJ0aZDv/aN7hLwwIq9cjHgO
ysEQ57ax9K+QE472GcmHCnpVy1t1PA0bgl+hQnJi9yb2Sd5BMk/Ns7JV99YxutBGuDStcw9kcA77
YT2SbtUlnFRzY4H/+mK/9rfoLT8VB/JnTfeENmDR3np+T36K8+ggrSq5hX1ohaemXU0HNpb6Q3iT
zFOQnqVDt69bBD6t/xDv5qk/SFv7nGObcUgtYMolZ7iQ1Stq6CatR9wb2ALDNkfixDJJR1FnhrEi
kfGlfrd/eAFsyoOwaQyQbsW1alMUxe2slQ5051+kIL1h6sSwMULQISgTZ1NiWZdrpDav4KSCeoeX
h3+o2H5o6hzS4trIHVjB1btvSeUkqHEQg6VCPu6zL0sv0SnbFbu0ay8OHTk8xHvpij21tWZadzDt
ThvDtKaWQ7OPfvZrJheI9o1kljjOONiFqI6ULVQbTHqnUCeOZ4V9mj78CMnM1P+MP2U89qCDkon2
Gn/6b/GbleJF8bODpprzBOPyIT3k6BhzwintVbaPj5EXgmdgPpIbqkwS+/KXsp0HVHxWbitrkyL2
Fz1ramepF9Nx7Sv2AQ6k9blmfvTxpR08K7xGpXzXfGsvp3KwJjwDrh0lOylZOWJSE6Thsz1vfV40
Ir/G8O9Vbc2ySIagT5DFJjCwCcgO2k9E3LM85DqyDlo81c+JgB4h7xJ6MmlDBckm9FuFGi8ERC+k
bNG8/O62wktlReKn2mUbJSe0LrRUYkIq7Fv0i8WIoe8XWHolUuOE/KGFVF1MdDVtpsQLcrSNKR/4
Tg7wXaYk90xsOVv2Yk67TkDJa5l2OMp7b0LIMYAAoqlnUWt8InLA428a6TJr9kolEQmgipeII/04
sbKG9jEGH5rvdLjEHrkF0ta6r4l2K1XgQB79Sdvj7ermDFJDsQBegkBOd160uGgWrq+2MxMrRROj
0CI7YSmUkTWz7aIdxTpqg6SBJhZCGnUpmKz0SBVnoYzCEdarVbZw6ETNnDYIdBBqQOTsFYjWGb1D
UkuxMgAaR8QULhwbW0sWt1NVqG/sbU9Ivp15AzFuTB9sGg67BaMxMV5D/KMm/mKJwbECpTA9mCZ0
A5wMG3hhV7G3jImY5DupkLdgsGaO0+5hX66soqAp1WRPNXixeDXsNgV1JHn+MzSialLINVa6lkJ1
FAsvht3P/Zg4aMfQmmluqxr6e5ueu1z7uPcUPg3H20t2QjfHQ7iJMI8KCDn02bRTxb3ZMXAjW1o4
tCnH5AkeVY8tB3SZcTuENRRCdGqLlkJU46YTMztpzkcj0IICCvHiF+AJ0txOflPdlSjs/+nUbNIp
UBUN/Y5oGd8q2NDtGz8uemnR7+RDdBUret5gncauF79vSk9Wx/SaZwNi9yweu0N9r4IXPPEGh2ra
szuKlZTvwnN8jo4o7WzsUGWZARMeSSXKJ0kvrTEOvXt/N5Ot0CE6U5u9d/XeU684a8YD430k4PUw
6ydVn6Up1YvmRdvptiKNOLYj8kc13LFdfVdKCApQaLRT0Jp79c1JtuKwFoG9nbbD6mQO65Q/qnbZ
qby4b+GluKlHxMNP5O2jdm9fDPkjXMthcJV+SJU1861oU0wjDY1ZdPXP1bVFZEdTuHzLRuKYfIEn
+2zyDork3lc5do1uzv7GeMq6O8bsvWQ3UB2N9MM9BvvM69/qCJ4X9/0kyW1vJT/iJ6Doj2QNymVU
28EmVamz9pxtwnJYm+aWSgHbypjW1GU80CBwJ5vvQ0JWyA2z0T05FR1mNE6a0WO7SPS5nrYY3hUE
q72SHm2BQrSAtIC5GF0e2bPEBmB8DJqdUb8V/d4GbpZjBkPWGWTaQvVWVZbhuh0OrghcsPwHo6zK
N6K/rw28v6MKUboAcnEcscwNj7G7NTeb5c9wTzCUc34tfMMz/+peioW+KOfBpLyI/J7ihjyI5bRm
Wc0v6SW8mEdlL28Tlt2/L0jIf3Gq/2XAfmtH+PRO6QcgYBfaNMQA5qI5GwVLB4fMXb6b9/4a2s2a
3PJAepXXjRjDV/Nv3TnkDFe+VeXN5VQXH2JOeL+5sl+Dnr9KJaZuiKok8j+qqQ+9qZ9KJVIj2BGu
EGmhnIJr8K4E0aNiJ9DutZMond303P9onqiTxxtVX3Wa+uaiVI6VV9Q0on2UQskHBwJnc9glsFuA
x3QWt39/jRTj/up7/+kiKQf+fJGCZ9PeT3wMF169t0L50xQRm0YSAOLkTeFEhq41Wc81+DVNd7Dc
noP0g63Htbume29ViD6ita21a0IyURTCke8erffh8y+2rV8nYwQ7C5toGDY3oddM5LGUonBbiofh
q8fctMuu2Xt3xdo/g2N8FSRlBSvE+mHdy+XEOPV35T789/LMzkU9CCccpvWggvGztYDGyNKPsnIO
jujv9wFk9W6vY/tbhaKOdczXNm2Ox1mr5lGwLLAjmJRAVAxBB2R6q2jlrpVdLD+DZItCawSAItay
V2MEy25izjUbX4Y/TGU2VjW/WkRShZRX2hdM50r18IFUISmnOaIWsyoGzV3l1JD8a3yFKkz40j06
91fZws4crKy8gyGxB9CzyobDtZJZJ4QOCqzvBKpeTrKxCKlH8hQ6S+dcTW/5u3RtzsbQ0UrhGuaG
ywP1sfZy1BKSUz4c9J21sbFP1qFFlSnizEnf26t0Lam0qC9Dga280AlZa0P1YCgjDLzclh6EeOg5
zRI8Qb0hPviH9KJSg/j7ofXVTvhWf6VLKGuSgUWKmu63nHMJ4ZIEix12mYU+e+eedTbG8tP/aBTh
JSbnZKGJkTpCJi5aOH4hbtEDrkcpz8vvR16ojqJ9Tmnl5CeqOiGFQ/Cs299fo/ZrL/OPT/Tna/xW
Iw5K8Fmi7CgLLU1e0Mh5M2mk3PpH/dDN6i3znqUE0Eq8Bmjm22Wentt7SSDhKIZ34Q31E/We8I6z
vWL6cy390THlEEl7zYxjelTXMTsSNrjY7wxqGvGb+GgexSNvX3oBTuWPgOqHP5WohJR5Pney4tat
XYpe3eLvb1P5i9uk3k6yryGbJh/7UCr/aSbC5ahzGM/Imm3ym7s2TqF7JNtghgp7Ci2CTB6zRpsO
5GecPurRZ9XXzlzM050RReec+FsVDjOHBnk4PhScI8K5UL2Gw9GiWAlrwcaIPc2Hg8fvNiQDIfB7
Ff+XS/9Wb5bLRMjFpFEWasOuApWsmxozUmeW3kowqYBj3uqUeXEwbgEVgvpWVNZUjR+l9Vaeorfg
DfrJKwAc7eCKBFvrCFcjFkBQUSjJTX1flR5N3GV30E7t3c0QzXft1oQnvdRlKpfjWprbO39b45dA
3qgWU+Hg7cMjQrGq2RFt8ELyJYSJ1n1VwvD9/+O18QFZugkj0SRC+dfXFopSi1zQkxYyDALr7r4W
xzKnXQzkqL2Uu3wXnzJKS/QDOLElnNzCGvMoAdd91L4PrN4w1XekqRTjTpuWgb1JMuEmo4utqrUV
PIzUA0TuPv/+quVfNRBf35T181V/W5Ar8vgSKXbURRxgVvBVzpOUP5GuvQLjlvTqLINYyxDcJkPD
ALwOxfhV+pLZM2rW4/RQXnIOn/5FOEv75DdfwpcA49ukxOPkNGGIkqzx/78+UpqIQl4mpriAXLtI
GB/Jp/4KAApu1Uh5JJ/Bp8TZ1KZ3wklVWUWcWsOTcwDBXXCWjQ6EEXC2RcowU2mIAzZ4t1vr1UiY
uP7+Mf5Vt+KXK/32GFlLlTrENEugdvHJPwDmpnJGQF1B/S9/Kz+9Xa26SBU4f156WfvN9C391Wsc
HpIomxp9uj/tXlKrinG2wMBSonV+zo7auuAYXgy2QkrVqbZsKsIMuxXN8g9m+t+cRL5EQd/f1M9/
/7eNCaOjKqH8qgvdtzFdOdaCLbKnTx/ljtC3W0ZZRo6PrY4oOZ6Im+TADvXinrBzzTSOEclm+Dgi
aq8dJhwAy5v8RKLTIrskF0K64DYt+IJOFaXJ9qbIIT4yea09sk9iWnsiWOoN2Hmxf/HCuaxvGxoU
w0/rCCkDGq0mUxM3nviB5X7aLYohC4H6aXhxqaUiDkaVDdNhKLJaVFtxNSDVpv5aD4XY4STSDKVZ
Y69v1S3y1xebui3hEM3//BGqomigQjJFNDu0Yn8d7PBcmszwyO7O75r5jpWVdZa2CqpQyrU2dVsI
JAVvVHjHZ7vJJ3JDeTtJIWiGhCrPcYuO22OS40RNqX/kCsWzdUgaZfaDFGd7aq/7ITwdRtImpP8y
1k/D8pe/1527x+M5Ac8TmmNXmhrEOkTEVtWiM8b3vzZb+BPOIdjA3z0q9mAP65ZyRO6f1HlHENUn
4HHT+pJ/Cq+O/oZ0Ec9EPw/xkmOhJqBq5+38oVSMgt+icpxh0aWO3A0F5ZS9jvvmUmVWqDbHB/nW
3XgvFwXyAcc15TfHj69dzK/DFLyepVm4AIbHrH37TAV0JHbU58qigzSPqniC7FoWXmh0INx3USa1
4DLQ1e9Sey63EX5D95mGY1CN6uhKihgk+0v3AgPCzd9imRRI5h3BRTyU5+mpe0YG1tgh3TJdQsd3
Jz38QgfUI9lRyMNFeeRW6ro1PaSo0jTQuk+OfFSN2uypdW+Om4bLvEexnamIwvqMsC0E7MKEJCPi
M7xuqhfUv3VPOcBOPuntXV7aizB8ZlGwUrR2mXhrLMSslJVMv1LbBLY7I1j3zYCxasoDbfbWOm29
ok29JLht/DUF/q8q4zeqDAPJuDSod/57HvN/xh+0EeP/eI8//mPr/Uge7/l/YPvmX4ufxRr//kl/
yDUs5R+WJoqWLrF4DFxl5vw/5BoW+lFORMjFLZRBmmEyVfxLJar8g19h/kDQqOI2kbR/CzbQj2oo
iizTQAko8jv+RypR+detHo1jUYLBLqKGFWGuc6j/dboqioyUDWJ+5mYoXEOpWfha9IhTM5gqhlGM
sMsQtQuGcGTU7iPVp7Za71C9wgrtx4l99eXoHESVNa50HPoC6VOdlxAGoh16ThjjEjgghzdvYRKS
IPXuSitAufz0Ev5CHSENG+n/mg2+bsFULNHS9EElqX1V137aaCu1rYlS4HALkd2OVMFaGqX7CHTt
4LiZglrbgEcj4JUqgB9GlHgpRQU6jJzfXMevi/e/rkOF0s0TNaxB5PPzhl8OJExzapjP80o+Uchc
KD1N0VQKCZfG5uvbEHzSofIr0NzUMH5bDVhOM5+EqgIgtPjNtosh8qfHojNDQuAWARvq3ybJQvXk
PIzCjMuhVWpJxrlyta2X/U7iZg0/6Pvz19H7oHQz0DUr3+6bDKmiBHaRzQklekjZa6ZF4jjMmiGO
SF9awAktWVvKdT6WXWI7zcji1jvCCbEUfaQRitAMHENCCGGt7CWABfTM4S0XjDtOEDE2vrxDh6/d
ex8zYL/FBjEKOu2OfmRMDAO2OSrGU9XqZp6FO03GpqZ3jAQRt6zakgpX+NSKqSfXCSd2yTxqMepV
JaBakON1RwkrkHvcCdsiEU3EItUdqa80NkUaPZl6UGSJgNyE9nfsPcpBaGExCzdauaTafSEu/uQR
asTpFOcAZLxZntb3Ybi5NrdQl+VBj2ZWJJzFvDAnMuLvUezRx6H9b4vywYkxDZLUCY1keE2yERWT
SF0X/U2uyXnsG5UfEjGEisBc+yaF+lROkNWqCy0WiC8qgmcRSdgoaOhU6Z2kjrOgGvxIIVgLvb7V
Kv9pCaDCdXnOyv/4zZgfToK/vnumAdEURQiBQ71tGIQ/fXsG8ZwhdGWoLrk1hwBVYCyiw81TzUwe
cs9deom+tWWAN2yc6Sl3JI8qhLu4hv2bbcGgt/92MaqmoJtB5ih/zai/XkyU0tIkzMGf5506C23c
u5LMF0iV5CpT/mhI61lkVr5RGsAEjlIUE6wfS7sCxl47FaYTU6fVUInwA4CrVIPVuyF7bKKW4bLW
eBFuIXyGLpZUV3+kTkrtnPlFkci0tcpm7oQtcSlNN0dgMoniFtuNab0lrhwQLTPoN1VtmZAsOmpE
tR2lwe9exhBe8P3+dXR/lskHb1EE/fbFi5Wl1p3hhmyJ1BCddn7QOubwKDTOik6jywGfPFZq62hH
zUvPJzRyEOkbuTbP9HBwmPkLhwhLME6RARomiUhU7nmLaQsmIQuWAOoCXFYhBiM70pdfM31FEyrR
1kbBB6dJPI4it85dcDTl6NGY5rkyjaVhKVtDNc5B0E0k3f6NxFb6tdAyzLsqUQeyjq5RRoBoDWP0
pzGIrkrALMxt052ktKdyJaZoEV6e5jM5l/NRrtPQLm1hKrp8Z1DJ5N9cwp9nfq5AJUpV1FEmada3
GbCiRdKgxAjndo3opa6sAY9RFpO//9j+YnjrTDakN2CYVpjTf73POEwjPpyQ+yypf8IR3XVXdtdu
SAQw8Nt5bru/+7zFPy8iiJeZGziTQi8S9W9Hd8znRu34AMmYbJ6lL8+EJF4FCounVpaYkFlaYTSd
5dbYWk5tjb/GtyamCzYFBosOW178r7linXVJrImInGoWe1sRf3gYes/IkZaQPcalwKRtEc84cMyK
ERn0D48UaaBqD8y4ALsM4xyWHmY7dDxRexX8eOoj4gyq9F2toeRXHn+MpWnbvbR9/Gy8FD8YQ9dx
+Vs7MgrQi1zrvDoULUcYuXQutkv6cuo+3YCVyJDkD6mqb4aj0KqpbGyC1ZLLAawJu5bdApIPI7qn
BZlFuOZy4AajTCV8TTE+QBDuiJdmDkgZedhIE9aW9BCUgL5MX5zJbJxMLV65OhNOFViI69J3W5t3
ueVNSsUgpDfMk1EmS8vUcq0RmhOWCJc5nLMsGwQym+U6GAch+WmW+Fah4NMh77k1B5FOOMdFRs/K
ASXYunAebE0hLZ4GUyMXZAmT0VXkwY9AYg37+9H4rQf0x2dHZL2ImljXRdatX4ejH3ou4AYtmNuw
VLh8TN2JIt6RwmPiZMPhM/WATif7fDTEUfriUafxL2tETQRNsmZGnHv097xhmZQ4+QaENRN8V0kj
eztMjmTJWb/bonGzfzFHqiSf4LCSKO7J3+bIBACu4YJ4IxWCI1cWPnVeiNhgmuFuYN4H8J7spP+R
O/Vcx0MJop27E5uWYGRrYQkNIbKcD0eC5zwywZiGvT23Ctbw2LHPkRY+LbHCezFLWugHWcKHUhhs
LxwFIp3wrpExhkySLmMQqHMXus4oKjVhqsjlvQPKRGoGxEAHJUpWMaDN8JRIfvrHNkWJzbOgQ5wQ
UY5WRfXsm55sUS4RBw/JKpl36NpNjszJMYK5rOULd5jvG4Zf4CN7DC2crSiHpoG/E8O3JLApodoJ
xhlOukmX3zOh2DZBdky8iqtO+PsV1veRrJ0F03uiIucl8sK+dnmwa1nF0ztHdGCYdFy7HouN3JMz
IUnKwQl1YWp71r7BAUus8aRMjw5E/ElcEUMJTZlulYfsoo/eZLm4tiWfv5zSdLGJHBu+es1XDnrN
9yRZ7Hhy7Rlo3iMS6YQl4q7oGNTSsbGvNlnPLHRHm6QsDOJ8PSIIIDcXp0jIWvRef7wTp6GG3Paz
MPGeNZtgtD+HKkF2qZn4YweGbG2xaAzLl23hsQcjBQ05fHxdgUqn1gFxlVH/a2hYKclEhfg7qkPr
PGxwv9ZYSEFrrHgHQkbfS9OfUY5Nx5ZR3AWJOAPCyJM7pBMgx6aNs/moa3aztfNySdbIyy1tedaq
AE0oTTD0q26xCFTGAFnxt0yv0CsaIB+lHEoOZOXEMd6qY9zyIHMZJUTY8LhEkxSTJp4qWUYFRI3T
MWEBOuVzU2L46l6XLyPQMqRsSmwInDMAy0mjiYfcMzfQZxGvGCG9NfvMXvMxvGEj9J+dqiwBJaxc
JH7DJZJVco6IShs5ZXnM5eDTdh10cmI8bWC9JFQnVZ95qDbZKmmtBhuLHa3Kp5yRuzZogAGJddSj
LYk9fWlbQGjo0zKKeid4qrBqxmbN+8yCmxLEBAwqA1lOacaVyg4yR6zNOKaoJyOFYDQoKgNSy3Rv
7IKY7WHo1IH7DAzuUkGwJPbMho7Gzje9ZiUgAG/4GjyJy69l0PIKtaFGNikaOXZ6E3I+fldV6nE4
BKUaOs2/pguePQHLRr7gjInQLX4gF5p/vdEmSvBoXYsqRS9q7TBzwcgd1i/A9EQud9oiiXoOfyLa
fCaZCJ4oO17rpTI53kQB0pbYmiOAKiaOyhUV9Eb0JLx72Mtt4O5jaGlMOArwcJE1rexftUw5Qeey
yM5WSBqFT5Cjb4IWNtOCobCY8poHux7CdO6fdLa4NFTk9cweXR08iUY450Y771vqdp3hPKNWO3y9
79LEhN/ARspEIZgabX8QA/IZOeazKs3hX4MI65xxazvPZLBLfK1Mw0TXpfxYN1nHbr71mnT2tZCG
ffQApz7AVd7tno6DY9f0jS1JRHHNL+s+i3XtGwex1O6FHM56330YcXn3c2bWlg0jTkWiUjGjuJo3
1m3j3MnmubWVQ2HHnCjl5EaODD6NYVi3/jNNPnoxhc/C2i8NU1SvOk8wD91I0srJ15zSNXx4HYdN
0okZRJLqnnrnw7T5MDWHaWaI9/1jSHbhQ2yMbZI7s4BJSCqZ0wAzIcQPnvmwE7YJoC8La6IN2TZD
hpAE73e4wNTib0w9ao+26h6/5g0t19apFZ+7Xr9KyfIM3mQaKVgyS1ZKDQzgQOiDT+gfZXfIPs26
y9dHjVuOAorAX51EjGXsrSfJS69kR2HbF5nigoIRE35EHcBcWozMugBRG1EQplIDoN9SaYqLjflC
ttwCZcr86yHkRfgSCkE/KZ3qROrIONfZZqiD6s7X7QWRdVcnlMtlCOmhc5VZXzc6mU485b43SzBu
CC4t2F9a6J5ar/3IUgSJoHHd3ALZKlsYb1Lr5Ji8NNmugNMRA8IAKU1m9j4z6IrZ5yIjLVIqX0P7
onlRApKJ5SLAzJc0iTOGHfQq9oxwGf9nF5CginiaRRqF4SIqo7dhxa3tM1CAsQHEv2eZYcoIiJjg
IuFDHap2nGjSRdGtd2KB5sPoqBr1gN5qa2c+w5LPM9d+EHB7LVtu3qy5+dh3/DGZF6BtQmRSus4I
OedSyWGvDRdaJ68owRE53FMtaBH1Sn7zKaoK/kPv4YlZP0s5Swbk+I61rBUBaegTV5MCEnfSuyYn
668zSdjXVH0hoQ5XaQRPWWPW0gOmupwsxzBk6Mu6/2wAR9r4uSfEqU+yFItKxPl+7Om9OrVDaZe0
GzFwli1eSuZXeZJG5UcsRev06KbSvvKsszlsugw2y0RBHNhYzGVZZF4QYTslwyt35xqXrBTKAfLz
U+qcJ7qz+zBXxyVxW2zTAy+dtXDLhgU49cVlElZrN9S3UHDkMRYTa6z5OxKFj71X3RtnlqjR3av0
re/p4LjK+9fxK2B1kWNn1tosB3lLNeBr3i2ELRaFSyeA7DEVZgNiPvkESxdq2iYVpUMG53KEBgu+
G2uWIiDwcx86ILXW4AcFinbo8mJL+jkQGOc5lIeGicjQ5cPXkjXsy9qSwhqsNk4G8IHZfmVK9xT8
ZjsMg0I0YlT7w04lyajyCCO9iFlrmakTKb+bXv1ZEqY7rN3DiUPL/WdZhA9LZORYkXGQiqVlAS8W
+di/1l5TpaCnudBOOo3v1bAwwTYUOzlSEGaZjilCbIA3CyO3RlMUVUjQVf1MUM1AUmnXskO8RxOr
BydAn1bBZ+Fs0O8wC9WpAYY0H4f/j7cz2Y4bSbr0E6GOu2PexhwMzqREShscUhIxzzOevj+PrP90
klKL3ZveZGYVRQUCgLubXbuDdE+yJgNVxTfFP/gTTY2cD43qHgIEVPZSXqZR+xz7uifTx6+jW3Ex
bVRXfZF5+db79bNc/EeU44Rk4bzkhNnGCnKud4098isDxucMtpQjrvMgv+zG6I1w1e9NT10kwxo1
HbpsvLFMxoEryjq0KeMWx+5VJqyvbkFHfe6phha7zAX/YMGD7Qhv4PBx11MeXEDuA6iLF7mNrcdz
2VXCEd1gsnOXQw2iSv4VLBgu2e7wz2+fy8Hzx2UOL0RbZJzD5p0kCUhN9HLt2B/MgDuWzjw5AjhX
Ki0epoWtJqoUx5pHse3R+BOrtGiDzZLVTrfF86hYy/nAoXiuD8m/pVqh7TB9unW9DNqkwTCNkyGN
iksC/Hh/muuuyn+ckULc7znTWTmdw2liJta3UTK3I0x5rXS3UrYkaLcuXHxesX6a2RQGdu06aTFf
5UBh9ZB6QOxTxM5jw0sDN4Jq1l44ut5QNW+MTpLfYBCpbdKtbz3viC6LU/sx9aLniJhvzE504oXj
/EpM45hGXGunl2WgwksVhTd4WvLyeZiNYddoRiAiYkpfz+uPNf4qSZivq/RLMTiPGn8sbftaifxa
VhjE6wJ45vwcQ2pfp/riTTCQfe5m4DjflEknX7fNMwSmbbVE36D/sn3LOx9AFM82fGWt5Kc5wSPq
/Oa7BAPFN866S+qMAd3OHRaMoggYi5U+2OvBo3EIr7P2oSOnDLJy+qVKZhSW7i6p6+gQKlWtUHBf
9RYiKdFYL1h1/xxkjjeUG4UbeKw9kpzwizXqV9AmIRuXuGlTKRJmpsW4Swk04En8miR2XEmNoerY
/Mpii74ao3wjk2yENQe2o9yA+A6XqDSvg3Ey406rBA4wxnAsUf7hWmxd+gmyUqMLT2kp7XV6h0An
73HLxgQeS3gvRupl0TXFU/yGCJOQD2sb2XW0naJiE/XYcYXkRwMkCtIAEzb3jhzKFsHWqu+X7rCQ
LRIipvPKZANs36/DinG7YF7d8u7hdYaVtm2iAEKovR9T+RRLOIqQIGNdKNC+lCb/cJkVkyvosZGE
V6a5iEOY4SGcWt+gT68DCQdpqH6xn09Twhs0orTMBGVCnfMSCvUwYB+1rWo8osjkeuIYxdohHfYa
Al3HcYXyLDo1aoxXIhvuBZZSiZmszntdmixUepS6S3Ndtf2jOZo7116QGIUM9M9/gfDD15Qzoh69
gfdjWiiUkDWlmH55Nl0m9Oh+ZQpc/AU+igWWOkuDIS2uSK9+6dCq0n8QIX2MOsz0ShcmdoTzz4a4
QXJFsvkY6aK1r/2dSkl3MASm3gZmzYSUYDmVJdupINKZ/BaCYBb/dmoNcz27V4Mv3roBepVA8DMw
xgYFwJYM91sCVCzkdgQJDeV0Q7QCtGE8xzpAebqKcMvda3dhCf4mUJaulGsdibB/zjgm8AKvKIwc
otRAQatVHfXPg1mSHCZafzf2ZF0RTRInVrDRIUFU6jqaHfhpBRe1h6Z8G0d2sJmcjMC89FG2N7jF
4SWhpL8LO3KkE7E2jeHZqorbyOQvSMoLwwiXDYEC0Rpk/EflorsI5x+OnPNV0kxrQ2JbFBlcUTgZ
38q83BkUAKBmhMOF04XqNI7n0fn6FXiZzoBPEgt5HJjDJi+/VxJC4JJWOyyKH/NuPCZ2qjMgXpF6
3+ECdZf6EnIKBbKYcasNrQ3w5a0xppjFk5iF8HvDHd5Jj7KnaIeTGp9yekm2uStjxDut97+ryznl
kB2wfXWjk5T913NFpHfuOQCQz9VN5XBq4KdKbn2IqrJGE2fcNMzqGTEMX9PeeJEGnJKlwgm20yOQ
DvC/N/0TF900ARzw7DZpMLPN6l/RE43ao8oyNMnxK47mNGLA2qFqXxIXQG1ssAhH6RP5iNLI9Dp6
Lj1rNjOzEbgiLlhwa/AKszdKWtztloBdOqIYZuliKM/y3NgxtiGtYVwZtgg2CGHfxql9aYW8txPv
+5hRyVu2lRPCtAnTtL/RCGYfJmrVWdNF3g3dNels28pvsEszsM7D0pIXrF6Ym7Xq1ZCc+VbwKBuL
hIHcPPi6OiV3TSNR9Adld6ja4MrXw7bzk8XCHvNndkHO501aktNEogIntUjA6mDvF+z9vdmxmKhC
Qt/K1ngmt8yhV+7UddteMM9IDMVNYACiJ4l6whSl1zJuv9WhPgGTX+niVhwCGsepjHYdu981kOfp
giSN3MfzRAzhLd6MdFq+yJ/1v1M6g6BXL9glhq8FVaA5gK5IO6rWguZQbabeesoGWiHkP2AhwS85
wtl3hufE43L82X1saKbTYriLPLC0aDB+RUULoRhVEmWivlODh1dLObmg1rD0W0cywdAgBJ68T8rb
9zJ6jbAyLiNQ5umaOuxtAByJiNStl2zXCU57w6cADsclWhs7KblCu9eZuYsG0GhAGJ68epJqkDH1
dYgqA6vUk1AznXDCL56H0PLF7xuyyuf2OaGk9kLq1dAguCe8GMDmmM4V0nkcG975OkXFn6DwRwmC
2gzf2zLYli2ATpUOVziw7vVt6wznYKQXnc/1EYPr/VPpePiErIkRujqf/kWJiomx+77VNRmxZdSP
vnlVtN+jXl3kcH3MTTXnl7DJokNRR/KfC85n+5go51Zl466B/uNl+KyMA+Wjri86fQzMUY3nn7qz
vY4qrA9fRxEs8AfujNpsN07Ft2tL/zFunOu+5zu1pi7DvOIA4v9YIv7kQI357HJZjRk/6o0vAsB0
w7vXrjsXJ6WU2ZGb3XetySGYD7TpqTLhTrl4NhpeSYxJ9tK0PY5z1LVzjkmkkNUDpoaZ4J4yBIKE
Wg/DLpTTTuhR4Ej+Esa4tx7aqmNq6cwgo75Xek4fp+0zOOHz7FFO2PO3yW1ORHQwG3DMa5EWNCbZ
l7lPNoVBTxYEY3rRRqOzLr/ZGM5tHY1unJ2QhqGitHG3ydzNqyRrOE4CFmEysiXFYRmu3KaEPhf6
R7U4P8l9JxgghPEq+vZYuOYaeOBWT1vCrn1umqHDad8GEA+AgaWJUFovBOL6hrS9121tMfg/Z2O8
wBffxPzc/Y4mCtSalizEOwAyWPyFNAD8E2iHz5Php7hk+xzVFB+reHxS+MPvNXTpZ8BTFn7g1K6u
njCEEHh7aO3VS8llr88TZSizewvZLtr8RwvpXzKVV2YXnwINgePxrK3m+a+IyCG3YMsemueZtNWV
rJZHXCwv+1t7yJ6Ufha9A/0hzuSjKIp2U/cDG5txpLrBCYdDaHIjf0eI6Co28GE41+xDMaht5cgv
6HRIV8t+yci5RMbnbRox4q7MiVA6BPR28XwiNBJbJj6I85LcBB/+KBbjJ9/jJ0Fz7AQUBSwPt01M
bbQEcbxKaijiEZX0nNSPnjAvewMGFm04RQ/EEbqO6G1J0jeqOcZ7pJAz87vDWoKlBwLmRCYUMNc4
TMtziDYo1PKBc3HU6xZk8ssdWZzTKtZQg9cMT9C7J49jN6Mv8IPpiGTwjPcYRfJaN7p9YoHXsY/5
k9ncuL194WD1sCoy5x4bz73js/AS61qpZFuH81Wvp11niCxxTtZkf9PMgKHn6ki3vQ7s5EqhQsDF
KiVDwrleYkmEinlla+YBnlfX+prPQJkbsrf1jJxAWdAPJzK9cfaNWVc7TPXnFWQ50lLY5vS0b9C5
XkY0cU+5JxBd0i0YxkM/GrvzXcLbcUGiWULWRNUxGt6jRnpxSaFPb81DK9UNYIxedUUdv+pBIlZD
e7vnqAoG97Er1kE3XpxPZ6HoZNqep+vkclOSvXXe3fyJ0yTiHPz7cOtPk3Ss81BReKAlONq8n231
qhcVrhXp3gq41jABFNIwrtVxtyBVg9ErWkLbuos11vn3zz4zRN9zKiwS4hzXsSQegPCy3n84Tne1
TRBgvwfMsVDeYWRLrjr60wZA0zAYJNYgu0aCiYUTR7sgKd4I8tp/chV/uAW+MGHAmya56czK3l9F
pkwSt1K/33s1lsRtU3OfZ+Jhusm5WNSEOzFOBeYyPGSe599CN4CtApMi2M7t8HXq1Zuo8JPAdPpr
PQAVota9aGtHPHxymX8YUPuQyvFUdCGhgPm/v0zCoAQoIG2RZz6OFOfb3smytTmLe4tL8eNlK7Py
cWobsAU9XMOFFRp8kJ2K2cbTfFIjgsJPaNx/GNRDg+KymH6d2X3vrymnKDAJ0uv2bUN+46tZW+Y6
ZSiC3Dh/rK3q2sjv/34b/viJ7LeO7cE/+I3F53WVwpTJ7vY47iIWraSLuhcgz1JvdY/9++D127nL
4s9mwL+zB2EiaFsp/KgkpDc9bf0X9aIm9cacvBwN4n2ARz8NBfuG6LzHbEpyXF9fz4O5Do1KsgSA
KtTa5QLwOHqPEQftCsNFBn/UfTle8htksBhkiD0hTUgpm0tyXWgMCTHllJbbIL+zPnlQ8g/UEU3M
dAiCQerx2zrHytuoA1H1+xBP7jTE8lVOI5IjvtG5ITMqMNrK67DZd0/DHLQXf39uH3QbeohuI4tw
LUhCnq+pnu9vYK/YjANijvZe7F53utoGELgccXaazTuNfotiIEHKYhune8N0BUy79m7w7sce7jr3
7Gtd//qa+Nir9Oecq0OAiR2DzkvLJ8mIxGtMrz5jGp11CO+3KNuGtGez3tgHHPWBNYozNLbGbtju
c39QmvAC+0BnA+vKFvcm4oDB4vTF6pbf6hQuyvRwRjPvAjJyzvyLBRmxJxoTn3au0YhyQAajfAYI
eyPFJIgR0o7D9zyneM4aGpXGYjwOXpc2RBNL3p2Ymer5JdLY4NK5Rw1rKz95M0kxKk2MNqIfUe/t
KkK9AjkOzN+A+vFTpzuhaiVzi1GlBRhvLBdW7WGJoMcRdeIQG2Y9OKk+GGFsjTgtqXl6ykfcNhhk
rproSpMocaCk4iki0BB/XRf5Ubn4uRvLI56c6pN1dqZQvr/fmh+M2xuoC9ZqH1m6uHpMHYBOtQ8D
erumj4mpo5bWI5wx1tbQ5vLqSkL0RLRKFJVPj00MZv0Et7v8gr5Dgx/gQVjA6tdVRxiAZJ4rRUl1
dO6Ug7p6LlyHN9DNKVdlxLahGx+lcowooDwSoY5y2z3NTgDUXDb+yjDEUY8dyCT/arSE+2Q8qL+v
kA+SGL1CXJsuglGTDRXDFh9oJv3QcT41AwxDR8++Gip98dWqDWw7eAn0+wVOtvCtmq1uFyM9Tk1D
iiy/co5xk3+itPr9vMFGj2mgUvC5BXas7xds5FSlExKAus9d7sbIrVS8drID/f37Fz//TR+eOVIc
DzcAeKTK/bi3QlMJaoTy1X6p7jwQWyKtiNzQG6avG8dpZIk12B+Ad+6EAGtIbO+tHroX16UNjfV9
MHS3Z47UDw3X2fvzOojtddmDto8VrTWYHFm6xJLHNjewqtZuDpfRqMRDpG0wZHeZY4+kEZJSYwp6
AMEU/PI8axCFe9Q0Vz+kueFkvsOT6s0LkumT+/CnFwAqIxRTm5xL3JQ/kOuKbvAU1PFq77p0Fn4Z
vsKOBzCG06c3yLzVQ1INTNSAxUQXPeiyeCZyddXX0duce5/It38/a11Xoj2BW2Rav5+1mepbt5Ky
2jcZw4lyxq8rrB9txbC1cK/6DLxmnD/7UOv3k8rVkl4frq2Jtt37WOeUsvOEo6r9PHouJkBQTEi5
/ecJh9Pyiv3ttekyaBEzakUfv5fWtL4UqIAzt3kIeveHiQUyyZcj3rtEJePD78cH4p8fk8Jh6oB8
Ni/2RBweuuarlctifcaI7GX5sRDMrBvsKoRWQiXx3VvsH0qzL1Tl7LFjefLb6RvQpVqLAqA6Gj65
4x9keec9wDVtzel1HU7Jj1T2xp6gRU/sAaPNGFYANohfHbXrStDGQezuukuHVNgw6B1qUNpNhoBi
M+AF9vc1eSZyflyTcE15H+G92fbH1U/4tDeWtSr35/HRmfBhlQDGwlMbTCuCA+8/a4aUura8wn1/
wErf2rZZfI/6EoBQk1P0dMqb+i+9b6y8ruM6NRTom/RzeiJ05g6YxXcpr8cet0oPIRblr5b6TMT0
1utFv9pBT9+DuRBmaN/tEKZzBncHMcbrBA0mCn8NHcSAeja2Zzp8DAEcn1ec7+3u2R0c0u/cxzOi
WWjiCv7LiqzvrlPe+nzgdjjHrOLuzrMfsgzABq+3H9kwPOUhSo9Z5D8FDlNrImXBJIahACJWt3lC
5+4mX1OBAg8zkwE/A2ai+PrIlTUcK8nJEqa1uVpk+JZFFmlQMfyD0cfuMYpXcX8QXbnXQdz/7Gya
buHP4ZdokRBl0jfJyW6E7Z05PhqjT5ADjtHJxHljYtWyLvTJw49vyUe7RUFZfLILWb9Xurx7poVa
BqavQOzwft+vvCXG+ZHd2PSO7WRe2iTZnEyXlAYbcKUxaUxzq3lWtoV9gbE+jzCT2FLbfm5ReRMW
xhnHKJAiBdiXlRg294Pi+fXweLbcCcdFP9MDu+DFi/1Ydqn5fktCoE3RVbeT6QHf4lBKs17I7Sya
L62gJ2dS9krgA9DsGDPBJHIo7SUhqVQyhc9fvCS42nVqR7aeTWuUA+GXjDEC2X/5+9L4wzbtcRzS
hCEBEVgHfTinm9AycWqhfS9cYIJ+GuF+tuQsJFWAwsIHW7TUKWz8nIgnV95NsLgsae0sj3hUydKo
h+Dw90vS+qkPfHj89V3bRJeCzEl+FOT4jC990K1yL7LRwy/NOQapZtQKc2eNDORtHfG4dBdGVL96
GRPgwO6JBUsTRn24vVFByBGG2ZNcLt26tleN4ClzKjirxlAXZ9rAZDCz7WGGCZTKbZgy/MFEO1RI
T3I7+B4upb+nfIHvCapGYGDHtBsfUbd5TlJjHZdirbufOByeuxJUDRKC08J9cLxDP2JU62TT1XmW
MWJWsaWpIiYGLemEyRGYKV5ANnQ/uKlwbHD+BJxhOJczy2gmiA4zkq61g5+4k5UscunRNIzRsS3h
udR1Q+yMS3iFE1ygGQ/BrWdeyiEmUdh8NE2YVYJBgB/n2NP4JVniS7loTSXjNGeiPvSJZS08pCh5
ZV2KAbOCcfmkPTP/9ADpaD3p43gvbEfz7v/VXg41uGsyRlj7YuMiB15zPaOHbO1tTAn+lHgh9sGZ
W68E2d0rWMdutU4TNinSuBkyo31pVIn6woVR19+emR8Lo751lNncrSlanwccCz4gKSNzLPA41Mo6
h+qYdShYQ9SteGkRwLp46Sc1/e9lhKccylq2WQHc8xG46Dt6y7wIcZb1rL0MqOj05ryUmPtxEefS
PIOO8fcl8Vu/6bIgaNkASywqauF+KKZwEQvmJgXYEkHFqAbHMscH3BoX62ecL8zNKSpzz3vNCdpO
ew59AByIrKPa1KbpsqzpODTuVQfud5XO0HjUnee2z+cf+NV0B5NwX+GNx7Dysz34t279fPE22zD7
i9b36D36X6+DM3tJYsC12jf++OASGphiszISmj1TzJKydzL7Eps164aIoOPfb9zH7Z+P1tsb+iJT
0qv/VoGklY0vXZlSgdBY6dp/Nqj9LUBlYrk4qv7+cf/sTf+uNFxOCrZTNKnI6iRu3++/a9QMpbM0
caRp8cE2sy0aT2NCjV3ilB1Z6MMni3Fwzki3ApoTYhSXAJModKZ6G5Mnhsmh5+zCBuJleYztMThg
IEGNNCtNbqS5i2LYOkZfy705u8xi2mgbtbBr4AT9IP932NQOEaWxAspXsr2LyB9FSQj5wYG6UbqM
DYMkgzmxDI+dq/Y4d35v09A44VJtJkxEO1z9mOO/xktX7Mh82zeoFVfx0DiatHDX9Lj+coB/K6vx
Fs7Xc7+M0SE3n2fwYXwBuVZhEdHmhlZ1GPDWW6V599SpltxwCHFresKGYTKkitCGLAPtYNvOw5cp
GHeVnWL3ZjNsn9ofofs6i/obyY/1djAXeuURdmKf3sy+4t6hkPNcc+8qkxEJDRfGiOTJOVA7AUYv
nBozmWQiQi+ZcQ/GUDpUcbororvcUTNsALT5hecxx+9fCZF8ivLkGVkIZBq2Tl88C/BjAKQMa53O
vhxlgX7Gv2qX6MmS8phTxsMOIaKqshpMYSKnW1sEdtMFrfqowxfHVvgxY/BMmGG1MgeySKuArdwo
9tA+Ksos/3nR8zWyNwk3aKMN6op5M7fbro5uu4E2ycnrYtdgLddabrNfFCnrjCshbwiaeCqIAhJn
hOIQET3WWeY+CSq18uyJVMyxzU/+9GBUARHxxgPhDzdhRFaoE+1CzAkvPNAOuA7aGqnu5Maoxbw1
bQNTAawaTLAjxuDcvr+vjDPU8X5hePRBCsk0B4IAeXy/MPwQpaGR+d5OLl24XkpiBM+gCKXpHe8W
XWor8OrAD3YVCdQpc5SuESY6ztr0QmM3ZNlPVAx35jJbW4fZGd8iRhiQWiRtxL/uMb9rT6ruyehK
bpJ+cFYlGZ6LATM8zqIfxpiQc20Xr+SaOCvKCywl8NmzzBygJI+gGngJ7J4MF9vO3FhFU+yWFHPR
SRgnP2znreCiPdm6FwM3aGX5pM3VAX+VX43WOinx2YjUY9I5X2Q8PBdWx4/pBjdiP8YkFmdU6L49
3gd0xURgcg47WI///Q7rneXdDUZjdt5dERJySIgPO0/QVdI26xRrWuwfGsA8mvvPtrePBzsCTQRl
ro4kEDB7xIeHWFONAnyG+Fq242XOV12VAxOpmfH6KrPde9NzftmKQFzf+G7OM/xbAzLU37/nb10l
F8FBaFHRAyywr384TkLDcxInatydH+YUoDOWxUxlGzTFy8hkwDnkMDNto37xTC/YKOQ2e9jzm7IR
VLTYB35SrqqPLT7MXt3cKvp41FRA0u/f7LnOsyHJS3fXO5WxI4qYjw3IJDR2/gJZg4YuSfjo0Pbw
c50dQOBzinp3iRfjfStL6saCyI/AJ8FRuZjapma2cYiJQy037f5+85w/XiyKQAUEgrb8XHv/6yxO
jaVxVWM4Owed6aoy8qdhrtvDaBiYUcKkcYM0gX0lKLNQW59kKcWqL7BdrTEeG6M5uYG+ztK9m+LG
vp4DmwS8LDL25ujAD+uDh3om5W4IEqIBivnBdJ2tkbrLJsmgUjYSbhJeBXXXHOVQwyXTYt9xl+Aa
uh7d5YAsxMTTMvzWS3ZyWAikUhNO00/9HrS5vuvl7chrdczpVfMoyg6osEOcLXFDgWCzkvVUHXhF
L0p7Xm7VUtykFcBWz4D0Is8cizQgGe9FMtAvl8VNExeSkSld7N9vsvfbUqTfRH/pmCauoCZV4oc3
Iu4cq6aSA69RCW5yxs08Gjbp1ug7RBWiUVc9YEL1kgXIv8/3xy3lpqZWuSKMyIN1g4es6zdvbcSf
nmq8xoqw+hpoK5JM36wlthYqhelLlA73aeZ3+0Sg5Iy8jVsmxqaaWvb//M2qaIymRb3li/nSTH6x
MfAD5NTFax1X3rWCPG12p1TlpPbNnlg3MzWsyxR7WbSaKRsubVH+8PLW3i9YXWLD0GAC5qUoCAxb
A9hV+A01DHaFDs5ouSr12KK778tj3RHnkFdqIQfWuYM2gr7JE1urbB7nPmsPZmV0qxay6FoMPzqI
ChtyPZP1ZPuP9UjphG3nt3mpvtox0v24aZjMJ9VmsRp8AbDadSnCLxvLmGG/l0+YtpGeZCH892Lj
k5PL/m3J8DSZ6io2PgaV5kfwqPL9gCixjvz0IrsGRbkgGLsBMhku43B8yHMLlmNhYuFPj5XWvP0x
NgZr1XF7yKEX65x3f0V4lov4MOMbcqwUuWZN+CAvsGGh1trtz2G2ebblVSrLkqDBtV/K5ejS9y3D
9CwWfzmloScPk6pu2IENYml5A4o6tMkGO2EdOu54Jd/mMX8B4xIM81BhFcZgrXrnJkDZv+sUl+bE
XyBx3hhlECB1zyri0k0YlDPf4e9r4PeiX2Mu0rWYMrI9/lb0z1McwXfgrmHM9ZZCLcyEy+R7nrpt
jHoHAF2upCCyrTQ3sxF8JnOVv+Hw5OJQrGjDQhBf3/0o7kbHnCvRd2zLYX/v++nRjKMbk5znQ9rl
hCA3ebZSQdjCiSbct3LdgPo2+BGlqjn0bvdSLyWG/eFEq+/pl474rpWRH+qpwF6lyb81Ls38NNQ0
gN4YII4anpjVXI6hc0UWm04ZJ77OuTCq5maoUuik540x6Z7TJLqd5vyFicSyqWHiQOqpLxtybTdh
E6drPQujA3ybnNHedejF12p4IVgEnZhbbSGp8g4ptM7J5HydKklVTO4nYCVlbXfEhVZylECOISh6
rQhahY4mHALnMfOsKs7KZDaby2q6TbsquSX7FVNpMqcx9oDSiNaAWRCyz2x8brwQowHHvk4tidvA
gNFClpPuEePTQID2lbKyG5lAf3GVc9eRqXPwfP9Yza7cOA0ccMuB8p3Gw0vWRfIgG3FDxL06aUwT
I4VkR6SdAwdPnVr9zRGz8wUQ/gJ1E6HChrPCjeuHYrdjveuTWxGvyhqVq1aYFzh/+rsmdxMQoWkv
RxO2FeUudsjRUcKwWEabfHejmDdw4sNNYghoGf2A1Xs07XzLm3dNIb7XVszsrxfNOhH2vLYbi0Le
KCo4afx/Qx8t2ymgcsuCfegHv9qBQrR22ONQB1xhbQ0ZCkL9pdOAldUBUfaQBRB6GqGJfRW02G5M
OTk99dlc8SMGwavNkgJa1t4Fuux4f760jpOlOVrdncdUdJ24VrgL73iTgfEySmur3Lg27dDfV7T3
Wy9tSSYVFDim7VHvnOuyf5UOCcm6DpMtezeoKD/MY/c19fneyo9OQTxtROViSe5C6cjjtNkVDSFL
ucVpg3wyK+Zqm2iuvuFNxDssJmbtsIXKFsa14Rt3MzE8pxD7jlXZlDbKCKnl1PumBExLooDBaDWW
qJ0RTI8eVkQxz2Oz9Ljny6zZhcVEZHiFlDSCnYMEq/iBed1xpsDaJYKWGEvsHpcjtk2znG7hJPWr
dLKj1ag9RKLEvfIlSr3zjr33RALslzcv0xzJtVTWwziYz5Wp3pr8OPsuPMX4J5BpD2vTvrSn3tsH
SCaAKd39GGXmdgxxmBxByrdF7d0ij+PFBtzZBk56bEII4T52rSRLILatClIZjOJW+I1Ea9TTywL8
70dZHoa0yDe5yZ4pYtKF0Hrc1jawWWxgyvn3J/ubExPFtGRAReqLBHO1PwKuzMzzxlhKe2el1tqf
G0oVJpi7YqB4Ukn42IbLr6V2jsu85DsMYiBatvLCSsdPLkSdZfzvmhjArbOHJ8AhDC7/Q23vocmp
VRhaux427TaefRwg/KLajmnqrYKFRNIU9GJtaF5eQmBH1XssRCve9lBnhkaeEr9sd03L26EPoI2k
4ixznqNLFPP6qrWngIgw/rMWPPmkC57EwO4jSgtvvqB68OwmwxYv58FX1lWb9y9OESY7MAu2pKZd
Jdidgr3ax8UOGqyG+DUilZ2Q+0La1MusX5na4khXTnsZKzbWxot2JBgcE72LJk7HkEshswvye79L
errVehdxuLEwICR6ogUp9ogtrUxSgI6CBsKLfiiQGQqv/MEiu7QvKJwV6patgRp5PZr9cw8x8ZTe
MarBraufyL2gyiIOS7IXMZ7wjUe36egwhmpdpdTUSx9hhoevDmUUE0kcbxnCmOWDkWfYh2UTQNlw
miaGiW5jPNgjwGqaO/DgLcnIDIF7hU/QgqZsKJgyDz9zv6vwQMjEqUjTkkgz5PYwOpEbkdamFyYI
NqT3deuhiItXautP6pjJ0Fs1MTJMMPC1O1XTLtY6WALRE/4kKsrFIihi4FyolRNswMuokIwmkVQx
IQaznqWwY4irjTtH4bpfbs1snnehUd/FcWrshNkcsGQhNpdAm3WfG2RsE1Eh4X6TBuDhFcI0ysXP
C362iZovgaSblcbOTU/5nI+7KHdwDGjM5yF/cFNqp1Ym0JFZ4tRVJqdM2x7mht8aAvPnwvgXCRBz
hBjrrpX3OmyzChSsdggBmrpp2cAOIeRBe/aE1XDhxN2xa8I7+pcbtvNVLJzoYCN18Z2g2ciovWtq
vGllmDvrAEsSmPevXYeNSY8wuHXMZWOMhljT6F0qjViELpkeuSRkFm7XephMeA7ygocNlVnf+fN2
U5ckqjZNRxiQsUB1Lft2XQ/tm+WHPKoIf+muILNA5TFLb7QA7Au1hfydQRGdsbecs9swDBvyGvw3
PIK+Cqe66kJOm3DIlo0i+pVCKNmJWs27ZEbvVWfGhoKcLRxZQ+8MJO44PV1f6mo7MXFzBsMqn36G
m03dTA80h6OzjSMu6LzH/X/zR9Qf9KPE2TEOo45oxf9+sA6BfPc/tphxdfNd/6uZ73+1fdb9Twqj
/pP/tz/8b6zkJ9aHUkjqHZMt8v/sfXj9Er5op8N/Gx3+79/7r9Oh/R9G9IzGOd41gPEvp0PzPyZF
BrwlUG0C6zRa8D/RlM5/IJLhxOLruSqMCnrg/+ZhK/s/EngIvhMjNRvLFvf/JQ+bve59A+bBqgVH
x5nPowjEpOlj4ZGmnVua7RIeia01r4AsnXlq1mGcGU9mJaqNoxCqV6MZPBUW6S61LffYFUA3wNl9
OyZmsBXGfIJLIVZyREqfGYoWLPZ/SS/FZFWo+1YMTMoS74dpJylqHrdcy4l4jDQ7lGaS/wggpzJO
Q79VBfmRdJuLscROuA5GtZ0Tez74VLSrmg15G+dOd7RdcpDG1IcKjO+5V9YvZM7IfUsc8MrqNyOW
qzDakJAlZXastQmQ6W4K259P0rJwN2lPWWbsmjr64iYwwGVzjJYHMWYUEYl7gFLB4pKUyOMoD7bp
4H9KTRQ2xYWHaT8CsGJp860R9/jNLKz5SjD3zEJ0I2YA8pm6QbxVJa4CtKWRfWXRmm2tDFQ4cGN3
VyTdS7ikRM4VtDCuDLN1a0UGcG2Xgzd4zsHsobDIaDRO2EAQUTNvuthsDAxtLEBWyhxfuMOFx8Dq
AnZde6gGuNB1uohVzHD7Ok+QirV2dKU9xM10cr9OsiNcuEJYEOZtfJNLqWitwp+RrLZV340PMius
jQin4KStbPOBoW8s8ZNxg5s057n2Afx6so5I4UKBGGf+0Ror6s/cSVez6WxaDIOaeEcaFdpblvgm
bepHRvKXsZubRxIZ10XVPdmTc11N3WXAw0zF8NWvmTtUpejgOWLik/kOBPI+XDdteodVCHOgU4gM
NCDSjVquv5hMfA4gFKX9sJnj/hSmlzO3+VThLrwiCW9Twy84FP+LujPrjRzJsvRfKczzMMHdyIeZ
B3fSF/kqubbQCyEpQtw3485fPx+VVV2ZOVPdGGDQ6HmJRGRAksudZnbt3nO+E/OXaFIwpoCVqOru
Z0EqGe6HgDzHoAcKmHfdMsnGwt1mHYnCBumSxBOu8a/bGGroMRrP5cSTqql0lHCQ17SVLsUUaHtb
EZlv1uYP1666DTis9IUiGh93V5DhsPzVTAmZruct7INNYU/KuhDvoYjR6LVHsKHGHRb/jTMX+jrI
aLQQVvlU2W7i0dQnk/6pKQh0Khp6SKkNAdNX51TdGjea90sHf2DM5CL4dOKfk244G6PnpMaO/WCP
/HJGtANnIZHWGDIEfjBcyQY6qbEJhd55qqt4Y/H2YngcDqjoliir+Cuxq5Q4H0dbjdPLfJScUmWH
msiW8wdz/5YTszhONslauiHx7QFkZkVzBHe4sBzyaBFNaJdG+9Gl0d2osRpS3KrQkYmu0Y0SC6iW
faV1eymbtzDPuCT3LiorbdNX+RnX4k6369XKS+ddU0zFtYX8jFaKMNEV14/qPOQ4akWsZds+dRle
jRQnPHO0Q8djMDzZZU4oaFG8DHVaeZgjZp98sgwgU+01DkyVqqG3ORegII0uwt0GWhgPx67qGPMY
gzV4dDk9uFtbJklrE8MLPKiBFDLSBoNiT6zie+J0RCLw4IP7mHp+1bS9KnoBj3vlFC/wQ72eDMhh
eCpVsWol1uJM2h8JlvSTjkAHB28eb1w9PATDKkl1ldpS3pbAgPjNlQUstzrFtY8OP6PCI+dKqeB/
Ddv2J50Qb0S42vTttec2NPP51W6k7EFFkkreU88Z6dks2m3XyY2iTteR/iGZiycrFryNZoYnq/c2
MV4kh7gLqTWbMeFeZWRIOmr3PrD49ErUbSYfavBsEXKmdPM+rim6y/sahtM4UsuAZWkn9rzGj3LF
Lyd4MWpyJz1LbSVKM41YMmxVyB8gwGXZfF84O55QpeF1uWaz70vjFXFB4rt2Qi4tsSbN/cjVApqG
T/Dmpu/vmE9v6L2sUu50Citx5eXqIw0kfjHgXD0Tecajay2L91FYeGE3nJU52U10xGfNvh9T5SOf
6K2nQzKt9eKYu52yw7wDUADTJvYdDqHOMP1C/4gxkbliSV1A7WOG5drA77DSDHHf62V8gimv0s1Z
BRI3OypRYgV7nupxcsDsW8pqjKdXM519velejIi8teRBFMlrZs3ZyjYaz+ThWBHUmmzpou+0dt6N
OXFzlmPtof6soceXlwAyq5GXDykt0a1GXZlkIUJvvGuwMZLnWc/QHaST6wv8fL6RTNTDyXs8hi9D
1qXHpmmrLeAbZ40yOPNH+6TTMMPyuRIkE3YPRrRt9/1cXyWbhSrTdm0NWC7iyRbgRAYL4OMLTCAZ
47HP3nX9zMWHK1NJl4sD0XdLTza0FCCTrTnYuU7Bkmd9rVfgFWjCpV5KKnEZPwh1H2F/TN7z0HcW
2sTFmB+a8mHTMRfUgh9VSDr7iQgx+B7Psf3S92eyZbJPlB2uvN+M7Z3RorB5cqZunaqOdxpwHjaf
wNbWYfi6DCw1bOdD/StX30okNloFRwOQJC8PjVizVwAMFR5CjY1H81oeizY6mF9q/6Hg+df05NSQ
dE+8AmgRK38iOngqlHNBGOU0gFFpj0rzavBJz/audfZk0K2E/lUG5TPEDCkehv5hYiPu8lsWXotg
n3efVZyv4kKsI+kj1rKLbeJ+RIvxNHgXIX0aEiENIhyWbO5osTVip3GMiztkvto92DPBc7OGVEAt
bK+iRd1qvsoukO+i8o7rRp3vmvirMC9KFa0TSHTVMa+PqrHVHNBMarEO7ZXe2xgLiGoS4CfEGboF
pJhLFYennJoffipMX40WD/re1YAwIoxvqbwmfANqs9UmYYY+6z/Tni2aCemEFAqbISNY8kfqCZuA
9ag+8WHBniJjtL16hfsOSyI+0L/lkr9LxCcD2dwuPFETqcg0Iw6mRz5ktzsYiIJGMO5tuZ44ClrH
A5u1Qi9IhrmRi72WR15boqjvjMflv87UkyHI4dBsFPdkVlOEdd/qvCpxWD/t7jQHq0IsWKTBH4ga
pme/aZwDiprJUIE6mVy7SLug6WR9TumLLl41y+bnvUZSe2mZfEjtWinv0XBw3LWMD/V4nKq7Yvih
q1sTQkpxDIqfTHwc9TF3HlvX9XBnacYZ42Qz75SGsYf1OTjnor99K8X0e5VG7PCcR/eW8dUXCWcn
ilvth2YN6/LLjcIzWYD36agSbrgYHvJv5uTU3xVJ3WNCFXv6V+Y+m9hRmzyVbIt7V++GH1N6nUYn
fRrd6W2uBu3ClPmXVUT4sRFwfkYwlDlQDPWoRiMddIg1O7tr9650yEW1bcImuIPa0OIAuCbqO5cn
cBudKu6T3LDWIm3SXehesqTXL+jzL3jO3W2DZPzu+4+Z9AVKPuJ30362NrWW1RdXjFw5udt6Qg78
dfmjy8i0SdLp0hhoQVBsqjfQDfkmF7ArYzIf2Ue1fa9Uo+dEMxkOwZnbdvFpYylZ552JaV8kzpoI
8hvcKofeFmLgWMtDz6ilstzso/s4s0a/dOof82xgxR+ndFpNRTSeolLS1MT6h8/ZwTNqTc6qTfJi
pmTOrRPXbHNXwjlYtbSmsAT+VDKseTlMk5uiAIZEVpoeRnusIRyjMNVrbbpjoiFZB3Vvr4dgpmVt
9B8W9+Y1rl+3DttbMVFQ6LRkH5oehobZBxrZGH1yaLiQXAZKTLvqL61umhcVfMDFoWTPJYWPBq7H
qrv2HLUUTJOBw6aPy+wgXYbkljPKtxyFolEO3S1N7c7Ls4QsQ2rTICqSQxjzB6huZqw9tFV9fDDL
3Cbvmi58qMFDpRef3FnsZ6zaqTTflaJk6keuyB0D8KPJmM2n0GkveRlxY7Jac23Y6NVcXVYnDI08
JpFT3IcT25JqjV88hcAq0AmilQw6Bo0BMik3JcYUjyyD9UJuLZH8QH3pu5OWEBqa7MeqHAkSMWiI
03V7EFnvxVzUkrgyH0u1se8iZ+BE0wiwZy/qjJXm5mxvQRqwe5iUWW0x3Vdlc2qGOnrhQT6ZCtvm
HMWEd9jGuJkVPvogKYkIyVpxqGNaiHlRKX7TIJHNo7pdKw0UN/pgziGe5clJpbO1Z9ZMihHiIFM7
3eJau5+4Vx9CEbVeJRj64/Sf74EElNTNBo1LdEIbS0LOmPOJ/UYucWegGk95hX10kmQas5O3uTJe
mTjHjF9FvTWQdsZmY5xdok7Pou1p4dZywDQUqLey4VwQM8AQipMGAWw6P46tFnptErgPVYCta2YF
Qdsl87NrmB0XZXi0dS+v25oDpanXejSTv1oHB9XhO6gNctLWtXekeQ7rIurrNYexPRvEZwTmMb7i
iKhOWTSci5mREZMmggY4ACN236mVH5ld3amiy1elozGdDIYZiavFdL7CPz0WZEqh6qOBWXZre6gh
jrCbx0QYJGEMkKHhHqK04ilQ6+EMIGfu1ZGRUrk1RmwvVqc6O1RjNNfCj8nqqbIkeSi9wxRgeHek
Mayilrtj2KQ3VdG2uVae8/a969MfvTVwuGb3XW7Ym0Clslaj4Ipp9Kb2MSm6FeyzPF+OuSiDvVj8
TEgBWc150HrGaN5Xk5YD0FSAsAzaRpUMhTrh3qhSX8rYeKxR65pFdDdbjGfbZNqpIUE64cQE8ie6
U/QikcP8oyry86wFpA8zBa4WKn4cwZrRTSASahet8z49ZLbky7th8DSyCFEwjQz/EfnvkFt9pmFC
IE+iZNtYDtaxG6kCJ00rQIQTmzjqPXWE7H+KZBtHavnVsx9q48gnMCFWg50YnKzq7T+3DffHLtz/
3P4qz+/5r+a7Gfdvzbnf23H/9tf/Gr26ZQ6uEk2m6ybiP4OxJq20f922895/yvffA0to4Mm/7d57
EFd/I8nkb96/ZZlAqvljW+//+CN+7/AJgw4fUlgXVaqF7GwZAP2eZSLU3xxcUXi0DGGgSFlkef/o
8Km/fftbXf6Bl02D8J8dPvU3lQkg349fZ/mWzv9Vh++vNslFimSYOno00gjwhItFdvaHyWIdgJ4J
EYf63Ji7qTy5j9om3EQGldEqDqBxr2NrozYPBqRNlIvrOXlq6ngT5y/BiDgEzpDTm2s1zd9cCvA0
2kVMLJA8CEduoXqsgibfR87HNBKNWAHR6OKXbnjTwWYpE7JWdb6hRmEKP12AE2yIHKicL+hL2S6w
H3v9TB+qWIzyxwlgZzGcStmtA/srx4CVSgYpNL40eMJJC95G1c59XnCngw4SIbLHlbCyx249MvGG
66jaiUTuhJiw7LLzGL0V7oz8a/hQ3eJJUYYTCVeubfttHzFKCEGPQHKt/EYka7P4bLOL7fTtii2q
hWiJ8iAk8jiqV7j+BqGTQp/cwmzeG3Rw1Enf0UO6S1U7g71wNEaNsUpVXZoORE0dSq+DPGon6jVD
VDRWyfcI6JfFZZtALvOHmihbPi2/L0O/RJCaINDl+riZzGkt29FLbAJQ0uZkxO21BbWiBcYnV8br
iMQYIx231krTn7mQPpWEa+i564cmTZPEYYYU2VxxEXGy6UXxNcwr4O1uw1XOic91M6Bs+A+0kciv
eYT+MFj8Xn4qLhehoUnh5voXSVbaq80Yl4rrE+D7hDavXJtmcx17axcxcLB0tfYyYd+1abHNqotF
OWNp5qHNnc6bVCQyedOjjArcvR1nu1RRN/RAuF5TMnSBcTX6cjOO1g3joaQoAYtiUNND3GeO25B3
XRUHRXzI1lkzCIc3O9/DY9054L6k5p5bPsVqgtAtrQcr/aHwTgedtUZksgmTFAoO0GAYEvVgeGXS
HLGeevpSAktlV83qVVpy0xvmdVLdo22GpxGzszsiLI7ax8XFw8O5nd07U3tjGIWhv7ur7flMTmSx
UrBAroTgouPyfKZTQfcrPjrFSdSkVgY0unI8Be1EzhVUuqHhUCTnfZ3idZ8R8hAU/j5V1qYEf5bz
DVedGi+F1XTHxgEtJjwH+R32uguB31BDhsdifJsTazxU+lSuk0ITP+rvyXyUvaIeJ65S29oJT8kA
PEOz3V1tyJ/qyGvs8+kSTnD3nKC0oC8a3aHmZK/s+fcDinMj/AV8OJvCsvgb8vVrGRdt8z/+27dA
/68PCpZKPAMC4i5b4p/3IvJsKNaGIvDtMv0VKt0LwKkt/Za3Gpbb3Ms7TciHOkjPc9dfwkbuk4F+
akzyedrUm7YWx9SiW5o0FWli7iXSaWzF7UPjIL6L2vSaRP1XZRX/wQNuLpFXf3rAkVULsiXYynnW
lzCLP7/upoJCSURS4NOVEZjJjTuChNczcapjx7kvM1poWeRsW3bIKoQ/BZt3VWvduy42Y1Vs6wjv
oFBm7FI1VRh6qOKghbqP7WwnOvBmuo36Le5vbLFbI6PkTLpbpWhPsxF6udR/htZ4y02qdMNBbBvR
tQli0gSl3ZY+gGg2yR64SBdx729b5WjkA467uWpXWTU8RH1/HZzuUNmoaGK7OEVISBF/u2+1mOmN
pj1BFNmlJw4CGWX1RVhs5FtG9Ti0CrdbI8OVaH/ZSnZr7OQVZudW9vhlLY38uHgbEbgHZI/+ktzL
xsSBjjwqsp6HHBOFQ5tCyI9haVzGDo2EwW+0Vbh0p3rCylPrpUBaP8QQloKRyPP2pCrxtWk5RypV
9xLH3XGVwJfRdS+JbJ9qVWdHN1/ntH4K4/HS6cXs9TSqZ6XdGUm9rkMVoWtxs6KBym+mw558ArMg
Z7a963S4/ISpSkKJ7MS5hgAMF6PFYJJBlDm3XNNJTs5tr1Nd39XcdRxaG8IyMF4kR1XDjNAPnDfx
SzbWu150fouzyppOanlsgxmnBYoyFyU8dyfwasl8C2wYJzFOiO7gVuke5Tp97fTWh9mndKMX3YyP
o0qoOR9boeae1uxazfIGIWjhO7yJS3M6uva4MCytOAhUuzJ81vTh0KkIcWTyo87hSeJ0LHY43tX1
bJi0qm3RviSAecuQa45S114hhwEtfX+NcbHUmdnTcPzCHbEPFPfFRNsWKOXPxQdQdUAnyzI44o3n
K/ryylxlp9MbAMp9Q8nwQNV7MPVpgO1nr+oZXRfMUL6+9dyy2zTJ4CH6Q5aVvib6sDPGcZcvAQQM
u+hSMeEyouI1bKzjKI3nrKWTbdmv1lw/jnmHdDHp9niovmbdYKAY2f7Q0FpGynBAeC5WHYFangyd
zLfM+QiYZIVc7JITFrYVUn1HHZb5+iAfSmN6T2sub2nXvqrZ0hEsoO7E7nRFg/bUz85dLypSVtWY
hvM+1a1nWyDHaIkDyQidZAIW8Kx0B3UcP5BTgXQoCOzMjJ0yjDTl1Wtuh15qBc9QH8FWpWtpug92
p5zC9MeMfqR0OmQa0bnpsVTksz+xGsyk+prjJfVjWo+jexsn40Wv423Zznup1Q+B8tGnzpc7q28E
GcJcHDda537StsP3eqPtC7vTsh4C91cuOFWIFlZA8p0r7WwRHN49JH18lUpONivQfOOhn0AmJs4T
rOw1vPt1OTOEs0Go06NZmITxtC0gwYJ3E+7jgFgrHk1GA19uHHma/qMLsZLlWxvEqkPUeS65xw0P
ZUcqI+xGUktGPYYDOR9Vxi1i4qLFMRbb5h7jAPhGP0VQ6SYoiOyLNny6UJByYby2nbOyJ5Z+qr+C
R8rHYS2yezXs8N6m0Qtt+RRTj+WFQIGbBpbsF3khyJzdj9Ewso3bNx9KZe9iGe7SWPvZDwmSDZex
R1q63lQjIbVcct0RvbRu6eyTCMWI0ruN54R0oSdC2kd9Mn8qUteA5+DXMgRmi3I+0AZ4jMJaeHOi
PbopMNBpeim5vs9jcp2DVqz7SsI2LgxzH7Zp5hcYwH1hF53XD8Un7IitM4tdq+DJMPJHJ3AAgkXj
TTHrEIMsCit6lnkyvLdYJzsGzvYQaOuuBcxvi4+cIYg7RL9ohj8ix8KLm+igRqclIZPixQ3y1A8E
iqpF8ZT07WNmzNR/OTh1k4AJ4ytVs3WibcPWvjMRjGilPKVkD1BjMQTGRzC1gKBqIrsCZKrSJGDY
HCzFG+ola8eSChNot/WzFP3Qf4/mAJxJRy1XWe411RMV62P3GMOllHPI2ihxyYVNwKhBu+Otif3A
xXGhV0DpSoFKRRRdtwJizw/J7dv/qwvuf1kFyb+fnrmOkI/EXEKjP142f9eQLF/59xum/RtaKn1R
pYL8+P0e+fcbpv2b0Bxd5fa7EKcEBvy/XzANLphUKkQ/mo6xEMv+KSHhn2zupSg+cE9otorH5x86
mr/XcFzr/2VNt0hi/lQbceXFtbeYlqiQTKhof66N2KdFrubJtNVsjvIenBUw4LqyMVUIpmsRNApK
jd2gptqdMweMpFUHuHgmhmurqB8y19tNP+rJIdKzezQJZ+DeHZgH2vA6LEyk9RlLtUkBAmgxHXih
GgycYIkChbC8CsY5HSGyWMZ6A/edABGr3/R5FTLlHMuL0TTPWEmeMAZ0TOU1+z9Z+vT/a89FszUT
kMBiUvvXnZantn2X7+nykP/p+f7n1/7+gDsaLQ/U1ihPlir7m2Xy9wdc/Eb3hP/NzVLDGffP51v7
baE/wBYxMR8TCcsL+YdEyvmNf1j8V793XfiqvzzP/+7z/ZfbLaGB/K68LCgrGAOAyfEi/thAQT1t
G9ZEiVoy1R70+Rc4+nLNwSLuoF7GG91KSi8pBuWpdvXx0dE093Vy+upCNzc8EPJa/wjiIfHNnsKA
mZUebiMw6Y+j4c4bFS+dl4o0psx3lWvRSwrU2lnmHSbKYZXkEoVpNBPrV942jGRxVgCp0ttiW/Vi
0XakBwcZ4Gdo4/IxFB55JcEBlEv7uasbba+0leUz8Nde9a4TBwrMdp0AL/CQhAGexld7NrM0xYxs
SJCitUM9EgnxRgROuLV0fPCke7yXvXXt2u5G1ny3mrCbe8jKJs+ao+m+7xioxel8jPtUrC3MOPC/
NAldNIViwgBrlHO6UkNp/dTbOsboYYbtSKVeGltQaj2H+OSYd60TFqVfuOFTFTspbZfI7o+BEGDM
66I3VoHeWz5z7fk1KTCGcvGbI5a9aTJO1oITssxuawQ9tNRqmi+IUBHM15i1g7i/x8hxSULnDtnu
c6vxP0leSPclcY8Ud7R4Go7MxonLnRizYVsZeXcmWimh4EuGtSbxs5stsgJmScwi5pEZokpTf2Vb
nWv5ZdvGJwgWud8342tDuvUm4nHwc4WKqTfWPcYja6yzTR+m2BEri/SBXinvZGcqnY/Pk182ipl3
d4CFlvAc4o8UEtGGmulCjOCVSCKbF+BwYbLFg+vk9spxouQ1ViWIO2Ps4we8fhpcillwKYWEU+jG
vZB1tzLFkHv0zkxfmXnPu06J7mGrIKR39BoFt4H0JDTUixgnhsEF5m+wW8NbFzktU43QbZlgME3g
1cVeUS5w9r61Nl0+PhS6wwC3SGg/VM2pFOXwRG1A52yaTZUSOKIGRj1tNDQ7olGotG4qEsciOrno
bgoT/nrkAsss5HhkfJf70P+XFNChOjlzqd1pao00Qe04LqZkrwcGM1W1kfbPTo+5QXJYeq6TGjQk
LRfUTJnshTE1m0rJugq5guQeUDi1zy+X7FtTRlTZcvZlFJzHzLzqbtptmG8xsnPTeY/b5LPAevsQ
S+jvpWaOO6m0AYBphYtQO+XkN8wECSGJN90VQ1euYkx/JHcapmWDpCbKbQCwTaK0z3YXhicZoQ0y
FBRgRgenNIyoDaus2ytFyPkFa4CaLHPE0RZBs6brUVQ72htk6kpypEdpIXcyK6RnMmVZuzgtKf81
8V4VXIBJcwUzVaAMMlF/bSdnQgPucC4+cvu4VdJEO6ZUD4oex7tKUcojA+LyIe+0RbsRDWwvQRMi
YlCOZkcorEyFfpCa+Yu5JRiXLum41YIFWcGfnW5OBBklClWN64plrTuqjSvAJ/Fca0qJD1rk2jFN
9XGdjiaBeilwnlOUtmczbRjTFPj0BmKNuJQomRqv3NDUWY1Guq1rQ9l16lhsOs0Oj3UzHivNjtjf
OloeMa0eXqt6LOKBNgcBac9ZavZXOy+IUXVnsbWU0PmBJBWmb5KSh+OgU7R0+4LTongrrKjYOlGJ
ymFW02kX2QPCDTNHOGdzafWzkP53zgSewDpbP7TFIF5GW8c+kFo819Lgsy/0WvmchaPsk0o9Mn3i
XxFdA90GyoeOMOz6J6Z4Ykc/U+zUXgQeCojfK95/WV3RPP1TefW/nz5/aZlFwVRJVKj6FkfcnO/M
YmCwqlqlAtcQQapZuC/NFOj32qQSx1el6jpM52IEape0aEWFpd6RUBazF6sDqTGTvtdjo9rCy82I
BK/6jyhGUaAmMR990oawvd15cUT0JFDsFUhx6doRsfpA1pKxKdp6vugGANCsNttdUnT8ULuj2E+Y
HvpqOsB7q+SvUPYTtPKUnqKbxy7zYs05q20XH0O4dT5Sp9hTRFdvct2IfLNFx9dwXT0kBHqt3WiW
61qjRR4lhvuTsFEGflY9qRtALeYWn5J6E3Mc4z+2ayAVusDKM3LXM9thvlM0aAwqDW/kZtC210YW
4suLdPmeAdVBGxNmyTZ3ajNfhf2UDgQDIk8maMO5H7Ik9Oy6Kq/YH6qPJmzjW4Pdc4xwbQyQy1Zq
rI1+pHRYHgzmzVU/vSPACo+zHUqgmMnYon1DzgwaIq9OlTNir41SBh2tJRA1lVkfqJ5mxvcgJxhU
j86qcnLTCwqrRVRJeYAxAq8g91dJXhnwuPJdYRM5TUQ1vLnJCH5+dqrr3ODsXM+6Yj9mZlLfSYBW
u9FW1NOIorFe/KmhpzYdB10bBD7UkZuDJtGzlye1X55Z9Mr9U//9IFehleb4mHsmHop2pNxXCCXk
2W+WVdB9L4hpWRvdskqGZb0Uy8rJlzU0fy+nYFlZ8bLG1GW1ud8Lr1zWoLqsxn5Zl2JZoZmmJh+y
Kn9QXYgf7rKO4WqmD/mytptllZfLeiczbln57AHJshvUy74g2SCCcgyPjKGBdyy7h6vC7AmWHUV8
by7j90bDaDimCmH3geJ5doooPWXfW1O27FLasl9Ns2TrsrREPPfLfmYsO1u87HHustuVy75nLztg
v+yF8ntbbNggm2WntJY9U7B5YnNhG+W1clKmNvCVZZetl/12ZufcWVHzUC97MYFoN9B57M7fG7W1
7NmUZ+01igDo18uOTjqaeA+WXb5Z9vu6NeJ6hVWMNuRyHnTLyaB/HxI4aRs8k5wc2XKGYO3mOKk5
WEA6ABhIU/LBsFCv+74XvHG6cmzCqX3GFA4TS6J7JZRz3BJOgHbt+xirlxNNXc627vuYM7+PvGY5
/fAwjbt6MOPTLFTxMObt57yclulybhrLCTpxlDYcqc1ytlpGEu3h2id7s9ZrP19SBDRzbpGhZyzH
ejmjk+W0dpZzG8KT8ALiVwC0CyrDaBFNARBJ9h2HPiMjGptLHTAuFUG31AbZUiVADxmPYUzlgAV+
+Th1ZLy9rBtyvJYiw1zqDcYer9VSgejfxUix1CXVUqE0S61iLFVLPqboeES4D/o5vTZyoJsbjIUP
pYRen0MBIMSA4qNVhoU0OgQXR5jVMcqpwvqqpd/dwCjdONbUSHI3svioJ4EOSG6yjziMxoMq22ir
Gnp7LNRqOEV5lr9ZVYZKryVx0eClPVWBWRIdVyFs17gGf2j6DESRtsw6nWp5swqadWROFpyJkBXQ
QbNJ4EFPz3ppdFgrlHzrdNqIWt6i3e+U8PT6cJKbCanSQZR9xLQkUHduavV3rVDqK1OfnCawsJ5r
xR6ecS2WvwbioihuxhJI8uwoNzF1+qVvaIpqQc3VQyNq69AOzEPjViQHCB08n4VhfBUpQoZSG6AI
lCimUX/J5zjqYj/ljsDgQWSzb2iTjfTQ1VBKpBFTZtYKkVc4o0yZ0IZu9PBmijzYRBScyuL1nvag
I41jmMfzdoLUvHXc1vFxHc9QsIl0WhUKPca60bsHUusDQiFksK/aQbzGg8ZYLpQRHYOiPuMR7M74
24qPiUoNrJ6ev+lwed+on/NrZ/cxNmIl9sY5xemW2BA0eonbw8HUt5dpX/taDX5gbWVI29Mp6+4w
WtTegB1wb85afq1oL6yTNP5ERD+vW+TQKQZdP+TZCsq3FM2VQki1Eh0cGMuPdZL1vxYNv2dLY9y2
TMHonHbI0Xwb46eAmBzRk5bmMGwUTBVYFqRRHSuhMNsAGg3fmLiJzIFZi6quWOxsziqPrZVpvMpJ
3pWaM/hq0GVrrex3eYhUTqANHRUpdxw0PqFHyM2TvN65VS79lmp43ZI9aSIpctvNZDfVuw05rzmm
RgsKic8jx7zbFQ6ipG7ckKSQ7aOOQOV1qIWFL0eoEJGUb7SgOFO6UtQY1AyyaGbVGm6ocujVY4k/
M3+XflM76t7AlcwdKSRwsWoihyid1MXLi4qa4Q3QrdL8snWnPqmDPnimqJ7KYK62eU1oc9WP/SZu
mKEQhgKyala4Z1yHaBEtDR+6dcUYsa7qFztvX2lGcVkc8LIPDGIsRmWAou/J9iWn0sDKPGjimLcM
KcoscPD1hcXe7sd5i0s1OGoVW1ul9jS3RwG5Bc9mYw9bIjc2fVCShzQu3plyuEMNwvDPVIwH/Cnd
nZmUKgbSvqF4VJLxEsF7bMl4shDAWRHTGrsYNTrasY7sVVW+xkDazHFL+cyCqo/CqUjvWyJLoYmW
P5ke9jtHr8Rdq1fzuwo24Cns8+DGpDrnrdcdpouo3t4d/Ik+W1501sIx8QA2TBvAi6pfgdu/Zkah
Hps4zl8n5mZeAQ6wxHQK7lobrabw8YiOXhHlv3Cfy0cD8y+5zYr1S8p+iUhLTa4fBhKOOHSG2Acv
bptbu4gjBlmF8iDCNIz9aDT7XTGOHelxTWEz2HaL8kFFf1mcshAPolfMc88Ab6822sycra6T4eKO
I1Q2V2b39ZzCDLCcF8uZP+wcHa89ke8dERym67sUqoEvddCGdZrgFmb9t/X0Myj69JphkYBDOCir
kpQ/LdKuuUMoo0Os+2Mj+mwzWuGbO6WQrnp7eOwHM4OtIoxdjsd8YyQ66b6FGa6yBflmuwUiZCew
fBWtqd+JoXpohgGWR067Y+I4feIlN/tharHNllSUJDoxtlCgW0T9oilWnH1epvbHEI/j11DpP5vY
km/II9+RiqpYmDAcXFyF4XA3d6TbiZjuS2kMR2HIJX1Q7Q+zqSMcqTHkD2q/N4K3gsBgxLvo0njP
6+lHJKtNFvVvXWUFpFo7j/CX8kOj8ybpZP94uN4IpEAmydi3CeGeWcUmarr4kBTFcMmVoaCThPAw
KAfl9r+YO7emtpEljn8VKg/nzS7rLtWp7ANgsCFcQkjC7otKwT6SfJFsXSzLn/78RrLAMg6wyLVr
PyVgWqOemZ6e7v7/O4E6Dme6BXhBzeQboO/uXce1W9eYDPc88FYKU0xvBl8L9SslX/m3tjK7WC1b
ZGB1iZZsGn2KlJAc2ghEt2dCVeraMM4EgXcm2y0uBoGXWQTN7Pl1iyhTGi9H7OGRfaF3orBP45u7
2Jt/nXdsiKyMxVlsJC4Iq8Dr+6148T2DnO4G/pLVSSeDsSUy4uR4sUxdrgxZfpKGcHm0JrbSdect
Qr0TUHP4KyxtevuAw/VsifbXEyoltTGxFpBAMgwcUC9BzRwa/EsFc5iOs1Z/aoXqJbVMC8LLgdsP
xpn/DR+RZi2q1+mlLdnuabk6Ph/nmfQDVDHgGzlWehD+ZX24A8JbA15gmI70lUyWjOz1g+ZHCW7T
eHbXUegdRqrMvVEBD3BFX6k/QOZPMAe0fDoNfF3uqpk5vqAY2uwZMMl0W7E2+k6wY3Gcz6fh6Vy2
J6d4vD/npjW/FrQF5zp997pzwjS9FZCZvjUX7iisNP1gMZNO1bFtcXDmeJY4Nsqp3wmWNHlbHRuy
e2Npf81yyIagIGqNOpNLeSrY01qkZoP+eC6TXZ5PTpLZ7E+qLk3wLqBSlOXK7SpuqH1X6LJD6I5m
SK1lrJ7N5M7yYqZ5SVeAXIeBnCzPZYnmUYvlsp+G1BKPNECCLD8w5lM4T+46Y02/76grDRxyYndT
l9ZjkR3bb7SPKBCrz0Um3Jhlyu1Ih8CNDQLdlLbitVaEx6uC2jmfHhvfVg/Kw9xpPczvsuv4K3Qn
wU1r8gYVt0asuZYCkSBK68CpAH7UgojTEPVRGyV2GXcQgKm+fb6AcfvXJIz9hJwwjTvHSx9aeWzx
7DLKCUaeSO7Y+yXRBbI7U206qcMGTS8/ui8BDM0o3pcNPVl2aQsS0l4jnBmdc+J5rZ/kf/V7HZ4L
EGX0LpNOxqpBq7BknEe95TycU/ABJ7IerJZ9lpt0NlvCiKUb5t1CjUentj2PrgxjOjqDaLHnK8Sj
VnR97HVmS9AhWe59cd0Ot5NlN5il0GJCJjpRqbalJ2l27LeU7/MFdbOBuXR7oHNheYTvY+pn0Rcy
mOOv3nThXsqTVFpdLjCb3zxLXzkqHRgA/GTLDKZIH/J0VyEAZsFN/3MjobBOR22WFKn1+AjkGtQ2
Wqqk63JBC7bNAR/D6o6zNm+d5wlB5GDs9xPZNrscZBZtAETWlGYttx01aUGJZPl0JvZT7XwhG9Kf
MWQnwUkUGu4gX6QZLGZqDjRPim9NUg4PMlUDPxRz9iX1gb9RE8I5ESvZXTRNgO5O6SJO4GtE+Vpu
5ONeJ8HrJx44Iu4HF4pxAc8z8exEhLaVIso9EwFvu4h9TxMdhPNKhMTHRXScBiFEyldF1FwtIuie
CKZbIqy+rxxqLRV15T9GYRz+L9lj/e8GrP8FWP8pJSOg/EX92D3B/i24/7u+VOV6dgt6H/pfllRI
gGuJrWJMBfXAayImDkNOB0Nq3/Q2PThEhpX0aPH5dDQJA3f9a0tuUwdH0lQweIkP2V6et6Gi3ynh
9fd7yYvwUs5rLzAsdN4ffP60zkLDF9BMD2YbUmWFsD58GeJDfnhDD4bRhoQca6XBZy0+JePCP68H
qjSCRPBKuH4Y1LKV4oB5jwq2JGwsBZmlIFPIra3nmvLBTRVYbYUeNiZR41JDHFiHtRTosCFoQd+n
Bmcw9QlJxEnkPya86POOkNs04NMBRZczbW2pQWrDPwF5LV8pP4emBkmXpaZmQVKp2CDZrXJsFZ+t
7aC3oUO0gPkdrFmAoKzco2US48nM/h3baEFiAoG9ykrf3AiYTBXyVLiySt38W7Zgawlv2ERgGTh3
77EGWzKet4HUaeMm0sOQOoBqndeVQFWFrOPSlEoot90/bxC3XmBDCdDiNd0GstLWFFOCDm091Vvb
wGzLtM+jMGeto4M7HVXKrppuA8lqq4AfaGFG7ZT4MNX1lQBxHHXyAlF0WAcCBMdrh6WBEei0NQlY
FEwFu/aBqbZV4mNQ1q2Vc3CnIueUaLzWyBhQiweTGjAva2vutTYGgAIrDGLxOby3B/LW9O3xkWG7
xLUwK5egvgGUtqmx+rETB6oERdb1cmY+vg8kit9EhRncfvW3N9sqoCq6BpXG9pBOAF2ihwk+SsPV
LxltzD+0Y9LWq1vtDt3tVIpXS9PArw/LACoANMtBfXziWf10ncHrX7v9WzcjE/uoU1kom4fqCioM
venqxxHAyAOSFV13Ng4/02hbBhZWra5Mf8MAvmOnPEUSTjx/MuiKS68/jDeYBd/8QnUNfylgfb0u
7tDcHWtfFKyDpejSnxL//6PmaRUhgI1fViGB4jnrP1+/4MtH155VvVX1w54/jJzo0cuLX+TrYQqQ
9+dPgJ89QNG3kTMYxl7t+qsJBuTnAX3+VBvuhgV4VX6UBs6j50x2PUKmpfYeHhHHzrQSI5RfBnGa
jhzcvxNtiiVYx1ndVGzPiXIncCpBxWIpb1aNJfvT32pagradgE7TR1w402l69B9nOvvv0aUTU5pR
0xC3V+EdNn3KpRMFBAPHdSWVd/DGstkKky3BxdWuqeAvzjj2nEE2HM4qDRRzC9sy50VT6VfOwMt3
b9PyUtb0ATcDn+FXAy12UenqNxV8mw7SR4/UcV4TriuSVP1gJyPrk3f9mnW5TSFB+1XJKUZd+uZN
R33njJw4Ab9Qk116vk1lf/PhT64ZLIWrIKdgU8H3ztSfHF07g7SSJTSydlWbCi8gHbuM+Nojair/
5zBOjo6HAcy6tdGXrkZT6VcOxhyDlUS1Nb6+zDeVfp6OkE7MsxQktP4UOW0sO6yNWMgl41U96uNb
h4P/ifPk2n8Mf0GI0o8Fq3FcCS/fg3BVgUgr8gMNnveaI0DKgavQXgylvwqjujsghNMijaBN07m4
j/xZWl9Ba+F72L272WmqQYu5KJ5Firv62ccn4w0C64ZTfeUEQk/VMNdDpxxbUNQ0nYOroYs36eS1
XYFmhPg9OJOnw4nnV6N8Hrm6hx33W46hcvTqHs7DN2GlDWf2xPMcQE3xC+DqGti3h/l9B3Sw4Utc
cBT8Fpq4hyV0P8SKuts+/nPkpOkO+OIMgFZurlGKIWCTgksKanhBK6XsY6PttkcfYct6db52XWmf
0uEvL7pVmnvXn9Vv8eIbj5OhE/3xfwAAAP//</cx:binary>
              </cx:geoCache>
            </cx:geography>
          </cx:layoutPr>
        </cx:series>
      </cx:plotAreaRegion>
    </cx:plotArea>
  </cx:chart>
  <cx:spPr>
    <a:solidFill>
      <a:sysClr val="windowText" lastClr="000000">
        <a:lumMod val="65000"/>
        <a:lumOff val="35000"/>
        <a:alpha val="0"/>
      </a:sysClr>
    </a:solidFill>
    <a:ln>
      <a:solidFill>
        <a:schemeClr val="tx1">
          <a:lumMod val="50000"/>
          <a:lumOff val="50000"/>
          <a:alpha val="0"/>
        </a:schemeClr>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plotSurface>
          <cx:spPr>
            <a:solidFill>
              <a:schemeClr val="bg1">
                <a:alpha val="0"/>
              </a:schemeClr>
            </a:solidFill>
            <a:ln>
              <a:solidFill>
                <a:schemeClr val="tx1">
                  <a:lumMod val="50000"/>
                  <a:lumOff val="50000"/>
                  <a:alpha val="0"/>
                </a:schemeClr>
              </a:solidFill>
            </a:ln>
            <a:effectLst/>
          </cx:spPr>
        </cx:plotSurface>
        <cx:series layoutId="regionMap" uniqueId="{96259C36-DEFB-4AAC-A1C0-E3FCFCCC2B73}">
          <cx:tx>
            <cx:txData>
              <cx:f>_xlchart.v5.6</cx:f>
              <cx:v>Count of Evaluation_Score</cx:v>
            </cx:txData>
          </cx:tx>
          <cx:spPr>
            <a:ln>
              <a:solidFill>
                <a:schemeClr val="tx1">
                  <a:lumMod val="50000"/>
                  <a:lumOff val="50000"/>
                </a:schemeClr>
              </a:solidFill>
            </a:ln>
          </cx:spPr>
          <cx:dataLabels>
            <cx:visibility seriesName="0" categoryName="0" value="1"/>
          </cx:dataLabels>
          <cx:dataId val="0"/>
          <cx:layoutPr>
            <cx:geography cultureLanguage="en-US" cultureRegion="IN" attribution="Powered by Bing">
              <cx:geoCache provider="{E9337A44-BEBE-4D9F-B70C-5C5E7DAFC167}">
                <cx:binary>1HtZj9w40u1fMfx0L/CpWtxEcjA9wFBSLpW1u7y+COmqsiiJFCVq16+/Ud6mXV91Tw+m74MTBlyZ
EiUqDiPixAnq73fz3+7Mw9G/mK2pu7/dzb++1H3f/O2XX7o7/WCP3Ykt7rzr3Kf+5M7ZX9ynT8Xd
wy/3/jgVdf4LDhH95U4fff8wv/zH3+Fq+YM7c3fHvnD19fDgl5uHbjB99wfHnj304nhvizoput4X
dz369eXh6Otjf6yOL1881H3RL7dL8/Dryx9Oe/nil6cX+183fmFgbv1wD2MRPeEopJhSHH7+oJcv
jKvzr4d5dIIiLhEjRH7+kG+3vjhaGP6nZvR5Psf7e//QdfBMn///YegPDwBH/vnyxZ0b6v7RcjkY
8deX+/q+gKcuOhd/ORC7x9nvLz4/7i8/2vwff3/yAxjgyS+/geWptf7dof+Fyj+77mi/meW/RwRH
J4RRIiQSX0wuf0BE4hOBOZOhfB6Rfzub59H4OuwJEv989VMhkTwYXbz4P69v/+9fCIc4iSis/jCK
nnUQfoIQo1ww9AWt6NutvzjI5yl9++m5xfE8HF+HPYEjOfup4Ngd/XKs/8JgheUJkgJJyn5wCQhS
hIaYhlR8gegJBn9iHs+j8H3gExx2Nz8VDtuhPPpj/0er8D9LGhifRBJHEvGvEerHEMXRCZM8JAJO
+fL5dusvPvEn5vM8Ht8HPsFje/pT4XF48EfzF7oFCk8olRLB57u9f8zhNAQsKPoawfCPcPz76TyP
xrdxT8A4/FxB6mqoy+PHbxZ5LkL/Z75BwhNBMaJMgpl/iwI7AQAEphCqPn8ghn0hcV+c4t/P43kU
vo17gsKV+qlc4vx4r5fjiyt/vH/o9DfL/PdoYHLCiECcsa+pAf0IijjBQsiIkK+e84Te/vlpPQ/O
0/FPQDq/+qlAet33UCT99RhFJxITFiH0xTHCHzES4QmLIsKweJ7w/ulZPQ/Rk+FPEHr9cyF0foQy
9Njp3v+V6UWeUIZDwaj8AtCTwAYlYigkDRH8/tuI9icn8zwsPwx+Asr57qdym0tfQIX4zTZ/QUwD
h0AkpJSw59K9oCcUA1gk/ArXk0RzeV90+g+n8zwi38Y9AePy5qcC4+ZYHrteH+u/EI/ohAlKMBHf
6PCPOYacCAbOAVno2cT/p2b0PCS/GfoElZufixHfPphjnf+ltSLiJ5DyIwYyyo9wyJMwlIJKCGef
P3D4t1HrT03leTh+M/QJHLfbn8pJbo+2MC8ujvfDN9v891ELoZMQRZDixRM8xAkNeYhDxr/d7Ash
/nOT+B0kfvMAT6EAyfAnEhffPnT9C/UAzmG+mee/xwJYMSQIxEIONv9NjSL4ieRQtNOvTEs+SR1/
cjLPY/LD4CegvP25qpWtP9b3L25d/+9B+Qt15+dX7ZfY9WVN/HDGf9gIAE0HODYDmvcN/B+WBpcn
JCKRAJr+bBb7KtD//myeXxRfh/0w8f/Pav/vI/K9T5JAkyX93GD5TTPgj49+fjzo+zwZ+jW1POuy
X2y1v//1JafA53AUQhkUwR+YEPDL722cx0v+kKLOjvfHSn8LB797gQcgOr++hPKJYAHQoUe/BspI
X76YIKjAXTHUxgh0bSDv8AcGZ6+d7/WvLwk/gdAArIVQkPgiweFQ54bPh2CZEC4oCkETJwyU7+8t
rytnltzV3+309fuLerBXrqj7DrpNIQOpsPly4uPEA1BKOBXw2FD0NXfHG2ioPZ73P9T0rkJVr3dm
4nYzwOwjVTZTLmPR2HZURNbrgQe12A7Ed6dhz/ipw0IPaoz68mJq1qBXtViYTfhs/BukyzYuR19v
OymWN01pJY3rQtTNxle2MqqYWnljm7K75lVI55iXVoSK8NUVrWryPPBxM6Is7UiYOdWVLc4/jmIM
mv3oHD3vMCOnZkbTccyW+mOjK9alnpbN1tnaW7WyQuaxGbso3E1LFH3wS5U7RZycl+0S9mGosDFj
u+9ckAVxu2haJsLKtTrUeNH7ueEsj8vVt7eMD/bVIPicRNUwZvG8+Og9Xip7Nc9oCeJ5xNUY+3I1
ZoOXVkeKMB2+b8ulIkqSwBexrHp+M9fF6BQryXhXsmA+laWlp2jI8xsWsDptRYFfYVYOb8PMsysb
aHvDbRVtg57KHTXNuh3DuU6zIOLZ2cgikiyOtSnJoznB0RSIzTh4O6gcD/pOTjOAGZhOy9TgaByU
rab10AQR+TRl4/wqbPP1oZisHVWWN+37FVf0Ug5LiVLdlZmPLS3z15yacVbDYPsr3cjwYinLeVJy
blamhnwZt5Up8lmV+Ti95igK3rSy0EZFEw9fiwHpRcmoXaq0CEx4JSKNP5Zoard+FW2McF/lag7z
7srWUeCUa2rLU9tk8lCSqj8ra+1b1RJf73jZFt2e2lZ6VaG6/2BpFfiE0aF7yG0237LRTZPqaJ8h
JfpAxDwbxLlrfNTF4CXGJL2keFu1ZScvmRxMm/ZLWc8xkyPVagmMK86nlc+FskvraFqOdUA2lq78
oS5JRhNtWpbFTVk3axq12KA4kLZ0qme++bBSo9+FuHEqssVcX1o2s1GB6ywdGMPYacdqPvQxGHYe
4oLaAuw3DjBPAjeak4It+oYh3XqwfpS/sx3JPhVlw5dTb3D2UGVRvxNlO6C7xoyhVdpHaNwSm62w
pGbWuw33RLur0WB0NkhdZyozRuz1NHV3Q6TnNPDNUCdhYeF7h7vgDAWFq9JxGOQH6ta1vOr1GA2K
zhnbjxRpFepCn5f1Ks/WSudpi8M2QYZnm5E0gZrzKhMAn+bbka0oDgmfDrWxRSL8WKi6sAYCAL0r
QntdraRItGNRCv7nLgrRLucU1dO+0Vw7tdgmvw8yNCdBuVxK7vecUrYP2qlIaNhTVdcwHYPMVVeL
Kq0DmAN4L2oV4uO5I6P+kHPcb11t+13lp155OzWqMuMYm6YzapbtGPfd0CZ+HOtELPyaZbreBHNe
qCbrmtgE9LQJAnLJqGvOGG7xronQjiJ3mTdllQb9jJRHY73JdEM3rmh6teCZbb0gt34it0JXLp7G
IYeAOHYjgFI95EFmz4ZZhDHvijyeFlzEQ0BupMgiNYm5O7MVymPiA5tUa3TloyBM6prucdGthy6T
EdiRiVIJx9w2NGa9pzhqlO6naW+jdt42uiNp3QZaTXOVeDa5w7qidmOMjTYOWzqrVubRvqhlqTxp
fFJN89nY0UtodydsoKcrmSsVLZVChbiaiuGM1P02qMcHbI1TduzjvuJqWNa4dOaQ54dG02vUY/Bc
3LzzUt/rAF9E0RovYtZqZmg3d/p0zPTtKIObEtFVmfIdrfwmY32j6oqLDS7kO6zx+SjqNmXgL72Y
r1HdKrc0O9Qf5mxSzVTsPCZplVGZdCaU23qq0jIk27bNr1bRx2zgN20r302L3eQo+1BxvdPgfaoq
/Bsi9DmVc5o3jSqiTmXBKZ8qNVUHUVe7PC8Sj26y6E0TwdPNYltU9aw4QZs1j+5RdV5EbcJYZlUz
9KcdY2qSbVJPwSnjZFTdFJpkFKRWFB2YWxOj67SAhmjau/zTstS3lZYf0pXKPTw842ZSYZBfFjZM
RZ3HujmUUXWtuwu7HHKXx4HH8TBtTd5eVlK8a6uqV9R9wFm3xLgNlniepibt60kr3XAAKyOr0lHZ
JpC3WhX1i1ZsDBM7FXNiuD+4doDArvVhQLlV2QoxrqiHT7asbpF5hOmD4QGLNRuZsnZxKjBDrzIc
8euKrx+GbDo0fZQpu47rdrB83ErreDowyMu2z1xSVku24VTatJ3b96UpFLG23DJTrJtKQqSgXTjc
FHIxd5EO24PFYa6cD/GmqUpyGJamirPJ5AmDHJR2TWQTw5Z5SwYP5hhlrgDOj7Wdli2eh5TrTBxy
S8UeQxB872W13vdBl0cp7sPlPLR9cD5wnZ/LjlVaYUf5zWSb4tU4BoNVZozQPpyidUe7zN8UYhov
uxxHvcJTHSQ57HJ555zm6bhOetNlWXbbD5CwY2LzdVNWk1kUk00BcSAc6nilovxQF5O7LI1nadfm
UpVynvdD5tf7YSFOxIvWDm2ryhGuonHhTTJUjSaKTnnzvnFN9Z6jHE+nkiDiYjZzr4AB9a/1HM2j
CpccXRI7dfFo+nY5Ddg8dRAzOiK3TpQuyYpgqOKwIxDoMlO6j4aR6LanA4TwNhwkVvnUlh+Qo807
1k6TVG3rnVF4oD3b0GjFOnZVWdWq534ttrgJmzddicrqJqOFyHaoaMtekaAO8UGXSzglI1h+TXnR
B7OKmmWcd9hMhO59uHTksmkbf56vRVaoqZZLlfAcywvfcvNx1rn+pAPvkqYLi9sce4jJ0hDgadxU
Ylu2Waljk8MCyxbUNHFe82JH63DIk8C18ykdW4gtZMnM6TCNEGvYaGwXG9e7i7DEY5egvMvBIbP5
ampasibBElTb0epwj/psSEY+GBrPFrF50xJSnhGPYPlj15Nd2BC9HedLP8xrrjRsPGuU78b1bCmb
Jh2srZkKWxpWcRvZ8iNvqzoNDTlMczENqjQDjHIww+vG8e4tMWI67QMg7HG+9EyrrgrHUhWkFYkt
fb63XcXcW1stbalo3+14JLZ9Z9bo8czXoRXFfsx8kFQjLYnStTSnmkwoV6j0bQXb0zIWKsjXNSRw
FmwhihEInhg5qUQ4rvcGaBQw3KK/NbUBn1ndHDteO1X7hscB0/1pnQ3jJwrUbUubUGy5EESRaVw3
Nppil+fRdp1IvsN9170mMyO7NWyB1WUCveoFog9tIbMxdmaUVwNCZFOZaZjjlYvmFGW9TaOlGHaZ
RGurSFF4n0xFOZ+tpO3P6tyFiRyz6twwoEJpOdVto9CcuyWmAgWD6iOUVbEeA7TtygXS1lq01X6F
vWg3uKTmdIY1dyZEXx5WWdDDoAfRqqIZuncSFlzSsVrcRUuGaxXVtL2k1oib2oZ8V/Z9jWLaZJnC
c4DvJaycJOtQfd2WslKtWQua2iqnuxAS1euwDovtNMA6cLLV76yuuFUTrtYO8kkeAvUo+UVdyegO
FT0LUy8nF0e+bz70XrJ47dv+tsVddzfnqLmK+mg+r325iHiqyvyiYx1PieN6O7Gw6CD8NqSHqgXz
D3Yl5RK7wcyvI1pQryBC5g+ZbvWlzQJyVg4Nt7Gx4I5qanoEFNQNw/uRLjzlYyteBZSMIQSBLH/P
w0q3Ki/G+UMQ6eBDNVBfqLIv5zeNLKOtFg2/hM1W5FTOU/UJ5uuveN4tH+U6FE6tzdJBgVN406jR
i/5WLpNtVdlNrExIXgisIrYs1yL3YsMXNr1ZaRRteFvb4+OOFa+arppy1XcZkLLM97WHdEbyLUA1
naE87yFMFJm/LjyJIPs3UVWqfjUQrbCbe5M2g/bFKS+DwW2H3vts3/g+zBMh58hsDNLoomsa+hbz
acwV7sJq2RSjHZGavciJKrAXhyLnq40dnbs+GSfpdSzWcCXxgNtIxtky+fdTX/gy8YUOXVysJoP0
j4lLWB/pPawQucYOF/0x13zGamIC3VQjB/t3YqCTym057DBsZ31DqW5vmtZ0lQLuQm7KBcjLiEZI
aTjkh6Jj4hLNQ/hQoFYYBaugxinQthoiIR6AJVTCs1eLGQqdFguQYzX5DqhFXqxNkaAApIArweyY
baaR0R032LmkqmgjIMXVgiQO0sV4DvyxyVRERBgoTc2wi1AvbozBTZuschKrctLQT6UNJEtqGaDX
kgXLsRBBeC+EGYadm9aOqMr7foByr6xr1Q7tDDy5LJvUQEsnhuvmn3Duipt+bcp4kQ0qNlClrVZR
UaQrd/56EHWXeO4hVtWdiDYL1D1lQmeEU6mFgIA1VEJFUZcd5dTim7AOnE6hbpRB7K1kJp2bCPhp
lpvgkxnsClXO4PdyhQdX69i6TZDVc+o5ATehkJsTWNkDStsydEci2wZflWNu0myMgAg3eL5yoWmW
uG7chFXY+EwrWFU4zmyrrzJT0T2pRH5ZhdZ6tUQdR6Ah4HYF7jyJMeZwyfx1WVCYEwI6/aaZuOiS
VmbmkzMFvqlWnAOhX3GXVPOCr72fg11PfJ9GGWnyOAtRCPVO7sMkr/s+HdYQVmBTVEyxMG+O2gT+
UM1wFTWjdd0FPZKfFsqzZZsFls/nqCyC2zEY4SpCd2yfc1GBlAGCDd72ZMhOHazku8VIKDZXivIb
SNxNrggw7oPIXL1v+rBq1Dw7sg2DbojHlpcbDikkzT1u0wjralZ1ydc9LXWpgpAPqXTBCCVAN5zD
pOkpNN/Cd0AD2lRWst5UqCABuAqUC3zK1kzJsYXSjwPFnstquHF0CDpliXHAwlvTqroNi2seriZF
jdS5YkKyQ2gxEClWZSmOso8zqGTbEDwxBR2sS6F3lH/A3vYflzBkRAUFypJ8wdWHvHP8Ol9RNyuo
qsvTyQVmuwbWxkvez7fznF0tukfvUWj0NSs8eCOeea2yiM2noh2nHW1MfoiipgK7R8Wp0EbqeOYF
27oqxG9bv3KITIWLQlUElmx0GBa5ggK1sarPy/FOVkX4kUFg2RVASNMK3KU7n2ozwNIhZTL40dYK
B0XZJzlZzd65AarO0Bbu1uVabIC8RVdRNNNXdHVkz6MuuHIdI+kUuW5ReRmNt23Q5JOCeIv3US5E
yudR34LDZe91hFcIaNnQQFDMC4gpwygLZerQXtRLo09JpqOrEepGr1ohFuDpUVids4AMUCxpclHg
dRYqq8vy0ps2XxIW2iDR4cD3mc2XLsmGsn+1YFO8HswwXskgZ3fgsegKaS8f2k53Gy9LqJQiEM4C
FUwUvcW9688Nqso9a6PyHFqx/azCETRA20OUKoYB92oQttybetDJUFu7zURrVSWDeY+bqEkyQ+dD
YOBhKw4XgXx7L0VgDRjdRSkzZHjrIcdpuGFrNmGI4LJhb15l2IjbXg9BpZahwZ1q9BRt2qpsYk3w
fO5cgFD8SFlYTLmub5FF5SaiY3nlKP7EQUfpwEOXqlJOVP52HoL+bKEzf8OyIRL7ZeXUx2am0xtm
mHvwoCSHECnDrEicFGU8jK6/r+i8xP8DOpdpspqYness7dIwKt2g1kWzyxXSypAYWYZd/Fl9/iqU
/yDr3rlm8UWuv77M8P3rP26dhX+ft9n/68fHdyH+9W374B47e93Tkx7v8/2sf23Vf5S9v+/bfyKr
f3mh4nc09z88+OcEeQT9esz/WIU/P9ZA8vxvZfh/DfuivUt4uQL2YcBOWNhAg6ig37V32MUvJbxY
wSJG8VeF/av4jhlsrg05logi2BYFTZnv4vtj3w6chcEVYb+UJCT6T8R3eMcD2gq/Ed8Fha1vCPgR
wqCVCQ6S/48iPGu7ugnCSu7AM7CqSv9uKPm+m/o3tukuEhkW+yWLXZbHtBw+uuU1yuwad7P5hKZO
70Y8sB3L59ueP9jd3AbvQWknm9KnPJJaoQ70j9DOSb5SFudTA9GdNq/8XBwrk4m9ZG8a291iEecs
4rGFGmLPayy2fgr7Le7QVrfj1cIoTciYX6LV0IT2RcJG9GqDauCFoV2udLB65aviVNN74xvFs0pf
i0rHYbFb2yY88B7dI0gMKQ+lGqQ4dPTgzOp3GTFXfRXsO5/JeGJkK4Nab+qyOPXFlC7YpnyZw90i
l/q0ns3piKIxLmf9kQXVqmjdXi68i+s+PM3EsmxCk6OkpC1QFtNdle9XskTJKnIBnFQcs75o0qKN
Qdi6yEZoaMyXddsmme4ORtqLpW6zLYjvULFamBFwfagVO/SKtbeoRuesKa7HGiVmKfzZWmcg6PBc
LUAuEliAMZbA/wpClR8ilCwt/lRF+RBHHRBQlA15PA5tEFvgOcCtFqzc5KhqfB1zKLh5Be2OAW3K
EEhXlq13je1l0o/hmyigeSpJn78DEWD1txD09RV0HOwWaAm0M6DRMA/drSz8R2ig1IpHg93Mrh+V
lc5ubQvxlQbFq7ZZ1LLMfjMV7ZwMYhBbXY3hpmejUHko+WY9syNHh96HOxYN+U5qeTtetpl8V+Dy
4zq3MT6H/kBsSbUBqfsSPcKmzXlBKeST4jxrqlPMNlVGtoszR+k6DXLW/Wy0VYmY103U1CmDHpfq
CO2Smi6fWHHGCX5IeuAwoOEoDfJjujo0xTObItVw2Suwftm606r1HVTokYWyjyxxNjIJcrM8kxXb
tTZ4TfkYTxZVsS/YHE9D87o081saeRSDtNElU1C9nTLwMMdAatAhdK+KHcOQpQfztimmN+M87YO6
LxXPX0P/AlhPlsKC3IOEBXppexUVMm4E5Nc+287NLWwABHlPozXBNrurHIOcM2UgLAz55vGJoUAt
YkMiuvNcRwdbNec0LCWUbYQoxvDOIZH4WihU19e6T0s3TkkAGlQc4QapYoXWlGzrK4mL6jQg+NWq
Ia2RMzna95PFl6ILP0yvp6zBB0xxtoWMejnbaU4WDNLixgFqjp81ebYtEChHHYgB8TjN8VhHQNOm
V7kOyGHh43VjVqNAzM43ywgNE4v7jbOrauj0qlqqD10JsjavV1VW9iIHOVi5qNuyXLgk74EmNqCR
gDwZTDtXWRBMo+EwsLXdw/hdHukxZtSkdYEuCiZAcNTVTksBUmB74KhFe070Wxx+gEwegYgfrnFY
Pc66Ka8Rye9bAs5YECDW9TDTLSj6LQjAb01Jpq2YhsvVQzMH+qsjUPVYYruLmjetJ16V7bpl1XxR
10P1Nh9re+ichkLm8WsWNcOGtfQ9DzhQzSVD+y68ZAvEMv0ouTRLWSk5sTdZt6mgvwWcW1ZxXvJM
CQar18Nzp5UJhxRnUHMOIH4dXDZB41HP9xMVItEaB6rEs1pGJHbMglmhsIeFC2L61J+1eDwAqUoY
7ncLyW4R7U4zj8GMK/R7KD+sbNd11bUjSx5zKD+Vb0CaDEErmAdSxl02vwFnU309nkVzdOGa/q2p
oc/ELdmXtj4TlbsFO+YJl0G2jyCghuihpSyxhgDB8dapEfYI7QMdQz+ohaZexG7ETEIVrJeFLJfT
euyhmBHzY98tOzRY00Q6Pb2Sq0t7Ju+y7LEkXnRxWebQSOlN1ZytsuRvJHmsUfJzkLr0IQpRdcHZ
uIRKOrIZDO52IuTjqc6W8ZRBO3VfTjQeCmiGKL4kYanRAespONChWBSyYbRztbavOyYzoHyiAgSL
AexUFWeu7I8BL/iGmWBVzIQ8NUKzc+IeMwN0rIrUVz0EEWvwqYkwPsVUM6vgJdMLt3YWgirUjzLV
vj7tvIaoLBiIo+HOQ+PlsQi2EOnYLuwClEr7CiG/j8ryvG3168oEGyq6gx6Y4oFdD16nSzCUClqD
Zi99rUZt65gMiZfYqKCt0Fbg+jhqwkAck2IrvXjfBnO/L2gQpQ1CJSi187KDBgRO8yH7BCXPqbfY
7qGqjQcGFB9eHjV3HSt3DaS0jGAXryyv4Jbirg9HUH7n8CYUVR77JnposhWWkwkWaBIDrKGfD3k0
QUDjgqQkoGFM8gWBBtvsUdZkb5em4HtvxiZxE8neRvBeaKwhHnU5OY+aD8hW2blfMpHgeV5jeCX3
rgTV5JMot7Mf7xc88hsJcSFdEarTcYaIUvqJnZESCjOTlwZaBKbezsK95mWPUtwEPPZQg8RdD+2u
QOYk8bk9kLYESxHw5xBKSUXXlrwKHI2zAGcqF2MHlQRI2EuetRuBBpnQSWSHAHmTVL6ClaQ99LUs
up0eRfT/R92ZNEuKe1n+E9GGAIHY9ILRZ/c3xJs2WERGhBgkECAh4NP3ef/qqq7qXvWiF22W+Swt
M8LDHZeu7j3nd5RG4rRwtTk5KoAHsDB0Qsq2EBm+v3i2Yo+2Hs9WcpTxjI0cdXE6w5ETEHjSlk+H
Xe36yXf5EfXIS6ZIQm2K+ATtwnzCGPkjYJUTvBScFM8Pf1vhKIzEewqVQ576aLlFf9zaVXmt4Rlt
HklUX13ReHy1znpwg/7YLVsK6EKmcd1lYU9gooctSYFO1rnnOr9qfD/jiq1QR/bSOWZJ64Y81jn0
k2mErLEWLjvwpkEx5PfJweguhcgX6xfuKO5V4Lx/f8PUn86W4GtTwWuv0E5EdRvkvmh/e2Yt26Xo
/fm4u811V/Ko9QX2kJ+MdNBQnNvcpaSYt/Gn4PVVC1LAQP7tTPTJN1DkQ2wV1UwsdRX51D4k5M7L
ndUZ09VdsMjW4NtLw1TG5wW2O1v7YjN4LvDl0/n7/XZO/cfl23md5w/oTqnXozjtoR+g+iyYg1d0
BRWk6svSNnvCgs4UaHUyBVjCXfUHOpZ/NB/HZK/MsVkncdPEkUXswT2rWjPkSztf9NiUlPR/e+r/
Fs0Klx8Hilc4GMSzdgz6tJ54If0w1azlcDvXNCDbhbRqKCZ/QbvoMpk6wf7ej/G1nfYtVRy93hoO
F9k/BdzLa7O61zrS953Dp/OW+CLc5WflGpS12Tn3wxan2rXoNRbANmquU/Aq1yBEozNOQ2LcR9ha
N8Gc+GxHvaDVrh/7cDbG7VMdhM/6W2Y2HgANjmdJW5z3WKz/VJ2fqnmN8NrcZAYmQD47UJVCLzr6
Y/S5mykqBrr8amK0DoJfWnxX3x5DoXb1unw7GXLfl5yxqyNhcvY8H9TyKxSaQFNDcVnHrVA3OFTg
K3zaFN/S+tKtkE/Gt165GoI13GLlpmhitnSJBlQavT3oqGBBYqMibiIysoaZ0IBbIHdkdcMhH3ep
J8ZiWBR2VQ+UJMKJ6y4Oy1r+F5oxGaM6txOVBe3cMNl9cZMzxa/1Ftiejf1Hq/oVfkaOPn1/RB7k
GXh2J/xnmbKW3VsTNSn3Ou9ZkWPvq/UaEzRFIxqlDM4cyVXruKVu+pLCdD7xGG9hcHZ5akIYrlGw
BCgUTJ95TRMRg6qAWhzmlncxWjuUZ9inu7ePvzpFz2ZtzYmP8FFWhhZ0XwR5GWL66Ah7g6I2X7th
p89df4whNN7anc/3WThQqla/GLiTzgs/QtXFQbDciM06wCULJOF5n1JtocaAklrHFb77Cqrmp9+Z
ZI1mrL022Zow2ehHWx2kuXX2rW1v03bz+BPh51G+G/8pmp6KSJfhNl9VZ84xO5AZ7eWZRtdlOy/+
/DVccWrE8ineYpxmz4F/G6JHRH8EwanzMGjtW1Ks9Ih3eqf2tnjP1v0aVZ2gofmsh2IULzU/b3lo
LmF86cMriU4QnivHTfksUmNEYrzPxX3f8fbhF0BxahI6vG7ij5xv3Xqp/vAAlfzkeJeVq7QZNcoJ
ZNYFaMWn2F71WMTxZbQ3fzst4aFRf0h1n7Ygr1DoC5eemb6x6MmNikY/rzF8v0Ovz1713LSPyTZJ
QB+2vUl+9PW5wSSEJnJGI77fFudhq9OqymQKjmLMODvjNLbquQ5PfXclbjk2Fx/lMH5aYTfjt24T
ugq0T3J8Hp2b339W9Bx698l7d9VtfpNhwtGeoOnt7lv8usPeQLNww+v6/qV3H7GfEYXNmOOvek+w
xKo8HE6W5G6NT4HJOfdR/oZDJYuQ5ikEa9/chiWvghyMjKoPQ3Vu5LHDiSE+Viefg3yG2L4k3IFl
U0qnwMlT0XIfnqgtfX7a9E27Z06eNrfsx6t0j8FwIyZp1qKryzCAyZx35oAXN+j1HCy3swkBSBQ4
SBK9HGmXjy6qLSi9UujSsIJMeS+Kf83Q2WjyDg4sjkTfO9XwW6Z82QBUXBuJvusS0KJWOG2ejCrD
H4CQ0sb/Sk1bTHD72RF7xtdZOsEeaw46fAT+caYnsr7UU9ZWAMj0lS8QBt6MSml3QfnsSB6oExMf
c3UemypJfXuVcdGvhW9y62ZuldCfrc3D/gDurQs/tr5EwzNGyQLFbSw6QFZQ9+FjdIWK78365ncP
2j64eTBsNQfEVsbHYvTOr8NX90y8rIsydzqHw9Ebjn7w0Opak0I6aQqsSMgkdeOjwrhcnzZzM94P
0v8ULerbzR8PhGTL9KGce6yuC8b/tWBRpuIT4YelO6/eOVRlC+JyPRbWuZn9OHUFgZdZnVRXODqL
WeaPCZqCZJzKNsjculi6MsPE6jmpoCnV6fI0YX4MMwln1Tlu03luT01Q+FFei2z08bP0YXtPielO
vD9MNm/FyS7J1gGxzMcqwxfrxWWIzlUWtV+aKoFaG4bgC89S3ZyuaMZS0AeYjxy/dISOKdJZpnC1
NjwPUugxi0iRVrBuqkJCblJYGadV57q+eAKSFBDEs/ALtWS7PQiefgNssDBRI+FLC5q3NB+3RKCP
DRKo7XghLCi0fphERwBI/cXxs06n8wzMMvNfO3x7AudVOpAUtIjfZVKnBKP+nsU2wT0xIh2wytCK
xYn6yeoSqqzbFJIAaU05CEnsLihFYUrbxD71OvNUykSWYYz3h5/TDxyujsnTSCUQ/bFUIL2j34rc
A8gA/UXBKLoJxC8IBE2VOn4y1EnopJj0J/46NX9X/TVSkYgn2Bc7rKP2Cgjxe+jDF9aWOGQjP1Pw
y1nWNdg8CcEtKx0Mxlz211rkrsosS1KFPv9lg5sCsspLyM/+q26z6qeDDwazA7+IXL97a2yQv9zJ
VpNxF3ReXt2dPyTCAZdBE5JtsmBc7zO8neF39HOUr+gSW3sCeifszyAunTBdwjQN5RfXcJsMKMyl
Tv2qouk64RYYbxsyG+ynsdufjazQgvK/HEVyGfsEPr778HTjZP3KnnjHS1faJZtbeGdeXb23a4Ne
bT1GCyrTto6JddUvf3+SaGsGUj25GkfAtmX6j6Rf1HXyrRvTvXKyCpuctf0GyK+6wxr4o9HchHWT
dSNES19Op3nUKrereac8zqGDAUMe3FMUAFgCB1d1QQPuDcwO8weZ+mPzO6j6+wTzgFbflh+1AB58
/sJC2B2NmZLlCI4Bh/x13fHMhkE9OoMBzW5REg0bILL9RQC2Mn79OosQ/QOoXiBl66f8/ggGiF4s
HZvakd7DhuRhKLfEOOIK3yNz9jOQYyRAYKFhbJ+Hu+hh4GtwQInSc9paDdCOTCg66zfvLDHeqqR1
XbjzwyUdo3Ltv11RdiPe1icy4qcKBaepli85iB9VjBpHo6+hZSlUF7CfsHgiNxfwpwsAMENpoRa4
rKVX2Y59prxOpmQA+tm325yOJHiHqFwvfZ1IvCOmLQ5Zv0lix/sYawUYu2+f1zVMSQ0stp6b9/5S
qTfH5QI6JpwTBxTrOAyp28/fjMo/jJvC9Wc40k1fw9VpZ/imPLENwXYaolSgCWpMUPZLTBLLKbrQ
eEgDsd9XPHLpOIk32XQKcGzGzSdkFVAzKYmmwzqw5zVUh3p9ndwPzy7XRqw71sPFNgGeHP2ATPLu
+/9oSXP4uJkDhj5Z5WYgzI2PrQt/6+Eyj362fivHrbuXse/dBICHpDfxhdkKIM8dXOvdr9FlQ3RY
Ex4CdR29n/j7XU6q3DTO1h2updfSLIgJaGj+wjGFBd76JaRTWh19eEzas7NteQQ3GU0c9mAlD/9P
bJ7rv9+V9b/7PP/Z5vnv/x+ZQQHB5Rn/elT/ds3U/5HH+C9Z5f+V6vifv+8/YhgxdnSM8RlZD/Zf
Yxgh7GRKI2QSCYkIEhL/bgV5/81FJIeyKMAVBRGuhPoPK4jAJSIUAeDQ9yCjEBb831hBAV7yv1hB
+AO+7amI+L7PII0FET7xf85jeAY0rfacFSxV3aQA9OKT/v5hPcr+7cfctl1KwgBdXtgdO6WfOJPy
Ejb6RwOc6uSAYd9ZkIiqZs+kFSSbPZV5PCJXjw45ay27wY7EhWd09jNLvBRTtnngAZDUc2MYyXrq
sn1wIYUNEMkFdNLc6u0IhvQ3NMftqqJ1KDwLFaH2MDGvVHzRbXmax52eACKifqnx3DNHnUeXY9pn
+y8q9XxWrSEJHN2lDuRpZ6B6kdWNcy0oBpvazujOlrdeBPN9Um7O6XyriN5Prbvai7/Eb6Tb2TG0
BNMlD5Khg/Vtwn5ASEC+78E0HT1jekxrNctXPORDJFdWKCh+ORCiby2RLlfft2k/RU3RDl576AJn
P4JguettdM7Ao81pZSIV2ypvwUy2XMSvoxvNBzr6fRlptIqB+9xURBzWChU6VKmzs/DFws19Ns5v
QSCYOHI9AepS5x4zRUDNtQ0k4DczdA1okH1JncYVSb01XiEopqAVjDdYBHNp20aAPV6bVC/4IqHU
pqxuWBo27FyFMy0bGmxZvbU8a50+PMSioZe9Rk3jwlQ3Ays8HZX40W6yA2Eet5e1bn+ImJgC0uR8
8uQEAyBy+JX7XGS7GsavPlYlQVLh3Wrnj+f3mUd087IGy72OZYxRm2HKac2zHvv+w/CgnIQPOtb0
GHZd5pZis6zYXVc9KQ86mJ3d/cyoYCmW05uuN34wkR0eVb+JE3H1nyH4Cddl+2oDKzNGWCIHs+cV
9ye4QXXaiGD78+1q2Z4+uT7BcOotCODg3BbSLZWd/zbxuBdTEF393uOA+xk/DtdNQJVGnCa6Dohb
Hr4YWI0ci1ldAr19hkyyMw5CqBLOfMSfKs/w5vtz9S8rgMIv8se7wco7oqNYS7gT9nkIgyDxjat+
Q66n42T+SIWYRzMYD61h1J673Y65EI4p14He5qE311URW6zf3oHXkeASW+6dZyxJHE/90a3nkw3q
78yRGC9bFa2JHjFCcduOp2iujxoW5Rau0dn9/jHte9ZtQzSkfVRnUbC2N9r3cRmFHLLyME+nLYqe
6mHCcoVgW4AZqXLh1gf0SvSmQ/nPWDnIC3FYjENFYrSFQ18aZKiOs9ge4Swfy2rkWy1UBs8MsupG
uq+I1XcNyRb21qbQbFfdhW7hUuAf7tNKBph4UXS0cEizkAiZEzAjF5/clqVq0fhs+pPZ6G9b6XO1
BQOM220o5l8wlMwZ2ut2Nu7k50ituOiOt+heeStmTHXgQP8+fFSMpJsRtQCAqzGtiSIEAPsBsuy1
W7i9rSFCS8MAIrZX7NfWVFeAxsvGQPls9VhCKlvO4xJ0RY+uBlR5SFJat+a6uO4d9Bv+fWcb2B0a
c1WwiSecEXXWoL2byGQu8DRI4u3emOhvp2FHu1WvhuZOL7Yy7Dc/6Wt3BmI3zlen6W2xN0DeRDDq
gnRQsRqXd6U/t05m+6oQRtUlhZKXOgN1LjPV9w2+pkYyRcuIFv2O4SKeNpmMy7QdLbnjTr3gGkL6
sjHWWd/NNlWy/gP160ocBEhcBmpdQGz11PIxDlspVjohvcE99M7u743Olx2BPTE49SkaGFTvOPW+
CatmjA4IN0ArVhiqTVPGiFZAZ3km1vSlFw5PXmgvoc8zLHAfqi0cNoR3jqszXdZmbnOAQQsMF+Bk
XN1cuEEpwqnwZ5kLeJseGFntGRmkhOzzq+bapkg1/QinRiVihg8O2KedIsitDWZ2f6ZXs69f4NLA
nq8DYnUwPRvVvCLBUILQngG1neeQzYUKvdvmI07lu/bTb/pfxLH4SLL9EyFz6HE0jcuy/90wXrGa
OBlrNGwyv0vlAoA6XkgAzpDexSz+GZu73aGq8wng1+Ju+Raat8Gr33cBsyDu+nSqGh9UbfO11OsB
kPn3DNWA60V2De7w72kJ8PAqGHSGk4IMeNZ1214AUr5ZAhuuEgD34ggbOFgh6NzGpm5PgnXXKBjL
wKwrbM/wL+m4Om0eRocXSOFxLKe06VgNW8MtGNJnSVe7Ed55sJ8hfX6wcTBp1LAgc+L6BAJQJFtr
0SJvVY0xcf+77C1PGulNuR1/jUxCFxYNKwweYq0gvIkpvI1cbcVm6YjfdhKt+7Dx8rpG4fMQhydg
cmiIp8tCYIxuGNcqtSa2mtSLRE/cBVOQgKhOsQafonFukl1PKBScvJphf/hxV/gxYja0JceG8Z+h
Q552zUsFlRTOcK+RxApTE8mjD8jvDNU/68CpnsIJc9PWgwgdsDcKMzR+ui0Y1H3kozIFj+KZV6Ab
bbDMh1aI06T64E2uQTaAiXsL4af5Aea/ekbuJg69YzCxoMCLfkUjsbkNRqcA+tuV3Gv62yJEd7Xm
jceSXHTtm7MbaUiUX8IfkLpZ1vURNwhTfWNZCw+6Q+g58anSUzZEU1M2HpwlKfbqjIPsq3fduoxr
ApFSxpjlQVJ6GSykcsByy3Tdm1vF7A9nd7syWH0H8L2vn/uWJJWZ/xlpPD1T30OYZ9uHbKwi0D5j
XyzIfCa9JDtA2bY5dN+RJBGgRxh2fbOR3xbuegI2ot4MfawbOH/Rj0sJ0JukzHewZ5UNLsqXv7yF
fXbesBQI1c2vhn0Maw0doR7XG1KnGjC33DNrfVk27rEWwfBzj+Y1R0bRnlo/+unCMLuCpyiJ+W4h
qWMfrgynFK3ix+IMDGMQHHFXQkGaNQ5QWIFwzJVGa9IOqRf2sug6KO+BCwe+qwgteWMBwVIs24YN
tyAII9jIEDsjDfqwDZKwDvVT0yj3CQsDuV9HLc4H0iLPbmRvQPZspteVgUUHNVyRDg2rGsvQHb+a
gU4nz65QH6UDWDDQ0K95d+US4z5qNsv7wNzoHDT3NQQBFaFxOmnppuiSt1tIeTZKf7ozppIZDB8U
Yz2d46rgcc9OyKWJPBJgTzyuAU35S4OUiXZKskRhuTnq3V/5+lg9cAYIWD5YrQocqzRfZhUlvSfr
dI7WKcXzWROPNOE7qSqYsFDmQ3RNNPodaiiHPILqjZl5OcbBcNi7tjlL13t1DOuOpJljSFc8k900
583sTXcbBIfBMeZ5HaEmgVDJNtjKepl7bIiFFf3GnDSym3qpxint0J16mJRfN6pZ6Q5rn21xlQYO
d3/E/vfoIKvLsMw3ar/dy3pzscdMaltl0kH6zpm7sL+8mJ+GSDMoaxjoJx7GEDbGMOsV0gszlSgz
7ehSFEd/yqfKuElkjMHedMbCsNkU+8QOkjnnXfbDq7DknW5YWh0S4M8cwaikqSW/NkvfHpHCRVgR
zySLGF/S0R1BMcvxMDmIyqwNyKLQvlqLd9yvFCkQVAhio8cQ/gBpq04x3pDytH8WHvvHSkefZEfN
Ecnnh3W1k4GVpkj5ISATx5Vb9Ix2IEnW92jX6hgOw/DoFaRIgT8S8jBSf0vjXfR+geKf2cjZ7sZF
wwNu6ODWa5zvo3NkHbGPntKtiGbgXdGIHNq+h8+rPoSmVXdfeVM6gxXV/gw0Rzkpf8OU5N/sKk96
7KLrxtGJ+z08nZkDFfMQQEqXoELzqvj2yvuXaQShtW2TOAQSyPtGjXNBArM9R1UrM4wSRYtL98qV
I2UlJ8xw7YARqzZ1kAL4/+F7FNayoPHBtlAxG0S+yzWyKl0u0TCy++K4ew6lFy74N8xR1sgcHeVf
d0bSd9yhSEYRNLK69dK1p3+d4O/ucn5Z1m67z2z4zZF+drs3XeFh0HrbDpVZo5x7/vtC4lfP0V7Z
4vk8V1ct66rcoxitOd3LBgA8dk73oh373knANRUQ8cS2sZu3kT4oIs8KIHcZC9xGCvEWgdmnlYx/
2pD+CgNZZ1sTfSoflRfrZzvUnXegDG5GTMZLHe9O3vIWSFq/3LZt/1a4OpswdKwHEww6tzsNbr5m
W4Lxycm80T6FYodbV33u73rl7YNoIBYL7R0kv/WxYiK4Tsa9xrWJH/0CyM7B94grDya8XRleZtn9
oNrKa8UWeBitOOCGB+j4FT60Wws3USx+663ynxB5KwHhyXwx0NSR/EajtVKW1iT86WLov4carSXC
2BdvkCPWwtA+8bFpAFHl2ob+xZtHktt5uNVcdBcxCptN32vS6Pg4zdD5EVL62SBMcxzIuJ1aeB98
jdjVa/344iBwQlfHOfSYyADL2KVkgfGKIGiugNrhPfjivHi0DE3d5WqIRkSv99JB8P9I1VICzgMf
GcpCdM1wC3dADTi+4TN8R5atfKHL7j8LyhFxc3iYdrjs4Y5EPEl9ZqpSRcq5DXDD27CfDogljOd6
arHqO97lEmnZs7sAheyaWYKNc24jTOaTiF1xWNYIPiw0bMlfsSzlDQPzguqKuXBTNgXX4p/IFjWJ
hzRN3kmDeu/V8RGAzydZJnJFkNw8lLQ5zmN+RJLnPKga0l8dfnyjbSecdACLPhDVPEWeb3/GbGGp
9ipxcLfhHZ92veDSlhj6u370HGAKrSP3Di0WAKbCyDIH+1Qi6yIuq0TklLe6O/S2L1szN3nVBP2L
Bf9w9D3RI9Vdt1fCRlCLRP/x1h1TKoaNkC45rSycoagZj72DcGIcR/A8+0ut/gWnEJrG2gHNtZ8G
pi6ENjLzp/riBxBc5QbthmxdiesKkKPj/nFp5EWZX3HFXlpRXVw8uMSQ6E+nfOjmtX3aMVnuYpgQ
awaGUYUOeqclTKLlsIlpzcalgUOKuha0wQ8x+xg5gvAW+hrp9GF/6ayKHubQWaQIxchoMmzg42q3
xbjOkNjh7Eqj0C0cArtGjqcRt3LkGHTBii2fLEYigfr7oV9euKSnEL27iFFabM8+v0MHwPdxNwCi
iqPE2AAQQyRsCY8rGuwj4sNnTebMkdDDzazLGtmOxA6iS5u2T0GV/SGsRrihqfsUeUeWAkRmediN
yez5bTmFPTAZ29wadJbZHvg1rigJs6h1vyJOWEpgDbbtVrrh3uSkhdOMKQASxUsl+yhtpuAXW9UT
XL1lVx8jAeQ1IwO2LMsPbztA1oNxOCGcAXHg7Izq7+zYgredn8279jJ0kPCWa+Qeev+vU+s7XRGE
ZD3qvuHxAeLH38iXe+lVCHFJtoPV4aM4ezQou1nxY+DM17VbGFxi99eg1wpGdlTdOgI0S/Vhkwc1
wpPdNgOmQ01IgwXUBttQbIyJ9JVqeYQ8KD57JHATp+29lK8wo6DDzyfo8RUmnlMouruPjC2uAZ+v
LXWRmQatw9p6yMNAxRkZZHcDETQdgRDdetYDWdg8j587/A8YMAfS5Ry5K+LGy7eZUnf9s7uNf0IX
KJDTVfbujrC0nU8/kkiBRc2F2PVlnAd2lpEni5ZNEbxdtD9KC+zhanTTTgfkABBVp4p6ATzYlTwi
ZOi5Y5CcB7nVVs51kNDoNeEacU4AAkTGGnF08HiDaZ4hioKdEP1FV67IbTtX2TB3AnP/dwIQWwOh
kvi1Mc0D/e05ku3yuTLepszCK8PhpGAlDvXzXnchvBilX3GQZHiBMWck3EoDjegUrEsWG1h1psHj
B3382mjYn3MQfXBdP3uT81x7GMM17gM5TKFBtK/3y6UiCNIj5IU5IPFCVMCd4cFQZ0EusDuM+1Tg
/dnCbyoXEbZ1hzGE1CRxUGY3zD5o/iTidoiLYwnBgzOnZeefM2E45RF/grYa4iga9JQ4FXQ9T9HM
o/oXb9SjmpboGrbYRPtvtuKgDVDkUmHadzLX/yw0shmr/E9csoPjmH0Dtki8i1qc+9k0OVsDdcD3
obIxmmM0Uwru6hbwF+RVP2RlQFN1uAVhocAlep70tu0PDFdt2EDeplnvcF8caEujj5MBvvKAc/sZ
0F7IBeJURhQLonHF1A9PUtHw3rB5zfYwHVwbZAhoPNUuPBqXAubGMh3PuDbrvEzo7Vk9HtE4w2jW
E8+XWryODA3W7pr24My/vNDB8Y3Oc5JL82pmaDx9N8KSaoJ7tEXuo6nnAzJndRnBOko0LFNMROcO
mbzU9kGBdMCSouLu5cjCM7tvkwnfmxjXHNB194u96kRKkd78dChFws6/kMn9ia2HK3x2KDZQmuOb
WUOgjcAe9d7e6/rYoy6VYdjlnQ+zG9o0jP0N4VswhTCJMboiuElK5I+hfA6vdbPxa981uIultxfE
ITGDD6I/YHmjqKIL/OY+aaonUAfWxAHKCANdQMO/PmS3QmvxBdSGASTpb6wCVzkMLD4M+y2aotvE
py3vQMFmI68ULkdBEnifVn7dG3i2W5XRbdA3qWDZ4/r5Dz0tfhIG3Tu6d5D3wgEp1SJ57P4Ttdzk
OoAu6OO5cvTBjZf1dRWWZMSSGTjDt2c7MGfw3DrzGHogIC6kytSr6ClS+2XpNCmWMd4KBPtOK24y
SgQwBzGTquSD990443IR9QOwoZM2G7DgweIyqXBZXuqloiA5nmA2ZgPkOti+MP13M7IUnCsUxMlJ
rQ6P8pvkMgCHZwtAIOjAemMiTnYCUsnW4+u2QZGBSvGGMwGOHmkQcqnp89a0Fx7uUKZjhVtXqE1b
3KeDDgKiE+bxbej8pEJscapw54VDzQ8M37i7gVLg2+NwaIvAbn3uYQdOClATIiBzI5scVoQptwm4
64w10nP3hAuKUG40s8UVhW3Nsdvgb0oUglhEJ96Rv2GEpLfD9wVe4wxKwzPfgBwuSaq35R3zkVOw
JfgTDPB85zb+LbdpOqMvROIa41IgGHLXM2AAKXHJD25RyZb1IcaVpsvOWAo8ry3MviHKHaLqxhCt
WkBAAe5CIpDoNhN+BeHQFVH4ew3oYdvV2xSQo+JwoaRR52bpQMwvEH/5IXKRFN1U5CZm/x8kndeS
pEgSRb8IMyCQr5lJalWiS71g1d3TBARaBnz9nqx9KZux3ZnpyoQId7/3Hsej4TUuTirdM1JokO/z
XZdP57jnT5VM5ncbwpCSjDFBnMDXMfJXNcXWxjPkPl2Cbp9SV+HAA80TVydGtH9aQjVFXr8tQ5et
LDVuM8eVe8tVmGf4wiT+QBeTuCHSu4+HbynTMyrI3R/Q2m1KGR6J6l+TLmXkKGYU3Ccfps6OXsFH
37TbIemTm5jMFiHfuqgW1+NgpGrDXfslu9HejwKlrbJ4EtqAMaFq+TqN0To3fo19SuY97LT8kjBq
YvTajLQOKfUdngPDe56KcT7UpF9nnK8cPn6A0GWm4aOAJrJTxAyssa/jMe+udHGbinFXd08MUALp
HJeEZNxLY1WM7p2Wmiur9jgH4lXtWsSw3EOLm2Od8QVvQ8wGsyP8oxPal7iVH0Na4DOSSuxKQdTS
DCzwHcZbSfQQy1m+WnKz2cNce4/r/LOv6n9WaiRbg0j92kVCLLmhfJhElVr+oD61TC6MCkCAf5fg
1e7hi+j6f495wGuKSWCKU+v8wIYZSx8pz+5PhLRfahHO19bqWmpbuGClPRRYgJhvD4TbcDSEO+Eu
JY1VXOJawcggivyzERa+c8SuneyWj9LyiqMcq+eOinA/MZbPkiI88MY/T2k/XoJxiKwmftCDYLWV
rl9HsQCPQXpYAc1Kj81SxIzwfvLxg7NunKx7Uw4iVkUAJyneprqLj1z6LUneWEWyxMNTPFS23lge
//ZmV1A9b3qSsWtneERiwCNEbSEjytRxm6atWo9W+Tziuz81/oiAEM7r1piMTdVMvAtGJzDfEJXL
ivnO0ANzr2mofT1kJwbzy6+mNznN8mIXgK7aij5u343YK9dJbPhYIjN/I/2YdDDDZAzSLZAoQFI8
RgSkHjpgp8rNoMV0K8RcX7KULA851nADwK5AmCz/q0pAXWbndZcu77/7kN636JzdrF3nXgTSv4m2
fVpCPXJV+j6lS29dmthT+7g3fs3mBfu4/I0xVsvCWDkib141cZweS4TX1keD4ofZu+Ksjwt14o0w
D53hot4u2OJ04m2w0TLPWrJ9PuckeQKV75F9UAnhZtitVe2bEObE7C6rxHeDyGj49kAsOVn+ZST2
JWHSoWjNtlmIWAsh6+xQ1wy2IJxnptPOXJINsmm/b4buMA6WOP786OrwfYGntndTN73VFjoAF0i2
nW1C0YLWuEWGdTK4E0rhtaTKOg4hfhmVZvWTE8oo14DbaiUlAKYCS1HAR9AbSFzqcUzPymBOJrFk
tWnzr1RJcDdG7KyTmsU+c7LgYJFVJAyFoorCs5sWW9zyYXoeA3QjxuDFPlUCvB8jPd5GSobeGp0d
WcmnYKn6Q+aERzh+y0r1YbWzQqBKi91b56pJ3jERpP/Nmraaie4qGezm0DKnv9eBtqJl0EeOar3R
pqV3+L+ZYWMLX9dNcfEtK71Au4t0mDZnzoCJRHan19QL2Tl1nwLbzS527/1n97rfEnMeNl5iF5gA
veXiqPq5Xgbm7NWwWUrcckGeXnVpM332jHNf0hs40/OMl7QeEMDaR0Nk17FBGGvwL2FLbWBl3dMC
dePY2/VvTlFxIv1+bpMsXFsTo29VaUbnpfgFTM98apk75IG/K3yHRCm0wfWoBnQbzwjOMlXDi+dw
68ftLQw82mvFtEHw1F1+fsROhXE2I5dpCIxTtjndSnIhZH+Hy2Qr4wgBc5PUzBaSJuMjGLRLfIZ2
vfI1rC7P2EvMlqpyOq7MdOODOriQkTrCC5CbOO5oagRi2WOs2ztpuJsT5xrWhcmjxmtSmxVB2jLp
j9pgYsuLvSvQh/cDQxKeleHVa92jQ2tBX2vdyESNl7Zqf5ud2Lpz278UfT1vAicLQdDY9zTNbV42
JvtVaplbWhL7A0/EulzsHV6L8d3PRBrlLYizxMicU2aMcZT9ZLjITG1JcQZ7Y0BMFDyZJ4Ck4GOk
8z2Hy8Go7S+B4gPnM/1DtvPRalNNF+7OntyceNqyTezyqnzPj0pShKvR9z9F4T0FQ4ZhtFw++rTZ
TOQ6Q8eHhTYCJiMfEVQcPj9BIbqdUzt23zS8EIuevN54S1JQJMDLLAeuG2X4slYtrXLQAydx89so
xNvcWS6Ga4gYxYSNFd4X2qilziQU73MouFo1F0jpTdj40PRG+ewpne3SvH+nPD341GNJE6Byya1v
KWr70EPQwSsL8YShdpkTyMLisFmycFjL+Z+hwJfY0h3IFQwnGwLQtuBMxg/NaLFK/zIKznrn1Rnr
t9CiV/Bk/9cv4xeHce4OyuFHlbtkPbF8lrL08En/diylj4JecjX25lvoPbiKnREFnftXy2YTEkf0
a/Oj0dNv21WnuO9kFBiAAPXvwPvlz6Lbjl7KhQiZjDHusHhNxLlt4MBbpodi+9lM8Ro9bGU6Vbky
TTTOQad0BhnCd2mdcv2gdrk+KUE6B+ax+94FepCl62LiAQhmDCU+3kw+Uu55IhxcNrFHyHbSke8v
r0uNn9ZKzAtja3ChlY+CKKr8ojLzV4VP2WEIMzaSxBOcthWGfD9FgK3IMq8CUs5d39R89sM7Ekca
NaX5vHgI1yrrV7RTR8ut3zHUwaEDALfSWc9UHC6eNbs+49LhAG3lngpCzUaXvyl4F+gBL2hdL6r3
n5yGqXzSDYgU84udBORpe4afWWp9WZ3/OmG5d+uXFORa45HKktycy+KYV0m9a+DNSIrPOKdR7CtC
vB3pmtUyJczI7aR5nC5b06DKW5olJe/RY+80HpVjjfBpEiMvBk4tEzafDVR2PTvxayf+TNLso7xq
UP84xZPO+pU5NmYZGW770f0dlxDcMli/66G1XwflD3z+ibWyrDrZ9Q7KOz0nMZ8CU1ebRQZf2bYu
MPjWaknWiadNUlL+vV048bSFdzzXgHcaniHLmV/L0H7LbLvdOAk6vl2YfO+iBZrk5L+Hx2g+4Ula
hXa1imwhjrxs4TZLcFvzG/B7hs53ap7ko2tuWnVRamEOjfgMK3AT5JBwuuqDABIG/ITBvoRN5bgY
7ZVOGJxNw5fv3BxJ7yQz7MASYWltlESykmHGEzUEJSJf+eFjEltP2Fhxu/yrOwNjvFfy3/bFKhnV
PTCTaeMsgnCV+GMUEKAkVimhzNsweBdF7Hz8HpT6NdpoTKbyzjw0xvxHZQ66uMdKy9bllbNxtNbt
sAMje1vyJdkHXnFdQroB7z1ucIclNV+ZTLqPdEb+sWYcPXiHN6Zb7sIleZsL91ri1lo3iTY2ZqNO
ridxhNYMOYewOnpxTlQj5ygzx1cgXevkVwAZYWmC4zBjsQ5KKsCEm0N7B4wY5yopXmZrmaM4Xw5E
vgekAjfYUl0fc2KiFP4k0xYqE1xVzakj5jGaqt9iUTDXk1/v8ia2QENkvO6dQzyj+i8brchfpmtf
TUjLNo+vO8luo0ebjOw04YiyuS+l3R+bBmsPzc+ELuxhqgqW9OA0T3nsILE5DT77QpBnKZNzjkUo
she6kbHNzVMmhbUhtyrXQ5mmUVrh5cMs4LxL3H2TTWrWDF7wcxEnzJ19opHVZOaG8AqeHdua3hpP
kc6irb106KPaSh7l1vLwG0ERpVYCxMYDnIQDEunjh9lJ+/9/JcaN8aBT533p3mIQB8Ew+9e0pvqy
GoxxYT91l0BMzwN/xr0thvSQ5uJFM4e5O2nm3N3O/wrQm5owkxeFvLXLTe72rhL2uWZ6Oi629QwT
rd63SzGth4qya/TcdGPL5BCm3m/bx3+A8+Ji8hGup6miJRNMSCQZXvuJPo08vEHiNybq1SxPKbFN
v22JDMA8xdvi7ScfLuAyk/fnLN3Y1cNwGHL9LDWITVuc/SS5LXRHa8wO7RlCB16Uwr+LWMxYt2P3
7O7I+R3xTUW+lcw7f2LsPrYLTKfStvfl3IoNth+35ijr/G9F8XfsvIoYdYktEPbNdIs9b6WDuHm3
1ISfY0gO+TL8KawSYk+CihDC9SI6uUcWUldXYk0PZp72BoDvGriEdV8kwi6K+b7tHLhc1Jl+WaRo
FYX9GJNyeVfliZGJeeTAG6+xCgqerAY6RtqQ2wfrvQ0WcQxHEV4FZE2eUxOWNiYRuWhcAhkxODsx
1zIXwckITSJv7H3ZaHA8a9ueReRYxDgqTJBzUoio0wYRDjh0kRvYy16P1a40M3UAub6uXB8DukeW
KwyZjPFGx3vDHL49u913uAVv1mAjEizWBZyYuR1dazcGLYNqd07ROLArlRbBaC+kNs6MraG6YV8+
suQ8Ze0xGbmTdH1WCaMXd7yLklqTKLxJUCbA2NTN9p4mS2BnffBfRQq+YfGfQYLU15rpyGbx/fPM
b/0rZQ4khNntbNMP14sHrQtsQH58EAbT9wTQxRVAKNN6z8sJ79iIeRiCaieQ91FYn2XZwQ4ZhxeZ
9fOViC9adUzf0IsiXHnlhHoO2cOaiZk1VrGpnDC4KnvBy58AvK3Lhtc0EMdW1y8L3popAAcCuog3
SmTLasrT7ZiSpZg9O+U0NqxDUE0+eUKJMyh+crA1vFS9/x7kuj7aXnmpsrp7rYA6nGC7vzvzwKmB
wzECJcoIDQzLVRIbpcaExDBQXZ4a3a6CxQv3WoR/TKD4v6Cy38IxbX+nMAPizNwEvnDWts6cS48P
ZWPkU7ZJp5rIalJ+ztxkgrhLyFR8cYuPwKw+lFDV1qxJN5XkWaoh5jLWqD2Ak//5LXNKOAX3JIXX
4WXdvQ/h7sm5NndYL+JNVyKtOG1zLCrL3wgt1cEE2843FjfMfwMCmkjzShdvFDcuHJR+IMQdA6qa
DPO5TS4Fwyd/IOg5jqj6VcCAELbf2cnmeSes45jD2q+N+ajKHgpbT/bfocXKu+SedimuK0FI1xj3
SxWuDW2/dWlIuMfYjZ51T+ZmOLdO2hPBgYQdjm8TIt16sjdjpTjc8vQfh4+5Grv8W3rCPNkHfrGM
PzKp/g4XacOgKqhnvS3y7zZz/7SdDsC97IPJfBNWvpFqcfa1k3kX2FsnDGflJ3HDJHvn1fVW+Xfu
DuormJqtrvktZnuyX9zMdyK7LQVWUtOGEFDHdwN4NZldTtPSspx9z+s7xOKRohimAxXEa+LaCsvK
kJ/buHDPGcEwWqy822VZQuhWz9Wzyj+s9M1g5CnRVp5ts/2dtLG/nhcB4AzazrQEY6Q9x4soILKd
UzrYqL2G2UcBmKKbpdgSC+czeDyEsudLzpgU0kSV9XkYgE64VedsNAaztcAApKbQvrpY5YUcwLAn
y64dy2ndV7N1wI6U9k1yBAIyPZVufTeVkicUMUMNt2QZ5LML5xWvbZEwzIWLOqfoEotzfShe15+/
Cog7M+6uMgA33ckCfnpCGPvCaJnuxMzYo28vPtbiYgn+NHM2vgS1eAms4aUQtTyHg/PZLQ1J5zhI
13Hb9AAC83MyxVdgshFJAKJrtT/ecE/S6upyuPf2b1n3wWuswCSlePnQaBlEd4Hyb2VukxbUdL/Q
9Le1D7oDyai+M6FhDIajYtM6MJx6P+5vhTR+obG7EPGLdj/NCQkEouhhqh7ePH2WfIhAovQxthig
l4CZc8N86QYPArg9X8ciabGJxkaUGJBLZictL47tf+TWYh4Ml9oBJOyuN3i55jL4Th/um7Bt3pNq
7k/+0P6L9cwGAZnnVwEvnzcQGnWubP+YPX5Mocp3RQIkp3SbazVn7RV09K4j6Y7wU2+tyTa2nEcA
fYBQNkULxi6GMOzGb1lY9Q/IDg3uvJBFxSLnVuqXYAyzKmb6lOBR0+VxyZucwQCcAIBsgb9G6TAF
ke21f1w33U9ALBkiyy/PGGk6iDKblOlB49sbgKkf3eyYK3YzkCtTv1StkIBqjOeYmFKMlIgqdLYw
GE9FwWhg8GiB4hDEZ2il6AfLS089sx5bl3lF669MsF1akqZMMWzVyhqYJYIzXzj05oR5DbyP0uRP
nwKXqFmQwXNlKE5bp0iex2wtvy2NkIYSnDvGtVAVMbZALpuxXDocDs3ONES751wH6Z5+4HhfDlO/
05mbvneCWapKrGLNmMdczTIePzhy1kGz8B14i0W+/IVGS70GYO4HEWCN6lv3gGUXJ0wHr8WMzXtG
gGIw3H6/SDimTM3GO736C4JM9uwE+sQB0B1I8/mM1EzzY6mJv5cB5Ilxsv5VALKOKrY/DEwHAXks
AoJJZkoyqqbaxg33XaubqArsP0ZCOy+aeXqlfk23KeQPgQ1rg68iufc+baSrZnL6j00g1hJETU+q
Yxb6Mymru1lhiHVNP41Eq/xjCntpmhinV2hETjpWkW1Wz5Vs+ab4qLZLgeUwM4J2UwSc2M2IJdCz
i+Dgjuh8ciD7yU2z56blta0t0t3CuqNv21sY4Kw6mFR7Thue1CQjUT3nnjz9/AhPYwZno/b/5CLW
246j/8JogeeGcm/lLQ+TUOG8zU18hQ9FfLjvuQBsZpwWaQRn7G38+jaEi2G+V3Xng2dcxQ93VFmr
c9rL7KWvAVCwOAAGZvJnctShgF2z7etg2xizFwX9x1D0+cHrAmrXfD7YU+NDN4PNQWCEHOq8IAp2
ASFk/YmZjmOBKDnWnPqgg/q9Cw2sA8MuNI0ve+m/xpogcadJsiQJcchU/HXA+hxDNPl8rcoKnfvh
ZFH2/DRI4gNp9iaL4tqMFytHSEXry+DCAvCtVYmA1Mr2CXiOinLPY82FNz9xOk0HJdCG2KNKpbey
DRCNugC+2WPedgfMjDrBXjtRO6xVOjKQNbNnn+G6bfav7jKR/E2c8cSz2b9Ome4i6IHN1ipPkxMO
EHOML1cgjgjlt0eTtEUIad7tPJoPMplcLfValKPa5151qsZs25TZZmLwHs2NFhvwI8RiCzq21m4Q
KwHt0BbTv6n8S7ker/BEtnGc5CYnFI/7rpgNTAUtDNn+0FJf2yVbFtw319GvjR7xVA8MWjOqCFVs
QAFfkW5f2zjHZDH+VXl4VEWGPzcxyfYE4sIYkf9cbHyl6WPfgnlTLXGEgsDoviMWt17s/HUaEPnQ
7gtizI1e23Xg3Vo2+EiEq8jE1MmYDGv6Q5HbNzE+mLjGMJ8GBYk1C+RCK8V44OlNPwzf3U3lxYxr
D0u2eVQ01cRekq3WoseayQA5TODFQdoVdhj5wyR/lQ49pLprfwQoTfwrr57ybMQqbwhUvdl/Ccb+
WGGePvgdfCJINecu6Fg8YC7zhg7avdbEw1InqJ8bp2M2l8jkt90Rn8scZwd3CkaNAtRPtMkBKI95
1nba4RbiuSqo5PVQ6oMap2OXN/IKuwXOM0rKNhBWctUJavDcWCc5+fxaAqteT98e2DPthTZfxcRZ
ydVX7EcnTaGYTKtpGIwIA9Ee+yexWzM3j7BtDgXrOa6eDZbNE/Fn0FsrWRDa1y5GGKN6FXCYFoM8
tM8OoXWFjHQB5dJdyhDRRc3Wb2xGlJvdaESDGD/ZvgP+H/TuMbDqr7gLu00/UO/lWF4Jo4AlOpaN
jorx1aSNZEsELs/KK76ToWAGXU+feKCYqtdVu2mwBK8QMj9T3FvnsMnaVemM6HJJ8vTzg++fP5Zy
/z72Oq67B4+H8+hQZ6QNyvBcEMKLdJ4YgHXqZd8vlHy4vSAMp/N7tlQw1/qtLir95rou+PEWIFou
aQdN58jKp5faxg8itXWLkREV5tYrnnh7RXZRXEKbIXmwwMnBKoWzbMqOQ54UN4MxxJb7eT/342PU
oFgEJVN3Azgxwd3pVlQSdhC5Ecud1MpxauZKCdEMbJAWA1i8kksAlUJ3yWs4mM4GYdZ4sd2BTUN6
bHcT6Ya7r8lnWVWM89+F0eF2iljbQ663lyaCeQTMRmafVudOuDlYUdNU5rxKQwh8Oje8s+6Z3qkl
G1bG1MNKWUgCjToNt+F0lAT3/GDqb3ku/o6z7V1y04IMHublBlzeykToYohv2MB21GcBBvGpo/f2
xFLc2YczbVjXAgEjBDvyLqR3IHfmf1suSpVT23vWRvUHT7vpM5yB3IV4qXTAwoUsPuRqkKvRLpJz
2QFv8N1HmsPIfc4QJgTQrTHdTXKIxtnVJ6ukgrAxbCIzL9d+MZajFulLMJTwPayw2Jpebm50Woeg
Tbpub+X4RUQrdm2abivyqYdkXFmPE9hKrVc7rvydjRzPREz2JP7lf2g9d7akeIfc8uW2rZffnJw8
8uZDPdWMVUfBhdwyiLKNw7goXHVhZrMuaj8SS3tdaKz5NrqN+3CXdTUfY+h7uHT81jwHZmihN7oH
i/TZ/ecH/rpPT6mYI09qOBp2zjSZv03hTu4bA1rImC3H0k3lLZ26Gxah+UTfzpgq/GMvLAMqREcF
Zs7FKXNwDBFx7+fcedI1QvNi9Yd8DP4UQ28cmbu+9T5xUpq0myMKf7U4o8aZ5OS7NAu/pri3v/Ph
t3SayBri/L0nAYebn9fHtsLqQ2OxkY6Yv6yc+KJZQsZyJYKwQ23bjflZdR7G8JBYJmK3WzJ4tyRl
i/QKfc2Dxjk+UklLm+VXIxFVlBa0wGbeQ96U+VY5fNWGpvrNWmdXw6dd+256mamcWU8DntW0mNcN
d3cQVC4BT7f/Wdgd6cBkuEht/pXDgl+0ZNFTXh56Jy/WJWXjqp99ROYTbO1b2eG8CJjugcIQG6Fk
vzNSxlqObzzihf3OnCkotfrnNPauLVkOQN3URfWDRYejXdBY112VRWjv307jo3YU5j8WkeyM6VVO
yR3eLBMPOu9ynDkUc4NieDIeVAc2d4mpz+j1kmGVDyETUFfWtwy+qcFuONMxiCTaj89U7oag/vqZ
0mD0Gi9SNXdcBvN+mjCBtZxHIMvT81i/G2aHTTWEYFO5/Wf8oMlJzm7egDKaxoZ4mySRoLLz7IHH
8GLjE6rvDKrPdEk9B9zUlu3g8+tIwqh52ArG+RdG3a8ibpMjkhylL0tdMJzGwdWpGQ9WLoDaHnXL
ybbVkoL16Atmoqj1bQxRviAjBp7JKS9J1WFveiADC3Ldfdvqezpx7uAum+l888uUefkD1SgPlpaP
eCTAIT8u80PdIEk1ygTZUk+XLmiAkBoCj9yc3+uaVUON37/UBSg0o4k/lhjLWZO4NShD+BpIypC7
GMyVZF/i7s1X6d+2V7g2pXMEiMg0UfP//dl+JjvvrKAhRiotYGb74pnBQBdlYf1dTfG/UUwfkP4N
K3iZNTmRVMwvicC8Q7f2x8W76+vH91yqemMq/vcyHC9TtxzY6Xey8Fwnt95wiGp6vMhTMGMNWV6q
G679aRemqMO4M7gFEkqwQZifSc2vWGuAnk6qV+yuAgLmQLl1+WxmfNls/JgaimmDDFWYvQB9qHs3
AMobulGeaYxJj/RfMTGpbLvuacq246Cf07D9nQ/ef0U2vSc+PgSZ4qfvzU3NfsYHWsYPiltqekwH
AttalyWIrAcd1eFDX6zlbyeTXVbn/+Ks1RicqncTn1tlZFezG8+hCXKnEOnzCN8xaqZygnFE5iFI
eVkqEbLLaUWCoiGMQlHpEJnaPT4Dc+TXqvwJN7HnP+jMFdv72FcS5fKfVaPWB2gi7TROp6RUu9zA
5hnm8XVaUi/qe2qkCc4IgE7DJ2WyMhP+cR/n/aYqJoUrsq8OxtxEGZsE/HQwQLEh1lXa/zux9GbF
DsOjseQ+hmzlRV3rnUon+xU6U8kEG1UoMPLy2FvFYWDjHpdHY26ET1Pa+gm0K0RmNPTmo9Xr2uwa
xMsmiXTMnkltLR8Vs4jYfPR0maw3nI9d4Nhb3/S/a/2S2ScdEpUSsxwp/lkykiiD0ovSqQAFKVU9
XDrrn1OSr8VtBEinaAGfZMmNfTB/PXZGQXR1//Tsa1knARFQr+A7Gh0G8SGuu0nOL2aSuTxu4qVn
XWGXcQPa1WBu6CIkwX2PYzKsblXwWrT5m5vylNk/OwC99O8EdnPFMsRXh1GJ5v1hysg0Cq5Txtko
p+yvM6ev2GiJv7Bub81eKmyxzQ1F7nfh8oftmgGIHMhk5k7ruXNecAQXhxhkz7ou8y+yVs9BG5p7
1X0y/WAvEabmVR0QLrQTZiepCemWsSpAu/Jma+tFKsPci0TDASJKgR3XeoeLQQJ6oZlKyu5uMNTd
EM0l2BuAK/35twSucZPmdK2RGDY+lREYVMbLNqJ2SBey5ruFgJToj94qoXZ+zOR812H8mN2MGuVK
+js/XcDtFPDFZML3qHDyIaucGQpGdejOqyadacG4MNaMthCngPk4v4Is+6ObkhesbI7BA2rO+3iL
jf4Pq0Fe/cdXV+l20+mhu/Xev5jYR9TooIgCPI4SPDEqfhE5NIyrRsKVXmJOMUdl21q4lyVGqjR9
tbO60tz4zRMQyvrVmTzQS9l6CQv/KwsPox9/GrZnnpuGwTPOgHA3tRKOouefLCZjhWj8p6o4jkWV
UawRByxUdsvrhKiacDemVfXr2crZ79YkBFPqbSzSxz4Qx9zzga1NH+2WJEQX0UFHRiYx7lMM+Ti2
LPakFIO7gxyZRK7PrpYB2ESpLF57wkVUbs6y0Un6lykaAs6/wbPpS3Wz7YcAO0jtPZckC9Y+w5CV
0/vbDhcKnwUbQOq2iOYEzYt3pIT7hzxOubtCb8D+0lorNXigB6caW7qdfmDdZZvYQn9vJt4T1KTN
yL9lrXT9GErA3tMZv3Sa4VatmQ+ULbpYyts9hBjC4g68Yo1SMneBubc8PmlqatqevjtngpV+s39k
pWC9EQt3LOPC9WCb0HhpUtamDcY79ooYayVGjgezuyCButVB11MvGG9DwzmP5Kh2bgC9lEuwOXrl
c4pGtGXlD94uM/uF7v0wiBDrKeeMRTFW2EVagVAzAG6OYbnH2sMI3+fWEyGuMNbdkOz8K13jQYdM
7pOWf/goTNB5M6dRiLU1yWqSizHT09rD9fF4Ydpi+G1V025c1mGJidhiGRSW/XhhlCefmoTrcWks
jjwQKdoO1G5hqxaGbgERgolrD3JPhuCQpfdk8vBi1g5Xil0iiNogTkvdtJugz9xfXRPJovnqvUHc
KVO3bIl1qYBdPFe88rVX4+gmkr4Lqm4HFfqVTEi1xoZ6zkf702AsvhspRtnEoTcBSa95rNhZZrxM
HvrwkPHCzHFTApuoKXVEcGR77xsbQr6Mut2S0xl5dJrvQMa/IMeIg7DE9+CGd83OIraU8Lr/PM6P
57pRyOCO247bAXySdJJ5ha7dRRWcO1qoR1PLqJOQGiQ3953S81OmwI7M7O+iudXZy1Zvsl9LOFwe
U0wKKaDD/qAQ7RfuT3fgB1s1m5DEYoeNkRkTdXVOBcmn7gdr8gTJWjfTh7YC7Fwy/oinyWEik7g4
F80X+lBIcRbbQomlReHAl99r48hM6tMouXsdiWoXah3gL1rKbdks7+HYf1ax/tCStEVTx//ZMWwx
Q6A0JDV/5AbtbTU0zY7HJNzghahnOUcZEXt/iSktJuJI8CCgBjhUuwNQhMSmenJTHuu+wb+fqwKZ
nNwhaB8id3Mw3idiuQ13UK9xFLdDyvPGP6ILeDFmY77+1AMotDl9KC1rG3Kl0EtTsLn8q3KX98/v
yePiuLACC1YnY5sk5z1UhvGsLUreEPt3X3p6x+C+YlcpntHFi90oMGFTGjmfVoIoB1OW2EE0/ufJ
xtz5bQhxHO/uz41cybmBmQkRA3wZi+viHWHTDAaZeDWC6oIXiLLygeOm6q0RdH5uxgSe78r0KPIZ
cLuRZbdfXSD5XjkeCoq8njHBrDNyVJhz0rT4m8YgWiVl4phyGFkw8SEh7KyiW4WDIOCHDPLzYcC2
+0sz+nMnGxlUXAOgOVCYKAlsRG3KsyqAfIFSeGCzEZsRHhZkDYPVcPWHbUwXc7CC5wya7eCOxkUB
DR6Wjmjvo841OD4kKMPM4FxqM/PD01zwg7TRHejM6z38sm4de4mx/enE7bGPz6CUbz9/h40IDgBF
bgCixfN0t61qqoos8vvc3Aq7/R97Z7JcN5Jl218pi/FDGAAH4MAgJ7wNxEYUJVIhKSYwtej7Hl//
FhRlVaSnKFr6uEZpFhnhxHXgHG/OPmu3RPiAZ0V7FbW4PxoWfzNy54dV9iht9j3emtth4G7NJVe1
KDIlakS3PvstxUw82DBdbkZMqqq7uY6/obgGtIK/xZhwkwIPiEWHcjTt8PikWg0nYNO5HWiAwxPA
utp3l9m6fdw6k0JCV1/PbCCPLo1oU1tdLjU19VQQEn0d1+fRvcxYmak+kOUXL+DAn+CE7DE9zr6j
o+c84TopZw3B/OLClMabvC6+GRbJqZj2W1DMxCaDzjFaOekAkq1Ed0mOO/zc3uWmeYmtIy3/CL2P
Xo1GROQUADu0eqIqr/zK7GniODAlaOroboANcMT1wHBaPwSt7caAQSPeZ97Qa0KX/WlyiNTBeYux
HCAfhKKcU41jb3JyGDgNVF2MKRDOuIhBvjluKw/Bey/ePsYJ25AyIlGtcfCOVtc3CcyRccTNkB7B
w2Kzxx7FvuWPqKna4Mtb+VcGrin3uSUI6FH0jXvRsmc3XLYubsLcuLl/bdEiOczsb+E94UaFx9w8
indEx+0AyuVk04jEyny5Nlzio7Y79gAjkFoh9GdDeDZrLBmMDBpgH8h3sCid/eC7kBiz4M6tuWnx
issyxz3LAlg8LB/rhn18PIPwqd3kHBvpIZ+W4Wd29F0+hKG7y2f8FSZu3o+d+NQZfkI162JaJ25N
Ozbjhp99M2LanSVRELGh/RlfNomBG47r0s5pQaC7h5u10x4SLnvGiyBf3vcZmnIHA5JyuKGPje8k
GHnJA/M2YW1ySNN5lxJyF9FNr8rE+9rn7Kq3ebijpQaVIS0QHCvSbz9X2NZgFqi6Q5Nw9z310sJH
mbavssH7kxyKoJDtIe1x2CreByV+ufYO4EZDyFGvIinC3PrGBQ34ANrgG4y5L6qdqT3ViGFWh+XM
52s4LDWZZupxxqDH3aCgdWDdZf5MNmFo9s5eOtHNVvqsEfsps8MYusDLBl23BUw9kegshIv5NBvi
IU9v6xaXgHkof5TcryL2bFZYQxhE2zju0jQT0GxMNcFZPzaBvI5wWGlttuadxI5yoGq0dYRYzv89
bU53En76kLoVDQrjR/ATN9FIBXoe1u/4iN52Df+hO1E4LOPlKuNr48wwoTVlcwWipT85ZXk2EgA0
CK1gxXF9fKqhJDlOjUzQoyoAuJwLebrp1ml7v6QTli/ydV6Wn93B5Ka8oow5Fd7yELi36eSa55lE
CC07+SwDvsbUAmXW0jz1ys3zEx/R12rDKqHLsYOt6DEzHPNU+cm3YHavx6G43xy+rCkFB9UPmffP
iTXnJMk1jI88e85v22V7X8KTu9ha1ucmWmkqBjlxYLmAUZIflojOMZFPFSpcuuqW0eyPKD/sN3Ri
s3ByICZeP5Ruzb3u3OH+6rjTKyOZzNu4TWbuaf/yXUxFOwpcdENymjab5JrA+mcLIn2mHvljclH8
6MQ1CTCPO6RHZKHF5feKpmAvwbUS5/bE67bLpaEJyNpqBIl9YhwLE8sey5R9uKa8hzny/0JigNNG
u967+GCM3irPOLNP51Y+mNgZU1LEjDbtBxBGE6ipVvxo/TgHREF6Su0vYPmIL7r4uDi7TFNQ7XYz
PtB/EmB1DaKS+Pm5TnFvwFsd14r7VkmdmFspBxUAXpm+nL/2PqjbpTbZ7pvyOzqv10Q0sH16TXMx
chOWGgG3190RdR8bCYdTU9rHVGjqrg7pCH7fpIZFKrHtU8+565BKf7lMu57ProEnmliOdZ87lCPQ
h97RIrYfQVtqrixN3Vj6oWGU4/Uo1kuzD7o3sUUyQ6QVLl2XvsYJkYRvs+5L6cD+nmkHMDML2NzM
Sl8MbM3xe47PA3as4ex2VMQz+iqX3fOPbkrrRLU3v7V3F63aDP+PyFkN6bA+rM33f/3x+VvJlSIf
V5d+Hf7dZ80xfwflPH6HW/br/+gfIqeUfwoBcdMFpWWK/X//+K/5ez/86w/p/elbDqxOWJy28HlJ
/0vk9P/0EXu5AXUFizO67f4PkdP2/3RMm//K9IRlMaL9nxA50dYpQE7TR9AZOAjYhOMiiuPXPgZy
poh8Sp4PvFzeXwfTVt9lwefZTPOw36LmtbO8L93uvkdRRtMo31mWTuIQjVTGMlGwYVrmhwmi8rFr
U+PcGezFM3OcbyuWA1y+qi6MsvQOt1iOc/PY4+aUfZ8b2b/nXuyBb/tQT2t817NNLby8PwTGSBd5
h9iGApblw21f3s5eFR0rKn2HISpeN3S4p2U1nLm0iS67n35gNX1f2/o2wYDwYgcPt1PwhkuJHMns
LG8BgJx6+lY7dNw8AmXseRVHg1MIRuD5sXJ6eTn17pdtRBZsS+f9gF75S2/DPW+PrdV/QBQAkskx
xGmLl3N6sjN2pWu07NXS45j0n/C9c25sKcI8bfFk3duL2clXZEffHz/EGSotxJTUUvx2PQFocqFh
J3b3FdF6GCP6OnqTOFayrd/45afM8z7SIiO4sIvri0ua4udT7+EwCnEdEtWNWSEkNKeOX4Dwq6iX
jzJ/mGiwXJqVnZkXf7blnFyOgjv5oL5Y2i8ONnSH2uhYbTt/b57n3FYk847kycpThp4kodB00VO9
4RoM/PgcQf7I25AWIRQ4/gQzORHXgR2dSpdz4dTNVN6w8oURiSty779ZuGe/nsr5fki2a+F2wRtU
5wjz02C8XmYAzuDsD1Ybj1eFDXYyG21OMOYqKDpzdKpFjsqropXBl7l3KI08vwGKOt5wX3EbUVsJ
OWmDnqvxMrAG0rdBIe40p1QZeIj2CrLQXdyVf5mp++ABJIWN4/TUzt4Esfk9LuzgdYLs77WdVBy+
4/5Sllv6oUm2K1t03tXaAMvmVEGzl5d+WKz2nsUGnXMWfQhm3kaBtKQBqtTWnB7iGi7ltlT7fogL
Qmn310NbsYMzp1fOOGfX42ZBop/c1yVd5EDex/zYRWZ00/rjOyGG+Q6d0/thpifCjd0ibNLWfu2M
Y0iju3Pk1OyhWZgKCiTR26zBug4y0uvFs/Kr/0vpj1L613rEvml99z1O6+pJdrbE77L5JeT3z//2
7/+TyAP5p4NAhAYVQcVQBh4A5X8Suef/aZHhyZ1uQDoF2/o/iVzIP00pPRK5uRtpugHWnH0Nnvtf
f3h/Aoch/fuSnGJ5QfAfJXLGeWSxadiglB3fdLw9vX/9/C6t4v5ff1j/D1Xf5PUF+/WBpLK3+Kzr
B6jFy+2jabirizWuq/+qxvKOCs3Af/nc8AquOZNGvs5LhYaya7vuHQI4M36Il63+8fvx93H++auX
3/71x/8+Puvck8cvt9wfIfOcAtvtN4ROJTvtRGQc+Lgm5q7BEWjWzr//Y8/9mP2fP5qrnneUzXHl
nZZe+AJ4pgCCUK+e//fvx3+6pP7vj+FTezy+DFqzyQIUZZAMndeo05zyfjYz07tZ/aFaQkNumBWX
a9u8+/0ffO4HYeH6+A82vtlMcv+DSK3lclUnI0wSp6ced/r9H7D2XcCv3g9f9uO/4NNnZw44BiAA
6eV85eHlZyNM6+3kxs2hpsF+dq2HDL0nlymi9VdvF3NY7ZmC89T9Q4b/B3f+i4/w2adQ9iiNRHPs
9tAHxzjmOMRWKpTC+gHMqwV8SHGBjkvaZIybeo5Ryo02JwUQKFx8lTe/n4hnZtol9h/PQxGv5QQF
g3mgP5jLwvqHdOf0hd/33OCKPW5NvFLKHdzTuvbyo1lDK4ymMXuj9+hKhij8LPV60bmgV9L0u1n3
9U0F2WH8x5352Zfz3MMrGaI2ZrdpE6poNE9Of1lzS3detEm9/OMq+aGjA6JBMOWeBsyrtpO5GGx8
vKbm4kRvdvaf9SgnoLeyEG5wCF9qZ6SOz+2kc4EMsAiOv/8Dz2Q4R4mgMphmNxtjOtKKvo3eSTAV
41+ihe54NRhJIN+SmoV3+fs/9tzLUDKQna1GVYM2DLFjk97dUPubcS+5fog1p0vJOBSyRnMG54cG
1toLaY4BMCTNgVv8/gfs7/UX+cZVZiuoc6cY7RVYheFv5XnuLJx8inm1MJRJEyfQ/DNKQhFOjdAH
g8ZwGEYcSiuvrszThjkhAJp0mBe9wHaUrIHSsI0oQfoh3iQb7j7QDyvpBQ9ac+UoaWNG5WbNbElQ
mS10vvedFDexs9bth9z18+WFqXrmk/rp7f0oQBKfCo8vG9yyQddf4gRqsq22KHT+/kc8N7yaPqKU
XhqOEeEouf67oFXR+eRtuPzpDa/kjxG/PklBxwungjcwoKU8ObQ/N5pPv/+qR5ODqyvc/zXzQ6ef
cD8AyovjJpfriM1+//zPxIMjnv6BPDDcNliY/cAqqUY4XmHQ37TRTHrKEZW0mtOkhLWk47C3jMUL
gz5J/5J+398taUy9R+9XKOEm6dgMTNOVYSOcgQaUTSwYWNk9pAVhtkv0wp955lsSSrhhItp6g91J
OIJx41z2JbRozppO99JCvUfWL7KTUCJujbPYLDnOhi0Xsri4xULKO/wZJ49qA+SX0xLjZPSRK3Lx
N3SruXohrT+3ARLqGr7Ekay3mbQIcKS5Sow+4gy/5Xgi0b6A7nu4QCKA9UaaeHQD5gsmnUfPmUV9
P5kUzPXymVCCdYUBJP3cgJAqjfEo0lmGvizEC6/P2pP8r6ZXCVZ3otbb2i1AJHPrMBOwkN5DDN22
4lUTCLm+ifuy/tEYzly+Aq8gtquh20EbtkR1+NHP0fK88CjPfUlKXMN7dJsaXl7YyAhykbcF3xtg
rK1eThVKVBed8CxqvDLsjGYO48GikBcLP/72+3B77untp0ljtDqPGiVeJnBB/E8uK91tb1Kv0Btd
WaJbEVcZAtQgdAsONweKxhSMxrRb+xe+sueiTMkWfdqurr1Q5xjWOaLI4HSd+WVpLCIusRNwKPhj
NyVWFl4Tf23Krbf1Xout5A8xV8hHbBg9nh+VcApaG/3zOuKho/dZ2Ur+2Jwtb2kXlKexdTFTWyea
bb3aOGq9GFtJEl4UmFVG4SgE1U2TUiWzC69rshdy0DMfla3EvgfS1VjYt4aZnZYHMEyY9q14++k9
uxL6HIFq30prqLA9BnxmYn2oYuelTeVzj77/80ertOU1lUPDxhbGqA9fUx0yWarbxMo0vxslnLFg
GRpYI2CkI6hs+Png1Cd8J9SbGiWaRTO5zZAz+hBRZ5+FpPmytFLNZ1ei2a/szZ9oQwpBmdO/ITBb
9XLa9fSeXQnlzDQ6c456ehSstDj3AZ3Bk+ts59+Pvn8cv1gvdkezx++1ityEPgSDepjhfucMChTR
GXIQWsMsPb1fYCkhKyYJuR+kbygI3HfBgErfcupc72xuKSE7VGyI5s2bw9pxPWgO7njMVoRIv5+f
Z757SwlZayiBa9CRA4uncK7TopSvm6XQfHQlYlmoozy3xBC2dQahpXMhJclkyZOj3sMrQetG+I8b
G3c+TZUuVzm+OzdjFBV6QbXfCj/+dLgyhV2Juu/cgWnr7wFf+sUbt9vdcPQe3376B1BYTS2l7IUt
Ic2t4P8+rQFlab3BlaB1AVk5vh9Np5ZSM5ZDIxXtgNZMvdGVoBVN5qBvATnQVManzmZ/VwVLpPda
TSVm82brDKMHVffz0Wk7tS/cCTCU1qObarS6WKbilYR3yMw9sr2P3mtPzM9S6qN1JDenBlQgoy9Z
gFx9Zy57lOw1n12JVhQaPtIEk9Ed+ztKyeIcp7HmNZepRCsQj8KnRZaJ2cYyLGSA/jv3Fr29ganE
6jIIGRVrDn9wiOaLxULCgcxu0FuiTCVWy6SxqxqIzqmaNgRFSfodta6lOev20zjtt25oamqhENUT
5FWO+wm6ga05uBKnZuR2dGYYw0m2dCf3S/q5R1KpObgSpm0fLBk7YaqdXoBP8+6eRVFSao2O3ODp
vODJZMTIYXh0+FSveyomd5GMi3/KkP/hpTE1sKejL6NjVw4jhxtArx2m4Xs0sw6G32t9MyJQFla7
pZ1ybOIpXHGV2aXKjYu5oj181ckzmH88fX4rjeyuXkpW1qgvroKsx4Q0z9aT3uhKsI5d1Ih4dcdw
CMTfVma/7R3xVm9oNVL7FQDvatAvnxi3pEesKKTeVZ4IlDgNECtLq5JDmM2Jjy7CfajzqNZ8oUqc
YhdooPGmUG6kQ4rduLyRO11Ab1aUOKWiOzfwgQxQl8u3dLU+2G55rTe0EqV+OscG6/UaMmyP8YHd
J+CEehFrpV7hK3E6xS5GNk43hPSqmx8dACPpRZ9ultZOQ/hKoAIKtc0iqsewrLvtSMPblwTskd60
+0qQAvhpJfirMQT3utL30PDo+UvF2P2L/vfDAW7DT0M0qDwnbQyarupuCF77fWyB64maD1qv1VdC
1B7soUNPxueYgOUU5fxR+qnmK1VidHPqIIuSnHZFl75oRFCfcJ+503tuJUad2VlmmsB57qx/QCj5
2nX613pDKxFKc2sUD4I+KzOitcXIopt0M/XuB8QulXu8X4cR2sjNsI2TZwZvylV+8mnc1UstqgLO
SNind7gth/QJvt1F/hFcc605kUp0Ap4AtsPN+qneplcd1keOq7eCSiUwGzzvPJooxtADbuDXS1h1
kVbNlSvsp3MNP3hJxpGHbsr3s/Em0tv6C6lEZBFkIA9y3qGT5F+6JQDy7emlKamE49hO+bLONNqv
fWY9wJ7Elm0U/VHvLSoBCfJwqbI0GMLeQFZgV/mrIAo+6o2tBCSGJj3cQtOg/5PNrWF6n50AupXe
4EpI8l23bYEbaJikHh13vQNoJ5CTXtxIJSb9fpIDsnLj1Hr3mPPhuaT52MqamcRJ67TJSr+sj7Bj
FvTjWq33oDUnu4rrcSaZqcWvK038JytpXs0Fdf5WZIPel+IpUdmNo0lZjsH9wr0TY/M1ddZOb1b+
TekFcNhsfToXulIAq2i+LuOkO7YSmjCN4McuFrfGtjBvRmyhrlpn8TRnRYlOuHkT1qFQglqXfsaN
xtQd/qX3OpXYXOAFzpDKobeJdcgOphPRpg3qjjYrvT+gBGgzl05EqWYIY6f5bMCZp/bwXm9oJTxh
vJudJ5iXcYyhDgJeQVutOedKcHYJzdtlgPtMvCx3Y21eLRPQd73nVuIzK6XpyET0oZ+L13TGglCT
0tabb1VpNcYdWslxgpnSFG8do8C+OdHbobhqdLpGtcaihEBru/A7S6s7WE72Q2tSXGXVXCkn9D58
TpQG3qe4X65S6d7rDa1E59IN8IVtowtppschCtPKc1VmehIJ5K1PE2LtzjBG0PGE1I+2Y7XVt1L0
L1X+9zD8xS7cVcJzpMifJ9bchTU6mOKiHzssAzEof6c3M0pwzoYgJzojb3RawYpUb5fe/6I3tBKc
A8tO0ni0kude/I7+pkuzLDW/QyU2p8jPvaxwunDDO+A0QbM6ouX4qvfcSnDCh4v6bsl7XLyB/znr
bem/tOfcv4hfvExVzjQbXAZPjexoapxcmDLSy1633u6ontnjetB6flXV5OINXuW124VFKv4uEucD
MNUHvaGVEF3QPhbAwjriH+P1qQf3gN+MXp0OjfjTOIrhY6QdvcyYiFofyonubcdo/tJ7ciVGE5yg
8s5M+tC1U2c+bXSrgQaCK5rrLReOEqdOEmPI4hd8kovxNi3th7TVPIirEqYidVtOywwdrcHbwUzf
RMLTqkEJR4nRwl+jEkxnF4qotEPDt4e3Fo3+WppfoSo3bTmZoE35EiPAi/T5t6FwNJVjYm8ye7wN
LRdILvSn4qk7NfimT/LcYqB7ofW5qEKooaOjxMFYISQ9XsPbuy7cRS+GVAlUMMeYZ7ZxF8oIk2i5
rddBl+oVzYQqcwr4SszFzrvQqqc7gdN1B69Ub0qU6OxSShPebLRh7/kfUqt7W0Bc0htaCc5ocYAp
QYeEgQVHDD+1+aJdS18vHwolMgcBjjWrg5aiTdIeQI2/HY3gvd6TK8unaXLKqlyzDeNU0GE+c0tx
Gk3D05wYJTyzLECSlgG1xgGvBJHree+K1Nw036i6imauFyG0a8MN9iVcDOeWlVSvdM5G/Gl4YnHr
1+5S87nUAcQfcu2a93jPBdN/d2L9pyUQVWyETtcM4gUieBzDWj1U3JyFUeTQIKj1blWt0ZqPIy4P
UYOjXp/TbT435Y8xoBlcL8eoaiOrtE1nDowGYvnaH8vYA0PQJ+5Z7+mVcJUS/ow5mQ1OIB6OGx4C
c+6+NfPj3l37OPkOBfK7XoD1xLg43v2c7fxzvoIf05wbJWaXtPO6GdOzENxPjS9T+X4BhaI3M0rM
FnY9l4YcmXfADq/W3uzPOI8lr/RGV0IWACkc52JuQnxYtg9mHcWvHOmDs9cbXolZQZ7EvJzXGlRR
25/l6IuddlbTga/3B5S4pRKX1xVcTc4b/XzZdf77BK8IvYt5VW8k89JGYNw1oXSG+zSGh5gP91rP
rcqM4midRVHEbSir4G8Y4dCSHTCPeoMr+96W+3IfeEAT4o7s/y2pKLwa83LS+2RUldFgGgtOFW4d
Eqk4sezQIwOMol4as5RQ7VaDAn3B6C7o0wvXauCAvyRhkvtX8YsDjaXEaQup3G18u8ZyJIfbQqk4
I9nIFKPnGH51DtJ6ne/Hsi8uRS8MLxySpHUfcszL2jsncPvuPpClB1MqHTA9zivHu5BFyk18vLS+
OYPBzdru/QxgczzgEF/ln+skMfAYYmNpHy2Xi/aTbMZlPBYWd2QHjxL1cjm2UGdCWy6JcxnV2Ywl
nMltwkcDWe96tkQGWVXIhTHnIh0wJ2wDIERmYW/jubTtZTv2Uymqv8HuO9Hd4HhG9qW3XPhc/mYH
U9gt/N5jM2wQ5MzJ9Q+VxFfwAJQjHl/FFnbcN7DD6RAz282+t/0A/yzb6y6btO+20KwDTA9mWFVw
pDsndk/4dzpcYONy4BziooHuYk4B/q9+l6LwL+u0s677Nu77c2EN0rzG+yeeDy74ksttM8rbvOBs
HSL/zCQez1203RdWVku9XYgq9cK6Y/TyUdShBxeGWx8DriMYUb3Qsp+uJFDuVjaSRRPCIv4eOfl9
JFPN51Zy5UQZZilsnhviW9gHxVXkWpqJTMmSkHIEQOKsCe0gWC4iI8DlpMDTTmtOVIlXZ8bCy6nY
hTE2sxdL3v7wsk5v06cKvDLaXadKmnU4rmNzS6cWTlxiKPVSmSrwSrwUqy7AxSFevs4NzqMZsv9x
+KQ3L8qepivjaZoarLtyPx7/6nAU4Sq/8gfNaVcyZVulAz0iGOUGXClfuHZ2k4Cr0DuFqAovkxB2
MRyow7VuIvCn5rzbU5vA+PTmRtnVWFVqbYbgi/RiEBMnu6/GDXKbm7dHvT+gBOpQ4hRqJEMdUqb6
MTfOlWvAYNIbW4nUZpy7qV1lHSZmgIhs6OVSANTM7B964yvhOrktDV+jvXshBhuQYtwNKLDjGqwn
xCDon2YxXIcLy1xiNggmnJRRztkpTVO9DYKtir0aCfNli1nCqdBggj5aGFQa839Div7Dc5StKr1m
k6ZpN60wxKsxk/PE5A4XXtt5euJ+W5V69VkVo2KqScPVKK+SSph/c6Zdta6C7UAJWrmUWLP37Fe5
ylouIycaQ2kOUuujh/Lz9L3aAiJ8uq9OWVrGhx7u3sU4lKVWwrFVvZfVWQvIZr+G+lmJ75hRbd83
3Lj1ZJ82eIwnhzQXNFmG00UTup6cjMs8qKyDCcrUfaFy+ExTnR0oYUvfaRR5hV+FW2GJ7qHBKac+
RLKym+Pc18YD3Wa3hgEI5sguLg8OOHUW3jkxsE7TfPtKYNOwixN3xv5zXtvEP0D5A0hRJlVTaB2j
2ak9nUOAVBtnlj0zwYuLrss0pulsbdfB1Ep9tqoPw3mso/XVrkIhrDQHnJyBms1yZ9LbYNmqRszr
t7LD9bMK19FGs7yNH5Duf9XJq7YqESuGch2CcavCpqt6LJPEj21wdR9ciey43ay+zzFdmkznXNg5
Jhm91hWA7SthXRoGTsEQRXBNnnrYrA6lhnl7pzcpyko8JPjxWvNUhSB+cbNMAEaWbqq3VNq+EtSz
hNdT8UbDtFuMLxgIiK8dLjcnvWdXIrrPnKp2KqsM2Wvdymm7Ltr4BbbLPrf/flS0VZEYgPrW8Trw
tf1iJ1c4dfkXsIfmUOvBVZ0YDhypP+V424vcr+OLzPfbq0SOOFvoje8/zQNOsNQC/ngZShcGVhv4
r3LHWvXWAVUv1jVVHEdBin20k8w3fVc6oJez6e3vH32Pl19MvKoaC+Z8nWaL9b3YnJYtP+YkwQn7
oLrGWFvUldYey1aVO3BAgLsOXRFuncSWJ39dyuTD73/BM5+OKtxxJpPSIL1YtAfuPtZtP07fZ9Hq
MQiggT99t9j2VVWCxUkIgj76e2xxsXOMftJbQTwljdV2tjOiefgoTjjjW3ZzAVtCMx14SiYLvE2u
OOtloTUP1nqsUoq/h6yqsknrpGurwkB4RJHvibgOTWjFmE64Q7ZnTBPrSa2XK5VfUBppD20wJeW4
9j2Q7XexFellM6lkYuAhg292PDuXpu4x7ajQbKNVaUatkokrcoyRo/Q8WbKL3k2r0dxXCfRevWlR
MnGRVha+Qz2AO66p3zalcMMhxVlGb3Rl39RwaWSCoeaTT7hsqlv/LUZoqd7EqALBcR2qdVzTAuEH
pK4DDaXtp60I6klzfOW1+tMcNexsi9BKAA/6sWne1TTzvdOaGk95rauXcsM1t8YxtuKlvspMy7y1
7cYdXwgo8Uw+9pQ36znCXjxvJJt5o1u+gUpZja/SfGq7MwexEbfPwPH6I3Dupb4xVk4FN43M2vIT
jp0Ojgj4B0rHWMF8b9EIWmGF9vimrNzFPpRtu6aHDfb49qWO1nQ8Vw1r7mF0s+WrKB3nemqyAcvh
ZDqLaJwZAgBGcmGWqbM9JBbNLW/zHVLxUGGm0h85sDkb/283HxIT3edt1iTGduTf7tPX0EPr6ave
pCvfI6rG1t67kU9xZGW3U5DDpEhtfB+0hlclcZgQu7VjTnloL+Z3z27fBlZ8pze0sjHgrLmWhjfn
odhQ2QLnvLTr/iWKxr4C/WLpViVxI9bg8dYvedg2ixCXXb9h5ResqB6OMyeE+NILvCL5pPdLlGXQ
agPXcyYcyY3G8DC6mYvz1hTxe73RlWUwWaORM6LIw6l2kqMRbR+GzH5pnp4JKVUkZ5lxOubdmIde
Mab3aKqdNzjVLp+XzDJeuNl87k8oSceMMAS2mzY/9YvIvWMytPB6Ably2X6ZzrSzvXCofu6VK+kH
eUI8Tl4Rn+J0yHPsEhYLdZhR4Mm3YUOBnlvzVslV8lCccHcSdQWTtvsBYvL3gUSkuadylYA2oI1w
EYBRmEU5bsAFdRDWCwn6mTehiugkHn8+VmHBMY+xnLsMit49135A3d+LJ7xTtb7Xf1PRMbaXptKA
0QFSkEb3+GOAU7deQlKZYP0atGmK8QnWQe5wRnHtX0SJpXlYUYV0U8pVpBitJEwd3zk301oe/SDV
O8c5SiCbXmMVhSyiozWl2LHCjq89zTlXtoKrMIu+Hhh62wC4B+25TG2986GqoVshoqV9kEfHPLWv
pWtct57mLZ6qoUNWuANs0+jYZHN7lfU93pWuuNf7DJUgjVyZTKsw+NitGL/LpnOwi8O1Q290JUrN
IO8i1zRSDNb65hrV64c2XvVgsQDXnx6rYk/GxmSPaVisdnHG0Kt6ZbaFnhQV+vvT0Y11oZ5Sdin2
qFl7bBL/xpBdf9KaF1VGt2RmO/aiDo5Die3j2bbn902X55qXiioFLKmDoS2cKjhWU0vttg6zrtZb
xH9uOh8RFtZkWXafqgSY6JheVGNlHrbCfSHz7nH4i+2IqqSbUOdvtPcRRP1UX6Aaw1IKwrDenCsL
7Aahp5+GJqVnqcS0LG7w7om6CkNWvfHtpx9MUK70XORuQJtVvdkXfhF11zVebnpNkPaOsH4siRph
7AOgF8GxnLF/yd+iAnjhyX+qKX4170qYOt5mQaaKk9BacTi/NlOc7K5QSa7WA5ikOkzdYBMXsp1K
Fw8dG3uSdsjdCVRm463ndgww0dgaK7Y/l9K1pzDyBeYsWtOq6m6KYBCb8N3+lMqlO7sRTigcizXr
aireB7N0sRX5gEvCXCaoLIaHDf/UF+b1mc9ZFRAuRmvBCxn2k143xJcppiXjKenzvtI7ZasKwipN
B8/HaPm4dIlHbl2zERS+61lC79ikSghxbBm3CYvx01gnzan0nfnYBI7eJbnKK2O36YpGlOPJ2nll
s4s7UulILWk47UJPo6WRGIBHA4NPIwDqonfai7qw9eSJtq1sJJxkpIt/rEaMJqzmIHKsSLnf+6L1
xdtKoqpz3zdNEQ2nyU5KnGkN99gujqm3JNtKmoqRyeI5LYZTjSjoos67+LaQYvhL79mVJOXMTSMs
rx1ORkDBxsm3+IThpebEKGkqxQuupoY8nGBr2ndVueRfPBPHda1HV7WDm5vMmEHgflbhUXYAvw3J
xon0aC22qsEb5xZellz70yotrPbMvDvIXHOvokrwXCxRDdHy6FsJqwXPrR9ml+j1EmJj8DSSjK3B
cbgQ4ymmewZnlgTndptGTr1ZVz72jTaIKJ3YWMnG/tKX4r5MbL3mattSPvWk5O6xbvCWSU0sApcG
d5QIp8IXnvyZY+JPRuqjnVCBIbSd18I/e3ilT3fJWKblefXsojs7XcMqqDdBykcfTSJyrIwf4dq+
cZxsN8ZwddRTgtmqEqxJIjkMHqPj0pMefWRgONKs37QeXZWC5RkxhZ6xOzUY3xzSss2OfRnprR6q
EixoHHMoXbc7Tfk4ncvEx/VSBJve8mHutyePXu5aCs/burk7YZdTnK0+f79Zmav3SlXU15aUzoY9
dXtq/EQecEXODkhS9WT/aPyfPnolVzlIP2pORgmJOtuaCje4VQ/bBHfn6eiYABadlXnNKR2wONzc
En/ttNdDCtqmErGjtXLl3MX+Ocuq7WEzm+WvzKxeYsrvM/CLba6pLE6RmGdrRKx8cjuLfpR91W5s
66U7wudGVwIVZxquq9cgODsGV+eT8bUuqgedQLJU9Vdu2VaEk4Y8A/nCT3faUCfiDdp/1BteOepa
RS3qzewwPGpKrErnbPGSG88qKl8rVi1VAdb0/shWuAnOQW9dZIF9VZh62xlLFX9B4WoHbLGDc+mw
/O16CGzI9aZF2ULi1ICxr2yD87Zzj/LZcg4ONlUXeqPvn9GjDIOLbzJsa+0cQXC9qrrmDsfhF1am
X3+JWGE/Hdp0ERWJsnSwp53/P2fn1hu3r2z5L3SEIUWRooDBeZDU7b74FttxLi9CYie6UqJIipT0
6Wd5Y1525uz5A0GeEiBtWc1L1aqq9bvpxug2GdtPf/fUf2xQDg+hxrAxKWPAGelNogfMXTdBLZ//
7vP/2KKjpnM3LFN6TCa6wj89scnlY1Tvn8wE0//xCEBW+++vpo2A3ZWhEkelI3tylffq3qakBu5W
zWl1rtUemju3V/+cXIt/9cP9v+cO/bPHK93iavTdDKKcXT9YtnRoh1gf+h67bjg21dp/MLIVwDX5
yGbc7Wu3mTE9T4MWjToise56lQ97D4RcU21R9YOBQKpvRoKW1j5nYCOHkCPI0fNtL6jUdx7EZSrO
a5Skc5+bfQBYNycsa1mdGxBuEQhNAl9dzrN5qn9o06iFAlucturM9h5ez+WGhD6ty232wRT9xrr1
Gf5xwbegBAP2A4/vrV3t+EHNjUSSZxt84fsT1b2A772CZulUjrmCYcED2nQaP+tYIRvo0k7+Vlrh
n4VFXQsxx5bd43PDT84T9u59iNubfVtWgJh6wuz4Y4Jumy75aiihIedS1M23sU367E3VC6g/mOXc
JwMkrWm77etHn95J72oDQRemUbYIobW0L1PMTlaHHVWb+BDF1QoWtsRiywovwsZVGfudkyuVXmTH
li+7wmjYPG0nUALGIhXaiztgE1tZkpYFVjSpmBGISSVLqWCAC4pfLQCntwEE+bpcgY62Z2s4yD45
pJIVoEBn5tGkuYxFigES395UAFIziUNFqOWCr21q2txIhHgALEeDAvJujL/PTokygGiXvi3tDiCf
NhPv73eDbrnXZo7T9J65irHbvWrkUpfDjmGV5JiFhcIaYRfpMtxhVEPii9Ntq/GINdmzejkSeBsj
LFNk2vvTJoCJ/AlseQs0/eShCp9TjCJlL3RNV7sVw5gAMVbL6MMMcliGMUQYZ9nRvQUjnXTxy2HD
lzpN55hDUYvPogdNN+9Fnx1F34zFJNagDLSJDY0vHyGmt1ey2P4QDA6rezHVS/eyrnE9ggdRj1N8
9nxnSTHVTRLDK7bZhhIJTiO/ScfG6ZqtO9SghpMFqEUwF6HqAxfP0xihlHOMsSLjjHWfaC+NOMJp
pV+vYxwo5G3i4LC2o97sfI0hLrJZ4dDSKWC1RoblZzxEGJ4xPk30c8oVlWVTWd79RBIkB+welUyA
Xnd8svddnX64IESrjIFBprM6dluKqaFsIhO/7DyK+9usIi3aZirN97t2HKYlKRMTTUApYyc3h1E3
W3wG37ObvzSRkiTOYxTa/esYhGIPqUoyfU+c6+nPpKsqueVVnan6JgTv+QUQ32T62gWx8QJW+ARz
6nVgNIPjMxfDW+VC3ddg+vbyJ2di1l8wd743BepOuNUwATJtd+j3s4A/xlOUvE2d8ftZxXrbXvqd
UFroBhvsrUuw+k91H+/3LiP1kcSz7B6kWVJxILLVzdPcN+v+GDD6EUeoUcNRQJYfBsXibIMbx989
ajqgF4uZbTfT1A3VzYxuX3Nd5iyNiy6BccA3KeIke6ehr+4xXB5dUGDa3zD0ovIu8LqsYRwUlWu7
y3BJ4Ii+n2AqxL4OWZtkpR4wA/kp3ZphvKd11dJzmNoFNOu56dZTthkiblKx9uQLEVVfPTVzVutC
by6CVWJHMovxGiWsB3nTcnNnye7ImWmhh8/geVTTA/CWaXMkTT+lpVs7j1M1cGmaIzqrqbmbMy/e
BrgFjEUFRS48NCsxOGGaaQ0HwSdn6pKgjuWvfQff42NVL2Cur1Hq65dG2iw5g0+sRe6qyIifTZN1
Gsx52wMaLkdaEeCJErae7aCsK12ISVQ6O8Y0H4c96G/MZXiCkpOawuVwxVO0UW1N3q2RHQ/jh1lP
Dp+7HdTqgJG1A9cmfI/JFgQQbDWojQUIEeIOgVT9q8KeTotuaGJVCBX49GWbYUnTwkJRwQotZ/2+
t+fgMD/7soFkZ6q8mV264ibYdZimvHO4wEMOLdzbt546Vz/5Zs+uwHMY3BeguWfZ04CP+vg2tVuA
rc4ECqGHMcQgV2M0dOQ3Q0az/uB9zYYNmFkn92sAwR2ixgoCVXYigDF/0OYzEJYtcGxRvpu2jZ4F
701cNolYotIST7My3YCxfjVkZ93Juz1kN4uaoqqcQ1xttwyUr0dCbdc+Q2SOtz5vh8FlRzjK1+6S
9Uhw7jfITvKY9C2uQ1dVHMh5lTTrrapJ1xfTbqgrEm3SCGMNxlbAxhMsI/rkSK8wqzEmzj22K0nj
04SKcnc/wQYPEGy/JcC6wnM8n4PJ6JmyzLoHDo7v+CMG03W4FQOzWGhjo4bmnQ1yx3JQ8HMDGr2W
rT/iN1u7A1d9Yj+L3jcVOKttx86YsRXD3WJisLkOgNYPogRSiVW/dtgow+/cNh0/2amta7Q+Y0AL
CwUY5O7SdG7TJ90phpbiGC3G5GA1IIm5d9sYP49RJi8tJso9QNrWPcM9nVcvRLcr5Fu3mfQZraDr
78nOJJQ0wk1Y+G7sf2sM2rwqjGTwk8AJjTgj6gg/9SbpysmM4jWFd1xU7CRa+mIwu0qLbI2x0BUB
teHe69UX2iJoe0y0BNoGeRygt3TR26dhj7ekbNvO8mfcak185lHSspIsfLffTRcjDVtskBJZdtdW
n5oEronlOhjzvlhAy96qsdW3dkkz/q1t2JgrJzdgcbNUJs87VXByGSZejSetOctO8Ujb+lTpxsUP
6mOtx8Pku9PcLOuj9ZblXmlX2KjqC6qV78/BQu4/9cJsCe5/t05bSQxn7stMa0x1zgmCDngKOtgA
wkCvx5eQTyFKXmLwW+KyDZqOb9IzHLYRRuquurPoJO/Qy1tfM+ZW/xttL67NMxQ/95JEsedXmbp9
fU9HFY61d+gozhuY5j/I2YmmmNeo0Z+aASfRdzapKjc20qwpVL8tMDqp6mSY8t6kur7sMXWmRCuQ
W26CFeouKESxv0eXPjK3K1qOHa0VosoGk+5DFs3VY6x1tR7RQjuOT2glc90zPA3EbUPayt+oedu2
+xSmCrqEUc6qn6KgQSmG5O/F98CCl3UOaOx8CaujUV1U476Kt4m2M312ICRGXxkqUtEXxLSqTMDr
bliRtsbHRa0liy9NuyNQXZY5qYt05/4o3dJ1N1AGdn0X0I3ymOEyS03ug0KTU83v40yNxZaCWmgq
NMThfARwedv2C/XTkxiy0eUuJl9UuiPshFPtSSRTkzeVMvkOJ/h8Y1NSxE3SC1iqExG+Gmdxy5ll
K1mYalzlA15FXq2D34DRMuMzD+iG3CpUHpNRuMNip73sHEXwuifoLJmMro/+gXc7otl4DXE+DEDQ
+92VnmXFNNM1B8Ah68q5X4YOI4ToTSn0RP0zcN9Yg2SQl6hLR1OQerpHsO78TTykXPicrUTN97qZ
G8yAU5ipHnXWDdMdQS/E7PJM1KzsptmtR07bxD/QkRi4IaPwnb0kcgzNcWLwMb/nbY+fLC2gO6VN
Kogzso2cuK9a0XQ3Ai1+7A4VQTY+DX1q96sepilac/uR+o8JziRMK6B/UN54qhHU72OdXSs1ZHot
9op4fDuSmsMqWuWf7B5mDKsPjMYBcGpc3UWa0VY/9Bb6X96oepgPbMPM83DE+CA9yIqNAJ2TKtYF
bZuBgtysP6i7wn7EoxKd2E1dZNLzuHSM9GHLR+XSQycHOFrlu8JE6YvG4CF7ra2Ybs24IAgumrqL
CtrBsW8rcL/6PA0CmzheYElxqkXQiLjSlSCFqh0KoBivN2CJbyyJ3LnFc5BPy4SNU8RczGW/Nct4
0684bL9xYoI/xmk/UHBjDDzpKI4vWW7p0Lxlnte5ZXQ/LnJZv45j1cRIEHjV2fsFTW7ZCKYHUpIL
a3VAybzaHuT2wa/dzc6uVsqeHCRoQytiG8SBpdkTxl/D4KP63IuRu5dlqKh/Gs1Ci6gXMxAtfZvE
eTvj/IeD/56zafq29Rh8mlAozc3aNafGaXihJBiFRxTEin13mc67Je102av989yPiBGsjK87qOo5
q/a4DCpl1x4O9l8GhBvFunU/a7g/P1BIQY8NjUUNb3+HzeEv05R04iJDvb1T3dHXeeSyOcVtg/7t
vbN7djdHsXkkAaa98Iznd/DbXHLkkHAfWch+g0t9fq0h1ZhHH2nMCrg1LZYIrQpVxF+lxMNtk7wz
fsnhTo59AnItg/v8lt0xjHMPMHPujziC68MMRA0qQJzKs/JuOiwAOveHdjn3OkQFX5eArV+1pyRJ
slumVozESv9erRXWbmdfO7Cq7rI6rIdutqeWiE8DN+oz3Yf1QdMouvNRNdCjWoa+n3F6tFmweY10
ZztuAApuJ+Hj+lXQVV9ct8ms7MYZ4PV92dfjaDp+2dDImsD9V6bP9RAY3PljN6bRqVKpD0NeYZ9I
GCZsDXlvXbW5z5wLgfTBUthYAACLeRl8vA9ITlLAjy8JcqeqzaWhmwZ5eZ4tFtvasqkra+FpdPE0
wXQ+xowDuZiGVtm9jVbrjv0+QcCeADJrDumOICbfxRCLwhHhwyWOGnsHGCV8snm24rxp+g1NxlOH
kBTLse0eKGcbzkMz95e2ZuyA9omfqJQPtuzBIik2IOAfl3r0A7BHc9d8t9KF5BZeM313HHZZJXmv
8X4GqHXxKQoLTHqMDgfYi3hfgFySwQ/BT5+RfK04haPVRTgHKgzZ4C71Y65xU5XTQPx9HY3VkbGh
xnjPyNqvWbsmx9ERWkywKsbPypaArumoumv39itS6QWpjqV1PvKAaxmumFBNIItXh8wtaVtQLunb
6hA6BNz9ESlRS+fQa1a/KPF9mZy7BqngM+/Xye8/3Z4kOteJ+rjRl9XXHsHoRMVTim50bMgOo2/d
AVCGYTovaIPI7lcKFeswjQlTR5fiwC6RktfpeVCtKMU24BebUxWzB8yIdfyKdnBGywZsreo4LYo8
pqHm3a8WF7Z6WKyTmhRbVvvmYmfLiADwbv3IHyMymObSLDvq6H7lcKGa9acONAtc2ApdyfvV2sHi
eG3GNNA75WYc0ywz5lMPRSZ8a5fgy7ifq3OzNy+xpGv4Si3ro+8K7w+S0DpxkD9RcGkKrH9E/lB0
0kOLj2O5NctaYuL/GGJY1H0R8LFwrzI0RH61ds5ilJSW7lmTMBHs8ZFH/lmEvVvrfF8ZwnNOhwx6
SsWG+N7uct1+J1WXDe+NTLblkAgcjZ+2oVkzGG3wyTyCdc779TB6eBrfZG0UT48CpxFuG8LMLMHe
ilf+qPfMcYlfGDP9p46RJpx64K2rrTSwKFdNPgghagAQJqTYGMCF9VKbtfpn30WzwzxEMyXhIeBu
54juh2lojnW0JU+1gkXA58FGkz9OXeSys7XZwg808BsWkNPNJf6nWo/DuMLOZBKcz79ihaDtqwv9
7I+6JioqYqY/RJowvwuwdvJOIOif0W3hbreuS+pL1iBSwkA8x/u2KEUVRvsZqdks4Ln0um81sefQ
YQqZtHRFrhHPN6Fa5dMuanM2WwfCZa5a6qbHTXZJqSWkZh67upuLIYmaB9OBNJi6qJVXkA6Hg2Rm
v/SYUjo32QIBTMzDD1hqteIQ4ozgqbx2FDE/679Xg2BzYbmtludEV3NTdkniPyGII7mZWXyMwmQK
mLKE+tvYc37foTPlhxwrcEQlxNDb2oLmcqqQud6OGqooZ2uP3cGoYhfWY8UUK1mTvTDWqZdJN8+U
gWhQKHhY3uI0G/gvhrkIcbejkrNePHHQo4DlzsduI9GNDBsagoWf73xCK3x5zCfpYdsRMiEunFKH
h8DIRcfoXF1CYC2oDGgLPU+Nhf9KnNTDWOEcrEn7xMMqARTr9GqQOhOK2eleECGfsGU4pi7SXZtD
nAp1FCDhnZbE3yK/gRpCjd8+zA739jYlLX8SMJd57z8298epIa4dS1R97GU0XpzQhOZy7+/SNEKs
w5Nsu7GteCDcZryYGoLzYIlVhWFPuGOi4y7u35AhmOYA4fUrkDguFnmn5iEq5gh4jKdpWcNbjHBt
KJY4We532c8ChjeLZ2ceeFZdVCdWfZzwEz530crP/bjxXwKAttOYYEZ/EdmAQvO4p2VTcw9lmVj7
dUYHQGEgdGQniEbsoCKGQFnOwS2fbT1PErZ6gpAcamHvzlCKukPikzUtZ2TiUyHRogAZWFTxbYOv
vjosWTNXdyB5ZLe0wbK0NN22c4z0pH5Sk5fuiUfwQmpzqAJS3cZKopMKr2cc2wOCogaDHIvPhi8a
wtWIFcNk9xEkivZTs8dRfxIKY3CQRFrX0G9wZwGb2nBpk8PYxFtczLKNn00LieFmGxEFxZ2HpVbu
FwNoZYOh/BtJ6iS9hHQJ2ZWFpfHFpiyFjJEmOGPzzssh+ta2tPopP8Lek1zhLvF5E/qX6weXnAkU
H1oX+PX75QStKW5L7iesd/TKtfPDkCUSUr/QzIgDjGyrBKKEJOy4xmlIv+o6yhDhtVmFEkCUKVig
WQ0vkhIRrgoXLqbpbRhWrGLkJU03vsKSMeuK2DSBnTqXbO9Qwur9aoa4+qUa3Iy8kPHm41vVhGT+
HFVE8F8UYBz+nmR+GhBJGMf6BlwV803vHL5GFZlFOLeREKhTIUolVx5gFXzMvBFxubqdYBnYJbpC
WmoQH6yCJl+GdmZvuBwMXneYrmiNcvvNVGEO7ASwc5OHHngbyHTAeOKXd5jHYygoH2D9uF4Vw3VU
OMnctUrXacQpnGVzwTVS5dx5k43Hmel2PFC1uIuG5c6et10iRTEZEh913yGohj/Mxyj3pK4MdeoC
3QECqf5Azgmw6CavBq+yTwjHsupm36fmic+4qp/DAg/n73AIgrwSUG2ofgm/pbqMQ9fRAeu86fUR
Lp1JUzAogIiRR4BOk1sHYyS4+GKuhR+4rCF3hiUG6iVdOU2uACl0/ZOHp3Vzw9qPdKowq9ncB99r
HREZj8xcdd+kSFKXhVuYU8PJoNSWtC91bOyQw6yBuaKbq64pjBB9uI+6LF2Kj0728zQOSl3XNN0H
oCtcrW6Fb6av8H2pIQHUabjqsI++NKG3yBZ6eb+5xaZFkozLuVWrOOF6ttt9VNOlbBkEQkX9OB4N
550t48YPFK2yIEIfpkDaEpnTdEFhCYIjxPJJQ0sLGFjAWeeebNR0ICezLt5y2iFSLKPIqx27yO/v
EQc1LR/wwq41QlFspEoWLXI7cgAW6kdqgig3yB9vqSbmTfaobeTNgBi4XeL4Wkdp727iZJ7dWQ/b
zx2D4wOusXT1uHwtoe9O4mxMQcDqdwiAdlj0eB5Romy/N/tsVYEeIDheyL5B+idH5PqqwOGjgS+A
e1l2B49ECUErCL2c1ymZ5U26kMDv18oL2eYqIlM75dr2AZrbh+jyvdttFs5r79IdvEYdm9KmkNem
QhtH6tLDQB+xzqjihL5OCS6t0ofMNEWaeIHhPie2/rUV8KUqCXSl9usAiTLJ1bg0zWey7jg26igS
9CJSqniR8DgC4W8Cv/GJLpCie5T0IvJl8TqS50TPRn4C/af1+QbXd31YtopDw4j3JP1GM03dW7ND
BlJjpnqcoJ5nn9as4+1pq3ls3wSt6/DFIhcRt9zSAetjSPv4MVHwEkLFsbtu4xgKeODjfITOcExS
Z6ZPGzw8+iN8V16Zzgg81Sls9zBHGND6dBPSZtxrKNrqnvUEjqIRqwFuga7boPaCMGy+iUjIfkpW
8eqdJgS7AVWNLEWeNcEhCaKG+UU4a5v7eK9GdPxVpB9PYFlE8SOmblMxFeDC7QFF4XHTRxBdgzmi
h1SrAn5HT12zuPnb1KYodpiOEFnOdHfyHA2QU7+SQc1QWAQS7ZKaTOPXbJD+q3vswawvMH7l7JLD
qonGVyJiDn2Du2g8RSBNNz99Vv2Ys3EDHLy1xh1D3cpQGq412OUGhR4IJC37ugcH+m4ehyh1H8rE
ABElgU0jmrSRyhyAmlqmMgjYAL+SWdGzSbe6SkoYthDsvbZSaHtBx8RUX4Rf2V5AYtfJacMVjaae
GaFwjqIM7XMMIO9diXQO13XfxXGZrAudf8loheTUDlwQpJg0cQzJAlyPfnOzJmZBbynv7buv56Ur
NNvGnkIald2aFNFgshsld1M1pyQGgEOBiQcI1G1QOmANJLJNuqTo6MqmBwyJRvUL8Dxwnysa6ti0
HFE+wMlReLn75N4G3F4PNU+j7DoP8Ml/2Jc4XXDPKGqR2kIwse8TCjgBJp8qi8ReoFbLA3LPEVDX
FxT9FwRTcksV+WWcj+bjQlOOTLvpZfeL7Qv7yMk6Hb/PCxntmeMgqq8mkdGP5MPh/wukWNTHK9jP
bL8C7Mj6Eglkb34mMHD7ibJsGG49Eab9lKwcxko57JESfhzruG9+M7xAFIRRdwYpqbV7Dwkg2oD6
hQqBkARNASuYy3k1NSo8ZrCM7l/HFlOTkiQduZ9qFJQ/xXKjh8b4Ph0grMghLlI/w0UdQ7raDGe6
2wgTVAqXzsGkUwQShN+zjdxKXIErTpQV2TA88tY131G5nhTsIU3apiXhwslr0Khc3/Z4GeK2X5LE
Po9D15tLWkPgPEfLUKvvjJCKFGJcBaYJJxUhK06xLm8RAi7Vp2ixS/s12kFDLTJkG+NhW5Q09611
mLBTnKT+ZUfWwApJ8G3mLRtGeFuZOnJvUlhdvTCI6EU8AqvS+f0S7VbhRGQwVB3OQddsQ8HUdXtB
09Utp20aM3YyKOKFm6EXO3mljeP80vZoQSg0Ueg8OmDinRiIbCPqiKgu2pVHx9nE8VIwoboox26+
E9p+aPYjhy/PkVCIEvOxjSjqy2JESXnLB4AdZb7Nq+alaVKenNy6ZPtJJ2tERnhJxmHJ8p7VIDRO
S0a7W06Nta/cYpn+SmscV7eIr9v0OPBmyZ5DQPm3HGrZ1RiLRifsY4sgQFwr5Az9c5B4Mdctlr29
kAUgrzuPZ41veovk4xHym6ova2ey/rNWH3J7QRaxtTMUXalQEEtgDtmSYsHpoKMCpkNi0yX6DlKZ
HXv0IX94p6ffYJ1KLBKxDM676qBQabbLGQGhwYt1EPjMI8KLESUtdAGidI9YMtueGV47pjoz3vT7
ZxRnUQHwOBGO2b6ntxzCV3SNoypDoCkIbDPjj7YBGd+QTgh903fpzG/3YYI3AI23yX0L7ZJBTOkX
eBYdXa3XrclpQN0InRUxuj0J3DM83DmNst8VLoz4cYLfi42PHx7TFBLayj9SQbNnvisyFUJfbsp8
cCydFffcVMl4TuBqEU7zqBdW1n7T4y3ilJFBFOsJPSc7aj23kaU0OqIbwrUlhI5sKho9W53mgqmW
/VjTbkmuFTTO9QkuMIlDPa+pzP7ORs7qn7qfyHAmDNPVZ9KGbb6Do4VxLwNc8JvP08iT9ZbCA2T7
vc2807fbVkcWuvUay2LPEAXlC8E9kaN1xaK/eHbJ3UKUDSizAVR8NniEDnJSHPcFxnEE2nSS5KMt
3stjhomE+8GDRP6ZhL62d8btdLykwGwiKN5MClpYn7kN8ZRNk+4n1OsIyj+XEUSD3iKVKuyIda4O
iPF7qL5qg3pU8gBR7SGLjGfFFkXUYJvI2UBA1fzj3WVaKYguqG5lDzb1QwQrjDZt35eP2/c9BX8d
mKiZ1+d5yjaaE5yFwzMzJnZLkdSoL5p8GRJ4yAQGLl2KmhEpWcwjNPSxeq7u4yZ14YjuEbiv+mFs
/S/XrXq9nfZU8S9qwgHzVENri07d3C2XDWWd9YtMlfYPsFKt2cmqpUJ5j1ZzjsC5hqjEUFjErY7u
iEcDQXgoOMTRcLANxpzuUYZVMIBB3L5DTZ17WOjynOqEux+Ymp9lvo4ZCBsK/mrDcRW6h4qMrvin
mQysKb1n2j91aK7m8IGtFOxjMy+r7BUxaIaJkZGgcO5RcDPz5PIWI8dJPkn0MbECXTdm+RWvBuET
pNlA3A/U7/Y2yoVDMxeKPjhv3Z7Xw4SBsxycDB3q44oJddDJxjURzTeYPKCcly8BFK35Buo1ZFYk
Fn21onWigVUbLQ1r0E1W/hdCDDiER1zerMqbtnQL7X5HEiJmAat29pnhP0dXH5pan7PmXxWOAOWM
Fwyk5c84DJLqYYqtObTRvC8YmIiq6PxfZpeDrkY2nNiGl+QGs65lNaHrKEfNgD+gOj7CUDdDMPJ3
LY9/upyJDbfxNNrhQLKvXfIi/s5ch/5pbsYH5lekAcOBtU+SZ3nL/26cj/5pbTbBOTar2jQ94uYk
UO4yT+4sDnD7D34C/8E8j/4JwIQyCUluQ9Mw7J/rfG6m1l1ViCb4sVqjIenFvgOiJM3m+HG1KB4U
4IpHpEC1bvon2vdHu/z/1Pn4R5NrvaL+0kYmPU7AKg9liym1OzQyz0W8reh1QJ+C/AfXk//Q2Cn/
6Hk1s93A4GXiCHOSOX1221Qtpa5bqAsBlxWckuGONCD0XbfxH97wf2iz/dMprUOvKi6YmB+FBB/I
wQLrMLf676zM6Z88TQ20qE2bjKN5Tf3sDX0NUld/uVv+6IJ1cz0rXVf8uAFBhP6A7dwuA/u7D//T
Kc1R6sZpEfwok/mAJnLI8nT+u3kV+idUs1pR0uZZK441iSyueV/ltEFA8Ffdx3/6pMW9ZmhQxHuJ
dwWfcAeB0O7T8///w//DCv3TJk0YqoJeOyyXJs3idzu2KhREbDEYZwj3kWYsmAw5YWqR67/ihCJx
+fdu50bWIYWlGT+Cy8y/JLNBzyIV/+RP9a/xsv9hd//prJV2G4OOVSdHJbMmRYl/3EIeKP782qgT
rwmCcfzLmNBR3LS6e+n29oVipfFTZdul+ZmZujkAE/u+egahI4fi4f7viOb/+jfbWfvf/xt/f5s0
hIi6cX/89b9f/g9l57EcOXO16VtRfOuBJuGBiF+zgCnLqqJvkhsEu8lOeO+vfp6iNPOrWwp9M6s2
ZDlUIvOY531PRS2/+K/rY/7v7/z6iP+1/azO78Vn9/sv/fIYnvcfrxu89++//CMkVO+Xu+GzXe4/
uyHvv55fflbX3/x//eFfPr+e5XGpP//2x/tHkZQBeVCb/Oj/+MeP9h9/+8N2ha7pkPf/859f4x+/
cP0Qf/tjO6Tv7fu/f9Tne9fzJMZfDdvScXqCg9UEBMUff5k+rz+xnL+qLhIBoamaITT9OmmqZARz
/Lc/NOOvtqpBOlm25piqefWu6qrh60fir6pq6w72w5qmqi4ywf/z7m7/vlb+/qVwRf7x77+UQ3Fb
JWXf8Zq/nBe2IXgFxxXw+a6q2erXOIAf7/e02Pll9X+4GiMLu3y2wzi1o2ec8TNvXZfl26Skp7TT
8v8vL5zryzmWodma5dqWxuf7bT/s6Lukkyyt0DKy8W0UikOOreP0OvbZuJUEkX+i/PoSk/73LfP3
VyRpMVDyClf/l9PfJRan0xhZoa3OLiWQvFduSYtWRgeR7HMq62VQWEXy4EBWoFNw7mM9NVUP5Q91
/XLR1a1o3PTQWbF+UJtRCxktkB7cJZ9OJB3rjTpn9Z8o8LWr+OL3N833b5im6Qpb/H6/p7aSLdMM
B25SdvLGyK3uZvYYf86mV4Y3RQ9SZ4A63b8gWxmhgB8w2IISOd4kbRCpxKk+9LUdXstuPA2zMz0v
Ej9xE5blpxyG7Kms5v5AzFD9/Ke1/29W05fY+1/eOCOCbJUQgKX7m2qFEEfUqbtY4UAEf0oUXY08
WNICjifysK2dX5Z0tsn21bo65r0+hwID110vtTnkvTu7eDbsb9oii8syx0ec8/ciVu5mqZqFF43X
JqvFgONXRs7BNUXAJ3mlVd8HqWbbAou6+//8ecxfI46/rx4GduqOpuuGw5+/7utOspIWDLoZTpV1
WvDC22txKsO2Yaiob9c93eOiD+QCQuMXujBDpeqmj9KaqsjLqdTClBa9uZstV7kb5rl/xZdLVzyM
4m5Sw1Qfx6Xazmq26TrzZLcQ7aWd8MTQO5eSVt++Z0ZG2Mr0tTab2Esi88U1e/3cM++iLK8UEs7k
9WIV+6zNrbNalM0NicFae1hHwDtq9LU2cVHSWrRtm4qyQx5D4ndqaxF/OFZLSVcd9PpItRoiqkha
OjPrs1FX81tbCBqZTWkdurpOaqS2vQz+8+X9skf5bbnYQkdtYqu6itDzN/EnSBBtiI6KWbw6pp9l
HapteDqQkvkpTkgjKaBR69co5evqTyWd5gt2hChKChiYYje0+fSTHjdFwLrpT/hoMCNZQ6kBlJ7n
ga00cNcyOy3YxvtKpNe3q0RZbSr52zh2cj7Kulg+gE3Uh6GO0Drks/KiMpnnpqYDL/28TmAPpZhv
nGxIN6NrxUwUcP7sMvx2rH+tMm7y61HjQOJw7/y6ympH1Axz4K5hOhV0TKHxyVNNMfY1x8WtQjtg
g7egRniXr3ewEfKo16aA/HaceqeSkD9R61o+BzrZmwq8/U9MnP71jHCc686t8QVZwvnd9zSXSH8o
+XITgDb4elv9xMlob/TZHNC8+ZMX+zVo+7oWDkwpOAK9XsbbXn/+TwdSFWvW5Cy9CUcR+cmSL1hH
RW4oQM+9hEk0e/Icx/vP6/BXYfm/vuZvd3nuAL1219Yf/EHyKaquulmGUqFGjv/l5j+/1teMld/W
vOO6xAOc3hR8v7bQf/qALNm0rrWGvmxHv2aYyMyHGal/53T5gSIJkpO1Te9skrdjWTbmJpOlQn29
EC8UgMtbxkW1f3If/ptdzjVsA9aaA8fgr79dc2Uy6yY2zTDv7fFZnRqDCt1q/0ls/OVh8s+fHAqL
sMU0HU4GjV7cb5JDfIVVZ8lTCuNme193mkQSteDHP97NRJVucplL3Ucd9TEz5meIc+VCjzCCXK2c
AMpvCdxh6OgEG9Ud9eppy7yy3jPn+06rOQPh78I6kfRah3hPbZgOJir1FhOf5jOVyZ8kLtcl8etn
cUzD4HA2UH0S1em/XrKVvnczWC0ntGw/sHh+TAqOtVHTT2h6E39gMgt2an9mzfP7zUE0QK+QfpBF
BAXV9nuasUYwxsw8DO3ckodoyZSdLdbxKFtqYzooz46r7v7J6kA1/Hs8YgmTDYp4jU0arPb3b45J
TKZWqFMU2kyjDadl0Y8uNa4XHTElWhoJ/5IkHgssbFJ72tnTor2nEgFCL+IjgZe32I4NomrdcpZc
y42MKkwYHpajjPMQcrxGWvdajeo2AS/z4Gk7D/8CzWtyGC57mvdmNhpea3fi1qWMCo2BCC1ZYpA5
M6eVIRaxAWoxT04VzYFsxU2tKfnGnsHe3YjmoV4Xd0MTu17ZyNrTxf1iZz6nxb4D691Ng/G5Wu9G
vX6UYu0u5VqYQWma8qWrlOGirqpxqLoPt7oa5yDdA+a3U4byYiPugeykr8tKpW8GXI2Bq7rxQ8vd
dmvEhovufaKp5rmieKzr8baxXnoimSSV6o+IeaqhSePTgzcr3mykPysVPBPvpSbLwjJx692cmwUl
nLY4G02a3aqzFQ1ALti+wKRydreD9gng55yKwu42iSrVIEqyKfJddUSDOVkQ/BEn2htWSFOYdMA0
Xrr4dW49mHVSBX1D5dxzu2p2PM1ubiqEb0dKlsZdFI8N1P8SzroI3WreVbSCt81Y79peC5MoSzPa
yHGySQljnxOtyjazdJq9XsUqpGA/niKtUZ+bNNXvxgxmx1OpnLdeBxUWyIwG5CwH50Q7jX5OjSdD
PEgl9zJnhvNAp3FpCUm2ULzmbY9d2UfZ8cVQIZSWV4ssO8s16nChc+q7LnfUl7Kp82/0a7dlikRx
k6Szc0uTrb5TspwK7SxFbPrMf1hQFI7LUy7X/k6PlgGxLMrUkqb3I8rPalfjMHtW6kbukD0q94ga
i0NWCMtPhSYClIf2Vq5WfY5WZQizaRbhYDjquxKp7b6yKqQOVPwCSKh+t6ZFfxcP+Xckjsv39Prp
JmEqW902v3VuskHrtPi6rj5Eit1tU5FOe9mpzivAdYC7z93Q2s25EikBUF6Wjw6qlYNi52vQ900f
rL1tvQ/W1JzKLs04uaQSsrbrl6w0tY9elcu3TGUeDEQWY4q8wVzQpXYd0aUh6f4pQEqhqrRkOLmz
1zveQCXtIJITiILUU3h4OL4BVdJbXqn9s2RO965wm4IAaKlCas6aT/7U3bRFS1vOba1d2jKro1Uc
GcIZq74qrPLZaEvllIA6bGInys9Qq8OxQUCwp8WMpNEq5RbKaoTsUenwx2M/eKXQZz9NYrnVFBk/
jLPrhOM8KptMd5xL1NGeB99yHpj7/L1zzOo+hzu5mAP3NfcSV2eyhv3aRMo3c1aUEIlLUI3tPXPh
sue4m4aDQcMaxKVTb2A6Nggo6OxU9Y2djuhodSvxqsF8a/BACo1Y+POsGdtej1Hr6PV6FAIhrlk1
nb8wPmBjGt0SrFZTeCb423uHU9XNKM3pnKxRfod+hm3ZqLmP+/Ha9Zh+xnm6NY3ktYmLbhPnSbzP
RgSFM/NOzlVGe2dRZu2HPqWU+B1sXHjbIkhQs91qCmP4vDxdjKuYzHJm9snR2Kh2dlF6Mdwrc/nN
BDnRlbQ49479aCARv9PFrPr5kmgfYp3z+3pMCfmdaTW2ZPe2g2K9TDE1sy5gfwZGoDb67TEzvc4u
z2aJRGEYIlQY9rAtV9zJaP19x+rwaKyXnhB0M1JX2mbZ7Cs4rND0SXO/VcRDxiDUU2mO0Q1AVtrQ
Sam7ly8tU91MZfQ2yqxZdoqj/OzVXvpaoaOVy+R5WJHI9tqk+vBvKx12bP08pWkHXzO0aPJiBMs3
lmskyCSiA+FCta3SNDtWujLeKgiYNokoy5sYM6IDozqVTdQkCAqL+qcEH70Hohs2idFW7yt44xbY
xvo25YMM+9lIbpKovWJfDFPoQJPP5YjvuTs7K/Ps6vgdoThOfY5AzmDN3X2rLdjjmXF9YPJX7Nd9
Gt8QrDpBJ6tiT3UzYds20aC0mTgxRHTgrUxJqHXRGvZOXt1bytI9Or2NkF2N61ttyhcA08w5AhMs
R3u106Mw9CU08j76ZsK57YoYYwNUDLXvarl6P0uGGNLfJPejbbglPUvewJzhLoyu2YyNc6UPhdgn
sVsdLFYsSYx708cL40AcWuWCj3oDcG0e+7EzbyId/DmORvGoiTi5Y5ji1aV6cm4Mmkk0e1J5Aizh
b507nhs7/YAETR9jsxB+Ykix06MmxGrzu1OY8cYCJBq5Ycau8BCOgrfkNSH9ZKbOpZndOEwVh74I
kKFH49kBrKmtKFQGxz5ZyqrPjCWM5i2jVooXqTlFuIDcBEC0FGQahFboV1rGa9rZ41hq8VFro/mD
hW7f9I3KMlTM0cCFCqP6cWPXZryPWrc459TGgxXof/SivlXqYC4tY59KhNilI745Bno7h4fC9irK
XVTGxmNUT2hj9Rw9GbfBGjh1vp7gGmI/x3P93TU7/Q3cKtmOMvKl00abNqL0THqP4Jzmn3uZMG24
9H0nn8j9rKuKOFE3tN2t2LO7sT3bWlwe6jzVuUfVPZzQci6KXpy0fqoPupTzCWbwoFmN+sJkL1HQ
1Yvjxwko61YRBgj1LNwfDgD/IUObGWoxj1Uj7Ktaq2xVLyHa2kRmqsPszvryLs1s3Sh5qW+gTYEu
JENDQrLI4RveCwCDPUP+jCW7QQsE1KSnMYJVXamPkso/459rvfZsNVHBTgkO0jhznQAv7fFkVbEV
MgV5jUE2a4MdxxmH+zUrwNrUga83R6zSTcjpF7qScJhdGlHvUMxN69qKn8B+vA+FXB6R+RcPUvTa
J9Qk0UIdx1EUmjYbiGexjbMwCCSzdlk2XCLibMt4s4yk81MrQdEfoz16lQ1HC84b+aulDfbWNRVl
QQwNejtNhXsq52a909Z82DW1+4C3nfjprqkeQuE1wPyNsl50lxqgZ5GQvfVtV1+cVW9PWF8YZGrp
U4RcYt9YzfQjatYllHY/bPoUlXubTcqpq5Fbm9CFkdf0jXGuc2e4QVmjYj8yxBubpvvBxPj32YTp
eVJ6g6DAuZ+UcdiqoNiFByCRHs1oTM4EP5Dm0cfK1uVM2mPrjO9qE++dRb4xf9eyENsl+SXr2+E+
H52sD/IquQ4kVFGkV+vqngtRt4GNp+iuyBW0ZzG3dtBLNz26Zts/KF2WBYQheucZtTacszKRhtch
dnjHPsVBrD5pwy2WOdq3aC70HQOFylcA4rXy2knoOypE0+eYwt0iJW62y1wpodNLZxdNfeZFujRM
z6SU+QHAM3p4L1AMNKwI9YjO4GBFdxr/iiA6Mp12o1ARGlS96rXq4IQzzqZXge/k62VW31kZ9RFw
SUCbkafK+sreMb9nehYtI6U9y50Mzu2RikSXA61UK0mkoI3A5bOSnzy2DPO2WOugWRRrZKwK329Z
YWKMrK5TDtnkgEKlsrtQ3ZvjIBms7tSMlngXTAOk8GZhlJOnsb1NkVGQcBiVjuxRUzZl5zoPymwT
xbN2GbGM09ArabRAhpdU29bRXO7/wd0qUpGeEa13ajr5I3pYcNdk3cx6L97RNqkhIiIFbYuz3iqj
GMLZdsGc56Gt9nrpKCcR6wzMEXObnazGpbVU4Sa1hcUYOg1Ir8mZQlGZj738OXbjU2/24dQaxvs6
yGQr0KI+GKNSPawm4xKHmv4KkF5JjOdad66ribfYzN37IdO0k2aL6Prk8sd1I3wrZBU/DFPRmPxn
ph5RxGlweor7RAupf7QzJjwEQ5/8YL/Jz/E4zU/MIUzSILGzaqOidnmDjiAvKONsF0tGYOR9Ilnb
srkbW8ZyVGmt72sYnHOiXieYKJpktbniMi7sYN28Ll6d69pxAuI9Fpxj3wrcdVavHdx8SzRT12Ez
ovlwitndNaON3I0KQHKhwDc+ZwYFvllZikPljh1nRjV1d6KLbUoda7vsSqKvo5X31uekNshJ1xQD
J6ah13cYbywlZwlqqD0BXh/oBkYnu6yl7up9wYFN6pS7uJzSb11XtK9Nagg11AVtBK9qVuEGBNrp
06BiVPzFDhq4xHWeXRTkIxX4101UMJoLIE98G6N29FYhKXbmYCNp0EYt9jDElNlxIHL+IaaWvZW5
WMOu5t0pXu3U5U/+aVj+ZORpG2aLYzMFRGloapCImfdKLJMAaxlCiEjLDB8jju5J7VVKmkIQk/Hj
5gfwyBzCBuIYA9TbbWNtZhYW23H6isKrbMNINQnPUb5Nyb0exz1zN3UiUgXfoOZYwbV6rVzuVbPC
UaC+Mo5JoUxXGk8R+nMRRd3PUUtzcliK9+VBMwrL8InczenoLqDT3hohGAnyJWsR1spGUVDM/DcP
mc5ajs8OwU+iJM3iFWOFTIivI624cc3aQUJQrSi7dPvYN1PD/b3iyuPl1RxP4RjDkbh5rQWmvTp1
iCRi0W5Qi4RtVTUD7iwmjSinSlfPZEzMfm6YZpihq3xKRjP1JwVl3tTYrtcpzvxzrV3E4mS702FV
quK7qdbjpqtz8krk6SVE1jTqN4VdrN+00uh+QhRYaL5N5YOP3rwO0cQwEdwC+wNGufgPYdV0P2Mi
ZbFcVfe2Fz07WmIZJ/QHy7kzRXyHJJp9AfpoO5qjuKEQJVXfHgtGh4w64p4mqupLMrogqsJM3/7O
ddpT43xP0xYjK40NGwMEBJwow6Zjr04ru6SYq7vUyfTPKyr/ilCrCvLaiF5oFHHrjHlCXpZUD+UY
OTdRa8pso4vle6lVWDcDiBq9YYY15cTtlRLNsglp0bwgiEnr8hDF68VCnIXp2jmJU3AHBNaP8zD3
PEktj4jc1UtRoGynmK2i9deo6i7EKt4Kfh9i9bnBsyvQVFfiPGJp55IhuG3QJu11HHzVIE22xl3K
4faMYDLqmYvrDM/UDAef3LI7NMNkh4CJA5ZeiRqOMMBh4jYmCdEKLqe1NI3E/jrpkiwo6/FAqpW2
+ZyKqHvo5z4qyfeWqGPBxPDz87ieUlUlKyDn/a6ZjbOnLiqP2jh/dupIjKI8iTGBw00xwtEBYwOn
YrKPMbHLVgxJfXZk21PFXOJdylSmz1Vo9aVbmiK0MKAJsBtiboTSU7XXCIoXNC63okTU3gn7pula
9UfdEtusc618olSIyHDN/HNcO+yUqio22rvrCyP3SG1z8su4apJwbsr5NMdGjIG4NgrauWMy6wQz
QiwoKxcDHS5kIRY/llct0a4p1mcTKg9efp2+J0pdZiDfMENzZN+OIL2nnn3c5HNHQdJTgPHcTB+O
Y9+s+3YyYOqa5RXyfbU8TTGNgMwl2ya9QKNQt6sSpEX3fdEeqbHv24YT3dYYsmL3F9HY+gt4lDw4
HO6ejQfEnk5YFa5loT9zzPkIHAG002gxzwpKVp+4CEVsnn2JAE5xWTRH12pHH4Vu/bHkM8W0YlC2
EX4gvjLj66Ojaotwt1hsPxvx+pJlbu6pP5FG1xx6aJFmDCSjXs5b3WmVLZtyHhSthfGWHLT63GlK
uRFGiz+crUnhsaOqDxQGlEvDRCYumJuoj1PqzMJX0nnPkMt7xrDEtzCdHgg8sh8breApiga/Txst
XKyFTd1x8DpjbfSTv2oGPVtnsr0hdo/V6L5Mim4/swysQ7a0tc94FBZxXsyByUF+GFJLPxFZW9ch
IM3LqFrpsTAh9gk16lCbR+oaMOkUYt3pNE9OxgBmoSyhi4MHqROZ2J0NSbgxxmk8trab/JAtBvo1
Bvq+jkzykiWyfCqw9nmUcljvFUXaqFQXvN1slAyI3IcG2bgUlS/SGNFzPUrWuJLkFFhzDRYMkwoE
U2nQE0ftV0F9xbZQReHvigq8ycbSN0B4PdeYi2Q7Eahu2cBTAZgpJpwRzAhdSYytiIVv2VvGnYvT
j2Km+Fnii7B60Zr0exrYDmr1rqmLTZfYw32vOmKXkyhU7ONIGcngtISqJs3zuyRf0nNTVdHBaYp+
G1dtHjA317qZjbLZXVVsG4aPQ92OHbdNh4FPG6U1LkLVLQUw/YkCsOeY61sdJ9+Zxk08i8Fa4hFE
NqGFHofJWi0K/CU/WUNk7qSMxX1dISttSt05FMuUn5IueyxjV/PUfIx/NliMPtiEZo9DVkX7hFAm
VJrxIdJwTyeZnO4xTRG7Icd6bubYhu0ow06mw32krPLBWotiC8libTR8cby1ifXTVBrD1kSFt8Hm
hN1g4rRxWnEUMle2c1SA8bb2dkDOHKRx/7MnxflYVuE7hjX7EwCrn6k6mAENryypi73QqjxsWkb+
2DGUeg5cW7HCdRmuOrpyKPTNSs9Wh+veo+nXQpzdfhhdsR4lStyLM/St6TE1npxNqfodwv5ha0Ri
2FSZUBqv7jUn1MxLg/qDHCmrR781u+Fq6VbH6PfTogY+z4+YfnEqKKGblucxUYbXwjU/BnQq20GZ
1f1S9vy2k1t3g2j9qrNutLXfKXXMvoZk59g28YXSb0Vj4OowmN5Viim+x/U6sUeRf2tTMVOtHxea
3+pT5hqUIoRNyxENREI3Q45Dvdfb5ChLZDJ9O+cf2P8lPvzx27rKGxUpsbwOPsXAUtVkge017nSm
TVJbmycX5WWyt7WFUWKVCwTo9SXdKoIe+2gqc+a36wJonC+2V+lmGToqEsromqGYqju/lY5rHfE1
QkhUWWdDH+aNZPMNhC2zMcD17XtVlMYDsiOs8WWskahPCtp9Y0n7Xb6goqcqU8UHU0kya6sjQnpt
sZaQ7xH/EflOW2MImaTrk9TVmGRurEiqljHMDMhuP2qscHWcBX9Gt6Yq0ibLXaQY0UNT6wNqPrdy
t7aj7QmIA2r+2qExNcy4ynGalt1or8l7ZEecn3bKkmoTtUoflWRNaSuqeuy+yyQaQLxN3fZFEyvR
0UrIdnxJMDS9uih77lxpm/qexjb1xGWgBUJfNr3B/Hv112xm0Tbg8gvmXt4A6dygjUIoNvmu1VAb
SO7TacwYQGmw27JvMJCZmeurN2FaAD6SWPYrQ96H96VCNPulyWgNdyg8pH0jaN1SYjdiEWlII0Iw
Cl+3SzGm8nPBV00LeiQRxZhKucOi8cWdcK5OtQlvtrm3D7aF+DMF2aHVwcmy5mdLVDPJdXNBUrnv
ivo9xuOBNzpdTJQYsiovuiKPeFsEvC+sR411Rt4ym2yUspR3JkHNiaUXvzpmhHSpWd2beW1YM18e
iPWW4VO39qJ+tPikwKFo9S4fiQLMCKePInW3qGSpto73ZjO/GFE39x63M/vAqjcIH3kHjuy3RtlW
Z1fH+MhqWf4F7p4+ULwe2J063HO0l0SuGSW3NK+LENafbLhXDGDnfB2LT8w2KPsaeudf3SyZwKrD
F0ZkZMYowFQs2lEVo8MfF7rPj3KoGaqS6BS0c7M5pwAOIs9Ona5EIRaYakAFryM6rqLohZSloEuh
2k1gZ/q6Hyu9f0vUFC0owqD5CMMopI8CLiUQT2gINwzzVopBshHGvkOZYkmlu4MhGQJBMQXj8qyo
ziIvzYdmclUCNeqviVAwHjHT104q6pYJu5ScF06DhF5ngH/p+rLY5ISFT1OLYgpVl+RitcXLNKn6
nVzVSG66Xl/eapFku4Hg/GS4vYU96qpSdqOfR8S04gGQLq44zbkiGurpXAbYMyXdFp2MLvoSdz9I
f8mK1jQ6J6MsKY1w/biSSmyrYWSq+RNZYhJ0bbvNUL5PhSqOhqv0QdyN2RNeILt2qKeNWUzPfYez
GpLDJ/rF2xrWfpcTsYTDivZfLEsbB2ZrUiVPlQuSjz5kt0meKKnkECU11XqGDJOoJtL5Nhr4r8TW
Td3YeKSMzrZDEvii24f+OqXEEG0Q5RFyhC5JYyx2mobSQT9Y2OCZyXdt0MwagLKedkhb2hf8xXHs
t4xmb6Za81FmFHTxby37pylpccRBzTk+5KaqzX6j9ri5RRj2fKmb7Ngpnpi12bXbATmF6wtDrkE5
2YiByBDu4iY79zYSyG6sk4OSNyZKyiLfza2Lu2srhqsPGNN87tc5KXfQa9NVF+1oO5yb0CdDUdOE
wLLjJWV//LGqrUpLUNUerDpiens/18nRXA02M9Meb/sscun04/s+J313M+A1XHkDLUsSyMXBuEfE
8jwR0RzGJZK9RxPNyL04nhcMe74EWL3QgOV7LrOvaMNz1l1ze2d1wsQa2y22XCkBHtauds2BWLfW
tpqStfNIjLUTWWTlxS3txTFoqGSW9Qeeispnlc2K3wIH3GTXAHhateQe6K866+44+BWufLf4TFk7
bh8dfzYHyivW7NBxGXqCx2e5GU2zRxfdaShvESwaacoOVmKsCgBlEKCNhNL0MI7svbM/6oxjGNiv
t5ae0d6v2mvzrInUb1iI1YeIhlFQZ27MGGPduh9WNzlhgmr+gD2wI48CIsdIls56MBim4sXQpn6O
1UhAaQpPwVgdvDpT+pc2ic0H/Hqbu7hWWUqSmuCEj8q9GROkV/Ssru6zHdYlvXks6PHsRSMy6jPZ
gk1Dijxo1dTbpKiz7YD57Lcmupq7CZ3u/VSCxHmLSPnUSCnB+XKmpXs15VxGZFTxDwNu9xWJW3JZ
tK4J6Dvi9wLx6FWpjgkDDqy+JqTF1coRMRdLf8TlJ23Z0/Ee8iYm8b4rk/JaOsunHG39ZLr6bV8U
DJcbKBl0TTTfrrgxdsGQtqkbTEZczGd3pY+9rUm0hy027uxicduNO5Z2QzBJQdWbCifeq2kin+xG
XP2CRTKKgP11oQnH1YUR4IwoRzXamXbR/tDk5Ol2eR/Zen9BarXsSzolsHbK2Pr9lALMxD2GjRIn
gAdWWPItwxv8ZdL0PLBsTIMksv+r1SCJPSNh/MYernnoMtJppTb6ArrZP2WrRrnLQeOLeRI+XnGr
NT4kmfx05eoENarvECng8tC4TX1TFmWx4ZTIQ8tuuwOqnJo0FQn9Affdr+x68Ge9bI5KSkKmyTyn
Yi7VPTY9QOucHZih5VgHd5g6nin69Ps1zpT3TErrGSfQdsex4F4SE8iEryIAkA9zbR4+FAQ4JJ9a
pGJJNjF6JlaTm2id+CKqISe0NtpX/BrTH7p79R+O5fpg29o4eQt5Tx0sdJiXXAkqWWJ5hHeyl1GW
eUTu7Q6+a5fO7Iux7x7UuejORlZRdRBOOR76RcXfEEefIaSjgIklhRGvXzNxu+ixQ1ppFerOVeM8
rK1+oFqAPNB2U/sxGnXtHNfIaTXV7g94gEzczdx4texofDI68yluC2gRZfHRBGcYxWRjSCb8aJfK
JyYc+SO2Vc09o3vIRY1RqzeNtb61UCKhkSTPAo3hZcFk4hHrnvFeWcYqSNO7iULuRjPS4SWrrO7W
VPX5RYniPkyBT456lTjIW6Phhd3lJU3K8apBX5AuO81BH1tj37XRyW2HxC85rp+RdWZ+ZI4ZhuNR
t2mw1PWnHH4nLiv7PoKs2i1JlEhf9PhpokB130FCzH1ud3x9rbO+FrJpF69fVu1HoSsEal0t8D4m
gD6mCX7FJd5SuwZZWtDh5YNH5YAvjMG0QpJsh50KQd1s9NYGJ2zzpp4iklccFL1ZaOPOyM08hH4p
X1fweYpjCzmJ4vbFhbpuclySbiEi6JdtY9gzbKXI9hJZxW1tN11YuK4aKHF5NV+i/JGWPy0Ngwws
mn+syRhviLTd9mpOyPi7FJQg6tJy11gUqPViMH27/Pa/uTuz5caRbMv+UKMMcMyPDZDgPIqSQnqB
KRQZmGfH+PW9GFllXbfMuq/1a78wJUUkxSABdz/n7L32otu/s1m5VCGCizC3g7SM1igCAUUZ2hTM
ffYyZ2HKdTWDRsRQ+WzcGmF17rB6PAcOR3zGx9Gu3hzN9aXqrrG2c/PksFMgDAyeU4GQ5Kb2e81Y
DYmt7fKhfmHO994zljPspD0y5f/BuZ7qx9X8sIBtQsMVyCHNltlIYRFaVY5wBGVtU9crK6rBbPVX
2P4uhc2ysXqjRzHR7uwm3Padc+yGLg+SPtG8WbOYuYftI9XqeN05E3oJLb8Upk2V4KbKozL66WIs
qXIkeBnttB1hOnhuGFG4vMROkl1M8EWMshI690Wlbf7HUqkcRJEQrIGJRF9KHBsnKm01WJwo25Rd
0v0dj/BPc8k/Je3/4WL5j2//PzO1kCuFrPD/7Gj5n133Vfy7C+bv/+FvM4tr/UPVdOFiyjAsy3Yt
okD/NrM47j9sBInCtSyYgWxmKCb/ZWax/4HLxHTxfqClN4ynvvlfZhbjH5pwTf4EzxQFn6b9v5hZ
EEE+o0j/ty4T5TAuD9vEFvPEO2i69h8KySq2RwwDnb6ljGiu2R3hDdhOw4qCUhjJyfqEyY9sWUCh
xQU2bOdmjDdMJh9GnTmvIFeWs6moHxHLCw1RRRymWnexfKjJTtYXuYiCkqVAgdGiTh7N/G0acSFL
uZOlMQsueT3oo3baR3F6YIY67/LFdH0opfkhjprkaIYTMn05eGoNSD918mLjdMuyt0aI2zIc3S2W
7tF3Stk8tIamIhPRIAzLFu5gurwXC+sr5JCE490O41B+rBmUH/98ZRvhsBYid/x5zPp9bcJwQ0TD
cd7Ov6fxJq0xXVczU0a0j50sycCwLDqLnX2NAXzFDOZXpDEhbgibgzMa83XBS24aLRmeA8TCmvu8
ViUcp+atggWwHbWLi9Al6CcWo/w6N3PQp1Hm2Tmaq7oefiLvWi9mdMjKc74sA2TPsafubx+qZgZ6
XzKbJv8mARJSm8NPFcFbYEBHsIW96wyIfU94+7p28p6jhrDpD8KuIIzCSkXIkRi2piT6Ts81kAGO
cw81A2ftdECNe52QiayQ/98tfVFpTF+ZcjDLsUZOee0pqzlYyQHEqomVG3IgaN1OOfQqLZlMZcg+
uJx6qXhcfbi4g62ezEiQVnebIdU2EdAAjnezb6bKKc3Fe2ETXDHEauPXy1DhwFWPozn5vZNGh4Lm
s8vcX5+c0l/Ai6/CjaLZXH3ZvKZPyBQ4+x2n8WZMu6MCY2+NXBX1s6YQccbney4lhKIK6kGRh98c
2p7Z1dfwmQ8HkCywcQR4BTTdY9WMFOkE3SARcY1VIevKa1qOy133Y4nYKpX4Lwqq1KNva/hTP5wN
ZyqD0VmISUHq5InJAHlXqsTMOoST6SodazPcZKb+Qc8bpsjC/Ir110d5eFvM5tfUigDAMDD75ksz
KaYXqK05viRrMHV+zXHQy92sJqdC73ZA1IWO2NvJf5VlbaxtcC7rqTYek7b4FviskrLQNZT3pckv
tgAHmrMxQ6Py3DG6xAlDbLZeMlAH7ZpnZFXLWL+iaRh8Oc3HekrghPAMuqr8DB0DPqqVarRLKLzq
EDBFphS+Uy2+WtQ7CANbZeg+3Sg6T+JJEgZHzrSzXtMKq+zhnDhOseedAAOdNSuszr9CzAeOobVe
gXXK/ou2/ofIMsSTon4O9UnOTZNkBy9K3pKo3QJ36Fk9nGuo1a5PE1jzXHc3RFCtKod6pysgCmVS
TaExKdwvKfopJxz2FMC0oeD0+ZbUH2FMdEsX08pD/E7X2smVQ1YzVyZeoQ3Cnjs1YmTBaBVJxZKa
/mgL/aV7Auf4BYPXqo22obI7AHLRV06Lxxac/uQXEMT8oWSyoGXtq1Z25aaCAYMVsNjSjsZrUFnI
ZA2NCFK8gFvS9g4qIyxf05ViA5vZa1TY0pYxxjtVC/0OrtuZ45/mRy7eJpj1gKE87al36NN5q6LG
8swy3uOZCipbfZhF/Y7d5QVIy+KXoxaYmcJMZ6b6MibjpoJlXWUN8yOuz18Kx+Ky4FakMoRPMiTL
3rDsFyd2rl38pBywYgVDfhtNqF4DzjARfgImPGu0ciDCv8hYYd79NMW1VAjMN9YlsB4mhCD9yvQn
jQcvl46ztZN45kMi6ifi1gVLImJtPKe6+yoMuibKVCz+pHGIm8vl1GTdYULV4UOdEN4wlYvf693o
1Y35FHku/lharb/YnFXjtt1Drf/Z4fBYEp2287OOtNvpFDvTebDK5pSwcllH+lFE+6rvbbtg2lcT
kEGNs126ufbV56c8KsqhWPSZqVNHHg7aok3jrNwFapAjhoYpkrMaQArdgCvrK6Rz4d1t4JUUKCge
c8Ez0NRiftbH1SYkL/elsBgXDSHpPSFK7XNqdPrZqOZNKZ5SnufVMrXNfDVmJgqwVC6FTMgjkd3J
zmx4nGgpPWmO6XFMF4K7TGjYLWc03CrzcqtsqsdIdbrV3A/GAUD9TUmXbOOEirJvgM14dtY6m3hp
Ty7oqYOdFv02lBxJM26mW4HcFy+HE7LuS/vgppWLEKOaAfo+oTdZp5+qzKxXgJJPnanH71rUn6pw
nm8idWtfAuAA/1QU26GB1RmJMkSX4MB8ishqAjWqwa2Y9bWejuDtUnHHJo7xDNPbKkrTnYnYcdcM
2hpC3keWlu1GxaLgpW42bZQGlWL33L1NNFNOz/Bsh5Yd1u1crMHTVLc8sjCYq1p9auO5W2HbNjhV
s+4WgFsvCJcFFL7waGQy39ugrtZjoRtfrsecah0nUUbLvkBVUQzzZpyBjHZJMt/BqOpOZ0PeRxtG
xZEeemqmA4iok9opPWJwp3/pK3HX4NB86tkoKeSm/ACQjL7G4rQrKQx5Bq6CvDEbn7p+Du91gpXc
enJbJq+dU/PiIg8+jDCQ96pZwxEB1o/QlVN/PXTyRUOhViqJPy3F+JPJGcM3dPGxyBB5hkk479Pa
ydbSsJuTK2R2SImhCgrZGy+tSlmkPKUQ8RIYxL2xFavGlmgP81SjVFy8nM4K6SbKc5aNBVkjk4z+
K3dJNhfkkgxsSSRYyI+mUODksnXfWporq2Qm7qUayiiQ1Aj7xWa0psIwDc2kP1uL+cwenMrvEo69
EUc/bSBbq3a2tB138K6vo/xo50MR9LGqvnSST1N1+vkic/vdaceGLi8PCikoqyfEa0W0TnNB9ABV
DL4tLDwZHVQz+9dDZ7qbSCSXOjTFJaquuiDuSee06lvonm5zRwpi2s3qF3F3jTdOizc7mXbC3qTT
F+l3rWq7Wxf/xCZ06WE58dS+oQUy/Jl2IT20RlsZgmpY7880F/MdqFd3C9vXPBt0pVdVoT84U9oo
RmPJO2D2b8uCvFDaxfSehfXrJKf2yhT0nw+rrpLzobQScQRtI4587DbAoahfDTDDz/L5gJb3igRE
9c15cQ9kl+nHtEWGzZSP6qD7oo+41dVhWI1zquzEiKyY8pYWiYleA1FovLKYC1ybLtuPGLR4S4q3
WOpiDTFHPfe6pW9MRhyHVBYaVbkmA8gG8pCQjorclzbFkLbX5SlVhM8doYwxauCLcLXSVN2Fpv7m
IDm9/XmoTeerwSn2kvE+5D0Y/6hlpW0dpPOEOyXbYY7tHRk1yqk3mmwNR6i5ZJm7Q6Uav9Wz9oWK
ZQhky9RgYXS50doKqVE/x+e8ZvcQclpx6H9152hfJwYpqwYmHQKpKupr+2eZ1um+L+n8CcU+Qd5l
8KXZD6UGWOIORkOaN8urbf/QLEQoegxy3IUJsp4n+71mmIP+Whk29shQehqI45oAOO9h1yGuidls
exiGQVzBHosQOV7dJMdvLErnqOVG7o9NLjz4FvqZ5Lp7IQRqP35ioI6+6lhp+PTNe5saJ0MxLn1r
2he0tHOADFUeQFCixWnxK8f1eEjTGl/iwPjZvTYUKPRUVUb2FrX+SJxYqHR7Y8ivhkw4F1fbLtM9
PAomSLwwHMYAIv7E4HS+DEObH+MohyybiSpo4okFAAL2t5Ebvtso1aoHlEbGzbAcxOziZahQjD4b
iLc/mzUjveZOj03b5mYSbhhoDi9DbeG80hjWV6XyPKg3+rGrdPH3Q9EmqLPwgK8FWHDV52+3O637
GqKq3Udw1vEWKWCnvX4ux8AtlL9yVNQblZWNxKHPyhVbA0w3CDCqGPBUtIK4x2fm/7uqsW9jvxGW
SGhdOdE2EUDt6fgguPy1YKbJx/7LmMKPSjFcAp0GBlwSAHOFpoEpJNnlRrHCX0kLajZigGMIA7Fm
d+ukaqw9fEidifjN0rEVORURW8Da98Arxf7PV38ekBYDCTfWMjMlG04Tv+lEWTD1pmma4CV5rZ4g
Xc5DhCIVpxT5wzts9sBBsrqLITJ7qlLFjHjGYNDlePvzHcqLDxGzWloOsL0BBvJx1lvt+OerjoUB
A2OowsUM9aMG8xc/zuIzhp1H2vb0cuA2fNgJl4b6lB9kisYFl5Mmo71ZL+0iCWZQEY13ZKjIilNS
ba2aoLAmz0856DH+CtXjq0LfSyU+8Vzfm0fxaN9CWq7qtTjq+Z4RWqXew4tzUQo0LpYXd+luriP/
mCpX82afoqN+Nu9s1GgWXPmlXmblJkUJm5/Sx2FeZfyKktKzLvZJpXmM++eYV29dYGMGOBjXBhwy
XkDO07v7vauC5Lljv2qoaqjLy+qMUli7DfKOkuc6uc+sIBcpLAdqL+/0+Q4vwGvRjL6Aw2L4r5r5
IeqT9gWtO7WQEKCr7cKfQT8/EAaWp9GJ/hJ0rvYI4js/xsBKGBDVBi7GR8NtI2/zwyj8kjci+/NG
ZPbWuMg9JOX8beVPrz26dF99dNf6btUX87fzrcp9+uW8LDcyQgydau3KCcxbsw8H4QVlhtdya7/M
CxFCXpGpXnZUNOxKdBw2ebofEE5j/2JV2zJbdeIv40f7pken+Yf1IpJjF2CQOZXqhhtn9LDDHBtm
Kj5ktFXyYf7ulJPzPf22xQORv+tFpEPyn/xNXGjOWUf1mmtrdFBSwHQbTnGDz/diJWe7tnfWKm8Y
1kc0BuSKWMg03rUIoO9ZV/tdtELOy/HSwNs5E+2C89m6m6a6+nAdLhKkpO4GzYD/URBCxjQNL2bA
Xa27tMbP7W9ZHsRFP+n36DXlVxe+ck5SZVOcIHpvd9WE1OiWP7FoPidyr/pUX59qrdAaELY2PriE
V8mB7R6m6i0W9QnFL36cIF6Nqe1XG3e0d7SAHimbPJ4kqfXbsSrf3Ug5hpLnRgcco/kmF6tQW8++
WRwhZl+95AdN/+RfJXm5h+QkxZd8n7yJJ3+rcN3cR01wuTIYe5p7NrW6pdfvybea20FcMDyj7fMX
40cXRPp3NQXpu2buqVeso35v352P6FN/HzKUs+9FxjkWk8SqJLXvGO1yPr6DuEbKNnlV7tVr9Qog
UQRDuFrqJGA2SVf7L9et1gRJrK1rP+3VhpisNXc/sYIU8a/N6+SiwguscauOOGXg7X4OP8NtXJ3h
KH0xQNlmQGz78Pu5aPJZPaNNosMErKf8Mr6HbO+8PN+A8GHfh3dFWycIA+m+m7uHybG+z+dtOsVe
dyovmkLNE+6q6B6zWlfdetDttY3cegwa426eUPhc23cCwt+zz/qlu5V4sYzL8x8/vvbWeT4ZDgEv
1Y4qhGi512+4xwoCEackSgGa84A6uU9mwM3WoeyoZ81U/cLGigOLjaUextX8nmcHUweg8iLgJaU3
iLd4Fupb1O5VSnN5s8f79DlL331r7y2z+cFLD4ktNv2jnFB9BChGMC62CCwAr+a9lxkhltKKXIkT
1cxLoYZbsU1vKRueYx+36jbeT/0lRiqxU66hvp1/otk6Ya2VC0FenRK0r8Nr92Icu2vzcLg/6zfn
hVOk+QMcfvcjS16tcMT+vVOGap2CNVVleC2sxjiQtnOu6zTfKSrStxlYjcBz2tW853m3wD3PvbY+
dHiOLB/4r++w3pfnjKUIT9YjfGl1M3hPlqvlbCxaCeS1lL/rFI/Qm32rdEy4+qOZK/06ZgXHAiS6
t/AAHtZreKEV61f0eHr3n50ty/6JfcfXTsO5uk5vGKF5CmLD9hIRfroTCjMr3JXME8Ju3OmWg9Ag
3GBwtrxiN5W/KW72xjInGzJkzQ0c4sdCVskhSRN1HROm8IOD3YGULuWbvJ3fQpubRy1AlOfWgDYC
+D85G+6xRhS4FlE3P6bRQudsGgg1saNCF7GA9k1T9NJo+byTOYmtqTVLVB9LUE6JuVLLyrpASqeG
zIy/ECl+5Mxcf4TNw42ar5xBXCCwcPv7MB3p9aaFtXECoi9OmOueBgJlX9/Lu3zTaRwCGy1WiMF6
FcDpd4pFlR9lrT/+6H6IykqIHDIvaqa+hYyZmMKgkUbR+bPr1YNTjcb31PfviFe1oAYFRrbwEJ9d
N0l3RA+80MFFu+ZO/S5dLAYoWb1jf2pebO7vznoWHRoqw8PfX1oY41ZklL4ZCyuiM+gHggLe9IGJ
FQoEwDxE+umHRX1QNBesNnQzt4a2XJrROGkbrdaLrbapNF3dDf38QA9gk/ImRpL5nl/SXbq0RFrC
ouSzJS5pJOGLhz9fuU7xkuhmtYkTAylab/nDvpvzaNVrKPnCIDQKksCa5IxFfwqVbTkuDxQljZut
7r3ucJJUo2KlhUxNzUn4UsvszYDXy6vlFJ5pqRFGMCgTLH2u80JmWHvE/BKTpgIpdRm9UKANAlzJ
exl7+oxGJS6YdgltAjMqtJgdT5nJCsI0yCQQZ99RO2utLldj8WXtjG5hUL016vRVmzk7F53Tbp3W
OKCTNfYFzVSoq5BC1ZcJSVradp9wnwvKwoN0Rbidw/J9GqrQZ8rpzxZ5caAqSoCUTXWa+qg6lXV+
n0Bg72zNxPoymktA2xlnwyBf8m52PZHBtjEuy1AmJJZAmXxPiukvQzs2FSfIsZOfOgHHK1x28/wb
dVG9hgywCNVDcC1opJ+ZoLfkQbi/c8XMrlXI1J5QzWEbRiU9VSR8Bv68k6XH6CbJUfNiAkH2bYGw
GAuivXaHJjwulrNKUF6zWqP0GJYQkyv9JIQiujGt9JouMJtT9Op8LD+zz/G1u8krq0i3NtV37lup
ldcmOVRpafkYCAEIV6nrQbHAtN/U16iZTpaThwf7lUbxiTyph61gVQwJnlmJ/gRnmFZRtM1JrNjH
GpK90RH04Ivh2xzadN2lFQ3TFHaSGdLs0JcVOsdfiBnGIuekdY6xk3l1OS9+it7fw+2xqub4HT0L
qIb6amrGT8IWcI8RvYPeMf/ABoJJgmgcQyJuqdDNTM3kwZe40e94o1r6FHntOyF8oFwiqAK/G3LD
4KBBOZO/OJW1LaMW/5aN+i9r9W8B3OGJ8vDGeKGAKtaQYc8NV+dKUlgQEo1IUNHzXTU8oUB5oDjq
J7S4FJWuLE+lNgcZualH2+audrrI4Yydy2AuL63SfLpS2dRR6m6XPfJhgeGE2m1ZtmjV4RJb4m66
CCV743VGS72RQ8HmqP02CGbQ3LTeMkv+nOHSWrbSrQkFiFe4+1bEOHfwARoa6UNGV9tgfbKie2Lh
muvDT6Vj5VCywl07lUBDVGiwWZLphybV97zBUuYOMlwDJmwQLCo06NyYbc4Cvu7rVg+mJW0QyE8/
RJq6O6u+5dled/plXY8FVt0O6Z7hAm6bEtw2XUCKwxcnTqXWtW01TsMa10+y1X/HGpZprMzJl9RO
rSO/UVu6jyZyUE/F42ZC8bAddZUqkJbcGov4ygjDmOFd9q1blG0tM5CRdqBPXEYUjPDagylv0Cph
RFxKSzsKLUk3UcmE0KD709m2QgFHC4jpulNatKEQZcsIb5QVgalKFdIcmglb11CZtwE9zwd/O1AW
pEeaCcLecqtlT7aNTgpV9wb/71dryZLKfNEASfPApc/rbAXMkOcvnISIDhzd4r0Vf/Z99JKrEyTW
50/R2tJqyDkUkTdFyYswNZZNeZR1iiGzTD8jd/jmJp586sHSd8vhZz0NZPEUBocyhdwvteFAOPZz
EF715a4Vc3RRZigsOTYaFIMja9AUFWtSbA56Z39iX4wOpaw/ysZlp0xsQKQKzWROYPXYC/ySY0Mc
yaBsh4gkGCDrb+7yU8lsJVBKDNKjyAmkyundRVbFOvKM6GjfOqdU1jPvDb0fCmnSaPxlFpc0NHs/
rigyK5mei0Vs7Jz8qoKO7ilyW1gCufSHfNI2kxh+LBP7KpLSaG0MQ5C1Hb2UNK5XtC8X1M3VvWyT
U2PE7oqQ4XMk+eiTlh6wW7t1UH8NPXaaUdPeozLT13MqpBc1mtekuXnSC+kNFq1CRtGcinP11XrW
mvXEZjcZJNoVk1Zd8jKqL2N9WyrXPEIgiYKa04Vf6L8G48FMAK0sHxdDpkK7hGOYPzpTINmOrXab
w26nIaNaazfKxgOC7/EQtuNH3+AvmBxdbAtlBk7t2Dke0/lINLJ7+vNQxD1ZbvO4WxgoHWxNLocQ
+9uaqSTTiLQqibFyfwBHuOWhu+ztRTe8RejZGgyFtipqs19rQm4mpm28CmXZLTZRImXv3lAk5o96
MlaQtZcN5JUuWPCu7cs8RjtUI2EbzB1T2dpP00WFPB6vadG5Ozm8kqlcv8zdj7p2eo8tZdgoE5JL
tTfSt5rGbdxrlLxlZq0NJU42XZkuQbMg1Y1TrBd15E5rFPFrRXd/AMIW60yMj1phqJvEhQd/UfHj
gjDpwX7LTQP8QkULsnI4wvMvjFLQ9s2CXs2i9HqR/cqcAHmQKfpmED3kRQoxwRm1qK0an3aiLehc
+iMLZ0m8bXuvlPQgTIKnQ2TJhBqR0tllv4mwu5WW6ceKOEY5LY008tsqE36Pwn2dKe3BxfmHQgD4
Hx24ICHk2YtNMqudvjy3YbTPwljfj7E0fBtuIHZGlx5WDqJ0mApPV8C8jBYHaBkjqlGTrSwUd7WI
6lvJUwYnRnGMyvkTbzmsDz2zvEkJ240NFGM1JmnvpzVAgr67NUNiHtOxO0lHbrrJ8YES/V5KhUKX
hjbOGkJeKuI61bZl+1QdtkG9umeriVGRulAeaD2oE2lwukFUwKt8D0ezW1X2iMCAk/oeJxy7fYok
zB7sgGwnOrjKh9tW4lqnqhVkbmVT+08H8KbjqVJbzII2hLOrtWBQM2VQVhFDo7j8yup+fofkMG/D
KY5Y7tA5p8Ng72uB0W427XNYyVv5oZM6dLQtezq6I1KAIeRSJwSGS73bCISwrGTFrlH65lXEzTGy
a2MDM0XbFa5zlUU7Pxg5xvtZ78c1nzZafLpxKNaGj4kQ83pp2sAyUneNncJAWL+45L20/dmM2xFi
klhju8YV2tn9YRkZV3SI4REQ691aqQlN7dXJZ1nTH0TMInp2iqsYlVfKEitglyDszekw1dSrYmTq
UUGj3w0l0+NyplScS5ahBEsGuzMQngV/E1zS+AGOtFtnC8fUP+PbBOnUdTaSeBsRcujZi2rsI7P9
94c/P8MjF5fenz/RzGncVuyjbF4Fe5tq/uqI8jqZWjlvBIP0DfZD/V0OLmZJ7SMrQ/dRaZxgTTIA
r6Xc9ErfHmWft8eoz8iKHDWqlyq1DhYjBpwbYtxDj/P+fCfj4q8qhwJmRoZJSoYkk1l8KggE9n2t
D/uq1wRHjCrAwx+Q3zg9XGXuV7PeNB4+WxOuCA+GLX4nDCu3eKm+sVs0LzXJSKMp5y3yA877vFBW
HrI0BjWX94LJLJ9Yd7Ej+3tSU+dTIdpJx0W1sxHC7XIRUQ8gyvF0fIfvtPdjMlqQDbT52Q5NleX5
CRVvmvJF5sM1b6rjkDXyKyqelq2Qq2YeK9Aa0tbPDIQ+iZ8Snh6VeIZKRm9DgRo8muhqzN3yBI0R
oExEFU2zRFc/8fwExFJEfym2/iWWprwRWnPCp1DsrJgQPYSl1PhuYVzsoueX4Hu5ZeJGjKW7Zhqm
YlCXWHdoqWQ6cRFxT9jVqL1pWqTeK0LUtkpND7OY86r2HPTih1iiFtRnAtHtcNmj01zIvvvXw59v
xaBpW1ITmLxMxR37wEAsg1OiDYWziYttCa8IGcKrO5J9NVWtvrPLofMdgjnQQTd+9KHrzwI6TXtE
BfoVXstZI3tg1KYDFohV7DaRTy+a1Q9i2G52sQSEZe1jAcz30wwcz0ishVoKxd97MivtLo7dYjUv
7ZFzi7IvShTpZY52pHW1V8JVB5qrcfskJXAbNs63M62HyXjFUUmdq7WcB+f3usFRTMW2tmrm2e30
O49UuS5QgXiFM+7dntCITBvfSye138jOuzsN7fjIpPSHCMcmMOH/Skdu4bCMHM+a2QJElrpMptxk
/UzdU1p6xpJxcmk3zhmSe7zPpvh1Bh15M4qnX2zOyz12jAir6wWg1puOk5kXXBlBAgTWMzPHhDSl
bC00C7QSFKwN+A4x6k/vEUofAn/Du4oXxodjvHVwVnpzvUQ7cKfnRoaQWfviYnFLdCVIgqEu7wxR
f7QiFv5CD/Kpyh4wyCBBO7maINTZ+kkewE/LgLcGGjjdIRM5912xNpow4442PL3iBzn8k3x0PAzP
NYOvpLgSn87rSuYNR5ruSpgZvL28Mr5jZ42P9DvUOvdqo/napcBuVkm1VWNgL2Y0RdeO/NPQnJOX
iNRpr6Yk2FiZUFF/JXgfUswNf741w7YOFj6YVZmxx4jeNnczYdTVhWVWP82jkW2mJOkO5aS8wlN6
RnFo5jWSjXktnG66tP0X4dgl1ZPWbgFOZT4RGHPgqCLelnPzEnVJfWaHl7g5S7/i5A7fx6IpZuWl
3yixeLhQ7YYWRZA0p/ZSVqG5J+Mc4ers4oeugr6ntayT+nkZsjK6U9Q9LBwXdZoWu7SScm/XovDB
SDEB7829bZGr4stFfhTlOPmJ4vAUtHPODb4mv09tg3d6BEdeucfU6lX4oszDpHja0T8Fpt9Taksb
VnOJRoZwUX+C7kPSDjovgzG634OY2LVlLGEThgHn7W2OZvqaDzQsraX8TdAY6EFXmDu2iO7hRLUW
oH5O1vlgP6baFgiDV1087cs07o7Id2ApWMxwCgVuysA5Ry+Y6jgZ0kZ7Tv04kZslw+uopmD8yhLL
Yl/SSrVuiR2tMzyTlY6/ukzh7cXdfuFlGdVjpsTU3PnRQBlZd6W+NyAZACZSg6wjrhA/gAbUDM5Z
O75xCbC6WHVgRsW4mZcZwxJMlmxwhW90YmZ5LAyGRvUXpPJhNc/KmpFJE6RFQuzIRbi5E2Rgkoni
6qiz1KhbmXa7I2w7CtxxPkhoPSd4EqU3xZLJBcQwjdanbXaHoZRYwEiDDJEa0aSRH+WE51GUl5Kj
+6ttQdEwjWO+xaWl7MoMrEYjDIqp0r3LrtMpcaS1tZ+EKq2Y6B7blX6MWv0HUERPkVlylZOz7yY1
e9PCBbE3spBtGOMO6GADsCEUUBmyCUW6gcbIJ32cuk1Ijtq9DCaGnN8cUtkQOYq8mqMzrYiR1y+L
0zgbo0P/lEEhTtso3QEn0zYw/3giMmo3CC6VelF2fa/p+0VnktLHBlMzjpDWQofbmknmRJQ1LPE1
be1HjtAadE8lxr/i2pyCehFZYNXRz+SHQcLHtiEM8fDngfWm6ZvkFksnurcGkCJmggF9qPhFogFf
1YTmobYX/WMmwV5vpnpbGD1szCwsX0wMxluhUtEvQh7R1vx39FrxhMb/3zS//0GR1qe+VKuKuKLk
rUjfo5ERITxSgXZu3Oi4M7ysSD8EaIl5MFZzdxQIGlCy/AIb3yLacSkqGsVa/5to+p+68X8H69tP
Aux/vipwzi68e8u2eU7+/N84vw3MFJYvhZnJdFZx4bFpMyR66/ZoJ24GU8S5/GtmcqXqhFIu1app
7+ptcr7Ax/X4M+7ibJz0i/syNLcfTYT6zsx2s5/KZwPmFt6sVtybr7bfh6fSFtfiTf/Rv81v8iGv
dghIMvJ+muaRiBYPxCrWPNRtwcgMtuZUAzRjDBJ817Kn/pAW08z4hFP6djN3GHk4ztUYj6/KfwP/
/zvE57++J9Ay0JPruoremwr5v74naA2EdP4Xe2eyIzeSZut36T0TRuO86I07fZ7CIzzGDRGhUHCe
Zz59f1Rl95VU1Zko4G4ucAsFpZSD5E6nG83+c853HAM+40Veh/5AZUmVX/g/CTplXBeIfoDXbjki
E1rQLnTSJSObe0YqOsFQw74fWccgLeGk5HZenIgHRYiG1xL5sEVGtLk+rj0LixzqDORda2eE5zC8
+CVfjxN9BrSashFYTXfyNMVrXsQLVbA91Df+wqAseiRTLL5EcaZnenynF85V3TJzLf34BnERAyxA
Mft0EIgzx/ApfJ/Kk/aSv9f9e2Tv2mnrCBcSPzhITjtio2wrATbuRP3DgrPQKN30qWMDOoeDr0rn
rE8mFLakvPpAzuRSe4iftG819quv+Y8Xl+ZW39tPU+iS03lcI5Y9MQQ56tc42s0feM0HXt38amk+
tdcKDbnV8m5LNJNdWCEssGwESPskQsaOyQtaGZm4Njs1TfRKac9yTralN/ATu2zToW9ipULr5Jvv
o3xSGXW90sxHSMp7jNn3Uca9EWil02P2VqGd4mdaxpfgSnxrsWUl3yanAKXVO7OT4TorN/k3MH5p
/oohns39c/OFBqmaHIFj/v6VYh8dKwWD+B2FZKt82pnjeLDbR/stid4y03pxWXFfuCzv41N935+p
A36sHzNUNJz+UCopo1VOTKB4g1dH34UUJF7Cvbrd8ccdSTFCy9xmKHQ3x3Nlf4IasaLQmWgRIzX1
rEk3LjBBLP1thAwqn8ZY32jHAEEB0+uteJ2a5fim2fftVUUrDPB9Xrl2i+zC7zuriQ8mymIaH6bn
Eq2xYUWOWSSWjZTvViOx3cdHyWKyjgjqL9h2uW0c57soavC6YCjpHpN8TRck1LTFcGrMc/con5VX
U79QdV1d84fobXyOHstnlXtbvZTxg75RrBEGiY3rf9U4ycKnVhyBVSjL9FKdQmTXBvlV57n40BtU
py8CqG18k57Ne+emHMQ1foqaff9lfQs+k0+7OHjYxNMHtpyLMP2MZtl3b54c+91txnO7bz+E+ZYi
svQ7o9+G6x7huIAw8AgGOZ0F5RUHINK0e+OOruz5RLH6bBCgtYXWRJhu3Ijy51P2mD169wGMwa3K
EjRYm35vsz3agoKCGpzERAqe2/gyv3maFJ/lPW9XRdDbh8805OTpJ7ik9JVu4cCmj/mack8YLxms
qcTeFjuQ+Ut2Az2DnUVy65UVWUdt2y/q51q+B6fykCLSt6zKb/MFGBPc6VflwUuxe3p0OsMbwUKJ
dMAGEHtbq3XRLin1V7BYFgmPATAxypNO7HX2U9FlS4+ASxofRojQ70LRtZj0pmzlZAzyGNF8gTqo
97RGRNs0pSO7wxQQjEybPSeztkPQvv/1Y0n754AMyRhhkeERKtKm8RvrnplfYCU5aAvbl5hkS0TG
Tj4haVw84eMYevPf6yrH/69zF45fAcG3BRafcEpdi4mW8VLdmlvU4ePF5MyHqZ7ibdU35kbSKb+8
ML5HWPfY83WSCFjSJyWnNQCFBrDZRJaE6DwQQFZcRvdphUligot1q/KRWZINq9pL/oa3r/3aXjAv
Gpowha5S7AU0wxK/7Q4qz/N1BIt612hfWKrI759KKMwWerO0hh2c8QXeZRkwZzTj3bBWymGvPKg8
TZ2X/L66G2E4FEuz/NaU4QYW2yJn5aVR5am8V7FIGMf6qqB/AxO0XEbKwd88NOW/fP2qcPi8NEvT
9d8qVfDUSxq302bnN9ZCedBenCxfT9pXxxx9XJbxtkTxJ7NortOn/MmEBFI/RRziyP1p2L8na2nv
2bBX+WKIlTW5HjT6gQDKX99X/+pl8lgH7m9YlqnT6fHro12mNZUuZZjtDNtLtwFGLfMEHAFTRxRv
iYcbezcLHqlf1KAWMNQ9WIZfL9Lw+WQQMTn4Ir7mTvSkC+rxfsjUnFn1laiws5SJD/vXbAxGRTWh
bizC+t90Ezi/kvV/3CWGo2umVA1NCm7GX1++H1OGDLIl2UnGZmAESt+NjnE8ASNnFWGHhFA92Ccl
zewTsaRdyqR4/+NXP/6+1BRQZ2NxDH3zq6WXBJNvxs2RKuvJYg8Yp4pxXwROfQ5S/4B1tNwIAmk8
nPG3G520Dj9+VliRddCFsm3BWewwIMHlrSdQDfPPkKxUl/NNw3m/O3htTJR7MCkpVol+zIrygLRc
zxpzfrBmxdkNEZ97pib5rEaLWZeeq4tRqa1KPySzbk3iaWY3RY/1Vpt1bWPXpe9i1roF28+iIOUG
/YOxNRspzks23uQQz4TDjnoRSXZVFE4S/M+Dfo17OBuBavmzzh4guCez8p7OGryc1Xj82oARZ4W+
nbX6elbt7Vm/Fwj5rD2p28za/lWbdX6DMel062b1n5AMVgBn9gSMm7+5af9pMQTiwELomKyFBkiZ
3z91hUJUbL7hTkteabohKbKpbab4dq1+sdeDMESyvnsbx7g8U7RMOvA7ljTZ4Sa2iEPoV5mUCftl
SV+l6B7UTC/cqIV9FwE/WBs9uWXaENuLj/o22dlZjRg9ezLwlnOk5W/ezD/dwuyt2TwbBC1JW1Iw
8ustbJYB5SE+5RfyZEHyY744uOyClYnQm+p4J5+exhLwxs5sa7EvTCRwLamxDQE3P5LGvwvbVZM9
d1KvV8O5unaP7Cg+rNf/2cn93w7VnsJvFV0rX83vVXHffm6X+3+oT07VjLl99H/P3m7fKw4VPNL/
UU83d9D9+d/82SVn/WE4lqobwhaGyeiO3+0f8du5Zc7UMGJwCqIa5Mc/+TN+q4k/bB4SmIKEtNAH
BSfV/47fWn+YGvc/A0GeMBQP/DvpW5XODm6x/3O+I3BLmFdTHYPnlLAdNhm/3oKxytYwjoOMHg/5
iF64svp2K+ymv+WhgunUS4oNJNMKt8S+6SK5SKH9rVMRf+R63J+tgGmJ5Axo4IVqcB7K4wRtoI4p
W4/s+q0tbOVoSnKOMmqOI9h508tn8PQLCAaybiMaalUznOF8eBMjzcodWt8ydPLmTh379lynMYtn
DAO6NjZVpWbgZxrQ24mcz4rdTrTwW3K1Zx9Uat0S6dDasW+jqyLI1XWfELQzwcZu6mnI3Nqx0lU/
2C7vTTvX7XfFgVZfGFha6rbhlB2YBoZIjmXmAK86VtjbZ5j7yUkZEztHs34XVrsq9Xw6KXV13zY9
X0u0mmWX43bDj4BeY74o/O7PTcU0jBamu95Ss4svinyZJJrlytgZ9iCXn2qQCEPZgi98rAtJACJK
XJuhZW/BloETI9zWaomx0vgNsO7OM9ywLC8ArH1cLMzTTPK/iNJt8w7Sny1EYELfb/J9nFvDcipr
ghmxteb3+NIR/2Cd1qu61GJXhPQnFNkJcimmiiDGgRqYpKp0DXMZGTv2UpoxYbMvKKeLVz2MQydk
DOkgysD9RFZFcQcyVi2o4HhRpYeTTR7bvoMDPWJmrkxMCUwzTVxbXPf42fQdZ4UUYOKtjMplr2tr
vcVz2o/xnQGKLyk5UVTE7wYlfBs7dasQJlsUzkU1YE3qND57EZwL/mzorRy+o4FHWa32w6LzlW+p
Ine6kRyHUYzrBo0SrXRk2qXewuiON/5RaepzXsXYKuf9MWmhhW8BvRSoI8AHNAbVDvTCmdujZ5se
sjoffgiZLgMRFCnXuGqNjWzRDSP67e1pG1jhsqK3/GCRHPIdk1FgZd8aPX41DQfHcIBfWI8+a09G
l6itPvWvqjplQQGkNwaHn1piBSb5UPiIe1rDKcWTvkaXKvgN3dmrdnOJrPIdS/81DB3C6BGiUMbp
QkXin8gWUdNUYnvAfkwX9VfGJ9dz+RWYtuTDjbKI3Frp8OrH2R78O36BsDwrGs+12mw3szYTaAxu
Os42mt9ek6JCHYT6OZRJcNV9vEme/q1HV1vrSmIs9BB0rC33lUqriQLa0/UaHf0rity5eWDwO04M
Ezgo4071p4qHZwZOEFcjQSM2O3yduuQNq1e8D3CCLYTgC1dXkI20xoYXal4dTi6dYX8xHT/RW5Yv
nAGXKWsJNgCVDEFJesmiG6AlcUN9LrPcuPjS+7Z+1NPge6IH9aMJtobXFt4ppO4BB8KYikXbn2sF
3GwG2GxNrjPD4NveNEOBkDwR+gjDua2dI8iqQl5YMO588JNHWxXFqRfQhrr2vaBZ4s7rywP5s3jf
guEihy6g8XvX0esSGDajeQAnrbtG2yI/l/Jk+kayARbsrPHIP+rc9XeV3d7XnvCOVdPGbjbSdVN3
xsnDFbb1uzkYmLfbtsy6LSVczLorJjbIalD+MYbtS0bsFCc3t3gWQrz+1Usi77mM/euoliSnkufU
mGjPUZWR0nthUnMp9hlYo+eia3ZeDMWTzYc49aXvnQZDfifmBuQKf6FOHY5dUDoiSFh4wZ2URblH
zdT5fiQC9RQ6P+p9AZHHsRkypIxE9fbcpVZ7JCMYH+2pMJeUVddIBFWzEbbK6L4xtDWW1HRjtDQX
GqBd9qbj8R0ntTJkaXewWcUWFQ+/ywAOrarGB9A97aHO7uwmsNZ9UwWHtqIFKjFoOLKlt7KVQDsE
AztNNYY8BWJs02M4NEp4Dz3obt9nWgEcHa41z484gFjQThYfaZAgYNddu9DNYpaNPqSe3OjWfTEH
Jn0dTPFlkMmH8tz2Zb4sZtJlaugvfRvfcwINmP7bOMZ18qiYcJpI/aYJInVFr8JvZLSYA1JZmApo
hzHvFyKwoApX5UfDs2BZRxZkrulBEjTmFMQQ08Lo0XoWlyhm/ffOICaZaXTex5xXBR1oYwux7K/I
fKubKnJlkg2oxGKdawi/lJqK1UzXZJUDYlYbE9Kp/iSNpNy0sKzdsUCdsip/2fbFVxW1X11D4KnY
YStNlk6YvhJUf6ArYFxwZlpKEtWrWi1tvAwtoK6xXrUjGQ7V+MJb1rum8F+GUX2g1rfaVYPx6HM6
4Z8WDzzxcnBKzM3OZClfQ8KcsKDMdQJZO6shEYzOPLiZVn4EOVhL8HKmaFY55Sp68W6L/NlQ1Pei
wKPq0cSzUBmszIWsGaolfUEM/fI85P7vx4niifKhVg99kB6t7kUP9bNHvAScnVz5pYzJGWDwbhvr
S0cGXBo1PoGoYjAL2psKSZ9bJZvuCT1zBvfxCbOCjbzp+WxQle6kDAPPRD4PJRmczdA30wYMeRV1
TyKxv6VGdk2NVl9ywIzdBPJUjQMMv43D3wIHvQC+z6fMze4X0gNdVz03ylo1h/eyrxs8VRVtUfUs
8BLWLX0lXLN25hhEsxdWNMkJ0ErWcVMtqzaINrJEA58IgmGhwmPUiXh0dS0uXBGBqUxU0OVICFkG
wMSaEUrZlU6OfpEDdw+D74jnOZds3IcRT/6mJ/KP4nNReuDNjcCw0tWev2qH5qgIyw1tRr0gqAGP
pADIQs0+eLlyDkiKumwcseTqde52vQY72JnOfkfXgmlcgWpDO+l6Sqw75kJy9m5ifloGRfAaEUq0
w+GKWdg4Ahd0E770DVHdBtbUQh+dq14UH16Ut66S9IarVsEys4Pr6BiEFDyscRUxez1XvrNZBLeg
YcaZgNxXADHYoGF/z7SLrIc7rS6CtZV7/jJP6l1gfAc3GkMFGLDeJnmyziIGU60d79hVT8vc7l7Y
f0Yoa/4piNt8pyoimGOk9YmmCegqoBC6VOEsC9B1rQCNjjvrIRgeqCnMFo6N4uN0Cmb8buQuqT6V
IQDbBbektl9w6SrcZRA+tdj7ipypo6lgZTjB96qfJrz+xg5HzcXTY+vJit6VdohXAdLjiEg9tjDO
tbEZX/GIuWQhjqZHWrIQ0QDpEKZTUyi7qOOf2zFExHhGHWrGQDF49mCmxFeBzlwA2GrkkWJAZjSp
uZEXuiGTpKJ13FCme70khK319qNeeCoOMwFumYvnBcl9NNqPSXIV5gCaHk168eOHhM31ouv9beWb
H33PFzZts9Adea4oFEm5I34T7SUIE+jW34OE2ya3C6bKk12fShzrJc7kJZlMPJVY6AKKdw912eOr
JtNAOVm4zczpaI+d7+oj0fAuF/lJtjpWT/+JLXKwg/W9bXClGjJ/ypXxNhmItEZgfJHjGTH/hOck
HqMt0ADp+qnv9i1525bhKKYoLIL1lBQ3fdGaBmH2+uhRUnQLxnFLomOkjqvsN8JMXsM+qQ62z/M/
CXB+FJEebhrTJNpbksVrBF1akUKJFNURRxjNw3Zgt3nQvR4TGuGEHdC+2V/s7QMqLK8h7Ivqs/KU
/DB0xGd/ZGhJ3OA+rNd9GCS70ffVfW0VL6lmU8OIweSA1husWr0Xq9xWX0UShK/E8q9eOfRuPemE
IT0FcAruS76m0XQFfUmsSwmmHckmSjMdFGQ1vpMZJ5E8AaSlUW+zzCZksNgQ46pkOV8WmsNID7LD
wspTiO5Dc+7tVK5jyfcaV1i8kWmO3GsF8RGCdbIEqUHSFIf4fe3qz2VivSTphDEgaKNbqywHbJj7
zi9IT00plLe2HpcqnuGzrxZnXyZUJcsIeIFkc6OIDzov+7tJ2ERFwZmfchKirAj2dmgJJ0+pZkC1
CKvDJMtwYbbd8OQMww1fITmGtrkJCIlnfI/c55F0ceEFPAvwhfLAZZTYO/KMj9qCd6y84da9ywxP
3iGTTetAV1ijA3WrU2PlTkIVbqUCVYLBFnEXG58JRtOdSXN1mvfFScHlgxum4kxoTP4qT+u7wIYj
nMvCXAWBby27OIe5Rrjmrdfie6ns2GrGF3RLnpWFQih+8osDLZbsA/iQt30ig42uNyvNyjFJN2xJ
Y+PH7Vds8zicaNnBOLyaCpzTRW2U32p/4t9w8FCHNUgObrFdW2sV0FOaTaQWLHND72/6oMpNPKhs
bugBgfCcOSty/g7hRu9tqIG1QOq0T2EqKHfKiMR1wjmrpQNRKzPWABuvik9dHFVJnDEvmeLvkwLi
pDOTyOU0p4YZbVmjo90TcNfuwx4qT5h/MsH03Mqys6OM8IX6dsCHa3ANEq05+iAAkjh4olsKQFIc
Gjuji9LnDvJkVjgH0RmSvhAKgWXV+NshgYLHcp4tjcam5bOezKvvC47+5ibpiFITxcu9brzDa2cu
4J/omyGyRvbONgKD6mMHyd9FQftkjDG1EZ2G8y8FBOxr5qbj3thkpart/BgRto2VB5Yp8Q5GYa9r
nJMYvSFkyaEjYaZHW6P23qqYBY6JXHOWQPfIfE5rZ2COkdameC0t5YXdrAWmNVspsc7qkAzmpugL
uTax0hCFFKobOpyoi3KqVq0fZcsfoe/BK8JNos/J70yUh37O+HVhId8cznkYzq0PJ0c1BpuImEY9
J45BmstyvKx6NWw8NTFvqTkN96X9mKl44JzhnNvZeM7DPsbbpDDT7K92RvcoOYXVUIEd5ANwnmXS
X/1AL74bY7Z3uE4vgemvjFA/Nqz41MtYbDCcnPiRQ+/AqSsaa02NFpFNfyxOKr08y1r18i3PCYFT
Dua2Vl5jOnp2xdA+YdixqUDLLR4XgqFvDOYhzaunoFD0V/Ktgjoamg4mE0d63rgeDOh7JjuHTNQR
jx5woir2f7o3NZ8d7xje8Y3C0NJp3QYeu7UR6aijrvbJzQJAvtQ7W7xEVfE9LczxmwzEdswTeNkR
R1iMT2fQi4mrObJbKSbQhkgNxydfYfBLflpdDdhY5sdCsfV4SQhY4bERPlE3bFPSN1s3TM2cC4b7
CkOPyrwr17ZakT7jN8XW23j+faaU9/lwNSYt+NLawS2/J3Ddsdhkw9rOh4Rnc84wI27qS0Nn7VQ1
47HVVRg/SCqXwkb9pxKpvFj4thfjFDHwd8ZXaQRUoGbRxhsidPnamNNs/pEGwXLZ9flWSSv/sS0b
+jTt+LXLMnWjlXa7ifoA27iED9mV6Em9p5cXiOCgYrLwi+5pdn39kwY/YKEYpsIJH3w2CIYVaSh1
y06+39CVyRWhyQ2OTGo18XFuOlgyz5h35g+MDYL7iU2hNBs2wGoerqpY0TYswoLRhseinYRHAZpp
46E7rKsSFKiflnxyGgkwmffmTgNfv6B2k1xBm6vsBbJhlzv+uRmYxrGTOSZYj1ZOzXpoD0wWbH1y
8doQIg6Rw+pQATRipYcCrgfhK3NjyWRrjEN48eySfTRifwPUyZW2QRSzTNS1WQcxDXKKdom7LdfL
uKuCKjoKjb7iUSnuesZsEJWxZbY9tdKCljVSDHT44NjCYBFlxO5wmjZkmLb2JJ2VUbXe2h6HaFOS
vFnIUVMe4X0R1hX9qhRasyqMKmezNzZbO3WCbcPOfuEzxIR5C8IuyFzacDXYZWp+QJZ0XLinbBZH
bZmjvm3aRK/dkhkCdnTVPjOjRUaxG21NKYbB1EfMyeO4OhDfAU9flw4PmGiXjZV9zEjxQ6ihl9Sb
M+YYVz3mmJu0DZtHpW53pT+8TJ4XPZHJYJYDqHRX6bXjjvRebEudlpQ6mlY2kPt1W5uUNniUC6Ve
xv5jmSP27KSh56u8PQdSPgexpoJCPHB4bs4OFmvmR3QVTsi193X5Sv8MIPPQzFaF0BXcw/xQzT9M
uZGi0OIX1V7V3ohPARMbBqp5z1OIG8Ho8ocAAGDrMzeBR39SHfK0mWSgqPlj4NqTwaBpds92TTBz
4OJZ0a/FWpJVWit1vmttJ2N8EkV7Sh45altms62GbjGmaUJCIAUmJDpnr0UCbLA57vJWPKd9C7Ov
DQuOlvZDAlhymAb10mrpSkh/WtqUhVYLExPl1jObOz1p+iNNc8uJL8+urPVvNlbjuwJA2zKbw0Mj
1bzrVrVgdFOMgvlHJ1qgSKRG7MB4xZznFntzXkgS5Q10wQoDITlmedBHA/iTgqmYogoe/r3QXGnV
0VEfm3jlryO7EZ9N3y3SomgOo2BhAhezAHAzo7GlPDma+eExXKEsGq+QkWi7BDzwTjM76xCVCv8W
23WkQt9kc1y/yaakSTMmKQ6N8MNXVIhx2UByBsiageq5sEqOXL2w7Z2c7xonKsUTUzTcvOoiNn0K
QWc6iE6Owc/66ki/efPsFFyZCdsLKOwtnGRrk9WB7QZquaZxE6dB0eVLXYxipaXMsB1fvKl+8YGL
eDfhnrgHRQqY00rYsVv7uG2GdZmwYuU1QIjQaT6mmvClYlLIS6UD31JqoY+p/VAMVGS32MdU07uk
Xd3tdYeDWNBl5TrWS0y8Rsn2pMzHYxdwRq6ASZO9G+M96z7xl0SdGJlAdFwI+IqlySkjv/PbrLt3
bNxidlldejwil4A7nU9MLtOKeU5vhXcBrDXXlHVwYnZqYHbf9gNT2zbKMcCG2pvBcOA0wrh++PQ9
K91mGg3MYTCsId1kSx9M1ppaVFj82saZki8/CtPL2CmwV/wh2yhkoW8a+esi7/MHSJc3xnnZw5g7
e0sK3J2OQs2ww445lcWDNYGspL2WnQaFhxTmEOIS6SDfOECQmQ0+ZRq1x8aJrWuhgg5WO6liIeKX
Y5A7xHdtg9vJC9Y0n5Zbrwim12Z6cYZeO/nzSyYCHzpx8PjjB9nT93JI0266+lHsk2AoNHfs2Tj7
RDSZp4yTayptcyyStt/EjDZosOtTd5ip12ZXWJA2OI5zi6yQA6ASWm18Tr1dmmEtV6YkvmjzRvrH
zxrHYPeT+1srMs+xANRHgkAjG4FxjyDNkzNSEVEiiDyYH2rgNRwy/faOLfoyMfj4PKguz0lBvxab
7gz6GOQaq+cINED5sJL6yJy03mR9eZtoFd2P9CZYUykunumXa9L7kWVqj+l0P6LsnJM5wQali9hs
g+WfdxetM5VothFP3i6xPYzLbVqtNWtd2z274z7kiadiXvYKlU1Tfhkz8EOVbpLztZ07vyPF5QlJ
nqfK90yGVCov54Oa+Ra1RGYhUX+oRdZfRETwPiE7SJ3zJWiL6tx0lb1odZR2PP3FhhumWAXwqWgj
ZcUa4ej7FmhPhU4+GCOgMPVhoh8kImLbO87LlKlvTR6Ex2zsj1OrW0dywM8TffdsRKxtlk7f8Tv4
V733dm1eU7vSd/4+TQvcKkQiUSx0+ikSLX7QmBEefvzQB6AvG8JSq7CwD/HAXtAP4s8mHdPjpPUX
0y6V54haeYiL1VcUFjAItIc6sx6ZZ3fnIG+MLQPdcafGNvHaclqxLWVJ0fVo1yr0hJZjfHEG6jd0
BL6zLJJDoZf61hgYFzZKbHMMeLF9JzyERG8W9ClSax2wfeJ4sWoMLnquUAjbQEHodJiRZslCIPoI
R4Le6Ax0UhzdvYbKTxhqULR2xXAEBnvJcl0MOfqVUbMlMrmDirC+tmPiXaY2eiH3GxyNCCKPovGQ
a4tkSU97uh3Ysp29rNvp+gncHPv61jjp8k1XYppNYnHzwlG/T8w5PIJUcFSqaZbQItRJoTDGGWiv
2ukANXjPPH86kKoaDpsISj9ZRZNDjV+sBf/+oksHuqZF5K19pDiyHYydjKZfNabypOipsoWaEa/Q
jXy3kZRWM3Jvd0FU7IfKmd7lSPi/4CGZlWfyTBPPryebzT+I4/xiDqA/tbh+SlV2AbpP8Xso6Tjw
9Snd9W3HHqRXj3ar3Is8M3dloUK19AQNq2iKpsHer4WaIiTigVNbB1Ox470pKJzyuhoDrQ1ONZTx
uGbhPlOXqV1DytCIR7fLKRj8x7xn62eHNNXF2GxTCjxPlSrvbNtMSLRSh1ahd+y8jAbIPljHLVNq
xcnfgqmkry/v1F1M2gy8fO/yK7DHICVXzPvggJUBRWGOjYuFZF1cVmCTmpGVQMvlWuMZHPWRsbVG
+1KkQGy70SazUEl5VgyCMgoP0g1Hp2TdNc6nU68VMme3Si1cTS+La2vqoIzkjPw012gB5cqS3NM0
dfcsFYw386pVaaIhlhMREHEh6OFW1YANzd1wqFnzTsXOQRVYgZFuk6j97PELFbHobkCjR+arKTT+
xqZ0tw6abag7hxxEwdmaDJ7IurTWnkJOOh9b/iyvBwuTQN2hj5l50ZCzsqZUDk0oQ5sY6zLP/Wni
nvV46ETR0+jZMGKF8e2H8eH/e0QI+Xz/z/94/0wJ9IaoL+G35he/B8ZmbEj/u0fk+B7Xwftn//17
8S/+uz99Itoflsr3xZAq1nKJa/B/fCLqH5aGUcSUFl0r+D9xkPzpE1HlH7rQeZA4Ujfxwdm4N/70
idh/YMZWHYLLGLCx9f9bPhH5q43b0k3dcFg/JS/CJLstZlfWT8mIsDXUgVpzVAR9MtehRdDLaFV9
oeNV1PJW2ykzJjYsOe8bHkXkKV2EtEfj3SiJzqyDeXGcinxyAz9Qj0x/kl3MLa1KKNVawt93eGYx
h8iF+9OFvvuHkeXnTMcPr+XP/haT125ZBk5SXddtIX6zWKVeHghYRopLdC32/OSa9++11wrGodaz
UhI8UUbK7TJBVi7C/LfMSwJiTHmBznRQ1afG2IEpDw6WNfAAsL29GNLygskx31VVu/FACWxMfIIr
hq3+gz1xbgmdtV/O+Qg/b1+xheeLjIxWZzxiz8lWjWacFE4UHPColwsJjq5oGoEz316iqR/fwkxg
X2zMK6mAdC+BMh//+prIXz1086dp/jD+qNTmWHyiv2U6oO1kRW5Rep4UBgVmqhocGfxTY9Jgcmdo
rcM/ykZIVaNjaxcl0ultSpcNnSklhTJ4RoTzQNXaKzQGcZ6CXADRAA7aO9FLi3i0RyUCiNHRL6Tn
uVuXKyqL65eKxOpiDJMnPUQbADy4/eu3RfHAr1Ym3pbt6Bg3BPhD/HSz1emnm7SznLakVTVYCbCq
PRZBnrktqVXD3k1Gk8xcXvLHwjrQ0l4cqxaAJuunvf+bl/Frimi+unQiaFKzuNmkjevr15eB2QuY
rzAA2Rj+N42uwVU7Cxh+LG9TuB58I3yKB8z7gaTNMvNuXYCUWbfJKU9I2/31i9F+fzGWadp4fE2B
VZZMkz1fs5+uCWlpc4p63eGL155klWmPfQ4zmrFqb4baaQCPt2j6adeguLpVq+A/+JyG2rsMbYQT
sR6t9WjPqheCyNnP+3LDtLrfyomMsF2IpyCoiA5o1isFy8Sii/K7p9vBVu0TjPnNVF+SERqpiYMq
jLRHY+yx0fulO0bY7v/9t+rQVOFgqJT8z5pd2T+91VEhMsiQnLeKDwAvJcnLtqNXpvfSc1XgoYb5
Wqi1uklM+aEHQDzArWVBdoxIOY+FQPDxCbpbGQ95Wo39fcRB0qXgLHU5rGT3MW0RbtEq9vKHayOv
e2AwSFk7kG0cP3PrI48rsS8DVj4rhWdOymcIGed5AI4f/vrN/hagYww62+L59gpbVy1d+7Hs/fRm
u2oYOj/9gR6N46M6K8mTji+urqx7Hc2OBblex55567xrkthv0ovg8SuptoQxAvcelh0klPQztfp4
aWBBXBqEnBdVW77JikLKv3656uzK/XkV5uXO6TGN5xFRMkf/7TZMw6m0Kz/xVzXeGKBBiXrE31cU
ghKpCfJN1tnAh5v0PPiWd9Q0mFlx0DFUNSAn8bi509isub1Q3Cltmm1Hbw0lzuu/eZW/LyDzqyT/
Z2kUJeoqvq9f76C2HLpAaqbimirt8Xmpf7DdmmvoWvPSR9GmpkVPVPnxv9g7r93MkTTbPhEbDDLo
gMFc/N7Lm9QNoUwp6ckIevLpZ7G6MadONWYK5/7cCJ3VZST9ZMRn9l4bTWR56mqebAdZzP/7K+v5
JKJYUHO5ua0lr+XPz7EhzRATfORtAJD4Z+aQDUlmat6Mtj9tk5RqDknDcLGKuttkzhKLNoWnWTE6
mazJfFUwKZdeJcym7t3yUnrjjbb66kRR/9k6qVqPA8T1unfoQZ3gqHjR9yL17ZMRkiYS5s2brNj1
VyFL4kz/IJwyQKc+zNvAM/K/uZ7Fcv3+5cEgYgY81VKmmI77l+uZrW6U5bUbwKMZfgubejUns3HF
Qh5xXDGLVZt64tS3T0JDli3noTm0BIttVcGypkIRZU1Azv7358D6t2/K8x3HkxKKi21Ztrk8zX96
uQaRVIEXl5JfL9z4YvvHuVkbxXUW+LzToUkQ9etwK2MpH1mCLJv7bWxc6qoPzwx1eXa7EMVA05yA
tNlv+KGPRHCsqPDGCyctuM++cBiR9N0jqZ5/8+0L66+/U99ylptwOR+I7/nrYxyWpd24kkQNjj+N
ptAkJyVYlDmspVLthicLHNG2Zah9ji1/PMRt4+3GpEYWZMx/46n9t8pxkS+7uHmQLVBuyGC5oP70
u6xl6FSTBWCc+SkJiObXxDzxkufdwQngYAZZp+6K1HIPjisguQUyOrhViThfEsMbAYR6FVUlDiQ0
bnL0RQh0SnEdWFRIdn2HqLDTLQflP3+F/7+T+btOhiaCqul/7mTOn3UJBjb7/L/6mH/+U//qY/x/
0MO4yF4t2A2L++m/+xj5DwTrrsuzsHwRf+5j/H/Ipa0wpc834PFP/XcfI8Q/HM+ikeH/ASMj6LT+
8z9wE0Tf1b/K/39mf/2fP/+5Hfj3GtHhZuP1sFHcUxn5fzlcXfbXymNgu3Ua5zCV050bZr9Zk9Pm
I/0AadVAt7HdJ3vO37Vs6795N3Gq/PVwoSBDuu+w0aHZ44da3t4/vRBR7NigPnOMG1XF4K7DQahH
9xpS2HJuCOaWrc8kKus+JtZtmB8Hsa8992wu8nrVIwIgY5E+NXU+U8gRV8+Enx02OYAmaV2JkIJR
pbNiE1SRs49btEMOeXoURag/sOh+Vx772ELlEHqtl6QU3Y8gbd/S1PUelv/hd/V8YPP3M01N7y52
QvAkctpFdW69M1uMRfskcUleVDGePFl2p4RhVeEM5Mz6yZcr+vdJCnmrihZ+XwKY39bxqSoAlzq1
c0wc/WjZsOcil8QcvC8wK9V6tktxtIc+P//xRbQM//UQHEItfttNv+sb66vKMWbDn7B/NvkhyaW/
deJPn4iIjXIrdwM4o91WTfw4WgGhM4yKwL2k+5KLUGRzsSbg/XVmV3JSKUb0MMBKCv8alGAfUrUu
+yma2xaF43o0p4uFBpp1A9GEygXugt9/N9jIEjlzxWrmYN+ImSK3EacMiZfAAzHk6MfZWUUrK+zA
CZrbzANDFXkrP0eIJQsfQ+2gBTGRhJOlOMTWSW4dzHDjByQWyaXJcm8Y5rBi4sCEerzQQtdM/C7X
EF7ZsfKYeAIgJ/2QeeMo7numbolTvQayr7dsCTbo30uyJ8d9mo/O2UNAXI6APTVqlbWtPpBr3ky3
3jlBOz3CZasOisDcVexhcVZF+TmQRpN4DEwRp99blLLQrUnycZIIkk7P34Tuna1R3V7rxH5Abgfp
NB6a4xg1IFkHfsc4Blgw9sZFJqwNUYCcI1HlJ3Rln1ZKak8q7W7D5gZ3hTbzteu+iUy/gqk9tFb+
qkjJzBoCFQBpbmd4vOy+Vkbv/44TKkKxgNqy0FkrJxNHrwbd6SYIX6DZ3tw4IEEj4Fmr5D6srM8e
k7nhmp/KWGt8syymoeryW4p0AOe1aLcoBsIVADzimHIXcwD5SfjnRmDxq85I7nPSc82xPjhiOwSN
yUXtpKs8d84jc7udUKG9Nos78t8/J2nle2vqPoqy2ZoS3S47sBz0mNhMebr3+wJEInoIJJjer4n8
XCLb01fUCS2ZtPtgQTUqLILdTGaQlv5XJI1dQ2wuYbDYwdyQBy21FpT5BFyWTBj8GDbfrTTI8fLD
n46Nm6Eo7W3oewSXJW9CO9XFWWHLzPb5HDzrltV7uEJ8tlj8Mb5Z/DxI5chsoVsAHTDr7qSZhJJ6
I7/apjwT5qOOYWDiCkSpWOoiXoFXMg527iNibrD2dNCJIj/4GpMBaJtIj2NKQeQb22YGIzUXottN
PIKsNPgCzfgQevUOU2F3gg5FJJxmEhrY6tY7DIbCozVS6gFkwVecM43og/ZgvqRugMcikSffTEg3
yEF/pwmxRhS95ir1fAQRfqUPHbmX2PiSs50V7aMC7FAn/i1PnGBHSDS+ASjBbMq6YWe72XiR7vga
DqI/xU7+qysYJeMn8naCQe6GXUp/RB8O6zXrvzNvRvSzbIJbrP0ogskIYcDjTI+5J365XGBI/qvq
YoKhwThl30KsGmbRXycWtvd1PX4PAxEZZZrQUDZkWzv8ieIIRm9Kjmgfh692ycLPRTKPmGDJV24g
EWvnyVVtfbI4tX3ZTNdR3+raCB4J1FCK6W2YChILAd3uYwSIq9KFMysSoqlh5h3SBHzkPBUSUPFH
AqHrgDuiuuvcDsWV4UXHQpLAlJjRtpZtDujSY8ukiAL3Rs0Hz77X6+rsbIwuRore3zENe4Bb5MLs
DVhlZ8VTW1sjcvHPrtUVUCxdE6bnBqztjehqYNg+WwPkbA7OHaMrggJwapV+mT646M0PRUuSG1Kp
p6DpyNAxQrRhpXeLihZTumuXvLJ4HZQTJTsLXQ85qY26OMuXlNO+KOLowap3Q0M7zwo1WdumY+E3
QKYfT28VVeYb2/xxI7zuNcoAGw+mRQLzI3nC6IZawXPkheEL8EweN2zgB2W0T4PqjUdMnyffy8h7
11Ayk6yQR8sdvHWYk4ZNlA2tU6jCtwRvSY/+MSBjCkRfC+wB0JhlsPjLHFk/Y3hAfFh8NMSuED9p
oaT1563hHBnyZDdCkYiWMEhVzYTRXgNza9Qk19Hp4AxJmio516V7LjxIjabqfzF+OxlR/1ibhXjz
B/2E4ee9dNP5SOvoPeTgKubRtu6gbuyqcSIwuiaReny22DitHEKhd3MyepeiADEZE/+0oxNsVnVL
2oByVHmuMpKIhwKCJKPfVdfIdtfTj5z/+BLmP6aEh9Z3+pbUOjhSxI8NbI/dN9D87rNC81il8oUT
RjzH5KdUZ5U3wQ9P5tHeSXlZqyh7hpII5NT7EaNG/FGXGuBgDcZCECRpJlZNss23RdD5FmnfzR+d
8jRZJZkf85dIkUePpeMe0jR5iFzr6AsgtnKQuA9dorzYiKGBZVsk/Y8+h7RZK8Y50n6yiz65d+BG
ZClxBDE0tzcPpRFW/E1RTMNjzAUMYmE+d9P4WOLSOgOLRyjWgAB2vEmc+96e2OJIa1uQnHwV+eLT
Nru9G6M1MFvy3m06O1Wk+aXqiFWTLNFK7b4SNqLXKLo7hEkLa0l3yVHa1WcWdGchVfcceARsmgJ+
MP20c/rjy8TUJWATxSg9XgDRvb1hDzgo2ZxGP3sI6zp8J6qb5DgM6JMG5zFO+hwuX0D0kQCinGMp
TU08RKivTfEZ22LaspSydolidy5a5043HOCNmxbnMYZ+FpCpcZ2r6VdZVeG29vn7Cz9KNhXqOH4c
FNGDgyzTcyNufjsp74ropwoL5OeG3AahgnOPl6WUcgPEc0I0ZZMknyf+EcLldECJCnSrxnDR+523
QkyTnwI+MSSZcbfvEgfJs1Un21iyAjTqJNsMC3UtEoSlFb7y7zTsWyDf6lsSP/5g8QgQgDYj4hsT
QYxAhvnNsMejlUbzylLVg8U1ecY/AA1knn7mqRmccm6aVW0MCzYp++5CX+998zXNuuLFuNZsGZ5T
AwlL508sfoOQAzPDzTF6ztMUz/2lkjMQI6ckMHuujHUmzB6kh7qNaew8d+ZMmnrmlS/92L+V2CN2
6YCLPxXEx1YZAmHCNTddr/V+Jq6QbxtICWPZCy78lwnD1znJagRSgY1pzgxJArFCB4MRP5yLrQtv
QEKd32RrdNxoJYT7NTifUw2xdsbuIACkMtePL9TB+FfKdiEckltR+lS7+PAZdUIGoDDN30sHXLxt
hx2j8DU+zohQtQzL2ZzzMBiAXuwIEOjkW7eBUATs5k9JaxiYWMFHsw7Zt7YXvKYzIsehxiFTOsNP
h4d7bZiW9ZOXbxMnboXMC1IWiOqL7cXTvp7YB/VF3z82ybgpsJChR1TlzjObZOtBXVkHKpObKiu6
c6Tt8MFfcAvIAfGxhKLfxXN6b0Q+IfRpj1TKAttu2PqoVHascuO5b33zMJqm2Pv2CPQ6BgfdDs0T
tPDuXsl6nUvL2SZjGZ1rOwX9w+XQ9W7ziB4RkBA2OLPqWYTaCGEdaNBs2YtuzcTJfDkMX6mmNHO8
rDqXHubl0jzJ+TtjgRHF1fwU9OHLoKlVspyBkHRYBGH1JKZmBt1JGHZ5HqwGsuEUFees8rdeQKCk
RI+xFbWdbIgm6/iNRdm1zcyzrGR7TGAoFlHLp83Tuy3MOFnHi/ovND19TuPI2TZtyOUgCmfbuTxn
IoaChn7zk90Dj1GKJK7ygjPDp/DmWmZ4g7J3dkKP7MCeLF62bHAjBkmfVuJywyGWnox+umhrrF9F
hhyA9Klai/44tNOVZGBnn86ReAFjy2ZgiE2K2lY/xmh1AYCdi9zLrn1FA9ATlskvJRQ7U/S4Q2uC
PGzs1yDkz6MGRz1je93O869QuvVT1JG0LJVEQVmkatfHsJ9RWomDNbgxdEDnWdWx9YJe68Tn0h3D
Lvhl4+AZ+HYMHgcdycMcpwX5xFN+N1pnpZ+tmFIzMFV9CGZGbfiPo/vCi4bt6KG79frBXZEMWm3Y
u3kYCLjoI8cpN74fJw9hk+2klX66Xd3tdGGLfdDlmMhyaT54yr1HoWLfTS1hy2FMic4WM7lA6jc3
7JCWZDuju2tMO2ZtsxDmtS3WdjFGe4qv4QnXm8ANMw6nzCDhtyfteN/Dpp9oGboqCy9OlnhXey4R
oxWI1iYmojfuY4TjoXnvydY+tQp/W27oelvkcjh6QJQ7/KG8fttSDoycQbFiKAMOI1NMnip5LxL3
kGjV7fCqRUczY+kfMpjZaOExR/OCk569CvlPTc+Ym8RS+C1m6G4+1jPqS2Saxd6kR9tnAIbII43r
hzF5U65PSCePGeAS63VAxjMVnv4iM+7JjtJtXc7NtZ+tmtz4HG0MrgisZq+TkdXHJkoyLG0s1ZCB
NGuq4juUe1ixqOg2WeR+E/FpfRv6eZoAMJK7d7eQk5/sdP6IpyBDJpj8+ENIbxXthwEh/iRI91p6
Vn/LNJrAwlZ+Mw746OOIgjtd6HARfMoYtvBmHLwHvrnFxjVQLw2PEsXao0ff4eXykb5yBREYNn1f
O3tp+umj5RnRDvLlRHXQrnQv9FGS53EK2+oaxjrY+w2pNBVs9oNKbGRv3uiupB1RTWA+2Fvo4xEg
jsnWsHCyzllGcFWZbLOkgGTlmNFyUn+OzWgeuKEvgRflZ3Nw0mvfsiYrq7deG85DZ8/Og17cPhbG
0kS3w8FpOWtSDpI0rtRFGfGzRWN4pQ2y+FA5gUoxvrhoECvptfveS7q9gTZyM4Rdci741+yGWX2V
Ak/ttHjtcMCjce3tvYb581J7o7kR4z6jxNuXXSZeIxeErV0ZtJxWMEAJiIrXAnMCOYDmvW3Q/XAw
+weYMDjEyqhc6Y5Lphi95xZ+wEnU8o4MkvHcKuybmIvOEFzuiYa0T0y8Vy1Zlbz1sJaUwfuHaaQ4
J1XCMKr3VmoZ6qSmIcgEUfCje1bi5ijUIYvmDez5r7a11Cf/9VWKgv1XE6cnvDzRzc3ZuYUURvsq
pWycAPXqYSZwqmHLGo3dg1N676PI5CkEGbtv03jeJ8gkNhqnMzO/8udIMcrd1G8C3Ke7PxwJeZos
Rgz7BOf6lJO7E6YUzW0w4HcvcZekMf6AaZGUaQnurdUrTLpvWYP7kmyiGaQa73sSNJssab8aGFew
aTc4e+llDT7IyDT3KbH2uaXK5x4wfLfIKItYf0C6dddjJJI1AsphLbr+3gmSm3ArBmGJfss9/uBE
n6MAv5jnMwTTBI+Bk4OI2Q4cpFGKVwDSWoLckJA4+zx56Mtne+52iLGx5+r+xTck5aoTuFBjhxbD
slsb8EyjfKMb/buq42YfVwb0J/h0XJj8FDYdchIvBgov/+zMPrnUvaVuxNHbaO/2gy1TUtLLHM+p
dFBPBO62Nqh7FEDaC2ybJzfOAeIv11M+Gju7sPZ5o57iGEuYGoZfCYaXl0hgmseoRdT9SNhuTe54
WsPik+XW6Q2P5jS6Saley9CG7DTQIBVquLl4mY+iSd/9UD2z67jJMvwieiha6Zi4DX6h+9ZtiJUx
PYzYuQvDJ+ypLayGy9GP44NRj7+Q6ZV3ur3n1FXcKse2yS+Oh7DMMAFQFHOG5N6eclxg06cfLkp1
mB+e0F+t9lo+pSpZBR5k6YRUz2gU39GwoAuEeG7zPOA6pJBWXCNIfwmXEg0EpbTGGRQH2X3RWGwY
iRIlCRTTP2qRdd/UjKSJxj2pnh44VoDLmF2m77YbXQyNB7/igd750CZWYz0G70aIC1KbqXHyHWzy
jcWwLW+jgiSXgGUvV+amMsZww5oqWnsepXWZGHLPUIS7LJluIgRibna2A8/JJu2WTNAdolgFuQ/Y
XFelXz4cl5XssnuXt/knkaXrqA0uFsP/VVvbEZOT7KTDznru5+notIZaF6SyX01E97ZsxnXlYhQo
dUOfLacTBH5yyzLw5tLtV03GFd6p5wHnzNqsWeWhhHnwxIs0+/Kpx6OQ5dTouqNIqai+D9aIvyDk
R7fc/eRhNk392Ln2oV1tOXsZmT8l6B+3RRKdemeSqDx/Nz4y+2gIACEmQBOpmAMcpMgN9c4q9HcE
/e9SNN3ON8OfedLhSWn7dya51a4Z6uDUTJO/ysoyeRAjbu80QXbX6B5po0+yEXBwDge6xit7NTtl
lhp5aX3vxTkr2YF2KZkIIHQhBDsDkj85Qr5IzB48OF6djRn0WGkAnK/Tpr6vTWDmgdMT2pqpgrQa
fIzugHA6m6JmC/OlQ2lLbo2FI3WxQByKdH4qhBOf+aVF+7y0MzTFAa1WCseeZ1sfW1GLI/mX4zbp
sw1v/QcYH/t+cTFUGg1nUg6neM7OvmAyF1sBzc5Q9Zs+zcwrxuesK4u9QE9LdNdk3DdW8O6WzDQ8
VEKXmP5516sOg4Lhx7cY9QQ/fPeWdvVzOs2P+Crnve5Zpcg+CHbe2G5kY1g3qmSL8DMv2ZessFd/
/DU4OfhAjI5rL4om3DcmIoE5v4Mj98YWBEip3SwOevtxcMyjox/q0bXPlAXw2U33V8tnvSMQQh/j
qToFTpqsZssqbk5omPTK9iWdQVP7SsQn7Q3lGcD5cPBdoolnJC57323DW08i1DbiRHkoNVtf3QpS
7Bzv3Z7i4a4i6+BUReWTpXtOSBEma7eKhidG4hPCravshIOzqoGE3uGnnjOEUDAgA4RjO4AW486U
/c4WIcnvrpvfNXkHwmjs4S94EhsCJ5ZRl2hrwrrkDVEfcVgH9xY6qXWNx26fWZMgcK4I6w0UVTOs
Z/QqhU9jh4m2nQxOltQgzsDP5zvW1eGOtQeOr1PeVfWvGqcpIvboapaNeHJxfm7+YKepbB4xFxcE
G3Z9tWOG0J0DM4KVyfWLbCn8xhDxKY2ICW+HIt7shLHDjUcJb+PfV0igkGCT4YIcrLgfQ/ErHZvp
HjdU/ZAm2Tva8eLYi8lfZ9pf4hFgTZaTvwFVcWdrcqAAqwWltdcjdg17SF7wjNCuVfRmdghoonKI
mWpuJZGKq3pCLx/rnhhyzASi7sk18UhnmfV2tD2xtcHtrQdoFzvd4zeG2GRb5UduWPbOTcnkQtjY
EBWk8q0RAYjrihSfYP6pelCLvl/uoYc8zeHUMWSCpZr1pX9uIo5pAsvcs6p7+ZzZ8j3XsXdl7AOb
QdgYlJ0tllC4BSWQpzSN0lPSmQndsIKtMBfE0XbReFOZdugzG33KzYGkck6TPh3yQ9Tw8Ecze6HC
LPQONG8FxCCAgdHnCtbb+AYEgR4kIMvXjGC/9MLFLWiyRQfEcR/6Q3ccBqs9FZb/S1utDfOb4R6+
i5MdveJE8e5LyIFe7p2l5zQI6cvxeUpOjeH6+5n/JKs0/ej7Ub/ua8Fq3me3lIKiOaawDq+SNOYV
8YI10nUpIczO2Hrd8rkow7MduodCFd0ucKXeYW9lfoeaEmgQWxsbbAB7HwEiOyXhhl9MzpynMYON
9EICE7nS2KUYxyFLq13ltsY5suAXFKwiLJ8AxUAjAedhvDWDT/yjTo8yM+eXJAnXfr7sPJvCpzGV
w7MfqzXEkjX8JPU0C9tYp0Hl7+JaUZx68z500Zjpud8qo+seRykPiajrO6vIIZ042NmLHLt1Y2bH
3LSepyxNzr6sDtmQcdmQbH+hshTntvnCewRgUNwrzXq2y4VDcizgqQZMDWOfxS80UojW+eRsvVjt
gGSp+4D6JW3FADu2fItT090zd8XmJPHxdSwiwR057YqtSb4dIsM7xRJKF82/b4rkbFLGcdDUd0m4
hKZb423k+bYHssoDh8Dt3CHIe4ZKmVIH4PFMoXJUyTVrM9A0aO+w6ozRKq6gWTum/ogY5O6bEKma
QI0/2ixwlCEGpuTAls3kMdK98e6JcFuc8GvQBcdu+4Dq3geIz2zab0+yEN6G+edN64a0wFS3W5RF
zj6qQcE2sZ2QdBAXu9RJq3UyqBab5TivdEOsb24u8LYWFIJR+Xue5vfGE4jiTHO4jy0eLeXZe5MT
4lpmbLOzYjjZbjFSQqnqkyzwqB8K4HPFvGEm39JJGwNMR39aW917V+bNM1VwjxDeYYWd/cznQl58
9pmk9fnmOit1vx8m6tTWuc87oV7n8dRjWd1F1dzeltEtQbIcg5YXH7weeoDnA0tmrrlT8G4JB4Hw
Lm0rZiUR1I9B1/wqQGAVkDYf7dEGTjCbGWTx4aWJy46wZTxXSWrtw6azNnmgxrWPMY4hgmnid9Pd
h+Wo8MyhS1XmZ8neImptcqzgNGC5OFSi7LD22du8H8f7wq40jOiPxU3VxXZ3ZpkjLjixB5rgKxU5
i15umn3lpcYO+zvzgSb+qJjA7ULG5Ql1z1bKKNjio12p1O1fi8nelKlrv9pmehqSqjkw0EJvs/j9
69pxUWR2ya6YlywHPRk7tzRTXBpsrfOqz09zx668sJxz7xXHPCdBoy3pmCNsrmYb7T1DPKR+9BlM
1nHOWjzZCRuHUtyzm3zuHfo/KOd0Lqb7wHyIUV1N/7TUcqSKPBmc+sXEZmUQio/uIiKUp0Pvn3LD
f2Sx/VykJqbe0zw4bKEihZWkdm85KyU6ZvhMmhVIAgcGigGKCIt8gCXTra2H38yCgDOZSxZUgnPJ
a6MT0025IeC8W4OReI+JwTybORrYYJGRRRYDXYKY0AcUHFfj+nm2aLisLFKnKHF/O5juVr7U+8LP
rnrmlYyiu0TPJ2w4eLXCPFpRoZNdwMYwTtOLVTWXzgVLEbJN1D22nzb/wrPMltkjrQbsCvktggGz
Sj4aPnyadOx95MmslBW/zS6fNzyPuO6Hwzingo3onbKTX41t3432KEn5S+2VYTDaLBWNUsxRnnCh
zmL4XZQzIfVNu2L88m3hCCPCp/wpzeHHbDPD1K51a12/2fFsSZsmd0zQDajkeYJzbo/MtG3iqvb9
PH7IxrmSOhUsNtSGue5hDIEf6NyAtuRML120ZPy0y1wOM4sgISBjh+Gb8RruwLBuXA5vSdSoLKIV
MYR8ygltmVCaIzY/Cg1Bm1Adm8bAWHdZfync4sHpynIfc0NlIWmzbUe5aCIdj9x7HTiHYjadc0Nt
YUzeCjRwfCrtDiQD89HQ/DKTyFpnIx4yVU17ofr3jGqiGRjfxMGUrH1X4jMIvzwTpl4k4RW6QQNU
zLav+OpVX1MsgjGk+4sY3hckJE5t369Fvq2dFk0G8oacZTPY7yTe92W4s5rUIGkzyvZmBg8HQyqh
ntQAK+ITB5azurkWsdlcHRheq3SJIAk0CeJpNkcn3KocKAztOgdlQiPqjuJOb9DPwtSQU/5gGQwZ
GGclazMYst1gmuQJpd21QC23rnDAbihQsl1Pc35WvYtbaOjEj2K+YdC7OgBjoXT+pk1GxphY/a2d
i2f0HuI9X1b/qWp3JL6Vu1T4alX5ds80rzyARgEpXHp3uZuZCOZrezv42cRIvu3O7U+f0NydMeEV
63VzNi35mxSe9gdZBZRD9Q2GWXiZfCPfSrgomyZjHmcv0LA4Se8IV+l32jYJM0pAFHY26QMMZu+o
VrKPUjAxTFCrDmNXvHpNcQ/q/r6vKnlcyCF7nPXBZogqLGGhEfJiFb9yvPM3pucHr2q4wiq8feBc
2NEEwcMcEF9nx/SV0JAZ5ckRcoSH0bz33YoOf9qw9fPOevkyasSZTUwkd6pPjdbddgy9caWmXF96
GRtY1RqeMkQYNctQf4iss8iEvAwTx04AanCXqaC95q19i7EV7n1L621eTySNT9paWSmPGTuV9jvK
Ll6Wqy8ZC17fZBweedRH7NC+fbTrhkMftQ1imTeEysXZNOfi3IKrOjaZfa+nwDsPYf/DbP3q4hu+
sbkNXuMRStt71zGfq215jRszOqblBMdTeleCveZdNTS/efT3Lpcazu1xw+CnuqKcfMD2vyIpbfqm
Al2H7lhjQa0gBTB1yWCYwO5Ppg8lPy2z/Sb/M+f6HKr7DpcbXAnxGjg5TL/GnM/aEvWqLJV6GC3l
7/KaommW0YzPbk7I6bH2ynKK9yJuHpdoXoScJCJwuQGwj5On0C2Qdvvf45Dmb6mo9mXiqo/K8rLN
HFsR+Z2AF2aja05FsIhL4vSlzAJY31ORXSjsXyyk/OtoTsObPYl+rVhDXhKjBCo7pdFmyhZoJXa3
vZP4Zy8GT2sZ9tpJVHVCapesiSXnTgZCeEE4Ve0zJ/+mbLJ2IPGZl/HIrlvgPduEw8LcGLbD66c3
CIbUYugfT+xZV63x1adm88g0231Snkt2WrhmS5IfjFaajy5oAW3zCJtec8iCZ7th8ZpNY4ELKad+
kh2zBk1yQqDuGgbCR9vq0kNqmMmuDnvmOX1/BR040fCxGi9r7e8GKT3+VbiWxLKgn2RdH1nzvrGC
rA4R9KgNuyekInq6dyztHz04ZPiRhksXLBOYECZogf+2hWES1f2rj5Rr24BcXJkIird9VmNK6fqC
pfyq7Vib55iiz1M1/lQQPhEfGeocKc2hU5r7bFlpg+18UHWdf+SeA2VkirYaJ+LOUNl0LdPsa2wn
kq603IIkNG9mZTrrjPXHpsANwIRuIJqkKbv7yhOYvUt7o+MUFNaU+5Bbym2HbufaENjq1qNkY4xO
smEozsCmCjdGlVTHwIJ/0JesK83Rsw9up4zDUIzXQhnRGQB/fI4bYTPt5cHugM36E6i5JH7RqfuF
+gZPNUDFtHLyLRNsgXwy7h+wvj5kRtqfK+gcduzfp1NXPfSDYiMFHo59YFo9GHMyMWVt3M0YHVmM
tq+FP8f3om3fEHxR1Umv3o8yJbhyqgnbiMAnRzTV45SpbTkX+S0ri6duDJmw22F6NEWAmoEF6G12
BgLlhu8pafVPT3bnNJ3kUfZDu58CdQtYVHKP1N1BSEYR9eDcvKm5Dj4xfVMPmAG/qbctglmvJ6bZ
R2UNkJqEe45CXxy4ZA4uG4XTH1/KGcUXmxdwTLnHIt8r9ykLKjCJZr5RSEkOk+tuUb4XlB7M8YT7
DhglvnW+/V1htd33Qf6Wh1F/BXRysmRnI+wyT02LUq1eXLjKqmrWoaO3N1RD4wtakxzDRLHI9n5Y
mgyjKqfI9BTiR1POz25DAHUftt8uEtZVUUWE1/tkyKoUWkUNX20dzoivina+d+2JqMC8Q0jaGuXa
OBZQA/wQcmIQoxifYoTlg6RUHFr3fcKoxoy63ZJJ/aGjlmkO9tm1EwU/XcBKKwlsbUJjNwyPaWJy
+fI6bOyJXTFK3N0yOQrIVG4xaCv1ClDJ4Zs0jpEJ2xGZ7Sr+L/bOZEdypM2ur6IXYIOkcdy60+c5
5swNEZGRwZk0zkY+vQ6zGwIaAiRor3+RqCrgrwpn0M2+4d5z8/papma6JmggXY2e/UW8JdCyqnsL
Tf1ug0TgS4mhwqrfHK27ax5YU80F92emxgnC3Dlp6td40u9+U/M45p6Ptoz2J33ezHGM/ChLn2xk
auT+vmiMAgF3qWblISJm9z/Zu67OSA6f5Dacmjc0asa6xya0TI1PMHNuQIujHfx/1JOBbXbhc8sq
+DYy7Zyl/92V0Tu27NVAyIyqrE/GFc8TMVMIC0yB4DfXA1PDy1naPPtOmfd/P6Dl83ArDzq9tO4U
AF+Qid5EFJ3NVl3DAbmg4f8aYg5OYzTn5zoP3wucXAHbWVZO4W4w2aAsv0m/ZLuChKlZuaU8WoZf
3rT8LrksJs/lfpWy4Xda2dtctu6llTPTU0xOW0cwcvD67Dl1eKN0j05Xr/0Hw73j7PbEtNXwTrW5
3tUZUbhq0liBLL/Iqlv+UxlwznpeTX5jg/tHWgLONdlZQ0UoABWW61o2Y1ZYnqONINzXEMNFGBDa
vt16SWvQ/v9urMTdo+PDxd4NQVIPfyYDznRdvPKVOpZJsqUZpNYDqHrEIVkFkFEJ7inU0lpR0MQ8
AILYv0CxSpQA5DOBRrYC2ah1Y40A2greOLa1zYZEDAAlRuJt6iY7K6OGFzKO+2HO9qny54eaxFdI
HAzmVP0A3U+eOh1mBlNptTGIwbsy/bZZ0foqQI6sYexvLBhiLDfcfuzXeY+TVVjkhJYNtAhKQSOy
b6kkWtLLnrSUAqrPp3mVhe5EeaGmS02exIZoUUZ2yrVaxCIJeUKJi8jcsPMzhBzoODVPpUl5S+To
IAkJq/pESOQre1Nny10zc61GsMGs3KdO4lve5xwILqeuLQZKGcfdCwu0SrFo7ZKCDQkHVVnHxir1
spRfVcaIpMi6NXa7h1MkPunJcFpQVNVXeMLxwapAgfVoBYmN1Dd5hPK3BiN2y7AvWlxw6ldSdGGg
28N3LyVS5rEg1THv6uvAbv9oZQJhSO0xtPTYFYWNt0vrJzTP+Rn2KID7oXnxTds7VIYzHFtexFxP
36quRfxX4yfjnIHkwgqxTIf0Yel/Yr1rd7Jh/debLK5ZIj+Yw78l8dBfImgf8OXmWxHPagc9V3/E
M0Pjwu+jjT6H9mkuSiDNRuEGAMH5SpiWTgBkRRiy+CfknJod7P03Vw6wWUK62z6uWbQV7j30hb3j
p5nPrg0qz8ttEt082ospBjNva466UH6gftMbSDyF8doNbnRDXN2iW2OuJEr/Ho/hfJ6N2F6gzmj/
YSi6omtPoVvzFYjqqwjnZokoYoiIOWiVZBKjUa51e9EXv1li370h2ndjE32bI52W1yWomvOE3JXS
IOTOc37KEOlv6tavPQ36eW6cZCPbPj0htpq37JQ6cpg0eWBXhmip4+FlBqSF0PNYirrzMpcECs8t
cnQYQ64hIGxNW6ONcP0HZ+10SmZYwYNWTPuU683AcIYEJb4SmcpdGnkul2m2G/1m2KKJJFA5mZvr
QCIuqhTIEoM7P8LME48oaaPT2GWAYFWDoFNF/t5HrwUhWOVX28dWy7p8LdKMQDCYXv2ZL+DZGoQR
lHPaHGQZsrtpmDV4TtIHLiL5HQPzdpvG6O2NuRo3cMuWJMqJrCXJgLNoyDEdsHseVYSux4ioALgW
1RbmqrdpGKIU3dRvdTWqPbNb9BgyvZHcDXu+RlFSmgjYZNUmT6GX5LtFBW/GGqDmAdVDvfzx76+8
1sMXWG2ZXxDVR2eOeNwj28pE1IoqtfhLuwzEOxHTsXf15spyENuKpe8rt4AfnzgO3G6/OgoodfyM
e9DdzlGNFCNyyhySggtARb3+liFVAN9XRBtRT3Iza+xajazwEJS9FV1eB1lGiCiEoeJgtWO+YY+E
fi1Kxd3g6U+60s74SAAOKvurcsM/dopetUrlwKhsCnRVIQNh6LxyiFU4wGv+7GkfmsLJzrmWYmjv
ynYb6+4YFIXxBfHrt0Lgf/FQVLo58duGld78sXeg7YhoE49xe0lhQFOeVfsKQBk7cwOHCMjHCzy7
5DLfR+jZL0aKSl8l4HrUqN/TzKceSvAU+R6/NJegy2y4eE5ZbPpGyr3tMZtJmKqe2j754Ks/4Io5
dcsfFe6347+/xUJyob6JjvaA/DKsEZNnaYdSNRySdbuIAL0urVqG9q75n3b2/2+F+79Z4WB6/B+t
cJfP73j6/B/35vP7bxv/Nz/cf/5f/9MP55n/4dnIDYB7EFKl/3Pg/6/8F3ZF+mJ6I6bbMOEE/BfW
w3T+w3PwYvlwK7BNGgLT5H9hPUzjP3QXFY7vYDLAl+3/P9nhbNv631gQhu4ATjPxxLmWDingv9vR
EoMIlDmb262j8voIfDDaIGrJAqty4id32X+iryYg5lTY8m5Y9vhwvInJFVze2cG1FTJdHaS+c21z
OvqO3LRaKa5uxsHmG9aawxm0Z++ig5lKsraKXG6jDji/MfX6aWxyhFNTLLbMOCVz4d5f2aWVB2XX
pjsDBtJmnJMRPALVhZu4d/YdKHOr/sv3HO2JDmVtJm95/jGrqXrKmK6h5M1bsGFltcEoYJ9ZleXn
2DaztTnlL1Q9hzBk0btSLEJm5Vt7gcFgD4Z7iVrUiWUDP71mToFPXsboSUPPfO4ylISe0WxjRG2/
7T+633HAxX36fkm8ofzla8WptlLnkmSztbeMPGhd8y2M922rvH1pu3/M+ZMsGWITHX+Jmt+3IcTy
XLXpyjhEjtBPfZt/ljQIK9iMP3NbZevIC6y+sta4u7nI1aW2ki7QFHdI77CO0nZN4psBQpc3wPJr
arC97jOrjEqTrZGI7qDzqsKe9lkFSZ1g+GPDhQFj/hi1Nlv2Mj1HYka6H47DGncV0RJRQUl1sdvG
eFJotFiFqn4d2jCfGJi9tbWpby1EKF4U03wYPRxvFWeHghc16K2mPjZleI1bgjhByrIzw0G9stP2
bjGR2rpxdKdBpbWysh+lABuXfQgTgzSMYJZsj0RWbbOk+RCF/EDQR1dTAZiqvlCb/YpHGW2AoxFs
MkFkgERjXRYPKSefRDc076VUzRePBUtWbL0aXfTtTUm4TzL0GaKvThopFNu8g3oociu5khiDua2L
EPMvL6Hpzu8lwuJTmcr2xXBKTn8lj+SGvEM99J6dGq2yFz/canRPWq8ZB+WYYIaTsLwNOZU96kVA
2iVZrDFcuNJ3NxqgdjodcbRAlO17gBfpcvOiGPeuUW0UzDW6I0J+4zSZPYaZxGc4XYPutvA5YPGf
rtnQP1cs7bejMH7hDIvvhLQx+DT9c4yMYJP4NRxOQ3hXZn3vcFp1LztO7A9WBlbsNaZ2tAqDs1eo
2l8n1z1XiwrE5j6/erP7FIlEnDWL4iQdCoGADGVhs6S7ZwScYMsJm5u0hzvY9qWWkeclKqRlpdjA
LTum3tzvHTZPteMXl6403EM6oi5fUuR7j9U5tKBd7S5k8mw2LjHUSC/JyDdNun1Tqk9kGyFMtwFI
Y4W9y+KR0vLTlJhNdjCE3KHpnffNrI2bRmkjZEF+xJJxnjAIajJAs25Ga1FOCfR8TWMRbjdE/smr
cn1dJZL4Cr7nV4FaDbn22k0NYDSYCK9Uu0fdJ5E8kWrcVQ3bVIS55YF95HAla04/jm51amey4si9
N9eD1cMLnfINj7gFS1r0e60YtomB+9JBI8DaRWhBB99tRSgdFh9hVPvYyNZAd3OwOsAI5/4PAFHG
QuHIELFt3k2qceGON16GsszOel7vMw7nY1Z/5SYaBpme01iJwE1Cc99jmlvjRCLCykAaYzEvwp13
zA+NUzrnOQonvhb+3c4pSsvGhtJZoksjvvTGIz1bFVOCmLURbHAKuCRkyTdhkvWWY6d39rG3eHKa
JXWSvYsG8DgMMe6S+kNf4Gwqw3wQLLURHU8CaAyjWNpIN74Yy1KRIg8YYwRYh9wBAgadlUi4CfyM
0zQdE/OpomZvKmGeMz1VMBNcdyf9NL6QSLq2Wvc3dlrrPrpC3MkSeDYEhhlEmmLPeuLJQ9h/0ZF5
BrEsJhrTyb36FOlSTvaNESPHlhFYmWUwIa9hqy5/9e+PVkYWokyv/UGKj7iF/UUnm/TWMjqNGuFd
GicD+20a41tYP2Gh9neRTTCXyDuLHXB6MaPYfwaNSmYO68Tcfq9RKBCxlyymlSXpBYtN0C+3lgGq
if2lQ6nHPuBsReSYIVJZK5l218p8CFROhzSJdbLSZsZ4YTRuCxF2JOz4LoKt6UzTjbNFFG3AaA/l
J7IV1nHTVSgT4kT1N8ESuK0GgoTDhK1s2pDqgaSQtJhui02AGzfHCJSVaCOaiMOTs9mqyHyiHOEe
IMYq1PWDYia0gRf+vOSw0docpi46uKV16pgQrjXPP+qQybUXuLYIo1/4CmmMvHMVdEv9Lunv/Lq0
UavlrK5N8CsTgo0kcTlForfZRgQahnHAOHsk8sE8R1H7oVXwcEmpHdea/a5N2TkzqisKlmjPDOcG
GG8nTOWsazv7snBLkZUCYD2c/uTgxPTMOTf1/G5imNGJtWXXa1jI0aZbEys2CYVxpan/U0qx0ht3
gLGc3VmLCJo5p1xV5EY7lvoZ4Dw7GNDXrSo/nEaUTOsxoaSlIuxBWnIdpapeiRhPMlpXbeh/Z7x7
7J8tSfEDDJdSDmWbCleTXX+0BJQjnggQxEVIBuazbLJLhJNvFeunYXQ/zQo3eZnATGlL3d+a8Jw5
9BgXdT6oZr0Kd4zQvpg1TdswEwttv8FZ67kNsH77TWk6anhJZJVytpzo9aqenQVW6d4hEeps/whl
4yqn7nf9nCiDZlG1Fk8kRcTr1pJX3ZBs4IGigOZ08Z435ksibKSOJS4Xkqa+XKICiHsyT1pjvEaD
tcuqGmdL5HQbvfhWVvhilPzKXH0iMymxT56oroI0zIDkynLDzmcJ0ULnoUfkZCSsPasoh3XepNHK
q0REa8nrWzSY/SP9V4dInkDR7TRb+rWKWabjB13FcJot+TzoTOF1/6WcxW9SBtiymsvZHz5bpiKt
OWJj5PX+Q8X182A8pwRbrCAbvMWC8LTB6O+0Voe4DbHoFPPat9gx9LhLkByJeYcD8T3Ok2M2ouUX
ow8A0nwKHWCYIlbvrE8laCe8TD6bYIaf4z5O732haMzHJrxYwkPxgSKsMV/NecovfFcZzAIEJ9FM
v0zShFfgzi9DMapNHDrsLoComuTZsNqTbg3fTawREmAlS2nJbLJ2ZLEfXCTCg+0GgHcRsZXGaQnD
7TAdrmedff/MF3Y1cGRJ1kXRLPGVmuOqLzATdbNTb5ahr0nMQY97oswhOnnl2/jlag7vaNfGG8PO
TnU+fwlhfni03mNcYzI0v33MffyQiObT6S3990CMTB3j7AtZv7PTqS/L3EbgExK+bjGEcMrw2Y67
b89gzhgV5VvSWS+odPj5vwuM1Hlt5hsjI7FYM3A0Mspds0kgh2n6mVK4cFLHJJOUOf7dvuZN7bPj
4DuEPbImXadWvPUjwqacKtBi/QBZ/N3OIK3PKn2KjAmfrIJVMLar2ofJriXVvWjIfIKZvcpH04dZ
qVdU7AZGVSHeUju/WZDTCXvqbipz5rVu4chCchuvtBjzhPbGFugxk8juy0+38E69mnMKSkBe/kD9
VAC6kq5N8UaTgJUOz8gHdIV8bRbOA9PlL7eBhA0XmELOKK8Ob2VvkpAwRMierGXW7rqEEOZ/kMzP
q5B0BwavByCD4THLMVpaFBwG4C4GjigOQbmvYdP7Z21QgH8KG0k/doodkWIJsu2LYFRD2LhzgC2+
SwhE8ofZpoRhWpKV2V/VClTz1Uc8hN4FQ+GpSnIYggVu31qfWgbjRh84XLJ86aZ3YsKWlS4zj6JH
l0aeV6azzLBM1t0o2J/SYkg3ttvqrONrILlDE3TZGhM49b+HRMb/kD4KrYj9/6FnMLj3SGRHnSV2
HnJHbCW+sYVtN/EguwOjbUq4ggMh127oXcZ1Rp1oMLtldFstWVb1BS/0+DC76H3JwkKRlW7qufrT
UjjtqpoaruuHhxGnqIsQmjIQzxbW/peT68+DKjkSSqMJ/C97JKzRBvAWBGlZ8inyV2BGLooJ/wMI
Jm/WZFtrDUN3NgwFFDSVHpsRAKpOGeexLe2jEEBGTAhgvmSIDRh5sdF++UzdqnwcLrEGbhXdI1es
W65n02kC0o5y97OLnWHdLl3VSAaGlos7esac8XL+amQlESdi2pA35m3lWlKtwTWBCYuvlBUMJ9PG
FUS7mMVv1msXHEswJaMXtjnhNl684p77XcIUe1WKDSGrPcFQejrF7oIpnjT0570pni+2rlDkd+Or
pbhzIpRn46jUOS/ad9up8BIn+sxpLv+AJjxCfrHfUT0hUNQ2nQw5TSJsjCV2EJwovXkpsZA5ofHD
SFnfYYBAlUrXLDsEO2KynfXUMmVG/Ew4/ORv/Tb6I2dm+z7Gv8Du7CGoINA+9RbOEMnHn7FWE8/a
HgVct37mduvbmdZrJPK1jw0QJbm2sNKrepfiNPHI+lmlfKkDv0Y0ONsUmuROTiii03e8D+BXBnUg
GLRd12nOugBLRM/yBhZGzvqcZ9JZWH1S9W6baf9cGn/JdYh1MZ809FW7trTaJ1Mr/H0rbsbc7uHx
ElWC8n8duheubO8wRNohRkOz4bLZmM7wt5DwoeEPYaGvkKV6HtfSKBBEAFgB12jnfSBLM+Tqtr/L
fkhRKBnAEmq+2HGzn5mcNMZAfmnVV7T2I9mIJC4UpS72RFMiIWpG0v1gLUIXmldG+oUaD08noaaW
lTjBjK++7kLcC8prcfSU63gx6Y4jIu7alOlqCLqRo+Tf12x594e4BVSSUgIj8t+ikj7UvQNu3bDx
68u0AhROTmmkxp+mxyFmkFSUz71Ycl9+Itx3zGO9TwoCFuwKXIfKo3LvYfdZISKFZrSy6ldegQTl
havt5jP5BvMdPdhb6oXvwNfn57QOjU0b63+btPtx7B4Eue+xjUrrYaOTdrXhu+YHMneJZdVitR5q
TFg9uzQgdta9ZHKduvmdzNfqaLjOFwKkkzmlFdu8YucpZcA/cV+tRJsv+ECfLKcu9prkE02HaYAH
EaX4+ZHlGKm/CFWsTRhN/bELFfpqEiwPeTI7m0Hab5PLNyH2B4hO5mtfifxXdO1Ds8BF6761zgIs
QvN47EgT1Ac5nYhW/SlLF4peaxmofvK3wWuye5gnN9RFCKiiqtow7v4xPaIhcx0VmxhG71gM2cPJ
cb2wgFVeQxxLPG9ar0g2uj9zxZ9zZOlHsNnqNrKQ0AVoQ2IfkfPUz3omYKVEzT7UTDZnM91B07Op
FAM5NoVQgbSo+xBkCmA9xJLlSxPfdnxrTbeaXlWTrfNMBN0Qzt9FH93D0NVubuj9ELOK6ZJoNZSY
XsjGJ7OZZ4/amthBuSYbmeSmVO/f9JJ9Y0FeZwBx7zt1m/R5lvrF6JYPQ6TXrmUIcSQ84RXzT3Ul
yCTBw+I/yRRGZNOhJJuEJEAFHDXRNzv4xXiqMetcdB0bvtJJp02sP9VopPtYq3eRgy5AsxZBvsPs
IQG/GqDiCCnU+YhV7aOvSa2tQxAWtDdFJ62x8VfLvsezIuQ29dXXaHELr84e5WC/5QiKA7Lc7R1P
6tqrQj16A/l9nbpnZU8ebuuFjh+aOxJE+PlmuUGakF6SRD+7UxNBeGCRILSrlcw6wtZ+k/vlJhdv
rWV5J7osf+UMGDxTaWnA59HoCYxT7RhE2EAf2gSaUVQFHcGiRBhhVFjuSzWbCKhqrbBOxNhj4PDM
M+uePX4Pc4/ww9xUtAE89YqicTKCyKwTjLmeumWkbYBarq+usURKN63YG11B9e/lcl8ChuHk9ogJ
lSCuZhMjTyP+FkpmK7IqWHMZ6e9Ra96pkV49M/Hhl1BwOPiaqAlrAIWJA318+ZeGvfyO4I1vslpN
KAv1EgdZAq1XtQsqnGK68Cn6THYNCi0mNxZDCmL8MFB9UvCuxeg4V6T/4crmJl9TcVRx/mhdqi29
+KwU5X/mTd/Aha1tYfZ/XBvmVoeR/H1kxBdOiXZthdRWQr7Q70wvU9Gd3TDzMfQteR3xDD/ZHH2W
nbRFvazV1ZYkJ2SCCoWc6uZkiIKosva3kKDF6AVtCrNpnL/71MDYpR8i1j9hob1k3fgRyb/pbG0q
qgCSBc+VQr5blb9EYV3bBukn/eTDo6F1XO3FHDE+lcleoFdMdMV8MvwuUjbBVH9zKB6zcihJ07Oh
/THdX4uonVr8So7WWR+cnRo0QE/Iy3DSUgjnUH+4mPCKPryBoCSQWZukNPdmxpY8ivknXL0/ua9O
fZ39KVqGgENpPdBUJ4xs6o9YS75ouDxARyuF/n/VqYlZreW2GNwT5svkiSc/brGe4dqsDGldi0iu
yyz+KKIQRa/nvfgq+eyvaCcUaB97p/XmI4ekCiAUcQrmWP5NJdbavkI1NbXZT6k08mk5bWsurbBw
DqOR/XCcs24S9sNrnYNVJiSXzelXpIg/MotT0aRfU+WSH4oEWvU+NvF+G6fJ3za0ghBfM900M69i
TL4Ktzi3ofgj5ox9f9xuI4IueKUxSdu9syYPIkN+XV/wAWuuQdBwUrwqa7EoTtHNrkDmNJKmpYll
MBhzuHZwClIoRT9WjSCLeWyg6TjgkETyfMf2I4741oTFJ0JQpDg8Wjav0PZ4WFPkH8mHv3vkw6B6
CsnBxcOzpjC7DnnHSczsDjz0vmt4MP5M5I+fLyPLhhW00tOTm+jGxmPEyRAhhbBE7p6hxdETLaf2
mCKJiDaJGWcgU7kVY+WjP8cIXfIqL+nVxqGuqOJsuwk3JOTNp4pD2EjBv/gOp3nc59VZ6/jDkvMn
r7uLONAgcbchso7t/PJ1X9wkIjkmrIIDAfnmVBk+ziMzrwJK5ThIMdzsvWHSAxSyJZUfIRkm5D9Y
g378PCJ12RQEZwTaWF1Iv1TnrGD1bmQ9JLveQ8ZCGN7r0LfGmmjO4TBl+XON0+Wkdah8Ven+hJQM
V9Sid9F7TuCn0d/O7ENyuxZBbJ8Om7wFxNCUSKel/4yPfd7hfT3EQ9ptrAHeC+Ea06GZ3BevFDRQ
MWng1cx4q3YdBn36oF/4b9WMXkl+0Ix8xGZkyt2E9KxBq3jvYkKW8e30m0hqP9z8V+YP8AMQDbC5
zlAidfCBaxhmx6QAKzZ5EQuGWU4sO2b35OegZJpZ4HhOjK1fFmg5R7xDfizvqWlWR7YrS9xad1ZJ
8lvOpnXzS+wHRtqjcRr8q1c+8yguCtncvrGNw5hb8zaffkgbwxKLNGjVj1EPMiweQAJpt7xyhrNh
kTvI2C2ZvC08lHpM+6szWvXDExLFLQw/7CTQ6Zz8ImoNIlS4kMGKrOD9SyHG1XG3qWlDyNLOjnnO
QoB6ZuNmKb9Nd3o2RzQZTeVYm5S117FHOuvpk3uuneaOBmhixo1PXVb7Gvn/BpCwgKZsPuqJsCxT
1+XJh6OxpiL40k37kMkX2+cybPTJ5y7VTnGsnMeopRso9u22TYtz1LYC1iJCYT5UUYvozLaJ4G5H
Z5iSagxvlL71i+SDkflJkveIRyH+tD2AXL5rHCQH8hLKF8oPaDxghQaOEL0n2LPpfxUJg3LJFLb2
7jkxNGus+qTWQ24aUTciJl8ZaMj2TePc7MYwOJiqu8xeUNQv4c9as9M16yMuG3RaBV3PwBBtgvBV
knSPuBbuvhW+QnnrVwyA9yTfgWnhf1saqzaroHzFUPek0S+wZBAkILqKmaMq1bd2G6MScxJ+fVBe
Kutd97RobTXU8G2Rf2L5yhJjXnmKrgwK/L5N7zr4KkIEegg/epbT+mT1Bm1ntnMLIXhransDc5h+
U4/RcVu/TT/hX1/oP7U9Do/CnPEuTLP5JjpYFll/KrPO35NcSw5u1yD5ZtLpep19yjEGM5Ee16pn
Hyctsm3CRNl76SekR3bYsnQM4CefoRfHyy/4P/pLIYo3QWijZpZw3eQHfjXrlMF3wedUHpWSr6ki
NonN5WEWBFfrPbyUiEHToZLjpmCtfQsZ7m6sLkiGfDxb7e/c/+obtyJEga3cqMlnz3wY+WOs5lWM
IXVfFKFGWkuhGBMwNs9CqZ+lLr+4j+oN5zR9b0EeXS27VVvpr1ZvI3U1W7Ae/rYlm3okT5Fr8EUf
GDVFLGPPSW2cEie3UPmzZmMQ0z3Zy0mV20wTq4weq8098ljmJtvqjaaOuN7lmiJ9Ualj4iJibj2V
zb2bePB5beusmsSvFhMd+ozSB/MuCQe2CJyPPUhFo0o3Po3DqumZuwzMAc6JEe500Gz7dgyhZ5K9
OuF+SDoveqq0HsMNRc19nhC0leOV+OfqifZvhUkwueV0c2ccSbuGzvFoK+1T+GX5YhYeQXvJuOiY
tg6uhhuWJ7ZNpNqkjcln6zGAmbpFKEMVL2miCaIqMxUI8PDpxwQVbpOkhUEo+UwDDleiHWqK5a6t
NgpJDbwJ0oFjECmMLJWxaShGF1gGiC417FqnW7TWfnLjifOxt6lK+79QN1ZCLAsiVTr3rgJ/NAxA
ScHqql05M1W2VGMcQ/xRqw6nzSY1qaBRtbGj6s2zdc8QK93JHIhvHcDHf56MOCruTs2SOZkcltM/
Sdpzt0a0AglRl+SsUxvOtkZdpg8r5DjtpRN1vJaC0Fe7q7sD5CzGh2k139gyRfxAJnJrPGV1O+Me
7PtHzx7oAvnljdG4yRs09kBj9tIT8Sd5nCSiFy/Eyatd75QsVgVJUejddlHKt8IbrBD2ElVKks7v
RhjzFoO9McS1YAaKeA/HD8mLEOMtJNVNKs4NHhd8Eh2U+2qU+5Zjn9yxD7rg9oNa1V/N/bXjBrn5
mgyYEog1aXLtse67AhFPWxxsruhl5rzjsho+za46kf2UB1rp+wcfWtIhSX080OhKbslIlwfitiHM
jA7MQTKrXywofJvec18se9JWZum9dNl0NbQ+DPoetZuXsxqaSVSlkHpy6vQ7q5hYZ3DESWL+o0Vt
cpCF0W3mloGyciOBeQoOSO+k36NUj+V4QSI70hbxz5AEAnTA3keaE+lr28hjHJ+5Doh8+wN38oog
xfWM3nKT6tNvkOuv5oKN8nrcigwGLdIrKRZ+Eq/ut6VzQRkbrzEpyW1tNDQgOobMkOt0UTaxrEnY
dGGbR1TZ7DHLnouksoPJYM3pRdgVJNtNDUXWOOn9ztfB+rR8W1NfXmq3fDN5BRkZU77GZvJNF5jv
/pWLMSVvJc2bEWGUgEOvy/kaszAFl/TqmOUvT/MlFS9cCoQRoe7EAfus98h14hXd6aGv1WPqI6LP
Q1gTL0bmgNNAxRwZlndIomgzZVWyI395lQJ9gl8ysmr9Y3Um3wsnMU/jbPTvArzJVLsfRJt5h3rM
9ODf33am9lpNWn5wISKeh9aiRhIlAh1ImavBRFKeNmANlHSDMvFT7n5Wph5W6a3TM+yfGBIido3l
qTAQrsSq/inzsVx3KBYC07HGR9vlA8RXjqWGWSw0iOit69wnwor9e+lnr3otqL4knD5BV9SCzYTQ
zlSYkrMlay10CSzbxWA+mRhQuGS2ucTp5D8hdfAdettZn1jdp36oVloVv7vJjbbOwArJPtUyx1eH
EkaD4sNF0G0GB9Agvx951NILqln3pBzoFbxSA9sWzX5i6cMzA6MCWzTd0mNZB4N7mCm/9bsmaj6J
2j+esuPAkdYPyeHbyCenctZoc3LOZm75uP+VRKdazo8UD+2N6b79jCiABEHj5JWZtbPrzNshx70U
WC7WEtdAoBlWjT233RMvsuSCsSO0kp6QtMjH1ElpeM8IdSWj/VvYuXsEkLks4xt8Ff3AYiSy5wPw
ifaQFZxaY4GkR5SGeA1L12Nh11/A4JmLBkA8NG+Plwc/UtE0T1UzvfVaD8s4nve0H8W2Vd1WtPNL
Tc9wxDc0BfYE9C9nf02OosIcEh/aeIguaeVqIBCR3ZTkxGVu4ZwL/xLFRbQdbZLywi4kHN1/iXuH
cFR9/iAurdy3Gb8zOzEeeuFfs3qg64BSgVEjfZCNlz+XhRlMHZgPkEnSXjapRKFOYxIiCKaMGiky
dl3b3aIYI5Oh1siHkh2/BZLSEzCqpBqhHPMuw8QSkxK72NYdsAQ4F8xdTA7YHkGqw6hnXQHhDKoo
DaaWKU2jpTWf4Q+fApJ5xgS7L7MT/IomKMDSso/Ssv2Yeaj2w/wIdK26d8YTwQh/R81HdyyHvzZ+
i0If4bpHM1n1ttgDaDtX05DsXAX5ou7VEuh3zlT31yj64RXP5p5sxDCoVBZes9Yw1/BO/j3IpmXW
WoN/IHtyujeZdHZFXeXBNhFm+zDjjvgZH4Sxk2HcdGe93Hk9NXozSkHsJH/bVBlrOeUVQaN54mKO
g01ULiBqRs77mbkQrtwQATDwuLA8FKL+n0Sd2W7cyJZFv4gAGZxfcx6lTKVkWXohJMvmPEeQQX59
L1Y30A/XKBTqWnYmGXGGvdcG9orulLsEog9ZrzZDqWNXFerkhs05UOl7NC/iNT8YzwOHHtzpObgE
YXofp5FWgdKgrUtkX3npAyubP1twc4h7UKjEKKXYK83fYeP28GI9BkozJzrSFkVsnKHOQnabKn+L
lfJ/CKIC/96lxkvAHGGvaCurNsNYJttxX+bC3sY10FUsL4ykkznaNlXorBmMhusB1vLWZbrIho1Z
HqyZa5QTAJh1Vn/uW9yMeC149q1DlfGTzMrdB5Gxi2Kk11Don8RUWxAm2LIA/iUYmaH+1bIceoKQ
R81sGuzqvctFaiho2DKHAwFIAtDreAod5NQ0aOgjfLGFvFttcTW263Fsbr4Kq6fKj7/TjHwmGyMj
14eyt8pwxrUCJHdOxkEDVMRWj2Zarun2zJMfUFI2jdralSGeJxFZzwvjrAvug8ecoYmTeCdr8bdY
7H2e6xAc1jv7Qanmmqv6WDvJF/QCUzbHkh6Epf5FDfZPCmZ3N6aa4qjdEVaVf0dtfB8Ffc4SbItl
v7mTBFAep5B0ZIKM//mm555KkqZwSNPOV640V5HM9BO0ymoX8iJw3+fBO0yzJ1LOtd3cvKEnGdv3
zec2Qv9UQ5SSvgsxSagzsW/JC2aNx3I5pFEefTpNuB2Vm19KC03CSPefjiZacd8oLnYJDNlyMTOz
Kr2leVk9/f8vUR5/d4PKD8U0gR9IxcTrDEnRJ3N651hgkEqoN6OlY3pPC12T4bDTsuJXp03GJ41E
AjMDvsOpJvMn7Y1+D6MYaeSc/FSV7cEj74dbO1RbbHblvRyr12LM31rcWmcb8th9dmiv2Bvgf4+G
W0MAZRYC6OstwqhXKbDYQTZnp2T/VUWB/RSa1vTUPiMCU8ehky8VCUMY5thuY3WawV85aJg4KUtG
Sk7FLBTTn7nRgkYqOQWkhe6ipPpnC/lcoizaW5G/c0HA7HQRvWDYmeWYbCrWW4w4wHHU98kKfhk8
bceR+OBVSusswbMTgMMsqs/i4IIbFnHcDjQKqTf6YxyLnLi1Bn97VTwHBhVhoDTLXT8VbEs3po3R
F53DJUEyAq0827BPWutFM+uGZsTmttkLAVbHKaoKiBVjr8a7k5xTg+myKvRBA2nBha+vdQRRkunj
WGNgQ/3EqCa2vgvtNldeaGRbDCHKuKLZaMAXeFF4UtKlB+FoTRLB+ercbSTNx8r0Dm7XDFt6SOji
g7vrzfQ2eQ2avYWTlTryONUfPRjNLXINepkxuKEzO2ubKiNK5aoBFJjn2GgbwgVIlLJOpaEscILp
FzC24J4M9iPDPNZ5Adww00lZLfiCv1j7D4qxc6ah+dO6mXMpc1vvUrfLN23d2GQRTNMmLnyYWm5H
bEI1GofcZhxgLGDymEB66bnJtav7EvCJfZPQCt50xNqMJ8W7xwktzZA7MSMG5gMapAWr5GvnYlrM
TDmhghF/7UDJdazqYe252tmneibZFiHKKmV90Q76DFTi0Qq2vRpH18oX8cbwyuirFnRcvWEdzN6l
JwNnu4ox+KG+Fi99T1E3BaQHeQnPJcYvO38DqOKxfBsOcxR+LZKqGVEaMxflY3q6+aL7ZHl/7hpU
cA0WrUtjsRkMbYMdIBe2S0YRcsN1N1X+VtbeJ4qDbzW48xmm8daYcHxV8/5lkowv6/bSWi1fWHaL
VP/eWQCgte/+Rb+NeC53/nCynSTWcW3ylWFJ89Q/3Nyg1sJq1Qw4oMDAT9c+KI4JRPc7jnoX/PY3
HPwtFhZs7930iWbXWcdd4B/gHjLVSJnTGjE76FY+uToEcDHX8T20Z/DIk3OeG6QlBKcau1qa3REN
YnN2p+KXKDFs+zgh3gZQk2s5mvV7qzMOR5GboF1adBnQeZAJ+phDm8jN4NGNMfFacq8pOg2zxZnq
mixXbbYwo1c2W69QIctdUa/R3hGEkJHUMb4YGkxFV0fearGTrGTKAzZb4pMU+QriEypzcMYQjvOK
+jn7Srv4M/De2yQHqxzbpA1MDRG6Q87T5zlP7czPjYoJBNscLOqlp9jAMgvv1FjmpUOT/K0oStkc
sFpEzsDFIO55Ci3aCZzbkEfGatDBL56kYE0k+GswG9GqiliduS3wCrqTlSDj9pw609dA5SHbBoF/
BC5+su0vHw48yhuw/g7uY8eaf7ed+uFD4htcs3hgeBYV69C132oju4c812gR6b35HJ3R9Hh/MLaG
MKSXx51eHuHwICveCozVBu9LgNw+SR5RZMvnPJ3etGFcjASwOIHVa7dJnb1djqhUSX7p/JRdvDOU
u8JGfjY/atGYByuRD0bD35bqf2fmyHfCDsoJ+csiqERNiDcUZgdAgXiDH5gf6BAQJuVMa6RT89G7
I1rXZZIvPJz1UTR/GGO8wmbNDDzZjb0Yn6LkKjovQ8VSRvsk1TuSct5EF9tHLTvS4a3joH1GCgmA
wcY316h7uB4WRCJLPXgxjUmlmpO/xoarQv23KIEVcb1pe4EmlRHI4QHXkeP9t1OwYGrnPt8oX1t7
x3Z3LoXdmhL9z4zcAiec/Rdgx6MxeNzJ+ftDPbmZSjrFKUN1kbH8IfDt1HvJdUx9AiPM9h9CTXmw
qn4gH5p0v0r5+1p688W1pLdWceCh9a7TS1baExoey9jC8JgPbuViLray+XmJKTamG/xBUKWde6st
BTSxjMUxaJtNXuEhgB3O1g5+JTBeKuJZEidP7vtXkKboIpLpTyvRcopFiymktBhV6GOaNAZre/NZ
m9K8q19FPv1l0QrlqZDhqkcnwfi93reuw7bZnsgnoOS1aw3cijGeQ0jqkUGVfeY9zrYqnVL803iG
aXM3MQ8sNbplH3pa+ZVp9+0mXRaHYvKuo2XOG7GM96LkhIEP3GBKJAvbnoaMceMyJ+PRaKmhmBdd
ojLjTY0pA3kyCIpBBj4Z3A8wGsuqxUINGw1h/YORTHTIJeehYlzTQLGdEuQHDmsplm/G1dFYtSV2
V7RfzXitkZDG+fDeLp7qLsXKOprdpncHj7VjxJys9Y9ko3YboO8s7JKttxjPgBDs0oTTjctH0V7z
Znm2/5EyNdkNA1xeoNoDa8BNXBF7TWY5Ihv9D6Wt2BGL907F9DLnbL2WXB4j+dU5NeuQgTulWYI5
YLEQ2DDBcqCq9R1wOjDoS4MhjgZGuG0DWeyMMzT3Zl8W6jUDbw7MmBajpnbM8/nxOVvuhoymt9mf
jjA/EPtOWG4I113ZplSbrDf0Gt/l3ii6v4YNUtdwwv3UWHszlndckSc6P2zNyX36FEDZN6VtjJum
Tc6elRZ4THiT0d7pSxzNNI6jLg+1aupV67rPVqf8U5n5n1ndbFUii9ukg1NHXPw29ex077VTtnPx
hW6soDY2kzNbwOxHrj2cRyezLs/Cm/0Tn024hvllr1HwpXu3VDfsw+7JLUWF+6c5ev50rjvkEzpR
50Kyl8gLuUWp8O0hHbjX9oii0d67dnBptD41nFmMCNG9TJVxCiu1dR39k2GlFq3xWpXjyyR6LJxl
/Ikx+IVD+y0zAVthh1yX0BvDosAx6JA7XOn+GBbJhz9vZkKRIE+99jDvW8t50M6djIr+BTqnNIg8
6bxL45gn5M/8AaJ36Bmvsw0sstE8CVwKP2YbXTxX/PL9Jfajb8ic0mmyS/3yNLLlx4jQz4e4ExaJ
DrF8UV4SH4RVIT/KesYgTnt0G2GwgWdk3LLANAvdHoLa2tayVZBCjeowe9WrZr6oE373rLTqjahx
85bzS4Cktc+bh+NP9yJg1h2BlhLZ9OKKDsR4d0GXBsRvCJgvugzlkomYKRkdEVQ7dZ6d8sT99tSC
qisqJiXOIDZVBJu3wPlzxeNaVg3LGzAozJd5uxyn/VR++/AzqKSOQB3C5BHYx4/pV48eqXQWuHuf
ydOqNzDNunjThA7ufd4iCDrlDKrwLZkzSwFAfoagnAvwxZAPtIZBqpZQrmcK2JdcpJ+Q1ZiVpum+
8f3z3E+s0uA0+9p50UkmGPAicqxoliFkHlqP2CQtrJ3S4RZF7jvc8JaW5tCb7CfK+agYvyIlcxfd
3zQQaWmqlQL6ePRN+qBuCPJNF5BdT68lECLCXnL6aN2mt7RAlJDHRr4Be5VdMWIQLjRXfwLQ4SSL
QQxirkkgC+82Iuaq+aWlfyRp4wwSEYsYSR1+7JAFVaG7VxSjgpY5TbxdU+GMdV2cOvmzgE3AjOo+
IKpYjdo+lOyo8NyfaGeB2xtPSWx+sYE5Wwp4qf0oR9S4acK4VsNXRF5abJwyugo9CYgv/THO9aYM
CoKCu/FLO/5L5yPy63q2qoRFVVSomLqmdlhPEJSP8RRdWslcOh5nbr+EQ3bKnir+74PvUDqMtHPM
RGKEX5caWF851QGfDM8gQqBffYqbmf9B8o+JJlsEGAYKPLEo+/r0DTkB17N2P/Vg/fWtYsm+bT5o
oLmnl+BqKtvdOCGTaDO+eYSrazTqHoaAGM1t1GwDpwz3RYKggh0zk+BQQnLuaQ924KvEtrPaU6zj
4FCP8YsCX7h3SN9YC9Vdy9z5qxsTUeZkHxUip36qkr1u8w/E0ZzN088QF9/KSRBq9wl+6uzJRKou
KVdgBB3jcr5FVd4RROK+tlG9iSP8gyiwgAADaXNa1OLeZ93yWI0oFCA/ZB+ZW8W7wSMNtHHtvZSc
pkXRvKEyZKAH1XQFLgEbUFh9Kd21jBSTAfNy2ED2QWzPXg/BH4ThCBEV5R6n4ZgR0CUT+DCDCQU2
znlo2UyuXDgHKA03dVvI4zgn1SppiFiJCFdUxl8HydC6ltYJPnJ0iA0Uj3Vcv3eD2+4tcwGo7Brl
N6SZhaCLANWIugRRbuL6DjVWf9514Bt0np6LOzKMftU9XxCh5RDwMxpoz9qU5Er0mggeIvyqPSg5
Q5dnu/ROQVs/CSB+h7GFte4h50rLRZDJUBjG0ja3gVrEcYCrEVEgAKJ/yi6zAzOKo90B/O9xqgd1
mayZ2cfUaQWkgTokiA/+q+vW12xG+KWjX2POH7YWyAumRD+LjAZLpM7d9NOTiVkb6jWqv5BGh2QE
rG5IwOhQCUChz2l5BhmTIHouMfVUJWIwPcOzAS/EIjQ0gYaldzlVH7nt/yQBG7/wrapZlQSMafEw
cNvPUGh63nt8kPEZ3vtn7fINY3zy1rDNV23RfXu6RO4r0l3T8phHafLTi/lfWQ4v5TPKkZrKG9O+
5ENtoC0ANWyvyLcXLdc6o2FYJkBksBGvUSNuJJ7kzlCKr2UKr1oi9nSt8TrY6KLofsIYfTgH7Yb4
vAo2nECQnRByg5/IcHyOxwF5Do8PzdG0zj3+FtOyMSs16+yBPAf8idOuNfnjxG1LVKPPaklxqi/U
pR34tV1LpQhqhmF4Um0yE4qljTqVvoitP4MGgD/FC2DN4YD0+EqKXc/D547sj829Z3H+tUiYCo+v
KFjUMnOMMHP+xwTyLSObbu1YAzeIEborfxz8te8Mh2lhzibDUDNQQYYoYlZKRrQ43sB9IkpTK/4V
Hhn1O++cciOaD+4nD50jMnTRdZSolrrmHQ8gMSqQtZmz0OPP49asY9blLiHeMxlMKgPZpC5xATfb
DBAzWTlRKxZEgb4iDSlyxc0UMD0H98OXwFPcyAXTm8FSwF677Zur17bX1Le+HdKMQCoxvmBlevPM
sTh3Zfxmz58xLzfEAw60glt8spl8DLbxVokTyttx3cbmyJXc7WfWu0Cj+PMrX/zFYd1BCVFHqDp/
axv9zMTV41EOQfCknKzY1OTB1RzCZhO0mz6FaR29xiX6AHoqG4V5eSpxEiPQDf5ZUXi3i1Kwm5+P
qRScy/aCV+i+KjALd8RIO6MqDv1ywoOz/D253OyIN/MdYeY3R/ZE5/Hwbcfh3MvuxTXt4ACv+TyY
YMKKWBZ73zB3Y+xm29wgZDF/NfqOtokKqPXlo2titNU+E5gUaCZi/I4qY0g3XXJtOkDZk7WsMUt6
0QBgRDaaw0lLVHhjTvRbhzJ/YzOUrE3/y5tC79kqS9bRNJ4pNpTYcj/KiuNIxRZe2/CvZacUd4Pz
RM7LvfgeDeunlSEmKc5MLzD+oBp80rbbYnhEG2LY8scMpoLqqnj1U4CjaM3PMSHq69QdMOhwn6xm
1//Ipo66E5zlNmpIcKuYA821+3siQHUtBHzXmmtunaeKRbCdTGi8EeGmpfNJ7JDmOYo/TLrkGGLv
oTVvdSmOqrHm+wBSUi25W1nBAjZr6Ig6zN64eZDrd22MKt4cNhadbtaU7kHB/5YV/yVDESSBapMG
SG2mEQwGzZO/cciWsZalIP5WMfI+mNL1Vok/GNuW/vbo710O+1VcUJioKPwlYvefCvsScuFT0jW/
+hi/UjrgcI95ISIwhrOPFU/FTG2auX4LwT0uiWpbq+ftbxP/NylZpLGSfCIp/ftsvvnS5h0ItfkU
ihFU4UzAklOoHX/l7TRqrKJzuGd8Io81Z+e59sWtALjC8Qecjo1KTGACYrjIYtAYTSTP+QJ5nf/V
jWXIRjo4mDM93ywL9N8ebrBGYR+B0bYzvPmrI7GVbMhoI6zlDQ54KIkMPdag8tEjphagLB7XNdx1
5mRwEFYZ6bAG1ebVnSoW62WKZ0J3jz5hMupk/BFoHpBVUt/BZZgBSG0jiz19q6OMj/U/SDT2Kbt8
tKmt2acT7LIMbLNE8iNxZfElIIvyqXLZu9wrkggOcdWesSN9xm0kj60g+Stu+FTgWLMQGqC9rtEa
IHh+cxITKEOp1aomJEXX/S3E7gKgGddCgid9ziRcPAIWvEng0YsJZjK8nKhHUO3VOExPc06NatAM
6h81hxGTCcLW4LoCci6B5858d4g1FZbZZHguqFx2+MWTDYEmi0+pPk5RsizR7pH5p8sY1ES9lYLs
y34HyjOYZtrjoWX1fS2qbMIXhJOkZsi0s+vCengwFHTRFk8dZVeDdvfYFBGfcEW/0SBI1tUgjn1h
TTwYMsdehyof80dOmUnYRavao1VH/1xhBg+bYs6YH0Vfmo/yne2NvjHOzbZeMxPVkM07V1TOQ/kL
r96Mkr8+RoQ6fZUeMRxC5t4h7IznEaz1sYceskFxHG9CGWOiEWmzozBjRtZvLSQArwojyHMc6Jtl
xSbZCrkidjj/K2o73/UJyoLetRAkQeXmgUCqYQAQeVlEGJbdHarRfx6rroc5GA9kJpdfwAoEPi1V
gI1rhUdavR67c55pviSM8+s2iPznIASW0MKGiJI+uQE+hlmMxQUUEvtvhsTM9n0F7ymefoijzk9+
Zqz7yncekLlW2Ez2loc4G65ZvoJhDp1LQTLuXaJlA0j+OgT+wEoq32aQ5+cYFGGUspUblCt2Y083
nHiTuZvg4UYTNh5LYUJHHqrPThdATe/Lq1UzMrHJXURxY5FdYXIZsWyv1p0OmhXaYfuPNqdDqTAI
1QkE0gTV93qOQ/EoDTPZRjPGa0Q8zGKZmR1IKsFA4nTy7k+EuLQt8ZcFbloXxRz7+2DczohmV9zR
3jXrX3AJU4zEcri4DDZW2sgXFDFCgzYtjc3YtRvQksktFWXG5uBZSWVuupT61cKGi/PM3ILR/UpU
yBWNrLUlDbmfynXVe9BTi/qhJPVwN7t/eoNiGpRZxFJ8V4vxFxPFQ5M4i8MaSkZTaiCZBvAkFjnx
3jwazD5ObRocWNpgLQVOBYigZEDG3WER1rADbJodNCFJ6ehgdkYjIuZaX8YR9tKg6TtZzqwSq01/
O0ub7JA7Yfjp8NAceSsWX8F5Hnuigx1omwamDWOOOdcKgBCFf09jkz5K4OgMrWcaSvKd5okVA2aR
tuXiahrB0yetDwwohP86zZvK7Pbc+Xo+MRnobQvSnkhIbCPir4yDW0cPuRe99RYN78JAWxyJEfNJ
2R2S8cfiPpUH8nzpyDB41fYZRJp9KmnCNwpBQFgKRjQBikHGV+gnSu/P0FTU/HiyGdIh72Lt8YbA
OTlgdMcVmFGrzql9DAeT4WY5nGpplFsOGq9vmNcG/SPrgj/WEu+mwrMDBOukRiaa2NYYxNO6Rcxy
orxG7bLLK2K3+3EAXYhId4VgNTgaqPUQZmQ75vMX0wCQUhJvyWWRsVtmZcKe6co0huRXiwyhCmJf
36d3HHH5zlMjWJKe8HcWgdRWLfzSZjil+USuMzqUyave+zEuDk4nfps562eLuXSLdhK3CamERkKd
5RYDuZ0tWv3I3cY+sw3e8H5lCzxlAP2+7CraGmnW78VcgouHi7FHxNYdS4nVw9dslBPDGV5IfLpJ
+dLOTvZnlNlrL7jXG9tERIxTuIIBCkClXSVGsytZDK1gIsk9+y7rRH1Ed4ChVWoD73Yn8z0buG5l
Smc6O1j392NrsOjSBBtlSzam2Y7ONVEpbHBiiJac+S+H8TOQjmTEFO9HzISIyrG6oty2pfsWhf30
yoxQHUk/w+c/oVG18asywAVWZgj6Hrp0cgs8tz8bTcwR0jjpHYwuwNcJXUk8Ey5YD84vusOHlYTH
zPJM4P8oPhsWAZQw7lVhWqfP4olJ+cZxTxT5VhSWfsmD+E/YPqXaC54Gh2WbCElhV1ECKsU12Unw
ou4bA3WYjSPnmDLIyZaPawhozoKRhMfW0ujtmgk3DZQ5IF8J3lYatbXB1IMUj4LhJnp7CzHxo8NK
3iPdk2ZlvgUDAvpu2SBDCnkiOPyJWoVtexhVW8OvPzniuytD3kVpfYiZ/rHRxbSEKiHcwgIs+4dO
aOjmgQwo2rFFl+Aygpy9aY/QgHoaMvaqD4yabWtWPAY/7dmWWS82efSHQeasmhqrOstEzgfaBi+w
9SsV7HMQ/XVhShyrvp+fpm4gNc+YCSpb/truZF9tNIwkm9I/hBPEQ0grm6qCKDHOccOiFDogXJHH
gnceSBFQ7kCErPKHM4TxeJv5GeuiwB93bh8/DxKdURn0BkD5hhjqKGEKP8pXbZPKq3vCv8gl1V74
RpySWAGcpDxJ0p6AR/c1b+qLn+b+jXEFc3DsvkldgHwIYXIASN0okoCJ57Y1kHHUQD77+0tWDH+j
ZAsyzjyZ2glPjZ1QXyURlNOaaqYjzckoiO7KNY6lhH4vJvMW+5vxNsixvdLuVZsklFC5h+Z1zJzo
xEZxI9g8nQTOYHvhlRDruWIky568nxnTZ4E6GS3LfcaITQKj0S2wmdUBovvWj4AtWwLVBRkADIMC
xq/ZXZnaP+pICvqQBHxo7kVryspNodR87uuPlsS/L6PbUerjWQY4cQpbWh05uAbEzjDd6MokPhZ5
09PMUBdCHvwCxz46DYHQvHInzHo33rhiLyf5FgVaPZs9tR75bmD1pep21cQQK8Wyt8bJe1cygFef
YAMZLGauDuhi9vNGs43NZL5U6et/gdjglIyL7WLSnMLyZ9Kuc1M2esEgpjQbqBkYJWXYdFKFcpUk
ANN9rQgf7JFJbeou+0ETyN3txhJ5aos/bPrbMoxNOs0QqUZTE/ncCugvj7TPDmMWZw/BZJ9Fmg6T
ZR8sLf3ehmOwcvP+s1/0NZ1JcFzO+uu/31XCPJ16k/1oE/U07d6XI4dP5sD5Jl/kkKZyTTxAvNaq
JWjEbH/wL+rfnRW8pLTOU4uBw2WDVuV5ccDed0gHo2fAApVnqLnpBKUc5uY+yNgNBcxIygxfA2K7
Bk0HUZFDwYpDJAbLQXqjrqsHeMbTsUWBv63hEVFyH1MrIRy+/82lnB4FC4nnlgKkFM57xH6/EsQk
yKl99prxy3YZSrXMcuBTbkN87ECFPWTvUdWhR5aEkqLa/cbvdsxUbcLd7MO9Ihqz6ck/TKqSQ7BX
rxx2zVPv2eU+BBx/HqcPNvr6NBbLmdaB+3bL9GEslCg84fA3lQP12Fju6QLMkDByRHgEJhVGuR+K
ngQ8c9MklUWeZsTUpeyezA4egml+o8/DlN95n3k4Q/ixuDJQXSoiaX5c1MUeMqlGhd2vxteACryz
h+hvNQoYwOW9zYf6NQ7169xAiGBT3J3hhJ2a3PVOsxH/MjDjnRP+aVU2Pa5glZVvnW+fPUey4/Ih
eHRG+DJGJa8IzBDWjeri+x0kg8at1w5huaB3+scCMpZOaEDLp6FlWZV7yXAhZZihP7P+uCSZLG3Z
3LLV+ypDCrPACcN13+PkM4FIZP5yzMgRL3PWPgWDoBxF3Lhxvexql46+Dir5S1DwcPRpeikc2+9R
8gdA7Fpep4RcG4P0IV5Vl5NQV/WS2cWooCT+huKuuFpxinUqC/Cs20V8dFBDsxeOr2jZjUvNdLOx
cAsXbm+RLIzz2C0TZz1ELtl09NOXCmglGwZngXCWNztP9gibKQr94UdaxB+pvq0esI3cPRsH4zCP
QPVQkz7hkHHWOiRdPIP/dBkRBg9ZGh2DMvfXgFCTTYqK91ibzRZkT/LtBF2EUUv+C2ckpar3omNk
QE9d8P9e+GPEorgMjD6uqlX/9wvuhbWrdQkrU/jnjlHuQbTiwvFqnyShJUT3LbSqzgWkZbTvKdtu
Y8HQYv+KF5nelYBygSn5Dz8R4hSufqKz01seUuKTY76vAkD+SwmJBcG/+lNtngmVRtrY0YQRcwUk
i+nQK+7uamCS2RSt3gfE7DAy7Oz1HDT53vqTWk6/I3XN/C1LE+V6kXM4gQ3BqU9AQCddmFrJ3kHV
hcCgijb4hliPtY1/5ET4hRnsg0XUxIC/qpcI7ZAIPrWelIhWxjzLu9AUmpnF9hn9Y7Oeyuo7QKKu
1JJ36frZVlRhuxUN7Du25XgBmoMFO6lIi57h0oRFX1uPKq1NTkuxxHODMQyZvvH5+4yJcn5oLGkG
4eavmoDazTBMSRpKINcm2BqXDJMefC2yooyY6SbJ2L0UKWJO5EC4c6AnDwrRbt/sbaI/tnkJN3uL
INHYDAN4f6yr+tlO833xrZAVHnKRIXGIZ45TExDPauxZBo4J55Ikym1rYQdbV+04LbElzQmQ74y1
b6eFPax8uGY713LXjgwWWk9jPSk7Mv/3l7hyrF0kEzwzHAvrMgchYYJ9hYu10IKA4PIb/UgR6dcl
vSDkK3rqK3zwlHZZC9g7angPcvBrG69W046Pg2yq5mWCLnOJwbjdnZSAiNCL4fwDaRVkha+GeOH9
hM333HT9nQMOjvK7EbvYgjr8e2ZqTWdTiUfNgbLGgRPBnUl/apwqaz8ENT9jLFwzZDKvQDZwMaru
zfbF+6gAqg8WxBsXh/nUWjNZbYu8rM+qZ8XTy1h8GJ6YFWYQ10id83uCexzV5Lf//t1//8Rs9pRW
Q3WZJKFjZhbGREIRLWQhIYLTiKcrA4WBso7oPcBNrAbHu+W5/jqS3UQ/BxsLnyX2saY+TzCJXBuu
rUwlueYscmIZW4xe2WLQ70y6UPeZZZNQJAC7Dr52auHiGUd8/pw70ftoESpZy6G/gFq61dU0HLB5
jnt71sx1YqqbOW3eEtt6S3hc7kMRv3WVq/GhxgwgDwMBM0+82PJD9/7TlH/KNIov4aBvdKIoXeti
Gw9ThZBuGrEluu5FZIl5KVT01kE8e6GIcV44JIZ1NTKvN+WydyoBHLVmj1q97P4EqsLoVqZf9QQj
JKnx41bCIsaw65L33vxx2zK5RjHmD99tOJNLTMbW8KsIg/eI5HDNJ/EyYy9bZR5VYjcYNb7G6Lej
xgxsQVZuwb+Ap489fetSN3yum2xeg0c4MjR3zv/9opUc1g5t7rn3+hCxFdbBeUNLDXoqptdxdQ3J
nQjbnQogOpQhFeNIZ/oMuUEeG2zim6KzH4Hpu2++O1yw8ePo8owlQRX/G8CUXR+Tg5X7zAwA4O2a
iXC22T+kpvzNmo2GLs+BRzVg+GOxaUEqJT0eOZqDKvmtssE4e/IQ5tLbNkwasU1nzDufgjB7RdqM
vpFrobIBNnJBZqK/CDsXZ8R2n17pEF/hFNch8xB4ymtpoZlrPBZW3imH7vVV586u0Ou5BYc/zXHJ
rtv8ATPz7XbIpY2IaYhk7XPpj2U2MUgLwLXKZeTF1rXkOKJGTtI8eUZTFu1GJtsr5NgQCES1wVtg
b0SL8qOeo2YTJd0HvXZ66yXdJLSd7yAfnbM7TFxzcjwBTFXrSnHHDlrxGKmjrbziVxYyaM6IRvgs
ZP3B1Hjl6tI6+RERWoP2XpLCmX4SxmyzoeQBD2+01qlMsNq2NnqgEE2usj6Z5vq3LG2eMKXiRwBQ
/sz3kDNkKaqNG5DuW3WB3ljkvK4dZANbTX4OE0Xrm36JGSd343NXRu1FChBQUjqsMQfHvcbePnrS
au4+ygDTXMhYmROBLWSSd98z2XdXnRivlJNUCeguXyLbwXzTx/2GAWsHqClpno0eEKQ/BdVVGJio
2jRvdz0yzM1oAbcPoBO6sT4izqVDGZDoykp7axtSzYbrxdw4Yx+gdUTM6HXGCbuR2Oqe7Kh4ng/5
4M0nXDnATzK/ORBzml7gIz0HZb2TFDw/ZLR8SzfUK2Sg7sYPUXUS6jFsvR80esRbQFgre9u4oY57
lLm2tzRR2OrG9NQySUAghjdN5czNopamOWvlfOqK5ks4gFDRG+Latc6qroqHkT26SKZPvfU/7J3H
kuRYmp1fZazWRBHqQoyxuIADDtfhER56AwsJrTWenh+qSbY1bYw07mdT1Z1ZkRnhDr/3F+d8p4V5
pqSzp3bklyH4f8y4ovMJiEisrT/+17ikLW6punVKwacxZzrvWPluarqP0a5fZvglBsaccvjVdTCU
7VwybYO9wfLNZlWZ6w/ric3uE9cYXKh5w/X/dyds7QFozZ1xb0ujfJRH5FP2wD4+Lm31qnWuCWv0
vq3sw1wwHR24i94U8ooBooVkomkVJR/izcpMymOJC8NZ2uiRF9i4426YsBu10W7sCBQHI4Lfpybl
1a7zxynnNSmS+GR1kGA7O2XjseQ7a1wwSxme6OHsQaJXbkvKqHFekHkrdveCLXVPyPpPOBbdPwq1
fCanSbRXK4PaF1tiQvlZ3ZcNUbuzJcbHOOKtaXhmPfI/5i0rQYoBAjeOMymdm25Nrc2TadpGKJu3
DCprbOsh0mt7VD0jxg7eEtHsK92lTSUIsEvecyMa8SHMo690PKiqgARZrYpqg2eqA0WPld+ltzGQ
QMrVoWZMmNR8qSJrOpUhYcuKUVs4QhAfNRFmgriGnqKNl6Kx6W1CHK6ELTtqg2RmacPl1IDiyx+6
BG1FRY5jXwSIlAcU8VODiVK1WwiKNGBM+kJI8HpEn8yROKVrBH2HR4834zVFu61rJpCLODIPTI+f
0taqbyjCKBzmoPPzfqRBh6Rfqg28HuNunjSUYYl0DwA28kNsydRaxXSgLthFwaz4VYKRh6qC2fQ8
BcdFyo5g+cNDjZxs0xFovlNGOznUiZz7aHAgTDTSfjDxthVFvxVFGu6FFj5FhE6iRygLt0Ktt1CK
n4QqFmA3tGyx0ENfqWcODfr9yqhPBBocpAoN4yyxjTbs/kG2Ym9eNPsUl2bKhAr2vdI1ezVZJsD+
EvKhhUypLuhrIgUrMr1CQE9FegWPl9/bQ71S5lJz22fjhxh64xqFa5YwZ7jT1BL51jwSj4oYEOPW
yOTrOAtxKISmg38UF1lMVovWpcoOjTTaFiNcp/BVu8G5QinOBtjLRduwb65BV4ToWkapBpGSNfJH
NZzDPL9EyXMXobxqNfm+wctPRhaRb3BERePhd7IOc/6j5+jqLcueIdQRpdWn4/tEbZAiapVTSryy
faFRrfZaWpFZYfV+NQDLbLGLFZDVcrJAnJqdABiT0XTHtJ/3hrCJ2lWyvWy+MmjhCh3tLZYl9qJ5
vpfV+CtF19JWTcmcJUpuOa8cII7kQhZ6UbXmGQrOdVgVjdrQqXsZwEelKhpDbZB/c6QGh6kOLn3O
rLNm94JdgqyOnqJL5ho9C1Jotln71SeI4K3jlBnRP/4hoWJk08eCMx9J6wTErLPBt9UtQdkKqUUV
wYRFvSlpMAmu6DVXR/YicLPvKwR/qOfxE0g6UMKBGBXPNutgW0QNR4mMJ96WSy9sTKe0gc/EAADM
okOu2cBrW/AFEkkC5QG1wlvVBRtW1ZaXKIG0CUU6X1vT3Fi2GV7VKa/ciM0vM/B4q9bz+BiEECkL
S/3SZlgZ2PPXIJp0WwoRYX/KY9dsZ3CZaStey2IsDktNrKGVKVvArGgLLVl+tTFHuUbWtnvNmo5D
ZyQPjLhuZoa7fY6I9MGi2u1iJdsFciBfl7b7IOAp8I2uEXscPvPWnBg2Fnn6KLc3PvHKzqzRooKg
3kwEObzOvYK2LlQwwWpD742JiF902Ud0uuwJ3nqFQ75rFQnmXFX72NNQ2VnR4margDBFi4d3PKrZ
riu8ZxstDx+Sdqa6YNMI6NXAxJ/YUu3AawfDATXH7dD4A6oqU8oXlj6bLBhzAPEg8hg6N40tkXDE
DiORlJtsBfHRtvkZDfREfVajJ5Czoz5D4Yw0G3NNDDquIxMqqdKLNuZPIzKohtPVKcfgtRWh5qZt
6snrZ0Zi5SC05H2QC8nRRYzdo/mqVdXy5JipYF1H2z5BPpQGKBFNIFYuE80CVirfPbCRJ2zASP2W
eAfkiprELrurJgISV4MJlVfeXAehegDdPWZA0hblR7W1FCKj4PAiVWwApifNhZSyWxk0uCxDEpin
9R96k1TM1HBp15x4F7KNat/om1+SD7uj1XCBp616mo3gI6oTrNxLX/sIb15SBXRYmAVQTtriPErs
JdUokLw+Z7Zkq/Ol6Y1my9V0m4sO52PJsz5G8yFr6PLxQpymNn+WqjgjHy70w4zlFtQW5j2R9NSa
QcfYDh8L5CPYi7GsbzDxV8TkaSXT5WAbTprs5Zlqeo2VmnehLASJ3ajhmVfQzFedxX7mM+mt7tq1
DAk6/sBUQcDhYIrypCGAqJad7Kbu/JpQGJaOdX6wev0t06roBIjsZlYauvdkuGEs/Sr4/MiT1px5
ruKmRjstoyZZ/dMjGxWmgxjHGtBuyKzJr6sBiv/9v6b4+Me//df//t/+M5bk/xVLIiuyqdr/12SS
xyau+ubjXyJJ/veX/SOVxFb/ZM1mKAoqZtuirCB8ZPxpu7/+sJU/FSHbqm5Y/D4xo9Y/Y0n0P4VA
W2kTVUM/TszfP2NJ1D9t6JC6heId9YMs/3/Fkli2TupImc1hWey///rDtGRDM3SNP5C1uzBwYPL7
Xx9oG8L2rz+U/4KeVGlkXelR7kU3tR5fh6zeJgnUaHocp6lAZstgOkBGdGa1KphmlDM58XvAapgM
VUfMTYfxqJgdIibLek3wczpDq+MKUeADdbQwYJwge6JrtqG5syTgs9C79oiMstOU75BKsKjv00h7
7FjNukqi2Md8/Agf+EQbnmUMDfk8W0LYf9KJ2UUz5RvDZq7eLns5AOqiTgDaQeXYKVKZeDm0cr6N
1Un2Wqt7ivGwg3X/yK3irRLSvo3nCCLQfJ+YT3KOXI8D4HmexdFuyy3NxUNroD9Vpuo2zMg3Q7lC
C/Auh9pnMwXekkrfeqhdtKxhlxSR4Tkb5os9AjIT5pS4zLfYA38LkB07pmmCESFOYfjshHAiPyuk
4liGwzvbCrb55WkUQXNsynH2oX7AIufKCK+h8j7iq3XbVRShDlCekinyMJpeuoyKWifFMDSsYyT1
5S7u+OnMWkXKjx0wNqZ4R1qSq+BF7WkhEKQnkaenmD5QxD3gm6Qph8S7T9C5UF8pLl3nzqrGLQLH
GYI5qQoEdDf2eAwwBmYh2meWldwIZsubOnTsJIP0SocQ8HegyCzIDEAUy5ZREkhcyLerhB3vxxIQ
jmFiIYRa6xhyUmHQpNUIVTIH54mmMIWSpmC4InxH28sGVibuoQKBIWC2YvTjaLacesnJs0bobRvj
mcnmZREMoBL5ZEASO3d2PLqDFRebueqgXlfAxscq5loPUyJhY93FerSPDfJnWXdjIatZTXN5Qm2P
cb9V5k+xZPtqbrNtp4J5oWWDTNSCaTYraqQQut+mzapsnyXz51Apup/M3dZEKRGby4EL/NgYiLCS
Nrtru7zZVhUiQHnlXc8KWR8GcsMyqmsfnRPA8UZ9yLrXZrJh/+YIRHAEvwBvIyDFU20Q75UV9z7A
YMIs0ijDu/asdtI7iC+wjgoBOk3OdAwAPO8uI5WR8QwqToYeXKvLZB7QmxB9ZxEUr3RUhQEDU3Pc
l+u2MlG60Q8r+s1omQ8JlukK7qI3G9KXVWELxB+JKziaoXwBJqY0JLMXbphDyAvFTlTg8+8wB7FG
A8EHtsfvRPwUL4E7Cutotct3ulDOWUgYNkREPFARkE0hw8LtbC3iDY1ezC6/6W2zGSSJX0ixlcWF
daVbOeatfNLrtIeQR843cjVoOTQ66ZD9CuRKxAgQ4ZlFvlna7yiy+GZzFVpXfNZr4kOxsi8ohE9B
nw0nCM/9iTCV0WexQ5BnFHwOuXwoTYNl3+q/B9jPwBA8sl901GpltIvN7DE2jEcdtVEco6KH3PyK
VI98tUHfzw1xk/xRrQtND7RiFX+oBlmIyvIj6uijMkkpqskBxEuM16xDJd6N9m+pW/6S2pqHLkB1
Il2ETqaHiY8V7seEU+WPGVgR7Mxua2J/QPPnNDIqAhN5Yr6s5Thb0h39PHKXqmY7ADhOkEHOzCkY
ejjxYO9R4GMqSKJnsK9D2fjNS0C54bYFB2nMoHtgRCDJJriHmdklXk1RUhNyejtjzluVvHKOfyow
VegDpYlOZfwB5y0M6wFiyOMyJVeY4TxqFoNlm2jHINkNkc4iR55C4LUsdxpBjGoWfIaNEfu0kMY2
mCzFB4Kb7OlefNFyDBM8bfmjFGp3EIAnt9ET+4nqHZVORZ640XfbQO2MU0ph5MVq8YAGCxImiDXI
3lmEtQI3nJB4/WVpciGm3DUmmmDeGi4gxj2h3ShAy9HpS0RwEzE/rMEcMm7U9lbq4bhvMg2IS0lN
W7Azsnor3tZrjFVn8aQCfSLIKfVJ/sAeGUVc9Hbr1/GlXjPmtLQmtbcZzyHrIvbaZu81nb4xtAz4
EFTLzaS8cW2j7LdZZkhIXx21UmdHEu3zpARPYRLFPmOw2KHwzoi1N+4BxjG/7HDsT/NzpxtPWYOS
YyTK2Zmyx4lH4qJqxmMaYectpfEowF1vAil8w+HQMfe1shNGQQ+r5+vShPqxCjB4gL0pPRZ+ID7q
U9y1zBtCbSdh0Lo3mjoibAg1aQ9b54TJcVdZbYv5r4GKPJSHPmh+rBwtKw/FZZzAqJaLnW94gQgU
EZ7UFJD3wxlK6ziDZ51M25WKHF8bExqpjh8R/9JUG4gSghm0M8YETGxVOG0H4hI2VoBhV5YKnQyf
8l2Ol/tRQbaqCfqIPOo3URgkW9vsmPGlKMNIQGnZXYrlJaLCv4CoA98Z4dVZVyKyUiaMu3Nu9Xkh
CTL8HHPlu5doXCQT7UVvywQ7OZ0MPUpeIytShdSrhFlWCWn/JhV0fSNbth59nIKzyF1YqAWDZd2o
8dHMhljjiTpO9nmWFwicuDrYZ5RQWVf2ijacm1a/zv3UIlwa0I9iEIRCRSQ4x0KT6NlRkCXgZLLJ
/jTCJUqkmWvm/EekOJAwb+d7MyaVfEFVY0oWIQ3VuKN3yA8hAKWQIgL/IeqaWHxq0BAe9Ci/kYVW
Xnom3fjWSOSCh3PFx8QadTrpMRM4NHAk4w74B1ml5KwXo+8KvMqmIJXLacLJM+TpHCmqG1RoWaoW
2ImVSn4HJYtt9cJOg7Y3KxUL3u66Y6mx2ONq2Jo6SvGqDidfUUZyLfrfPk9eBhlbuY2tZ4OAXnP+
3qDZ7UWCpI2YdRHbIq5HV04pCM0yYp4DPY96YmaFUEZ4oEB8YdbfTBYcJsnMUgwxqx273vdiQf5K
CJ2EFM+te/UHqwFUnCFxx8Au9tEqqbdYtc6SdrRMqKDoEU1nVsmaGZXmUocJ12rGKBV6ENsXyhu7
MAGYltFNGxRSqhd8hsps2S5+wf2Q4PtpQUlvzRIbR9gaPCJyf5Lstxp7+hYPGu4/mcekrnPbmZT5
kWdgOxRrJsFYXFskDHujKn7wVLEuBVuStzOQonOshzgdWu3FBnMCUS7cLBPfxcLSZeqYl9d64HcL
S28p6e8yZnUOIvZ71SpAUmNbdJvJ+GD17ZGWBf+M2k3JO1j7K9y96txKCHxtS79LA1aUmeCZpfw8
L3H3wJQ/nJC4LtoqQ0jQ98A185H4fSQ6I742GZ4sa4kRVYGltKoe1wlDZoTpjtKWDRPBUbh9tTyT
Hi+3sDnqhGLAlqlVx0KFcFq781LetDHFMvU2mFQcRZu82Ik271LTKs9DCBddH8hhJsvcL4XFbkDY
+05C0xtIXe7zmVbbrW5I+LFkPvmVU1nSm4Qbm8UGEddFIkMJBQ2wxOJnwSztaJic3GAR33ljfIkY
wIfZpKtzFUOcmWtozMJDp2kvKYHZG6gzoac2t9Al4QKNZ5DqblkwoSCRi2MgfixFcVAzoXlar380
evUD2LtL4CQZ3Fd2hqsW7oRVcJmxHZxDbjm1FS9iEsCtp+ioJYitFVsrNjFrInyjYPzTNttYWQhX
tsQHUeXLKRkM5m/Whuzi5tTZp3qFqNYVG5ZyKg6SVOmuZeACUotr1uw6HQKqiitHtMk5Hwk9ZQ/8
I6xuj78JgKd1h9qFcMa5JTAHOBs61wEccWIuRznSWcGZ6YXEq4WOyv6ZzNrAUEMurpCSBzZ4xPqw
TrapEuts142i92a7g2oJHchmlVCrYoS6BMR51oh0U4qHMo5yF/80CqCgSQgiGrM9f+nbjL1eqxUN
0Ss2Bbv6DhL9Ux7VCY+ouK2RUgHRI672N6nTekH0wMIl1M6SDPmhBLeDTpLiZcZeOwUohTFp0wwt
wYWRHfba3mLQog7YFpiuR76s2k99BWhL2jUxu1KNpSobnRhtRWgdylR+SxEpA7hpkYfnUuFjjbop
FST1JZR8TuF7SSjPzGYi3NfBzwyAqhj56/oqcqcgvCp2fCjtCGF8hwDFlIqfUFPvCYK4KBNOopnr
YBNlluqoWXJGVcQpujAJEzWukL5ccBiL+kGkZXcJNTyKQGjahKQ0pXhKyuyrJNBxRAjmNPpFYkO2
gSr6lqgYT6ukvmPLzJipAJQkeWmfH8t1/QyJbtTFt9JgeislcCQdGuGht77/c3hTIGOAVF/9/PXH
x3ceF4Cp6Nm+uv9gCkPEKqOur+nfw5/S/eg+/u3n7y++fOR88TleyuYj/4+/7H8Ob7Q/mdioTGBM
A+KKov5zeKP+qfIbWDRN09JUWWNuUpRNF/31h6rzRQaTGVlG8KyAYfrn8Eb502bQAgzKshS+1jD+
+F/f3vUfQ5n2//j//1b0+bWMSWH96w96YflfpjfYVQS/JguGOOg2FPID/nV6o9mQazDKDDvOnufK
kJ8VOeE6rGi23gIDuOCJ+lOKPYMcIXUTRucCHBkeEdrBPnUYmhDsjhKz+MWdkRiOjiMKiujae+ND
e15PiMGH3iSGV8KsaDSr/IywU4Xb3zzW4WOs3s+qbx/hYrzbkJQAm2ePM9EB8oXCvek9ZBKLR1ce
PHEIlqMbiy0wYtaBKCvZ0OJaLhgHgeLL981rpz8Hucd9WNEj9rK3hZiGMj1YcAvuWNwOSIBbNvrH
kSVadlBCIms3I4XDuCeZoGhdOge0BfsVJUmKiHBb8oraCLt4dlGhUADyq/bSq3gFJdu/0+L0X1wq
4cDl4jhUN8pnH266a7H2iRwdG6xZWeBgXWasIz9xjwkiVdBnJQ+I20rLPZPaqsAzJHRNcpQ35U77
5l4b4Fqg42k9coAWjJkkMvpp6GCUbp+td2mHDVB/Ge4DrjP4Ik+QkaQ3NPjhJrhIqKofOltH2LGA
nLc6fvjOcmsfOIp8no7GKft1sKihcnWwwo+4udBpPSsvleIRO6Ei/lTdVbNTbLaDhgloq4y3abkM
1V0BJ4ekxVE90D4n+ZbXHBR+DzIdBHD/m033iJCtk1p6XKvQzijohy+4y2azyxUfZZtOc4YroT6p
L6wHyP2lbeoY8E1gTQG2O2VyoCYdeI6C5bHnQZPOlCwifyDyLS58kv1cQ5ybcW8MT6I7NzJNuG7e
qL+2E8q/CZpGJhytgpDF1ElnrxWpN2V6lOAkVN/yrp+jF/hcb3wIPCs5V/qVRCFD3xPOhwO9OmNk
/a7H/JccHEiov5leHgSjfb1GwqFW4oj9w0sX85cdGZfWyACuo1sc4A/jqNgyjbJo1xazix28ur9S
I73NU/SuFj1ZLeP3+u+hzT/fRZKTTZR/KlP+WZIi3laPGupiHXFnvZvqx9nKjnCj9gudVZTIbk4P
UKk3t7chW3QC9QrjOyakGySPQzl9dWCdQsD3NaHLfh4r7qgB1OlPIsEMLEJEO7gimSBJyIXjoqTk
bR21/qFDgycLvn5FHlkjArU9myLE+3W7N0lISQla36mNudPATCXHOu43jezUJsMSj9UEQgychKag
+bSgD9Lkk3WgBccK6RVNp9OMjIv6Czhw7Lv4DYH0XRHp1MSicxyTnZM9Aak5p4MnCYiZ3FwTPvtq
CyPAjk9GfUS4ZOQokI3NNgr9qj0gsUbODGx8Evuiuc0gsvjwK8p9lOwamnIldiqi15RPaKRI1arp
MwhBil5hWtL2HToEcWaD4h70e+kTCBj2lWvjYa6Hj0wx3a6IdjB5NxNA+WABknmMe9gJy6s0Xrv+
kAyK0/c9+tbU6+d39mhOZ/4W0XulA82anxUsA4N0WELsLgdpbB2nf0KXiPbnEjNO1NV3ddpVuH8W
fTyUs+WHDKJQdDqRAZVNITsDHxY505yO4h0GujR7huKsSbQyUQ9P8VS5bfPcFO+STkV8B75J7atN
eQb1iNLoAd0Nvop9K70Y051lPJZ9iFDuuDSvChbNFevQ37ruppCOLL8H5WUuvod6n4UXEXN2N/du
2oAreiQsnejb3pG1OzGjxzF4j5aNsey7YNd/CnFtwJ6gnqgUBv1fCu0aGC8TA7Pdc9A0nI24kSiO
ctfgsph74ljn7LPMhu8oiD5nq/+OCUqx6/Z7/bUiNX5lcbdE1SnD0ixkAt6Gayk/SJnx2/Xtd96m
n1rGf7zKWZPkM7ZjIiom/jpZO5KI7SbBZ00U1URl2ynjucX/lATqXbFqWklKi6qdDg4hJosCd0Jc
kHKKsDriULR61FdztG/kB5yQcMj5LA1rKGvCt5wa92j3cTt7AwaVyHgKSy8iuYm4VxI/NUKOFVcm
Mq1x1sdAzXzokYzOEcCHm3YQKEecNcpLnu+N+pfqOgyljZYIX0ZSI5ExQdqBY7S3xsy/IZG0xmvM
6VsiC0Gt5OsmSgV0hjgM08FCmdYxrzNd8sZdyxIbV5MLdBHqVYKSZ9m2p4aB14bKNWe0lmMWAKFw
Cie8DMz7gudtr9ylgiM6fjMJSDaXrxrBQwCpR085+dQVYEcEAWIsFbW7JVsAPmWubI1KUjBYJPCM
bGBm1fsGIyHCbYflOHpLnAtR6gmDa7Q+qvUzCj5F+R71PR5yzyq+etwLVfIgkxEt3XVJjx22vdE3
O6Sik9SZObaKQzGV8bi8W/iplfLViLhvKvtVSw1PgyjWIIYoROxMwKQhZ+Ce3CUaHAedNRFnMiHC
CHIANZF1vGM+ga3uYCu1i+SiRv7PUJWdzt5g2llya3VGv1Wj9BAxPUGH7hfZx7h8oPN0da4OpZte
g/HMnpwcvmJ0YEwhLLPcOewOA1t6CTBc15RYucwH9LrzodUsd9pX0l2qnWvlNR+IoBVIg5jg2fML
9D3M9m8qakc9f8FsT5bEVB7rsmcpLw+Qlg311JezAuo/P7apfh9Mw+APzS2ac4TiffeyyOkBSeVP
PJzi5gk9LQhuw4W0cTSJOMBS7qK/ZxDD6RV7S9Szmwd+y1sZzKNnGh3p4Y+oIrEyBiguQQg/jU3o
tnP7rRBW4qg4XsIclkkE8CLAw5ll6OU46pY9Jy7PouK3PXwRyJjkNfHDG9W9Edr7fsBaGcWHZV1X
MSczkhghZe2GhtiawXJ3zuLp3EdXZ+qvNigIvLZOx4EqIeGxK1DDpGObV2t6Y/Hh2oARsrDl3KsJ
gcKcFNYHxIO3An0D02ampcwOQ3KtEvm6rirsKKMeI/jCiK6pWex0DezljLAoxLIaSohhG/kuFPG2
w0nhdowNNmKZMBFE144aEvy3g6l209j7IWNHMH0KA6EZ4QNFwBtFdYVRabyXSG3TLmEwkcxYexUL
QVn6pSW9KUvkbfXZie+JOMEIPQKWKgmFdTXYTmr4M2EWQHyH7hhmJfpy1fI7Kd5YcnmVwLBGQO1s
rC0i5iOOXMOKPyX+8DojbyK96liIt23XOQmPW0gUo9x/ydm3AvetuKXI/WZT3skIFPEMpM4WtJOr
sWVd9dBLDHZ0MV4k3mod98dsh4fYfiXAQ69w64Kbmfas/dggwXxLPmrmcIDy1P7FsqOLHMXnJpzd
mCmUrT03qXqpCziowUCGr4yIcjAA7OO2sg52ft8ET711q6uvgq0EMRwtwEdGb0l9D39mi1fLHzVz
qxkpvi55Dx7czaDPBHr40ug1NLvH7tMMaCVAJsyztu3z6c5UW9zesD0byMGr9G6S35TAEICjq91Q
jF5YR1+BPYDpjX0+gCt9qiGnftioqw/UlE85mRZ1J+5iO9xPqf1epLg1WaGilWFLuRApYnmx865E
6XneTImFFnFHRAlhPRPPYLuv60vKGGcU+Yl5+0eaKAtIpBEVu37FXbhvBQpHc7KQFyYPdvb3/I46
DzA3vMI1CDl6lXZhfJagnraUW+X8WY0/6RwcrPgSYqecbG4oiq+SGQNkptph/pG9G4N+JTjAicfO
YS20n2PtIiXgGnqMQ01wvyWDjRTWEg0KptMYmXzh69FuslbMscg9lP8PSRFt5fE9mmVM7oWXIPuN
knt9Np5zDK/EFprhZV6J0CQ9bRNwmFYdvhIhQNKF7hqEr0amsatBOqyrT2LvHLbe1WZrW3dG/5Qq
90Mz7cxKOZn8WybjKF532VqwgQ+7Z2i6b4xvbHYHBY5Bp82AX8gxn7mSEBUmhsLq1TiNlUTaU7TD
espPxDsFNkec+jR8lyX7rheSD4Jqu7AbQIHrrpCbgkAeU4WLNCb+nP/Kc/+WjNoh50Cwhl9F7rYL
7yAZKz/ge/wS+R+dK5HEVMH0gzOjEYJkKWpfyqC8L8xl29HXoUskqT59Eu3amEiciepGljBpzsVW
qt/XSF66O2trQmXWBs8cwWb/veXwSfjcYln2ZPOt4IoUbDgQdm5S6MKqBQWUPXVIXjn+jKJDAsVA
Klj05yb/UjV9zcxmL79M3oiE9E0bSJCOCnA5az4xW0V2ciktmBnhiu7bzRBXm0AwOZUkqDSfEmeC
SoFh8PHIB3aB031Ddg4MSZ+spD1rNNzW4lw2+XGwlgeo00D59Cf8KBhoFgcv4pqHFpG4LPlKLO30
VTgoWW7XtJ5qkG51GWTWhXQZdAQYtu3yXPe514PJl8o7phBeHLzK1Tc0iDs9VbwFQFOqe8gfGZll
bjJQCIE0NI3vpQmOY6qy1ZP4FvoDS9Xrwpw/opQ0y+5OYos8TmCZavK3aQ1V0jnh63spONUccpY5
eYvC5pZKWnynaretFomE6kONor20XsvmMyogCYnBsTT25PVjwPxbmM+18RaNEZwPCjelWGukTfVa
MJkoCftoOUX1FHEoETUzZvq04c7q7hu6yuXKz5oQy5eU7sLpqXILSsOhzzpnxtvWVg9Tf6y2DBAK
Anw6EiXOo3g10O7Z8jMbOINWMwmekvQUNdjh9jmXiMCoFtBMY5Y1hnizGOypNNzr0e9SwDomTc8i
B+6BBf8exWy++GQ6c9OTfMNk3PZNXrZ1H00mZ1p+LhZoBo2i6cqJzV84QgRYeAzM+MOWHhfQK6pg
ZpA/WvGBwCYhT070aLBfaK/jdFJgHiFLl3V/6vyFt4OEbBnveW45UsvTTAWZi0cTK08+nxm258hs
kuJdXx7RzyrqdSbfymoTZ+4fcsA1g3KZwZHY7J3iR6M7t/zVRcCQ5ruqFec9L15C7Z4XorZjrzGf
0+mhDiNAGDQs1oE3I7COtvU+C9VVRrEDLQVc17xT1AVXAXgY9SdBSD9Hr1b9FJXSViaqfs19Nkkk
KEGzm4BN2vozdXq+TQORY2rXZHyiGMhZJsTgh/OjtFIl875BMo03BD/WsIcezTye+YISQzxAFxss
9c6wc3xgV4VpC7eCHn5pxvuMrCSraMSkQ8t5XseNoyDm6NEn6sgw32dNPxbRNbBMz7YCT8cPpWek
PrbJ0e6e5VVk/9TMyQ4O59lIo/uhC442BzuqWSVtOTcfJvgzI3KURiQXO/ykPOOFzz3b/qpiODaf
AQtRdcAlCNxXuOoQbIDE+lmbuHXDmr//jCW+mLybJfkwGarj9i4IWQC4fR/AvGDXpXzrVr0iT98B
262EOicwPitxtsPTqCQbgMTsOLV9twR7CYX3r4UYPmsOBpOtnovPY4+CHXSDUWLNw+RyOwronW3w
boi3QbdOzfo25q0XRnvwbZtcf1wBNib5NIudfobL47KTy2BbUmKAt2GdwMv4bC2EPkTfpbZNbY9p
kr7VkV27iM2t1jiZXIEay2xa5Tk3XEmozsgHTIjUcUPzYKR3DP4n67M1gUTPsadZFersgzKbe9si
snWDt3o/GxfuNZVho+EbJWaOfEiZRLh1GFMkGbd1D4W720E0y6yPlmCOL0E8+7UJxI4SSnYFIndN
6ncNICgLtJiRjeA+XxNSqAX03kr+Sq2RueFILzj5Opgs0+Y2z55MS/qOJ7xkKGS70STwzBlF+lDh
2uppB3R6rwWtGQgIZhRfurBItdY2bfybZiAhX1YgzFhfZ/WRXLjYYz5LVwdzDm5mrG+5t04R6mo+
UND0ginYmjciFR9IO2Sel7pCZehqTK7UzHzXEa/gcZJfwdjwDOxzjlRjXIt7aj2jdVJY/Geibqj+
vsSIoN48yVjvmdvm7Gw0TYNJ58fpD0QxPhQiwQd3aNlPqC2fCIakQmOuhqjLrlEbQHeEOdOYuOyk
69wYf/eccfCiK8hblXeFpYy9DfovO8WP2n/R4jFI1L/q+tbF3zGEtOzBCF4kLFXNnUxyAXJthrXH
cDApsuS7aPqFYudUEsqh+a0Ob318bNBeSTbw1lshfeJ9IgftZ83XZc19t6Qww03qTXXEeq6BWHrJ
iJI1t9xKWccZ78rBs0KYzwT/f51W6UDY3EqMGwvdRENFyshnCK9Fn/r/g70zWY5c2a7sr5TVHM/Q
uAOOYUUfDEaw73ICY5NE3/f4+lrIJ5kymSxSV+Ma6JlkkhIEAnA/fs7eawfBnOnOigxZRoMHV47H
nozu3F7pfUi4wSOdW82+kEV/aJLbqcI29YMjLXaUfGNqXHffkqbe0+Z07L3kQZjd0aR7Ux/C6jSJ
dx8BNm1cE7vrlGaIJJB/6zzm5gcIE9Mg7+AH+AfZol3b46ahp3xRdudDfkEzL5LPXfY4VqewPCVE
WkN/ZraKPutA37qmVz2wxgfxM18VfOWH3mdDCYDI6CAvftqkOzrM00BYIpK7Dgum6fNsrn30ULHP
ZyKP17u6QRKw0OPDIkTMVk9PIoUU7G8FgZmy207BCcwZAZCsShahZGJY2ILN/2jLSyPaqCZB+NAv
+uAIwd4a31T9NsaM+kS+Pmb1fjWU+9ICmqk/cbBcedWmguhc5u+kRtnw3ifzxbTQhE4P+C8hYy0L
jqmexrIcXhMXgF6TTj6iMqnjKB9xemEXHzFhlRdWRybAGdv6oMr9GLRIT5m92e/SfC3aAZRxht4A
gxUzXfuB/IRFqh4y9ZYOtFL72aTIIZr13J+umkvbv42TQ1bscm1HJW2Ol3G3p/vZpVfMzMtmY0yb
qN576TbuiYNPVqVxNlX4RM5H8r8hApZnCaSD6dE1d255UByfoTnnw86iAJo4ZNJUPEdBwaE2tnZd
+QyktHVQhTw19DJHhy8RzjmSNYJ+iTk2eOCufqL5aUSvM+spR+HoDFuc2TPxzyBZTZzF+c9AOyoA
f9lgLlzkWhrlUTk+N86bT2tbxvoZpjpWIbHe9Oqkyk2hbZDlJwYlKC3O8MZM8ZDuBIME1CckmOra
ZiPdTVheW+5VprYSNweiifCMcpYw2G0gtqOWIgLispu42RD+tCQkmGV4j8LREHuFbbob7kHvgCAW
wTX8qUT9wKIe1LdyfgsRkPpoPs0XFmn4fjFgqkj/WYqrlsGJioH6GfTPbjHosaRzOoX9qY6TuPO9
c9jeU7RujIPh4705qx5Nq9zSZhbLzdyFHpCxjbezrt861Rwd1X0rVhSYjtg7zptrH11vi7ohE+e8
++2wRYG1ceLr3n1klZFvnBHolNBr2KJZptjAFYsYhn6iTlBTxPK6WhBgHlpXPTIS3Tr66DOD65o2
s8RjhVv2mmNvQ6cCG35ebXr9amLYU/EVbQTpaor+8oHxb4HxkgESwj9fO8f5MIXn2tAvGn8tim1w
1IqL2r6h+HRwcHj3lBxEjdkmr/1F31/VPEcFjetMGcDEryZ5HRmH+J5ltMg25bglld52Doibqu4s
dR6D/ELQnmEkLq6hY/vWWdKcWeetOm/q7eidQB2PzgacQ6LfzMeo0Lgg21TNDXb35MTgjDZzld6I
da1DsNixea7gai3AW+CSpiRbKf1gkP2B/MS/Kjjfy5XVXoLADhlZO8/6dEQvd4e5nopyZXLeBd+L
wQ5VMGUSBmB0Jv0PfT1Hj9E3imDetOiItoGJDO6QGGsBCoeuKMNxBl+sW1jk9KVzZ78WcmMRtaXt
1U/9Pb8ef6o362RC6V+2P0koIISMvVvhf3kipSuFAbqg9du2KK0AQS035Y/mprp0XrNgbYW8Ohvg
0/xR/V3DRXjj9RUUXGYZAUjGBzNaZfXBdugjMQ5F6H1oYC7R1kquvPYC4HE8LB0gB+liuJqu5NHc
58ecBvBytDfltOgu25+d2Ml8B3Kdnx1gUxOsTGd5KPr7NUMpkKGcDiH50hs9hnf1z+SGP7550a5Z
mA99BpZM7Mw3L96gIoegVYz0TDhyL5NyTcOFBF5FniasJD6cdyAO9JIGsq4chKqg9cl04QS2KBBl
LFUEmAKh+C6NN1MHXGiD3Mjj+IyMKFixuYxMBQFpLKwHZjK1hbqZfJAlJvzSxgRzgPYrUNYaS9p7
HKSR01cvhFBiBxouAc89EJ8JPjW4H+fjrpYSTaDTha18czvAZ8lV9EQkWgXvawXdgeCEiZNFJqPr
rs5Ohg7AKCPgQm/cx8zaUZCAPYmiaxK//fJZjFuqa/j1DFc3cQtWeUFQ+9jsySgETRbjUSo2w7SK
o1Xqo39i1AnYi+2FcNJkuDQz8gxQCMUo4DNvM8CEYmv0UOGN8Ytb6WtLXg+09TClMdYSp40X7Uv/
iIIj8NSKvgOfdV4e6O/XXQJekTl2ka3qGINC++4nNiEXnGRK5KvQURvvLmVo3hQNx3OUkA5DcOoO
HyKpzYuGHpLByi1uPw42oLP4PV3ihUnVGZ8xsrLwZDQJ1xrINiaKFn3rntIn8lgeQobumlqbfBEL
0Ld8ds3dYLwQWj4cSG6E1Inw06Sp8jo5b1prw9HtFvLxwpb+Ks7P3f49nN1j1lqUp95eZrSLKxB8
i1V3btTWY6E/2XQESBaidlluLLhq9Zk5XGcwfhpccZyjDftp6MH0TM/4KuYhI7b6zX4zpEeU3rAG
1yMlsC8dXud7ahFT7RPi1gb0Ms05Yt242MDz5dQt4lV22Zyn6F12hJjQuHigaB0uuPfkjTNHeWXN
T480oRV9bZr4IAAsSKiRWLfwZLNdq+0sjHj9tie8z1k9cnkCXXFH06eYDoK/ESMVrcpddj2o5fgY
EI2R8STR2NMN3+Q1MX67ul4TjivFlk+RZ9EbG96tFet/98aOOpvx4PF568pi7dgQzZrF60GsZL9N
xLs7Hrq+X7TaPSMpWxsWjBo1az/3AssV7A2m0J6/mqqNOdD/goC3Ut38/RvdJg3OhgLZ115yt9TY
T2y9QPuAqS85GyMNwxmpOZy5Nj2kxWk3o2Et7RkYTSaWqeXissRkdhgvbFZasQpi2mkrnmvLIBOg
f3EWWZe1sWcumqdsXFsCU+LCffaQqG+leRUFR84q5SOLKsFac7wNfwlYsQ71+kAowCppOFvg3uDy
y6C5HPNzOE0AlpH344gvgSaF8QllL9Wnd6+98ptBhhgiwF5nNsyyeh2Od2X60FO0tkclgs2cFeQZ
2X1f2u+uveqdLcepIOZYeBOeNOVuA45yZMvR4c13G23Atc0EMivKTdiQkpguU8++TtTtZtDuGMfR
AtA6/Rjh7EMKEPIUdd1tKaFobKj26LOSzGjrBqxB9Sz1ByleAwoyxyUZtsf4gtrk1QFDq/qXTS0e
0wksoXveUrq4Cpsqum1I6MS5QTTSix+DvK+GtxYtZqY4tkAjVPTMERZTSwNFbA10hxQ2FWU2DRD7
ZtPJte7Z6VJzjOqiMKV1SlAJ5uzW+PrrY0KyXOHKS72DdTsqTt9BCW21I7r5DFnQoXPj8kXolWQZ
p85x1cYG17pOEYgugoD+eKFwOiJmR3XTF+tCm5AD02FlVmP0Z4OdzG5zfVtY8N0qUyDkNXjtcqsY
jgYs/LE3rwkICjmhexeWwihDsYDTXJmbkoCZywgWcNFFt6UYXy2PfdoMkedYQ3ayYwyLQyXTTRAE
TFFh0vrvRkdjUUUYxjOfbaZDHzPPJ4pRaLvW7iPAzVc2vMJXX0wc1yHHEjbcnllmAhtfeHSXpJGc
l1WNvXH+76LJDPcNAcPZJPatQ56zBgNgoxNIsDHLYe9mTXmrQF4AoSb03en5sN16ms5iwAVbo+A0
MgiI8W7Un9zRD88r9pwDCSwuZFVt2OdtcPBy4H1lZ25kGZFgiFGnGUfgxV2d3APtg+VDyNVQ1ulJ
Yr2mxt0bPsEgCvvrwZ+Y5TZQ01pgtqe8tpw7XAS3YV0EWwPWwE7rjHrVcwBZlY8A2MOj05Dx6iJI
PIsvB9ukCeXCi0snszm3dKZrYwv/Fxst46+WmrlkaZhQhNqZ2d6Wsii2bQ4uxoqT4CbwOOjOA6uw
IbK8wpN0ZZkMaJ3m8Os/ZC04XPxyasyejWR2b5icCyrsHKVROQdU4QE2j2r2e7iz86N86Dt8IOyM
mEJsch4Yb7Fnt0V9y//3QKAYR2FrlSpGdLDZzrIKj0kyu01GIsTQ7PQnOdIERSm8HYc6XAmvv7VS
S27TNPspMQ5jjWZmJGdPS6eRP5phc6mxu3Sz7wVMk08UHVYYvpUNyZLUjD/bFrNLIbQfXRwVNH5B
AMOfnHVRmUBfai5tzDbB7LqxWJYCbDihEd2CGN1GDseu3sm28Wyy0wjWXGSzi6fFzqPXzktNChft
1ZixVjm2FMIYf7TZAgRyfSHsd7uFfIo8Q58NQx0twpKAUwvQHnHs0VoZ4fs4m4w0mpQoNJulNRuQ
TGM8lziSApxJfYqNHkBgsM6JGeuHeotB7KqkqVGSukK+EQe4vAnvS1x2mU2RZU52s2kJN/AFZ+sB
y67RuWgeYB0qmujLeW01YlDJjLKZsrDfZsk7yj1ywYW+IQFul7T6lUcURVsNpOVyerGp5NFE3BX5
cG/V5tEbI8RUBofVLsYRZgTnzKJ2psIclSD5Y0qBwgyHwcJknELeGcG0fX+yCq87pLG+61DsYfS8
rUMMaJ0zdBwu0DSHaiOkeKsonnVXAH0awBA7YBlgyiEZ9BaOk3LMWAgnOom5k9BDZTKL+KYzOQbK
6HLkYpUbPHkAtxlme/u8KR/8of4BCQAt7YGsVex3Fa+UXvMqe+MhLeesrCm+B5qE+yb7URbO0RZq
A3nzh5ANvYKhus0zZM9lRUxvbb3aWtstrUy7K3VjYXfBgS4QRUwc37Pa3lZGTeJRQVcWdTjjejqr
mXOpFyhYIodJJTCvPtduSj2NqfAdUPzQkBJ8rWtCJ3srGXCHJtdKZY8Ve01IOzoT+q6p6fFPMjzv
dGLqcq8Z1gzScdDS1igje1m73e1Y1w92bL7aHigsqsgpRMvbttWc8VRYS6XNrPaRsXsJkzCt0/MR
MXLuoAjPkSYXDTaRKJzBQS25kr19F5psq1Au4ZzhMVkMvkSOzZSAcSbKE4xJyyJ9nQPcfJ1T0dRC
rjfoeAcMXux+gkcXZixcnPCq6XLy6ffjJ+pEcjM02tNgcMSoBigrHeI0XXb7AsjV0hCUaSHpR6Bk
3jC3klBY4f0MqtuYlXOFBtpgZmaeIsInx9F8zP07m2+jHu9yE4nL/KTtKbzsDTIbpXwNjPynEPyG
MTAOmBwEEXaPUS2qM+j0/kqmcUjvPz9qioRg3XB2ejZkC5q8LSAfzUQgUKFpcQVz9hymMi82S7hl
nrtJ/QRWAZteEhOwB34WPX6K5cJkyO2XyQt0pnyhixdhauedjM4MGkkI6rJlrUGTZzHoCNBGrAoq
eA+8foCKG73WPo4kQi4fu/hylPyyIXnQi0GHYpqTWueDouQ7LOjAVq9O4QLnx2zgYGQ0aSXaXv6I
zffUTfW5UeDwJTeafrCTH4Xu7d2ausyCuIoZsKKjj9HENjioOMl4awRTv5IDJ9LmSODARVwoSRiP
5EmSy5JETIv1WJ3DLXKOoyZvogTOuxAFK5qe71gY64MJoV+viWJsveaAiGGPt8RfOZMkwERlG8sp
LqpEkTLAGUrZ5R6pAmkztFOVQ+MJ6vwFuA7IDUwnLX6tZGwZPbfeiwWgYOWbTOlbeldRQGqSYWII
H3cujra975vPJSuG20JvQXof5KrdGCO+FqckflgSme3yt7ZldEdC4Sbo72nTZRvPIMozSJ0TuoSn
uB5OtiqJKWx/mpV5FdIHXPtFe2mFlnVqh45ha0UoNb6CRUaIIEYxxsEAG/nFCdpEUMTOpnnsgWYB
uNRwUDhwHxG+UqaxGSLJCcGz6TVLV2Vv82ySRwvW8NZC1jOf4BRzSNGplTOrKkaGv4g+jRf5OmtD
5xAzBkDvs9qz2DMifdWD9poCChOkfRl7Peavlg52P7wQESVgIdFEcp68DqGMrzVvtqdjIb5nw/mp
IiYdEIDWU4ZOxBY5fqOowT9fnvDpoc+j0xWeWZE6ryUNP5mzgNJJktWwLWS6mgV2ue3yVBYF9S8v
XTBNCXbOSS0Rkui0/oZVz3jPdbZNqe+0HDmq7lFqW+dBqtDtjMnLLxEeZ9LMSC4iOPMcg8yDU4GT
cNQ7iJS3vo5f3ctE598hu5rCguyC+cL816DYlWm55EBZ4rmRMMQv9mxxIIz2vS27txLKYqujPOXf
cvm38G/fdpSQvy5UDuKpGLdYPt9ri6fUFfb7lLD7x/kdjKu3X/9HnRtcjCBZZrnufMlZWIi6a9F3
4g1NLZ2i/slX48Vkx4zCCrUu43cSwg9DhpRVWeQKprMaqkedSSHPSogwJ4nBwOc1/BJluau6dg5l
w2nY1dGARaZ41JKIVoxdkktpkOfBtLBKwg35ZHD0op8+s6dynZuA3DeKzm1W3/3v/8/S+G/aMQzb
xgjx/7Zj/J+qzZ5fg+fkf11Wz28/6+CjMePf/8B/GDOcfwlDmvgoLGblszXjN6qGFC4EX2nMTA0H
x8Z/+jLcf7E22fxfmybljGOC9qjz9pdlw/6XLVxLKof/VC71xj/xZRhc4zemxkzscAzL1h3dMVw4
SPYHpobmBsWQhBYm8gLULdU6R23OnMWhgM8Glj7v0GPJce2Szr5BehFvOUp526jPsj0WewBkyPZe
asuaU0hLZ/PbY/0PG8nvtpE/iR//+dc50nENvChiJpz8TvyAEqwpn49hT2DHea2ZL1JF5fLra8z/
xn9RRf59DWGYJmwTHbSD+vAEPHdkndYDSTd3xU7h/tvW9G+jzn/zFn7/580/b8HviYyFJiv3SRqg
5I9NHHYIm7++B97OT+4B37sJJcXiQf15kdLpfXALkQTAzqQ1INiW6QlRspW9acLstUEHRzxu982v
89m7IwgwcaBQz0CWD79Ob6cdMslQ7sfII+lNt4s7MzHEqbLz4vbrG/zsRwJMI+HTKFeneP3zBmu9
xYKpYrnvvBBSGCP4pV4yP7JoXceGeTOmtAW+vuTf7x6EGcfEyeRKDo4fv4xWD+qor1qxr/Jmb9qF
hb/QN6L+m9fvs8uY+vw98wUiKLD+vLNs0oyusStOmgHT0LwbXgKy2ddf38vf74erm4Y+ryk2Ti79
w/tB6rWF9qMUe4Ztm8Z/igFMfH2Fz27DkoZlcQ0BC+jDuxDpo21reij20PaziwG3/5n0/W9e888v
AkvIlqiQhfXhWTlNkCKip+tZiGSZasO2VcXV/+Q+/usS85/wG2NoBM2IFQ9xg6pOflO/kHwZfvOo
PvsxACKBJrGkK2kV/nkJqhlD+fO7XIwEpqImVcu087ep0l9aD0GUA7srUG79P7ms64r50vROP64R
9WQTPh8mfELD0O6yIm9uYj2I8C9YWM8wxzMbKcq7tKJj9fUz/XudoGgxLV6O+cL6x3dD4K7oaJWg
2ddKpvjE4ybjntSgb366v9cILsO7zQrh8umKD2tE4eYiqAks2NvppUYD3aQW/Oc3wt/HhsmyIMTH
Rxh7umga9IZ7+B+czEY/2wIGUY9xQHf360t99pIoQ9mmw3ruOH/dTKGptlI0oDz5wNRmTjj/+gKf
fUu/XwD/6e8vOskGaTqFhdiTDJHs/JzTYyjG6pvb+PQqjk49xPOCLfbhN9GtdoSixVVax/OeGmUA
5vQ0e/zmZuZP5s893DUNaiFJYgV7hPFhYcA2MeZVwPpG2kGBi97xnuIEkDEGiyK7o+zObkJMqQmD
q6G6C3ohjv/4aZrcHfuFTsVmf1zFqfzK0jYqa183HLA03bsiNEd9c5efPEzTwl7O+2AJLL0fKhWX
HFMRjZ21z5xO/BgnBffd8uqzf34r0jWkolSdPbsfniVehSrQK9vcR8BYGmndO0hfv3kt5pfr4+/1
+zU+rLJQgMcqS7lGRyD70rOLcecPGgHzM1vSMhiifn1Pn6xAfEjAgtk1eBs/fk2cGK3cI4hwbxAF
1mkWlMLV11f47A38/QofPqcxgdXjWlxBuHgUw9G2TnY5KxnyzNp2XcKYAK4DoremXA14b76++mdv
xnyCMFkAlTQ/LkwV7L6mg4Oxj0eJtzJ26NcZVfzNVT57iq6FS5wjiS3YhD8sGUDeA+UYck9uGbzZ
qW+OFoL+Y9bBRf7nN+SCNAQ3aJmCT/PPSxH+Cxa3lOyRQyfoHvivY9343/xmnzw1HOkABSnxqFjc
D296GZBVFqeYt5rGNLa5azRral3vn9+KxbNypOWati6MD5VR7NU1iW86Sj0jL5YqNMWZH8Pn/vqB
ffLbWDrmf+4DMqI9HzJ/X871KWljK8np5Pjy5LsXJRTeovtmh4Xc+PeH+8dlzD8v02Z21FnB0O5D
KY2jTPLmudAAxDeDs81SXe3p7KP6TxrPPQ+GHAEBusfoss5lmS5LAnTIfc2KhzgBhgT0tr8WNMrW
+qQj5h1Ax68tHbl6UkPTqdKOuZrN+G5bJuOFmRubWb9tpsFVy2Bl682SzISYUSjpfW3Nsb/IClSK
HiUhKmIly6FEEONVO4JfxKtVa09T545rWdXknQx2BKB50hZEV8BNtfGexClZhLHd3nglSV38ZMgt
bRLlCCjgo0qKktlDEJY05YoQ9NeEZY4oK1rgMTP2OIidnWt116Tj+I9D1HsTjsnRuEucGBGu0OqV
2WbpZZdZOKHx7bb3VZlbpB+A3sEYi0ERcPhREHu5IukcBko8njMKTF+reQVpu5ICrWY1JqHxPHX6
bcaOeAOdbiI3uUa2DXIe/YEAQpA1MNmGeXcIi7TJV+4v9sev7dCYd8Z63iN9q5Mr2w9g2M+bcjNv
z9VMTOeJDiCvTbPbT50BnKrOgpWkaIuy4ljb2DMyRfAH4ys0jaSVUQcNQxwi+K9fCFlJVVTggsuq
ez+incu0yNuWdunfk3vzIucjThE74cGB72D8OlMFmHiyhdN27q7hkO/Hmc7IjHaCR9PtBVJYQ7hH
l+3F3HYY5gaEN7ciKlSdK5eDtJ9wok7wP1iGHlw1dfFqDoQhks+G3f3XaXRMwh0gFrXSCAtAyUNM
fIRLM+R1PJG7+2I7uEqyuezN5wK4mUvh2LXVHJSJSERBqN7YDAmXdK27TRfS2bWdi8ymdd2ZgHu0
oDbvyyjNYDxPgAnzeTmELtWi5+mfp3ndYoDxajQpVId5fQHUgUnLLop17wfOJZFchJMQO0SPt1Rn
MV3jsQ03WGCM69bBqjHEsgSOnEybidS0M+V64iy0dEFyVWN753hk8mXVAGQcUssDy9Tb7rpI8xuR
0YsWesHFfF0HS2EG2GaZXavYhwIxdNHP0O5dpn8pkLgy0LdeIoMrDRToW6mV9Jtjx8YYNZWuvi59
5TYrnCMCfY4nkq3rpf4jOWZmu1XKY3if4yKJp1ouGaecFWDVr8w8fggHu990+hxKBpr+qJwU1F8l
umcrnPQbHod5ziCgYhBYxQefs+VaaHa9qzyh0qUrNf2qZpS86nHogpWEY2zWaFj0MtF3CS6kY0vz
ihlJB4eIiMDxPpadf0dAiIvyLtBex6axbvijGGvb4yXzK+NSQ1KA47fvjBcxRqlcuyV/HcN+fW32
TCHxonb7BBgyArT4BBBQPtjUfGIVaWlcPhfztoHrxMmilcnvcZhCz8TJlbR5u3ab5n7U+3wdB237
sxxqnZGkzBFtFA1ZS1pZGSsUKrYF0DwnIQqMlSzhs5LFQ1e4Rkd9kateA8Q/ZI28NWd6676pK89l
KaOPTCKfE6jbGideglMYrRPFU/Fo1qTm1mOH+RTnBH3EjISEOZfEbwCouaLcqVil44UxDGCYUyfo
jAvfUfBENAdDWdSjOzW8rFwgCRium1B/j8ZyZOoSgxPDwrjP58GmVjDgwBlmorsn06gbvQm80wyz
shhUjhNh42HMkAVB1sCMyrd7gWe1dW46d+DsB8VPr0O8alqC+6uPUc+4woyOZmFFy9jOzitRsEG6
oIZA2ZN5CWYqIYSA2AzgZGROrK2pyY6+aWVnSDzEdWoV2t4eupj5IXl6SVkqcNW9jiJKO4ZNierY
3eaIF7uKUUiihTkW0iBBIoSpBTIwqQRBPwcCiOBNIMbYKpGlD2EjsxNBGuiUHT0/yY4ZSKyAfVj8
wtdOJfJTlZHhJWLSDiaMofgrepk/6m6/NdLqruA3x3avOc4F0dQW3TjmagnIjm3JaH3jE3K5dHzT
29heItYi65Gb1ln9g3EnXlOVoC4EUvJiM5phjldUJJDrE8IvaZDpR1r3hRcQyGVqLrIpmcJClOa2
w+3oj9210DnjlA3CvynHNCfH57g3GtQQBtajpmlQPNbORVu77cXErrbyhTrog8SZPLWYx+vWMZYQ
zJnRTzDL2dzDUa8GQtXb4QJDDPEGPDpUdYUdzeniC6qOhtdwxG43jXl9HgWw4zPVxbupGRjVaFwe
mTx7IcE25dayov44ejVew7iUcPgQDeFnz2/sxovOEpniDdaTjjz4CnO/GMQ6Rgh0xVCerB4nQdaR
auZjHbcSzGSaX7mG5rKLD3JHlgmeh26mNdsRh6ilEJm/GmHSg0fwzPE+JIYRkJiHSseNC4SsJDy4
AYPgpqzeixJvik4aEnImJC8BARjovgVK6LhLL3V/VvKCvV3ozYRs1/CjmqQNuwa40MvsUiC4AVqs
K16YXD65mlB7r2ydd5wFbGZmqZETFz4O7J+i7jqCbJ3wrPSmaW860j8VTfOjzHCOSEM3DkTtwbgj
CFRm7AOBTIksRwocIQXNMrwyFDUPX1eOn5xcyNplOmFhdJvJ2n+WdOikGsIVIZ4YQtXICFVO6rJ7
g5l0G0aYpQZr3JWoQpE0pOuvL/1Jx4ZL08qjaKUh9bEAZ+uQ8VC2+l5kmECh+7rgPXuSotMkMe4M
s3F5cTJN++aOP7ksI7V58mIJ2zV+Fbm/9fi8wCD5JkinvZ3XaXHVTw1HdaNLmk1DeFq3CGq0Vhut
c9l7v77hT8pnxaohhU63l27Yhyq9BtHOvMQc9wwBR7nNZVfkeOxBdXRN9M1dfnLG5pkq7P+S7Yl2
45+/a273eV1ARN3bVlUTHTNuXXw1y2wI+MZZRr6+s0/PUr+dPz6cpVRdKxYjzh8VBw+QRJSQdpR8
8/gM57vLzP/73346wr7BZoxcxs8vTZdtPO/MSMKo1NINvfzHMHM1tAZdvwL24WzbkAGVN4QgioP0
Mmll+pwMEG5sN1Mnmxk8/HTUKtuQ3Ps7N7CIDEySFI0uh+dQZy5fWAgPSREEjwPK4Xow+A7lXK0r
vVMXEcHUJlCP3NoREosFqC5dcwugDW9vkYzjnlCydj+0qHQ0D5OBHNv91IjmQM2S4VPwzorEgXsD
QYmg1zFLh1Na4rS2E9UtlR+j6+FsjPkBm/Krmob0Buyky9y6b16tNLJvVDDLOYM+RJ+bZ2eDxmbH
8R2XUSAt7SUputZCKevhRTL7dJUwiuQEMrjb2pbpKW+gHVIBPZlB149LgvtwwxduYE43tqzjJ4mW
71k6E7gcs25Io5TdDJJM7LI1V6SnSyJIUa9vhz7Df124ZfGopqLo7qoY9dVykD7ip8luowmiZulO
+8Gwxp94+bb4+/Hgydqi6iHFCPFcbnIyQsCi07uA59YbK8NGd993LrVT2GrUUbPo9ufYwf0KRHdf
4sN2w8xO15am4aRvjbI8+LWVI1YpENasLBbP8lmrR9K5OjUOp4hqLp7LOg1SyN6YSz1jLvrUXP5Z
vyrBdC4KHZQ+GY4527g0pX6pdVhvhrmMNLtee60CD79+q/w7DoDjfdHxUBfNXISChxZHvFr6zjPA
sCFKlBDWKFspmaqVmktZoi+oaq25wNX4eMk/wgYngqZaWWNunU+Fpt+Yc3GMmo38zIGCuZ1L52Cg
iDaopvO5rCbM8CyaC23OxMYlJfT4ykBkrsPnkjz9VZ0jnpTXxa+affpVvyu9zNiR5qp+qiP9zexj
1Jxz0V/N5X8wHwT0+UjgzIcDpiDTmf/rwDAfHfyp4xDRSb43zhXOfMDof501/vEiwnTDsB3aLCZp
Ex8nIx67/VhG6KihhVCQLQvD+6ZP8skC8vsl5AcKoSLr0QnGcNh37hHBJqyc/puV8LPd5bebkB/W
eFoznqibeNjz/iPZIEAMO3nW5d+0lT69DKM8Bm6mwcP68KzgxIW9im0uU9twLDJcWgOxxg+CPkdD
mf1azK2Pr3+fz7YUh1aZBO3Kf4kPt9ZPk1NUXjzutb7oA+r4EJ7v3EQJ/TE6a8CkffMsP/m1aOY7
Lq1TxpZ/9W3dsksmvyH1qc3FDr/LJqIo+vqePtmSkSgqk9a9q4y/3rlpJBNNlpU9n4zLZe3ED64D
yKSZD95fX+nTm5FSV7zZKBo+lh1jJuK2BCK7D6qmItUAy1ZUq3/evXeExUtGp5t5yMdJiCJvujZK
nz504hZH9e/uUmjhuvr6Zj55bM6/RS0uds2/RmGeHQ7BWEzGvsyd26n14iVEcCj21MH/fHpIJgqv
AS1UWpsf6xhX9+Mh1DJjz8AXy51hbmne1StJjtY3n9QnlbCih44mxzF0k3r4z+JiMFWg5FQPe210
K38Zp0MKeYwGzgI/CgbpX21G9hZvIZBRW+hZh3H/9WP96wtjcsnGotPz5nb5G/78E0gccRLhOe3e
zLxwWEr8XZsczd7Rj9qyZmOs1DdX/Gsdma+opO4wamQ2/HEanSZ1q1tzmWKVVdKsyrmba+iyfrbN
zjhWHDfSUn/9+i7/+hJoOdLYt9Fz8O7wz/95l7DUzSzIu3afcrZRhEfJdPxmIPfJgzQY+Qh+T5z9
9MT/vIQlrMmn+mkRKbFkZHp/bp8HbYLq27//+mY+u5LFTMngeEaD/2NNX+otxhrSvfcBWltT1Rca
yB8hx9XUxqevL/XJc0PxxdfN+Bnh1l8DwLwsjDbS+33ShDGnNFkcXIqr/8FFXMOg7SFdCwLwn08u
CMo4Y57a741fXXkaOtHOCoX7zWf9yXvn6oIZo8mzQ5j9YS9BiRClY4G6O6jbIsQCU9jnoZJEhtky
f7ANdMj1EDA1+PruON/x9/8+e+TWlM0rz6iMLjb/w5/3l+dVGRDqDGDErLsGtxKpEqsmzMeLOkut
uz5naldgEohXPcreGVrZZbdZCSezChLjLcy8uFy1Y+K/sBUS35b3Bi2RRk47zURVu6iM3sbESlcd
wJLegzgNyoAYWy/LaMVkysD91qaqvxhEgi8uj6f+vrat+BryWmbh13ftTh6KcMKHzit0GSia0KIs
PCrgyAJM2JjoUjTL1IB+BPZDTGQsNu1Jtgutsq58u8Em2XkgL8De20+eY/dY0eMaS4SDZVtF2QEQ
OTGOAczcySL+ScMXcY5KnKSSWv4o0uSMSRLGUddrSJXXilXWg6dtsznjMe9w1DboHReGJiPSCx2x
aBTskVxMRCf17jTuFNG9mIb+L3Vnsh03tmbnV6nlcUELfTMoDxgRiJYRbIKdJlgkJR30wEGP8/T+
QOW9ziz72pUze6KVTFEUFUScZv97f3swRsKrojLYV2O/DRPH7KyjZycUPFKzSbSVphlyQMA/Wix+
jnDsxxYY2QtRE+0hM1sz7Hg2VhUTVSyxnqcfu8H4OXOHSDEhkQmpSaehXMGBSY3qUmBUJHgIR54e
PGYWneu8lFptrYHUU2OUBjZ8GAoN+gWOmpbagyX8R2O2b41RfFgVUC2Bnmrys7ippxruUE3HFNAX
I6QciwN8mrYPsQ4kN6Y9vm/FYxLZhDizkR9EqffJezswRsJToWP01aYHNXe38EPduxlGZTbFVKAz
vljpnZs/N15dRWAzLLkntMVEaK7bYUP3tnYTFE35mhJuomWi8u4cFdDIyvN5kZ5k4iOcTwzp8607
zUip9gAZqaRMBqYfg6dw7gED5LJUP3kgqIi04hQodEcxYktzWVmkXCvnZngi/1u/5jalwEtnTGBv
A3twzrWqB3Od4+CXGxj6RbYL1GRQgFbo9ftsutlbFxW2enQijZtiZFUTRVXDVLyV3CSb5UrZL5fL
bLlm5suFc1yuntnXLVQsF9LSbYhaBFXHc2/QqBlgGVt7yyXWXK6zlqVxsc1NLlhc7h/VmIgfmlkH
6Y23XIad5VqcLxfkabkq21+35urrBp1zl46XS7U2LQ3dgh3UKx3KWoSxayO737NCzOhty828/bql
B8uFfWhavABft3hvudDby9V+XC757XLdH79u/v6XCgCPF0Ug+1IH/C+lgID39KQv8oHzpSQ4i6iQ
LfICAmXx3n1JDov4gCt56y1yRGLrI/pkQsQCrUItogWdW+gXM2GHDfB+pDdqWW+awCQ3yo1xSf59
B0q6QPVmkxru0dikKU9zUzF5Qc+s7JWBLWE7MxI+Z6m5xMn7clfPgTIBgCc+RDhwVs+uk2a3SmT2
OY7c/sGgX+SaU18BMINZZ8Vk8gJn0nttjRp7OouEva/TNGUe7k4rbt9mWPmau8uJWegV4zVT0pTi
+uNAXhj+9mjFlC4pLbvQLh1vEtrv4APAxVx2zW2c5US4oG86G79Dxo9xVBI0T6mfNkd4hzFF9qsM
6+qKfc17naPxV6vn/oFqrrlcubQs/Ihtf9yMDmzbLJun7w2NreTppx7yaFv6xXvL51KykNuv0eS5
NY8TiwvLmYlqm3iD2g1+YX1XmVw4RKn25nZJ+pAYUfBet3K6GvZUnlK8MIQGShOmB2ki9H/wp/nG
1nNT3HD5ZmRoKfezd+10V1PPLqHHqiWH1mcIxEaViHFlT938Xfcb7TzqdUEBTRkxLx5iEaxU4nmh
Zqfy1u7Jq+swcX/oRaNIxnat/2KUOl1uaWDSH1NlpuhuElMXr2Y/Em7L6ykpINU0DeVBnm6++U1T
PDpJRsjNb3tbW7d2VAagqpiOkEoIWpJbRUu2fB4WbnMksZw4SKvfyWnO2W4CiPYxpxW07iLKh9s6
VeCIKFZmUkFDqDqOXe2URzKXkLKtcQG8xJ1xihK3P8Sp2WRbzzLVc9fEZk1rs9HuKHXXnsrWAYFK
A9RHNRndI7U2ZAyJwUqyZNmU8wiIYQRcmVKW4Uv8WqtGlO4JEJNBnA2DF8tkQVyl6wRYIt+2xV3n
BOra6Yl2mdOJXcejWIRkjcq1X11vQwVpiwXF1ra6c1ZB4vIY5vQgSVX2byq2rA+BAtSGvDXkz7kT
YIKly2WlSgBUlhMdNEzuPbHvS9v+ZSbUw8SFAHRRYJsGzJQQyokAtRJCTDP5bBSpAu1cci/INR0m
hBfxWAaZP0Mt0cidrLNYdce2SYNL6kfBA69PeR5JRyo4zM1bIXn/+pFVluuGqUS9mhJZvzGjB71c
+F0Pt15LnI0hIKk2tjZurQLD8TrFa5ESEax4DtMaThMLdHLpE1PspGa1ADcoetw1ZUKlee7lIKYt
dFITZCQDiXXZdMFzXia4CJ3KezI0Y/5Ix5qm2HRK2JlkObszjwHsqGaeYALMSYWHKDLm+zLqyu/F
IGWy6aeyuvTkb6q7gb1sNyjTeXeV5vFbc97BHjenPTOdDJKt2b720mp/Qbjwi7U2Vj7sfMRL5qbi
eabTPmZU48X7oikYeSnPj4+CUXUWlmWt3Qr6652wrzVKlcTSaZNY8VMzuCZF9lbXHLIk19Nt0GvE
Z0Tj078egPjyfJKieSzVg5uwsDue3e49d/DfuOpNj41pe9MajDh5N89zCdqBytuXtUsbYifngrM6
j+bKNJGWL9IgZbbWKU+lXmKYt7ocrXdWooZ4JANB3YA2NQYeoVwboZKServmcBiDqwDnQ/U4A2ao
Fzhtx0+PBpYfNLNpVHinYATXCYlA5lAsDu+jAA7SV1RZrzDXy/VQalCdJ2fEHyvS+VmMKQh5XuKA
OWlQk3Sz6nhs15DnGGpR+zTP9GoxYNQ8eFSp6rur7eSpQSR6qjgr5hZpN6GNJMIMW976mj1tc8nh
pvf76bUGr5pdqCd3eYCbZbGsE32mBUex/shu6oq7GpDlsBkMrUq2E/H8Xal7wH7zwK035EPRYa2k
pkRMzwMyooSXPlWjrGPr+/jXfTmpibOMyKCFN35zbFPQ6zfWGEG1HvNBE3vfo8J7E9nV/L0OODzq
fVo8TTKQPx1gpXuwreULlL74OSgHYE2DqUPf0DVjXxlwt10XF9JcEupWWtn/yoyRDTKy7DRdaQKX
szUETFYTxsPr0YhaHEogYBnFy3WQzTSE6gkxc9OT21nMIGgK4TmftidaAoW2/oIfRbCeGPmmNBnw
ioCWymSwwxkk86ZsA/U4TLN+zkfsOqaW0egatRyGoMBUD60bRJ+VgkyQOI18zPVprteibUF6VNRN
3XjWbOxc1UPM8R0v5JaTv9iBNpyxLU3XqvbKPRNfsJi88vol8Ubww2Ud3ba57hxY5eWLSevRutEI
OwpvSnjDTuWvyvfKi4Pqe02p6OPHP510r/b2cKfN+2AwCfV1g30sXEMdPWVMOyYE/b4X4MCKziq3
Jrzg1nMeuS8096M3ySP1pDZ3ZmoZMjdx33R+mB+RRfsHGo+DD8amCghC6IkuLHvPfbvfxm3BFWFU
RN0yA9vLIAzjgt3hKZq0fGc79aZocmvLgXNcVfQtbmbLaU6Aa96CQZVbmbXjNoiDZhNX1K5RREUc
R/kvASvYbRnX4562xk/Do73OAz22oep729TTXU5lRGVn1GfFUbLrJ6c6avNQAgtnUC6MKf+eWmMJ
1QvbUoCjAtht3oJHsrtdl6beWusAVfNvomwtsa11FWwdKsYgZCe/tZa/1U99m+DYaqtf3Vet9WdV
z03C5vnVpfM/P7pWhKWL//wpy1/0z8+hfuePv3ipC/rLB5uv6qD7/mczP/xs+/z3V/+jWOi/+pt/
FBD939qLCBshU/zrrNzxZ/Oev/8lIPf7j/xOx3nety9fJOKJZfgEIvhivzunPfub71s+oSxuk+g1
f4rHGeY3DrUG9xKP6q+l7uif8Tj/G+KqTpIG9cfAQfr3aosMIkZ/kQuYRAQBvm5HN1GqOAC6iybz
p4kjzbfaiMMv21iQteMhjk/WS8EydktCHJoVesw6wapxWyFZgFy0jV2Gy+5m9EBnDd2VM8jM8PWa
EJtd2Qk2QB/rIUDIGStN2XqrKMnrdZQM6Y61+UXERugHFZ31CQ25Y1sYB6vIt1bMFiwiO+L9MHGX
BVls6u2REwJ8Wn3Dud5meCPFshc4Wx5+MuRFd1+QWL4M0IXR88mq05SU2sz+fNGEFkbicGTP9YU9
3HULA0RPjpKIzU2iR6sRc9yxTnPOIoCcOCyJlT3eEqCnPQS/ABZFmTy5/ga6Qn9lBf2cYgZ6Vqh5
wIE81b40BLpBegWLb5NjSuxk1xR3TwFH46Qkm1JJmJwdJY7Wk+jUzrSCBwJDcNawLG2JImL+KmqA
d5pFiYKQ9wqX3cHRSbYVXVbfK6t5rqYqPsdqMg/lQCWnaTLSbGg5XVjwWTzld0ESjczhMgDvnICp
oRnLHYdSZxVoHS+YWUKMLXT9YLqUkhTD8KCBmZ7mFzuym5e4Ke9c3Y1XY22WADApA+eMJMPWaVCN
BOZQ4UehlukU9vh2f7YSIGsxZpqNx61+rOPsjQFNmGNQPA52TT4yAIEdVKl1MGnCmfwqfi1M2u+G
YbLOQ25aMO99FqgO/yjGyqMwIk5HWPgCvZ2OoIQ2ZaBrJ7mgQpVpP5ljD9mrMtf2MOFoDaixmIlG
O0YcHQd8gEEUj8cUoXlNKHDFLq2fjZjnzER9OURd3uOe9Z91NoMLRVr2rS/0jPvgcFvoacnNL3fC
zh3pAhySt8CPt1FGRRJBsifYzhNAt+Ey6Th0Hmzmv29kvp11hn63SZMuzGvNAlsEoad0vFt2QXfX
6eAdSgklIQUUpXv2vCLPvK+sClGqJ/Rfxh+cCmmNLNNgLaZMO8y6saVr3Dnkg3QOROhu/VQ1u0Em
6iRNez7lGW+NZYrHIYm7eVunm9u2K6frMIztQ2tqHITb5DShs684J2+qyhIv9oCRCLllA6EI9EHp
NNsxr7KzJvM3lBV5oKEz5JA+31VpR7ow0UcMZfz0ORYOLzjdoIvDLOnFzNHTVvM+rqNHqJjywn4r
1rCEYCBkwY/WMqvv8wD0Np9wLDp954VzA2k3BaxUMK/96Rn1i24DzFOTrh0Ck+c0L3Mim13q304a
3NzIcenwjrOz1erWo5G37sYBHuDJcWW4k3cctN4IRx/CpWigdpYarWEBx5ZjZeO+Qs9falpM/RZv
ZXko6b0UZcLXHyijCmrTOplFuUhZ330tmy5TNcNrrWYtnIK+ufv6BdEtPsY2dedZg8tWv0r0wy1H
FvuIY2VYo41Oq9iADqylQ7Nhra4OFSF4ciPDrYczIpx5I96kdCm70xQ8lYBfwjz3z7Mah3ufAhVG
zZS+xFMZAmC29maca1u9nueQqMtDBI2Slil/Lzo/WFkdr9wQAFPqsqzHAhLf665I8Taurc70bqPI
v0xS6/atzp277QDJUq5+yez03U4n86L1gaRiucQjMfO2qk2X6kldUfY+gyigiWNec9WPICd4bdg2
w21iTAFVpu2HSptgPQSgbZVTElMx5KmgFfvJjJPhcUyws9X262Q4gk7Jort0HEPavAHVaHpz6DDd
uu+1Thy00jxh4tQPbi7qrZ+Pj7EtKLxNoQ2NHT0XcU6psYrK6p5jGKQ2uO+MbRKYGixXgm1lTku5
9bSphmCbNwrV1b8YI8Kfhe7Eu6osjjSXkv7wsKwFsxHqRV6FndFDLXbSV3waV08H+lch82PyBh5X
ejaUe1riqOedV3MUzedRmpuT5VfabRcPP4x+Undtkz34Cf4zqxvDGnUZiiid3qU2YOjHlor1jq8w
2HSaN5kejrzeG7eEtJFjl96mLP8rChxeXa4db844n6JUZFcDzs+pzlW3yqu4vnb0KgNl0yANJnno
aa4OJ6TK1rHNVRBW0F5kJv2eNegIlY03Y+nudWuILhHSiPL0/CkJ2JB+YZfMn1I62TG+T1xxMvdU
ctRdzyAYTrIH6YgpsDoYfhCHVYqmNQl64cCtealF8Vlb7wpvo5mdfVvxLtPhSCTjYF4rlEOHFvIv
t/CNMpL53CUBncwT/n0VNJjTk7bZdP1RiIjVhCpAJjX2beTPO2PmiR903iWT4VprYy6cdb405uRD
v8OiU99iovVkYOxGaZARL/RTncUFiDqTDSvmhRilNR4WtwYVsKtUMIcwXmXVIOfqonsUaX2PvW7a
1w0wlKZOs0tZ6QwlWjCJHnV82fy9LIyPREd46qmpCAstLVZt4WanAaBiEczvnt91+2jk5TGmanyc
+3ldp/VwIvBBTYIXfWqT8xG7bbdWOsgZ07fuOwH4D7x1fOOA8d4UPW/kPJs1TqC5hPP+zO7mn3SN
ZSUd2nqjaZQFZAhJAKTn51T53SmnNnZNOZq3mf3BPaBoMP2EGCOL+qBzMqOrT2KHx0CVGh3FFTy8
5zmfaJfG7YsYkv601OKG8Utvl/pavrKqtq3BPYdtpIJ95uMVTpZfvv6r15nMpOhpmg/3XlZt8lCZ
UGldaY8QnZ0ZLm6dXjzbxn48Truym/sQy+YNtwkwmDiwQpOAwgah1+UK4rWH3si6wwxaLERx5OrT
R+UO0QzK9YRnN5eMPfw0abaBm/Tcg4tmJctIsH+nzd4ZLGNNWd4pa2V/IorUaTf9gD/bxSrFlp+f
o7nJ8fWKYBdPCNNTl9FDmbTiqPHP4ZKm7jNNwLSNynpLLqE5W93QbSfu8yFNxFtTUCVQVHa/69FH
z2Y34K/K16NGMQvDGDy7CYVtOObuo7xy9m3Rh7JJ25Vh4/0ZNXMvfCVDzfeTdW7gdh87e7qv0Snw
gpZyL6eh201VpELZ9umRzGCyIbKjTtpcPSnUVLD/9i9t7sdQVV4UBgwtN9aIbtJDPv5BbdMuzee7
VKu+B17R7+Z2tihwsLDDD2YM2J6hSxRDodE8/OtW1x7LslgXuKgBpsXOCkKLflKldlcMk8BQHLTr
fvDEBS3pCTEV2zfPxgYSzHSr2MKowYSuHiDLHDmmJHBiO75VSBtbrBJ3EViLJ50x+ZL3oAXTb59N
r2m2ysqPhplyYLb1dFWoFIddbBTeWi9KCPcqcngBe7HxC03Huw6bN7OS6qq8eTgFLe2MEjMJuQRY
XZXrPCrKzHlBV5KF4Nyqqj9jHLzTdSdbm0EECaoyg3trWGoOPYZl+X0BDfHajkUAW8s9ZmaZn/2a
g15rFk+kP9jyH4Kq/Yzjur9Qus1SG9f4Ca1t1LnVsQjq8hqzXYFObIH2jUFx1UtgRDrON8IKXrej
ThEdKTN1WKhNKJo8ehjkFD04iVWvTfac3/9PWXVz37IBfv3m16flmPU2PJw4d5c/JXha8SGNLpwl
kxNeCiIM3AZvSQXwN5t1OtIbMLpFizLpBM1aVc6Knrv8o+yyO0+22DLdwN3XSp83vV9qB9GO053A
7QK7OYifNMQbKOsxTfLZUN2p+UAmSiMqz2zTGES0MyQkIM+MEVfgaLE/c+qaUhrTGkoRAtUbT56j
XCrzsN7aTYMtwHbfGtU/MnJ6a4to3n79FdxMTqOksU3TpiMmK/PwxSiESnvX5fZ4qtupwf5Wb5pl
mlA5O/q4XFu+dLn12djChgmqv8igDEUB47p6rlIWPHGwRgpB5WNWz3c+1UaWHz8OcbMGPHgTmdEm
NoRBJXx7yBVfvnLZXtPG+sRKS+1rvzWqjgaT/gb34Yq67z2xEY4FMzZLaZCAq4r7YaJyxa0YrVR6
indOtiU41YLjWjqUDfNUTz5oXEpbTfWX3EmC0G/iXwJdfLIpSi/0/ejnT6Ocp40Rcy7r4uzqzKwC
aQcPVlj+VcC7hfYSnwdczDcYZQ/sEPLJjoPoQZeLecqQT/hQnZVP+ornfE0eDej8wvydYwu5++fc
C44CBttxPMn5YgVJ8cDEoTy1ongav37TZ27IZMO6sZO63BqxOZNhglTZjT2uz6VBNbm15yG+TRve
+8pnjkoniRV6AwjxaYEvkYQbueoUp7KuzWM+dzll5uhkZaOBCJ7t/E7XZE+bXQJhVqY0kRVMYFtJ
HxGCsInl3dDkrvQ57tAKt+AcnbWiTT6MCRs9fP0y+jQMqK7dx/YIs6mzjGuv2niV1HV8+PpwJI+4
Qc3PWff4Xa7pNPgIype+Pux6PT27rQTA5USPM7xuvzEvtpF8nxhjX/OlQ8+36vPMIcya6g6gns9P
oRn0kerPpnlk7SsosiPzZ8wGtYbanG57SG13rlexg9UP0STSO4PpCYL58JTUk32nTWgQDdOajesW
W9uP2nMV6R9YEupj4ak3Qin3KV31h8hWyaXLGTJw+Tk28RSvOx4USgjig8ag9pYN/tXpUnuHmP5s
QLwKwSEeEt4TXMchn3qpj57NGRSXG+hCWgX9F5u2mLvG8Q4k3eyDvRzYZ6+gdKT2ln5FPjnlkh1K
VipSYmlzhD7KkX9wT79/ycVSBBM5G7Of5CmIjXJXjtOFZREOF3pBaC//3yn9bpf77tnnWnT79Usc
q5XEsHbSMMIepImeqQmlUx0omQgq0EeW0d5ZqB6s1enZSUTFBlfXXFlL5zQk9HkzRr9+/SIDxnWM
oFYDtpitmxbNVZOzTvu6YR6+PkzcPKdWihaHkVjFwnGDzBgk40FKKiFkM9jXzpnzSxZbF9B6Ub+q
VyV4DC6Ibk5ptcquSS6YLbC6rxydUQyQOuRuZDL2RaEuSNDRIaWShFFBdYj84SXg3/MwlTHVuuw/
YrQECgPw9DbrNqZXr1UxWlzqKW9xZqAm9HiKguKXsTqSA/PujARQwpCW6gOY76Wgh+zZ7BFhvOUm
JlhhjWDuHvMWzKHv5O4no8iDO1XNqxOnB8b6FJElOTVmDvc+rcqDNZfSElHI3PY0hw06xSCD0x9V
QQeu1gaCJ0t1HHz6kol1Fh10P8XkVinvyuE/JgsXJT/NhkuBY6vT1DJtdtQM6b01kIOEXm2DghMg
MrUdDi1rvIKRlszlGdsq+RjXyk9d6TBaNjvm+82+MX1B0/RyA62ral3Exjs4YjCrdDJaU/zSVRqO
c7z5R4Pt/Uy+rl4PNTBxayJPFqc2exf3iGRRmQMnBsdaFQP912Ow/nczNbws01u5maSBdkPRk0gx
AglGyHUb9zf/7tTBrPd1LzeytD7jwKOBtp9CRycmp2nMflI5YKWgibLprLcvofVvyc3/eyH5zzry
f/+vKdLbn9XSRd/+/6BJY8TDzIjx61/L0uv34r38t/fyx78xc/uLOv3PP/yHQG1+Q0tGnobB4pLc
WZyEfwjU+jes5ABtmJ95NuAZpOF/8Nv0b/yOB+4GJJcBkIbv5R/8Nv0bBj4LCwwGtC9l++/w274i
UnhVRFXuf/zHf+N7QiMnQIXzEAciNs7F7fYnebpuNDmS87U3Rpr86kFMeiApaze4AvCnuy41Nvns
YXTRoisj2vtauW9eI7Z98D2mAJIRk4Chqp6z3t1C8goNTdukTHSaQweMHTMqqvNwG4/6szQZ3HSC
pc3ZLiocNxPWnY2d10ejWblUGrqjtolysQ6UWuVps2Pcss9c695tnDOcke1I64odGWcbpcAVHxO8
+bkGc53LR1+rHxV1E5ELgzeusN7qN3n3ofJHItGbFMCtM1HQhgTt1T5DKxo0axv1bXquLXtVdyi1
NBChGm3zAhooAi1F5FfFtXvtR/a1dcWuGdNLEXEN8OIA4LHT7FQ0DjfcpbnHUj5et+kqcYbvXRNc
MXC8pkyMKRGyt1bk7mlm54TffWodxOK64LKWb/709N39/on9mXRnLD+o/+UHCYYvwIOLF93/T3OG
mYNHG+uaveFiu8YVcVMANBajhL85X7xGa4GxZyvQnxsNnO7AT+f//A3YfzVk8iSBjcAoC6rC9fDk
OovP9U9PUiIDn8l7Em1gQJPiSU4AiEK0FGals0NzTsz5JMpcFnWg7VI9D2VinZicaPvChf3p3eDM
65pQuY27GrgEhZ4RFZuoYg3Pm10vs2zl+kLb6x3TVkW1DNPqYr0lzoXdqwEPzHlrM1oBM3DIrFUV
ObsoYBY9YcqLvUjf9K35OTM/vhkndd/ryVa19DXx/nuBu3KMvAl5uD+SpJQHjLLit1/1by2m/7WV
8l9+1v+D4zuGZcuS8q/XycuPpI3f/7xA/vFHfq+OvveNlU9fOC1kUQyShv9YHX3jm714u5mgOY7P
34LP9h+ro/kNc7uDfINBm5V1edT+WB0N7xshDANOSmCAKmMe+HdWR9N1/srRYlkmqMJckZwM6yRn
JL6/vzzVg8twpuoUxHc9X3kDvtOxxuyEbehJq7wX1TUn0bQ0VKi9PQIutstuD5N/UfN+KkTnSrNp
gNOjkulPGUKiETdFEtfbsrYPs9f1+y4zobeOt/mrPhC17lFwI5/hWYflso1TEL4aK6iUHfZSsCVl
MELbUlAXcgEMPhKUtZQPRk/mP6uQldIoPXZVedtK8YQig+Npih4tl9ueW7uHhNA8XRTtGmvWWy/s
t5Ea9lBOWnYqB49AOBaXu16knzM2DbzFMuOPaD8N+1dUc36eHnWn98JE0HbnFU59M6b7mUDoth3p
bR0t+65QEHhZ3h1joAXKLtYMubAeje1eGB4WFElpppoRiHHDXuygira+fI4xkKynMMENdA+8BDMt
5GbtaW4qMEEOZadtPdEfhOtT2EG0FikvdAoyTc8sf1PIBHNx+upNVRhFEAb8yrAQEhhnRTKLOcPp
z0Y2Plks26VsXvCXXZ1m/OHkxm0pKfGxnfNAifiOaQLWRacztxwEqUAowMOXrTu+KoY9zTxs/d4c
P1ORXBj1DmFDWnIX4PGjgWOYzlJ3L42tABXoTbGfaVmnWhWjUpsOD2nf/jQolzgQ5e/WFhlxzDG+
Hgaxj2m9NegNLeRDPdTytvP1w2K6vY2D1A/rGq0H0+ALtRWvBryKXeM4FU5PemkLr5Hrzi4P0USM
xo/oFZMZhTGtbnyvgjK9zgwEumwQYW70+l0lB4Z4tt2exTRdkkjF3AapNuoy218lcGNCcxbXwXPj
e1U7exmZivJPOzkIGz5KqqXnxqJxRNa+hUKmKMziNnhqZBvtvLgj2GcVCMadxp08nm+U7Pxd1Cv3
fojwWb4DbQHb30tjE3cDnmW/GjbTcjmZho+o6Lnf9fbJRwzBVu7fGbJc97aDfNdwFhgjxl++Zky8
StaxFu4r5t5jY4kttRAfEL82nk3XRONsPA5SNBOYl54aLlWP+LYsJ6w0jiGW+zh7ktGTtLqbSKGs
eBrtQ4zuKRYEmLYBsTusKtE5oXC4wGE23SniquvJzYL17DrfXa+lPnHo4PHPPoZOk2CppQXfNTzv
esFXBc6BJRuSPzYvPDHUdBhFFEaVdicEg4+8qUKNollHZ+Jaex+AZLYolt+lsL73nk5LFuIIEwTX
688ZBrzbUnk3oox/OlaCQdo7BCV1ETq+LOouonuslxHY/RyX7VOd/hiL9IdP+gxEia0QEvuNo7U0
V856ujcnb9whyaBhFd0BC0N5bCtLhk310Gutvqaij+9PWqCmU7DhQxZxDYkeo6h6NvKC/Vmpk+EV
ZWjq3Ykyp4y6HTxcekyVaFwk1UPTNMix16hCaqMhOzpwmUnWQiUEI1yrPObCfrARbTlKm83R6PJi
NYpqPo0OBoSKZibmPcBQtCTYkez9IWSP2NBbyRoDrbnOpsg/EXQPTl//lZlVfQO5YdyARzk4EYbx
vkDZTIqfoumvlehDVTZUcIpthNWVPg/zZcquQz6pX4Wi8NXOzglKwRGYb3JjjtzuERnsU08jOF2D
A4NEv/ZD6QYfUZ61ZzUU75NNpSKGsgSqkMvihAn2xjbVsNGlqKktVjD7ZwuWzHiyynnaG4zHMWVb
8dmLRqrSCy87FHzHDJsFFtrslJZ9vDKA/Z3NmW6/Hnlh5c5lx6paM7F0mjvM8ea6xpa0FYoTDne9
9KxHr46KqkNP0VZtehQAJMTl+tzYSqRVkMv6W9312VPrYxO/F0IaH9E4ER5w5XRXGcR98OXWN6bh
U5M+1x9soMWut336uDParthoP0DIKCr9JIVeelTTa8t6PTX8axJrdLBqOsEx0Ag2w1U7jZ175eRl
bAYL6FY3Lj0slR72gFy3rC1H0CZH3XHcrfRK6Bo69wXL9hEsKof5Sgb+vvbPgPih5fgu9UCI+l4P
0N2c4eFI17TYPGwaXwuAX7712Vqps+v8Ymc3+o9CuTZnP6rgPatsgQcP0Q5dxNpYxtGw2vJ16Hmh
4nmmns/pD1piHwUvpRMdvMF6zbH3st7hyEgteS4w2Izlucgm6sYVLXhV4K97Z3SfW+aEWPw/6YOb
6D+wHttWlLfaOLClF+muC0oZeix6Z32Qu6G1kosnAYngPvY2dUx1n55EdaiDBrtpMVWv/M7vNnL0
kOJak5LRaWr9XT3hUyOL8g5OC4nOtVk0VKKwtyLZ1N2chHCEp62glUnXhHtlsrJCideeiRtx5uii
jRuXdRg06HSDSq1wVIs4v3wYE/DdotJ7a9bYbM0Xs4+N8l6IsOS3QkbTGpAFzaKWsSn0g2pGH0Fm
Go/J4mHXvRhADT8BRgvmW5FxDGB6ffLoY8tj9e7aO6l/DEXmbKYe8V0S/MeLoqttQJlBphNWki7d
jk6efQD+YcYeCHZJp2CqRgimyNL7DM5lFuoqeU1dXgdzQr1xSX0k8cP/IO88dlxXsiz6K/0DLJAM
2qlEifJSejMhMq+hd8Gg/fpeul2DVw/VKPS4JwlcmymJZByz99roQUjdY1noMkpOje468CgM2sG9
LVg+CsHiWC0kC/Dk0ALHBbzPNlER2+kw4x7PvE8Zh1CkBxqCE2Elx7HMXzKIGWrXqehaLIPFI6/3
N52ePsoaNJS+653uiMu+2CxL8nPyJ2fN4pOsNP64beQTzqtsa7zLojvVo/eik5HZRsa8sadoJPVj
nA6iF5R5giGzNJfs1MYZAp9OXoqGMC7N9EwGcpq16xM/TB3tmMjcuBl6zWTtfiPGGKbJCp3wbnre
A6pQ72GeyOJ0qnikHmp4vjKVbsWXjIZ7liByYZ0AvlPLBHftE64UAN4y102Uk59DabElWcJfOT4r
W6m5YdeRX8q6t7i0vtoCN/2dz0W+HyQUJw9lC+oWYAg5aUMrdLj+2S2HVwLiWaRRbVmj5+09vzlJ
L3tYrChZ8a3890E8+YoBOsEN0AR60a5rDDqbLiXgL2Vne/PHxV4lPOyCCbtcyIWi4WJKQmwqH4VH
ZGM93jepeR5hJbNG4ndc65h2SzDSy/6Af7ZyOxBUdULWxyytHylYtbZIaLW9qD/5rXgwEdgd0gY1
cYMTe5P7CwGdLKQ3JpqQA56Am+D3+BTLPdtbiu+s0h8IBPdOSQKtSEt69zMul5fdFppP/c3k8gND
PBE7NjHiS/MxNFCQPheT0sw0mo8uSnmAZlJ71gRi9WHif07iB2a1MHwonN90nwDntm+0syGxA5QV
XK5pjH4VRfVlV4v5ahPtqem2ROI8J5Ty0fSR0LQaSm8e3N6+TGCdz0on4rjMiR6atEw7jTJ5NIT7
zdPxVbNFfk3It1izNUW3rbsPXKsQMBAC/hQkLXlRU3/HDjCkDLhh7XQcN3IUF8InSKarMu1Lpv3Z
X4Z7NKvf7+qOEFmetvquRQe3Gf0nUyk8hbG/XMwIRyF6JfvNSsnG6pTTr3uPRRYylRfPTVhSWa62
kTgFgwoJezi1ottRHkTrXFfiOVGLeWoczDZFmohnXvul7GL3WA3JSZeVeFkQ5d/uvzJQ6LNAncWt
neddog554Y0n2Wef3iT0h6yMyFfVGiNY4k5/qLLMeGgi8kTR6DfbP3/Fj4rlaNfjs+ZieiB3jAhD
Z/auGOC861xp6TFX5TXrylcQS8Yeq0J+tS14H7orCdL2+pbRkq92Xld/62CHL3++2AYRY0107TPY
YWzutgOA75u6f2FZVt+gb6MzhZjlyOKALlqwTxVQxtSpncqreX+NRKZlt4zvJuftgML+wR9rjiTs
4IhCjWabdnm3mghx2SeeoYAXEbhd0/Fte5OcbhLvdJ/MjkmaboCUkODNHG+mjnUHxkC/JnNMPbtz
YQKGivyAZJ/66uDF1AH8rqaaCJKRaK+iQd6bV9R8YLekNTn3SZhxU1WGjkl/lZEz/wAJZxTVBZpB
/6tGnFCn47rFb/DmKN9fR53z6Y6jvf3zmiC+fNujmV842XyjfbCbSt+nFnBcDvGIDLcB5MKGFDgF
K4ZZTRG7WxtJ2Fo4Li2tlV67lvbIgxlJTEr+Ii1S1cpCI69V5sWXOXxlySIO+TAumzQZrIPfJNde
Oe7BqtdpFu+1Pl0C183c0PdTQtgrIpp7AKkSaOC27H0CjEX/iCfOZR1VPUx51WJCWXcWin81+wKV
UKwHKdIlKF3jxFlF/DyeOFQfYzNNp9JxXJJvHzlgSE7pYXsyzh9IF3RP6YhtDkCmuytnhlGVa+4Q
YxZXJdr0JO/0Pad5nZqi/Ej06AMM2oCRZxlPnansNY4q/bMyxzfbbNxHp5XVyWl4e4mV1D/7uHkp
06h8itnT/lFE3B1Y+qeX+iEAtPrnvWVqKr9e27H5LuaSx3pYF6Tn9ORN/eGoaaLyzoJyhblXtjPE
PVymxrnaijxYDCsJxu41coG7TXm9LslQg2nNkp7reWXFvUM2Ha6PhhPFVBPipjLOKC9UEsrW4u1y
u2qrerE8Iv0sLpnfnro8nGL3XniWF9YeDsJP4qcTdDzvaaFDHcu69uK4iXhslmU3n9Oyby6dufSX
lDHIVkQWcCFkJxclSRTGUGpjsHARX6BUfm7S1HqoveCeNpS1vfHW1co8emlccdPReHAiPxQj+q1i
ykY0coRaDrrLU06PsyNGrfKoqtQKIYFyTywT+hKjajYiGxbWiyaS6Uj6oas3yYtZzgg2jPwpwpYx
AfdaOenSb0BBzWRnGoJZCoi1ugHVKu2+3eN52Mx9W7J0BARW5qp4amRGP7boBZYgfNxK69uwYIi5
rATAcgyILjjDmNKPfKbuysiLcEOkt9sGAxE22IwlaM+bYVABpyL2n0iQeOf+lkn+nnJoPRpdYQZp
GQWlTf/JEzhBqlPH56wszLCcpo8h1j9cqEVBl3nPvWX4p0bZL5wUach0+NyBp1h3TtmHDKnyc5l4
D1LO6pBlzPAZx+wjMdxKQ9bIfHIUzVYaRyspJ+uQKcwdulHVT/7sVk+F1Rzt/lJFS/sb7WJZki2E
1aWgDpyb1RnCUUZKVaKY4JK06Nu/4DXuZq7rrYGKlayrZ1MzfwBt/jCYK2ynfPi4FpH5xUQpNKwe
LQ6fY95ieiO/b+JpRbCt8D+GOicyr7QBoFb5bzxB8TpV10LFX6NTKqTbyKs0K17IzKrFAT36qY3a
5DXj4dyUZUgqbRuk5uxtu/4h0hYR6pn16WiRFXQpUqkpP/h2/ZOEQPRqJHIzslPE9Q3dRmMfeMwM
0soIYmk3SvTl82zlnwYcig1ygGqn82w+ofqxpX/FrJrcIo3k51zVh6Gem6MeX8eyZhmRCYcijXNB
L/OKJ3t7sxaN729201suqteZCQd4RG1c2SjMTu79ywjk7vTnl+htcPWOcpPXot9Gk2PdWrfYs3kY
jo037/uMwzptTec4jShDLERfCFL1Yd03ehuUY12EKtO30MKyixcTx2ynUbJdysoJUT8ZK5U/4JRR
T2afxEdpR+UK/2DQ43z/aQlslZ7/CkCk/SL1IRzmdqIGLLVD4rXZE67fdzvTp1PX+aeqtJ3nZmCQ
0tsvg1lee0zfh0KKFEk2FrHELE6G7F8YFSzo28d4w1OZO6wekCy2c3zf4ePugyWLxbAY3wgaIDuF
Qv6hciz29DbzlaYuCarvPU5UaTlXDNAEo7ZoJ6LRomz2rIfS0fZCn0zgBfxW6hb1NdL5f4Yd2+bh
IkSRXbO2Ori1Lo/KE6gGJ0Jw7X45J1omnuYG7aJ5Rr9jf9tD+mkog50UMJmtXciQIZ7/Xneo9Xti
Ase2SOnkm4R9ls/lnc4bp0G/kWj3gaxOKK2Z/4iHd6uInu+nZuDK8uDiBlxFTcoePEGRrK2H2P/Z
YogA4eBlZzzywDmTD6Me63WvoEpE/qb2mGgyia0pWuJtXGg/JjwpRMJCUMZyXp5Nb9x2uoaDkcmh
5Zao78l97CWKb50cv+VVlA3z5qbD8oT/ZZ1DEwD+1sYYTLuvOgWBnfsoCjyGT9hVaQ3ybq0JxLMF
8sJiKMu1EZu/HSN7zBlth46qCiZBdCWu/4QRu/mUwMnJrjW29OXLQ4QxjtU1MtzB+JyUMx27Tkeu
Gn+i86kumMRnYustpl8R6U8NxuVgMGfE5q76smdjfOkaPwoxp43sBMn7m52zBfXwV8d8UWOQ8Hua
y009uYyJLKEuSzxzA47tm0xsZ+NE5zTGv5zqRz3BSJ/Sz+DuKEmZNivS1lpvOo66+lL0ePepiPgQ
o7u30inQkAZNaMtOnvduG2p8wjzbQ+rO4xc8Ovq67tuJmMVZXqPslVCZVVp+o2o/9YhCKaNhKaeL
ucu4M1ewyA6WBebaMrWH2C1IRS61zy71uIkaohYxb5O2LWXAf3mvT5abVRY/orhxVymqFH/Jf8fz
BfpU6GKoz2RZUvdBD5pl45PQSb8bmWI33cMNEW7LwfzsxpG63+BQVy7PHnyUMbowUrJigp5x4sva
h/8s4vVEx70bnNza6Q0XUDJ43YWZjL7S6sg4znGJYYkrkVTNd9sckaFxrYcRmeptdQ+EFYN2gyt+
NJp5OQwTsnB77rSrk1FL+F3PIzkiiN5CsLoB3WEH9sCVP8Zdu1aY8dZZ6lo8g9vx0cGqQhUE50NK
wds2xX0AFF3fEsdXsiWAkCvod/Q6z25zkn6ljfPmlmKghnPd0MAr9eIb/UtPPuMPgyDzRIt+MPsf
T0w9/BeVGU9KxFs2hcue+7y8pmO27n3lXVGpbu5eocPU3U7L2qqd7E2IdLqOPultg3pRPSBivyuy
bUMw4ylPl0MWaVQ1XVU/q8EH7C1RrdA0B7VSHxgvSswrfhYaRpmcUjv7yJgOPC7KXDaOVVFQKFYO
IASG/eyagsW1wvbM8mTVZJ4ZMKopQ3g3WMDd+mahin5pWnzkxoBrNXddAtK7S+pk9aqz8vqAYG4M
NL9lN6KX/mnq42NT+OVdVfVS2fds87LPtqleNevIN8uDfu+xWNC0DAmc/CA6sfEx7Nzc8E7/X8U5
axE3htJO9LvHSCyEV72Zi5FSzkGbbQ3IBktacsD8B6N5AqkcHbwSwXGlm0eiUchb7+Z5JeYdnILu
wfcXDRx5RDx5tB+j3diYybmgfAwr5T8RyACuwuZl/M+X2OQFtaQOwzWe1iAMzHM/1kEkftDrYMUo
EtLg+xIGsbSbUzGKrSJMS5/oEmyds5kY4xjLavnGK4I4CIDGmbTxgKT9mVUanYnnruUw05o580NS
y+nsgs4hF7qzd+a9dHP9ItkoruV9ilGG2b5gkU3SwLowZHtAIJsz4mDy0bgGzYBk6jqbOvdWbHdP
Zc4jbLCR4TeW7m4IeMFVGiO7lAK8RV5shjx56+cyuU3TlNzguJ2m2jYOMlOoIwb9Wcus7AESRMDI
GfmDV2jrPwd/1tkIiHzza578fN+W/CRIpi1WGEsVgMy2w5ge66wNQ0hBGXppaX8gv11Vfnyw0/Rc
pqnaJ/Bo11klqdZFlQfcRjH1p8Se8HvCPp0RskCDvrDUqzvabLLStGBImAqQCvJH5Y1ZRkszVJAM
svTW/TJdTEq5WzoncBrFJpoqGNIZG6haH4s3GVG/zZNh3YxG+wQKSo3nuVxJres+RWNNi2l7N+JO
z4hW0QfasbrqsXTXtVmzzCkIqI5BJgDdhFqgyvE8ZHHNd+qP+dIflDXKixwTAkbTbDo39QzVgH6J
MSubJU7rS9w5DF5mZ9h02Ud0DyL3dFzcBYm4utCMdd8OYkX3gYkQDxCPpebAjSePmkcAsqfrxY5Q
LZAPckRriKnHbKfdAvdgBfC8f/ahGQUcjc4rYv/Dojfad53kBu/LuBArYDqbiDjsVa512UEXKVpc
yud93889ZqH8iDLVPhHL/cY8BLqRU34YAAeeQa+kQZ43bCT0vNtynxf70XKGFVhuM7iHr/duSSGR
ocJYm3GLtlqZ+7rnQeKmd7sLKtW1aXH6eEAQEPH1l1J2nBd+NYDv95qNSb+BiT49ueMQ+jEr6nlS
Fzub4PknoWUm6uQtZA4ofC157LiryZmyd2WUYaG7Oy0qvd2Y4FIq7qAEo96g4/8Eh/nKHBCoCNVY
PKHyaf3PikDmoRbP8t4eGYj/tk7bGWcVLkbcv4L+/sYoexziFL85dqsts/+zAT+UjGer2qkeU51R
GtNWZJQ5YphHPoDRPpUTpjPyvE9pzr4w97NrY3r11fWd55bw7UtNe4mZwH5LdE5VH9T5qoEJsu7M
6ZtowOYRlkzz6GipF0jLPNQxFW9VTc4R0kRspfetILnGrdJgmjjaNaowKDJwaNlZxEU4wJ44kL4I
uq8mcXgCEdLrjOBINlxH43HOFbYAEDhQqsZxBW4hvmU5N7E1OsM9ni1ZtUvSXj1FfAtTrHKr+Rly
Y3Kit35kw3uIdPmcTb4KW8/rTwlCQwsjVL4MDg0qJByeGwweaYF2KLcxacTpQ6pl2WPbWdSY3Vy9
VZjdCqsUH0halxXaSfTw/afnMCeNYEC4Zh1KV2e3kKxjGBbQ1McnFlPPesmhNpfPMDRPdqvYFrnv
0hLGKmvLxzoyN4sC1pkMJv8ni96xzd7BUCJNpXK0/VRtoqg8d0nFJKhteeD0ZyYP1bZOjBczZc2M
i3MwF+9CsHDANNwCZ5MEua7Pe0P94Zo4AQFH6OonY9hkKKvhvDB1w1SPZxQ17YmI7zS9uQV+1xHH
c8sczEV4RpI33HjuILxsLbVQb1qhTO68NJSSMC7MQ0ush+uxQADFeBrd/rUk5nId1eo39QtGWNBj
JtkZcmi2iqVBVC4ELpcV/AA3+nlPwiQA5cvFK3QpechYRYEVY1QSi4Y01yURe8emo1TxZDBNZf4q
YnGO9Ak7aPWiV/MFaDoW4hnFhTvJtRhYNwn1JBrx6pfGPWKdLHCzoHToWNyZ9HVmzWHhmNFHM2DY
yzr3JdVAHcCHPsUx6lda0mPZsLs2kncztxnfBLAdTUYuPFzknMKWR+0VeEzWg0Y0v3QygBmUTGiA
NeNiFiOqbqqjpIVy33TP/PFLXU7GAZMJ71HuTa8J0OG1rJz2UeRkZJYTbV8lXAcNr9s+GH0UZF5G
G1JPP2fOvbOfDN25zwo2cHN20pTU37u6+P4jrY8GKw5GbMUb9z7zSTAzhc6Agm7q5mWd+tzFrdT7
KxdHd0Iyc7biengmV+DCSPewTMK+xUP05LAN2XjshtdF2fa7dkRiWA8gMwhEiTZl1BXY/Mxi42RG
+WDrYueZ/ofPiuI2u954sMzuUznqRaLGR7ehPcVi5kRFirBdwLijuVXdYRCiepwc57EZowiMWQKD
qpyeCkzb6zwbYgYpOu2Iq99oyjiUepyJomPFZFh3rJ/ybrOQzX5mpojjDB+3xNpGu1A/czLoG8v+
mS7EqEzrUvQjF+/C1MQQ7yyrPtJu2nWGtq69LxJR1tAnXvM4O9PzbqsZGEjRP6S4tgfX+m6ZbUyR
wxGVTSRWD+YGx/sWl2B8UB5zycQZWATzfgvnNDVlfB00rzrA/LuR+6pdUqIYgtLFoIWIOhBeXx8l
9LvQSwiO9OcFHWaDxq7HqUvLelIRUQ3Mh/Kwt1lWdRkPIcm3WVX93PI8dJfAKXxz04nZ35YkcQeT
ZgcAnWRgZPF7RHnDJGbIjzlkQUom+a4DhracXsVrnDzTztgwYmRYnMKEihO59voluNePWJN97Yof
+Ek26HuMmW28wfQPdFtShO6QfxWSc51ooFvaeDZcjmib1wZHbkRiqFDFWXq4Lo2SKfqgxlD1aDkQ
rV7HOS5ISFo7plY+USc1evm9EG261dL2hud3PWQ+FOSuYQiED9OjuTPSBTEGsR1wD4Z5Ns/MAvF0
9/AChoS6O1P860r/5c26f7Q082bgET56mIe3VWnBFNDFcRnHfsdudVzLyV9OJu6Gu4Ms2tYGXrAq
n7c+Dt/QAdqycmTtsJ/D/T4nv1Jcxs+J0L9R+vSbpmbjmreYdJTDaWvaRfeqGWPL48t2djCWOE6A
iZ9szPemXRW0oZgOrYEgJssq6BjaKD+6FGU0ONEuvpe448Cwpe+wlDEbfF6qd0vd8yYiC71tbV/E
/Uvr28wa7ibHOBvCElj6KvIZFsZLQx677kw7rIXjrTenVQf95GBo6iB4zm19pl0BP+nRnLX4Fzbd
R74J7f+IgKK36uKOCrik2QUAQbdk8QcuIuhhmStex7zhYI1Bk03t9NNGnqCs9NjD79oDa2PR3opz
Fgn0FkhOwevnijXeoF9Qcz04OCwCR2v9wKe5L9pCHjKm2gRPZVvP5yhib082ez/xKtRON/rXDBXG
qo36R7u8Ww/ZbuuO96Its1qxQspQKXPZetzOmDn3bHHv1Ki83ijZf6cufpiRTsM1W+6jSX8cjeK1
S0Z0y+o3AsZppWUOp9PPhSSzJXZp8mfakBSgYFGpkrp78laxd/cW8MCvZ54L2WL+SvLkFxQBOrIp
OzSQrvqBikEZYMI60XAIyfhNAi/Z07usQAEj4OoLb6WMpQuqTOnrplLjnv4yP3ZTj6w1bo5WYfPC
M8ZIA4aqtU6ZGFSLEBevPzjLG8PlaG12sCdrO//RnI0pP7fD8NM1y09d6o/EsP3gMz5YEbK0Qeus
II1vHArZ3d2Mf91W7VY425jlHiqfbiBMCY83zAldp0uLXaoDnRUZIuSfFN1MvivUIE5iI3FkXNmY
JrNc/4Poi5cIreDiYhNJsHkvkaIMzpsVUSi41RsmVoA84XS4cBZcQ/JQC9ypf4IcRwdaxI/450d8
pzRiZssa2SUPUkUNlgp3PooJcbe8q2L6Lj9yxkLZ8+0fJri90B8Pmuf2V5kheI9KYBvjI2IW+0wg
g5NFNSTLiIFnJ+NTq9VXPe3cQ0Pzv/Pz/jVihT4pNwlHk4+BYf0Z5PicZWcDCdUU0xI3HiAQ+InA
SOGyYN4Mk8pB2JCO2nrOxZWdKmim4lTVVGqUvJxL+rit0+joS+3LS9rQIfxnJafoVDhHw+RIz7Wq
OzrOApAj66hkUA0+F8648qr3NPKfRKdP10yjYgDATXk/9itHLcWnWzNWTfz+3V2aHhtS+T4nPWo+
etn11LHZ7F3/IG1GDAlIm7ubJgkrzxQbzYX0lMv0MTKdj6m3s5PFp0/3OxypkKE2gJwUoNmWuH12
k5aPGnKhYpuELZC8TAZl3Q4OGYgTtmfaFHU4vPnbvdpxguHC5PtrFkjHwasC4ouB03r+iR/7Elf1
b/9OwBjBd056wtifomfbzOkP3Q09UZ5xMDSb1M82OvuWlbRXo1m9FnedmKoNHDveEE5RzzdD50op
5NYHWdjzTtVOxHyzHtaVOSQPiHDVKpnjB901h2MlbBRmaUpIXU7qNWpHbIVWQynVD9PatfoZxzc3
ZGJn340octrYAbR4THZGD2nncWm/FgynR7iO6xk55ncO6AaFwD71qmd0H1zQ0ReezWZNLRJoBJl+
pgmrBqoUxMiHKrFvPq3z41zmuOfw1r4wtt8TkvSckTH4bbY2XJJMbUZ9ABnUplWQKm28jYLZBAke
5zsAOamB0zAa2veWeJ/byt9zypG8NJgdjz96XC+pasyfBUET+MeDJE/ftfJu7O4nNlwE1RVWka8K
YTOesm76+FssUWBIcKS5Va29rFtWiBi+KpuB3+B8GoR0rCAPSQaIOnegkYeFQx5SBShCFAhKLXy2
qwWnczt4zLTTbFNOGvo43LJc8OZLvRDlNbVMevq83iYCL6XvJ8VWT7ywTBHd9WYSVA7JYtDnVn5u
XvUANx2PxbSpT9DD1ly9zDzL+pkp3NMwIGOCbehsWVnKNQJkczMN0U9s4KLrzZBa4bc2UuzpjI5h
8CTrgeNybZ1kNB8VVjsG+HkTeE36lQxIrlvRsL5qUWUUpZzWA8RMYDmMPjw+1ppEljaOQlmEOoO7
nZGgkGBTq5ZkWmVq+EWS2PPiI8Q2WAMPVE7ghfojF8u86rydmOAu+qbEVStffUOd4gnaCHrMYKSh
hGtZo9KZ8GajsFiV1RmPbhLwyeVhahtvpeOd6pmE5N9aJD6gu/I52Ehvk9p5SB0cqBz0Vap9milC
1VYHtwLTLzQbGqQ28v4sbV9mny7V+1FaOhxScidm/CebgsUGbjXFGxmzwi7IBFpZ3QJSNMteR3s+
ZLLfCdXm7A8qm0VOnq1E2u81NbzoaW9ty6n/ilOfhBSmcqruPlANCuL4Vkj6zmzAhv/gQzGwH/yL
EQaPty98G1SMrvukPvyN3M6AtyXYTS3hXHXdZjYTiMST622rBI0FyxXS84xgkP4ua3UtdEg9ZchQ
v0WIuBwFJfEvbod/58v5uy2GbCpdkAXg+Z4D6/nvrHozNeolcvMprC2mYhnanXGs5aZdSESJGcdv
rDb/xcKLwwL3rqW0c0OEVqh1zi+3AtNH3Ckf3fTiEDJJ0I0R/Ief71/x8y5+NPduazD+OC2Id/9b
oEmDwdTFU7+EwJVa0EDIgBpYsDvPJclqlLLaJkz7Vk6T3RRbhxzy0fvsfptZw1EzTGSMJfamGuWI
TIAr8s9P938yzfx/dCAK7DCA5P53W83zV5kW/3X5+vkv3sN//rN/Wmv0fwj7fuGZGFd9z7obaP5p
PHT+wefNWM4R+t1Z81cynviHRVqKrhNrzOXq2fhd/mmt8f6hu7bJv7IQ4dmCOeP/xVpj/P26w6iG
r5EvpEEDx/s7v1+2NKDO5MhNGje3enQvfWfthNvechKOLBtnoBkdDPb6rtMcm0Sz4YUnq7rVX9gu
bwsxIQpswr+8h//mZsVaeffz/NVGx3jXdYgT4O0iA4X3gD//i4tt0gzqVbcpNh1KgdVkVyg3OHip
vIwfjudhG+jch642HloiDAfs+asZ4VjA+JKiQAOl4FXRz9bOPEo+Ve+j/NAuxnyjLqhC7C53dE1/
uMeG7r3yp5GxN9Es5Z66BgvcGOtAZdPqRkG3IDfHjjFEHzBW+E62h/l5RFVAuMPMwKf+RjLaBUba
khEeqdDL9qnsfFQdFZwhRCszDXGZd9EFJwMFp3ButeWjNcqMz7Zd/J1VjOXGKjUcIMHU5v5eLQ7v
MWqac1epD+kK1i0gWphizI96k1JhjhTxJYSucG6H7rnSZrqptBvWselgmNDS5dGdyvactdoVgDT7
RyQqmJpxryMGhLKvkum7GZjeFY4B1gDY76psyDctWRUOPuCoXL7muArYMMfuM5BUDo1qbI5K48U7
xELjT4eRGi3DWujyNhqMMhD0ErVHzbToh7GFYhrvR5Fo0NsPXq1/AjI/gi7vt3Fq2lSGhX1QDPlg
BHVMReWmTOREg4jvVJKLNmrVrnPNV1KDBHgt1SEvfo47cpF1RuwzNcChBesRYVWxADigBdM2rfEV
pYDmDE8eWBTxhB+/uxEOTCryT90snRv20rPm/GLM7wNNsD4jh/zKjuo96BIvOjj5o9//tDrzxE74
G/ixv5a9wrrTIwPNR9S7vc2yHvRPXvTLNqsRUyIJuRlGjnqCdgE/JroL67DUWbzVrREMyLVNmXzj
UOKdx56+npqYRFOLeTwmqp+LdGfEm4RUNqe8SnOGgBlXYGp9gtmZAkh/Dh7KUTFXm7InSIUfFrXA
l5gYMLuryOv9B9gt/bYYdeYx7vCqI8O7LIVJrwWj55Kirl+xoPdCMTLsIQ8kX4nEb0OIqCm7Gp0s
sBpTZm1oV8RsL43rZKHC4hQQk4EyzdfabVoJCg0BDBmc/8Fu8Jp10OL7HkKhIPFwJeGsh1ZtpaHq
im+tv/EC4mM7e9qmY1zFVMOi1mOI0DpzFU5iXhdmBMY4A9D254JSTJU3db4XaXGQlSUfkFZkW6uD
5jyOhnZMVfHIyITJim+dk9hsr04DfTBHwXz/Ix6sXdgOGUHIPIj2CYucDHFQZYhDPzYG9fWdnoha
Il2mixbryEit5FWOIOh06pDV6GChmUZXHj2hj7TLY7qdRE1HO3ZRmOnxr6gk3NbtxdVCiXBIiqFb
i36m0m6YG2c9u01qoIv0fjOEjTZLi3wTRMQF2MmZDt/DJK3YF8UuP6Em38GNIshaxEsFFX/tIF3Y
60UFRwXE8XbmSlzh9Z4itDytQPxlDHMdZEn/sAxt92DJ3FnpIntDA1+9wC8aKWcQdi8lXJqFfOwp
RcyhNJKvu8zZs1edP11AeHgegHAjoSIDW4SMPI4dlu3VMDk1Uo6oYR8QHcFWOOXir3vdha+ksZZr
p+K3R1jBtoze/Rz+pau/Ma8wQCX9aMf8LuAsPPBDANHiCPCvlg63NF/eCpOZCulIVZinNLeM6bd2
myOYXZa3xcJlgRHpmkruoi6lwY0tjw1vj/5Cd+bjLKsRx7pxSpUl96Jnh1LF4saPtrEkKAZ+ED9U
KetuFceXDoAIiAhsOyayQ7JHmwN4/K236E+NGuU+HiXciYoYxvnKGIHZfd0soaDP6bXJOc36eajB
eWKvImtxMNRmcfmSeeOOgrVcz2XzwjRLEAazzszbaOMR9PSmvuXFodeLR0Q/auPrWJs1W/9AGeAd
CsHyj/gu+5z087sT99paLpfaICChyzMfEWKfo4/r5ketzSW4iEiSCEAoePuagcbZksiFNl1NBDYD
uPxz6HVRgtceLtZYLnIP/IjeJROs+UcckY6URiDtOlAOz53WRuir/pu9M1uSW7my7BdB5gDcMbzG
PGfknMwXWCYHjI55/vpaYKutW3pQWb2XmXSNlHhJZmQE4Dhn77XMR0MCZiNcjYyVbyMPUwRfv+2F
LKTIB7tUEj2TB5hKVA/GSODIb+xV08fDPkT23E3+gz3zdxlbrvjRTK4m8twPabFrDYDc9YjmZ9Vv
bbHYTYjZwWr77YjB+2GXwdnDjhyENTgdD8x51FXuZiq4bwUh8XZ2wlsF3nlJOwc73XrLttehcmox
MvN5aA46k0tM4oRb9tHWqWuqhE0/jkVWWCyfl3+Micwvsz08LNjglT/wfGU1nntxVATjTSw/bLlh
tsKezhX4n2vZF9yhCE5tbIQj19hX06XrqnDY1WEjqK0Rt+qZLQm1KnJXvcgo+DkAdjmqLHJusq3g
fzbjnqBfvazu3gdflBcgguUFPYABOCFPqdNFE1OGv/9YfoqHpzrvKFUxZGu7uVzw3OzVePhksFRT
xtNtWAATC4p1IvhskIfueJmzxDt5mRtDcUh/coZAt0MzY90MSL3bilsRzS92iH3S3sqg684UMX61
KmhQjE1ou4sfFTkoK7vEaMev2h++8Obqc1TEyZpqFioI3gq+a7+KLpeEGPszvylDs7QITiEUfibQ
UYMZVSJWHBXt4NgaL0n4FY5QGueCfb2GUroPQjXcdE/AWswd6EH/N2WXV1KiJFiVE57//ih0+NH/
+2kwEiS1esPa/H25Juin59mOiX/W8UPPe/TClNm68PXNm7D/LCvMRxPvl1sAe3ur+t6llFRJEmRW
BXkKLXQykRhgAEZixO0vFawlJwLrJu3C2o1juwg5sm7bFi6Oc3rt9zGuWFDkBzucQ3qQyZvhEy0w
zJRyEjG5KJJkOnw4Y1Fj3h32xUFBA5VRS8Tpwg+OcdMcAStHVyIMlAFUKzdknEPDCq6lagL2lsMV
fVN6dqrKBWUTb6YcS5RXixt7FvOadi7rd7sL12VL0C0Eyc+2ULX3RsXWymbhvKfr4mW8u6eueKGn
tNW6qa50StMN3N3koPKIuun4qugKHoaG7UOVHgJSVEw+tpGuOKwSGGDRAaBo2PUhPuJJPw7UfR+0
4jkyJsmzEvVHk9Ex54wJnSrmFzs0/nSjDbrW3rAiGRASxiA5aDrz2nXZdqV86lTDidOhk7tyOirx
otLNbqyHZ7iS0xlqpbHu4qzYxqM/rQeT3UsVcOwmTj7BxuT6tK1a+YjKS195+dON2abcLGv/0zPm
5AjlS59aMg8A9oloU53gIHoxZZPhCEmH86jjduNH6BW41zI7YHq0k8zAHN4VLIHGW9OjNFARh+2E
7cI28/Pg1NnG3nDNEKpoGu4c+crlG1/osqN0bdD6KGU3lluTbcKLQuQn1WTWSL8d5chVKgE+9Mlb
j+NlGa3MBgoK2xwylrTX+iF9HtP6UCRFxECFpbpKzV9zxGsWcRt+6jOuQ/H0plLx2HuV9ZAZ3pGb
CPfeSb215SA2XmuA306iYh8Tion0KMDlpse6qbhVD6SxlI8QhP+ZJ4SYnK1ZYQaR8nybif/xmWbu
fCEStteFg9YQgZbPeUkizqo78oR6k6efdHHX7iBP9aiIjspV44AOrHMGSPmhrj8K9prrmHnqC5Oc
0zAQfJF1qQ+8/Y9ahjBYopydlfBcJDRi04XVqhgmUhtLI9YqvIRAFhWhPI+PjkfekCZTfOqoMkHJ
Y0HKKe21L9EEDB7nXTqMoKELaXzaVF0yCfu8ad4aK3LBNWnUwLLaRsmsf3ZxtObEdbL5mz5jJ1KA
e02687opP03mhpVh8QErUWdQnLKeLCv4op1OozMMHhL400dbRvmWRc1hrKrgKaHKw34NfYeg7mDy
2wWhDg8oIZ2V0c7+3Rxqkm+Gx5gTt/nKUowcocJaxBsyeGAjeKlC6+QqGtCw5AV4PHRV+4yd5Cxa
b1eKuD7RY3EPPYfslR+79aNmch4GwLt4eCPMnY0bJ4yHGz+AUFxYjwpUXd5Z6vL3Zy4Pn48WmoiK
bM89rv6wme1vXORDHDSs+Zt0B3FtXCdTaHCKseJLlOcrf0zI2w1ecEZzgoMjdI8Bh9Vb6UsgGP4B
Iq2/6WjDbMYCX3LW9WvlcCJNO361yoc3JoskCL1W7KF08mY34g8egx/4pLabPs7/DDOVQwgPEZfL
ngOKkd/zlqYpn6l5DkIiCbohpl5zYlDSxKzx0UtZ3W3XfyUjEG5Nxyi5nKFlIKPFAy33oe3okeIU
S0Yf3VaAso8vi92KfpgM+5fBUmyfZB2pybrgvU47jxHoNS3NB5uk/7aGO8j8zqUpaoBy7OgWuAWZ
wnIiwm2QK3Vim21M1xmnnBogOdsoOKUnUybLg7UXPJCmMLlETCAJ6rh5LeG3p2If99YjCwRcedpd
WWQXN8yfyYOkVX0WVrncBJzhxWKNbMuvtqjNdQ2loJjj+jFryX70NSGQnktOV6oLsY3hvZ9hFntT
W9+5uDDCza1n7tLOR2TAHhLDj45T4gHoDnTMvrKOyvbGFfR66zp58zYo4bANRckMpuXdHuREhCOT
c2p1bOKsPwyuRmUVo6UsGCUEniDtw/fIDVQFCpwUVQmCkvPyNR+sjct4aT0mPHnQ7dBnl4eTidVt
293NJrXvmirqEcwgp9EM72tpOXvOs7tZ2c6j0DJYdzK7FND7HxMTYiTwe3ZjvWaZzN4VZYuD4usa
Br73Y7QcnqnjYNyV+KRWZmzKI7RS2PWpNW8gucMnNbwTJpzqzhiF4NMwmtvG4OzTeaSI3IoaGrYR
Hr5mYlnwSUzLPfZ205DcNBN6uTxvJSOPCcCvaFpxUF9uN9Q1PS4424TO34HwTrfz8/Gx9RAmz5kT
nWudrZEoyBOREWILSjjgsL4QmVRr27fTo1/BECQ+SQInrUmoqt/wioez4TNR6usL1D5m1ULBC1G9
yU27YmnvZ+GB74p95PFh7zk5ld8ke4tjc9q3bvfNnXIGS8nhv2BFUtbZNyHO5mhlOfOh0fsK/Lo7
EQw90wNXuyp2pwdR5PaGhZk8FOWPNnIXLLqOD+ZS2o4rAcay7GlrmN6rRTLnOBRD+aACp3wAdG5t
EhpxgeCKXkbsaJFHiQ3lDCZCYDBvSxNxNXCbeMoSgNylFao7hXA0WGaPbKG3L17OtImLCkiqmjF8
VDTO2pz6Y6im/lMAjIw7DFQBo48VhkTiEEts3KMS3aczdyvhOXTFmugUNzzVpBnRRnsubo2Mn6gv
5C+M7MozOHGeIiorf8kzKKpiXB6d9PkWRXn14hRkwKdyYANFkKGDw7erQQt7kgPBaPoWTSi+hsLv
f8RenOzJOBB4j9fcrIy/4T5juBSisQ6pZJ2BvKLfp9TMkNdQhVA6etFh9D0rjjWUQ4dXLb3vaup3
bAKK3ZDCMCW+Hmx6Zgu7MQz4ZhaKgkfkTFR/SudojnAlmY98u1P6hUTBfhwCg+iNsSUCXR0k4alV
Uk/erYjpcBRe9z6zzklG/VEXM2K5uP8JjkTsRp6Z7izbpg0YI/p0BqUp7obhj7xLf9JS617KtqGW
Er44HI4+bDJdG2mmzZGN4ndZ0R/Jeju8Bbnwdlk69rQKa+LM+NsJ29bXvuWdHJdfXW2Nj01Kqoal
1TrmYYu9uP9YYxfhVeXd28XpWdckaMcqP3flzCfNJ8bbc21Z4k0baxZQE405PFrkx3ZjbOcPCaC1
Q+Z+iknDNorb+RxgY7RiS24Kp8p2MUYPzpvQc8kR8aMyyPdTdsBDHDz54sZse7p2WbR2S6xfeaWe
PZnIkzZ8fxWncNxA0b/MlkvpCqOHjLvk6hDY8JpKMfhyYTUZivzG1P0ex2m6z7q/+rF/jIRl32YW
cRm7deA9hMnGbP4p0nZ66tQWvhI7VeONWZm9Bh6UUnEF/oOqdU0/uj8qPcYbKFLurpOaIG2a/NRO
03MM6t9qmJqXwMsHAklJshJWxJshI101O7Z7a2n61U7zVEXRmV6DDci2qA6x64VrU9eCLAFISNOy
m0eIKs2jK+IL62tJ6YVn7nd/bA5TpvSKYkG90h3Xb9M8diqHElDeKEug2uAmx0e66k6BxQCuLg+i
coaHafkHObGOMCrDD6EQ1uVU4cg3HzOCdVkrf9WdGMlAuuwNYWjWoTAOCWAeJix/MGvgUIm78liC
KJmk+avmw7npFYpB4nsW9H5qtUFJ8iSmQwjaAeRz6bBr5UJYuy+wOJJ9xpCzLy6BeCOkEZ47Mo9s
YMlve8G3aUiLEtumT7cOScw+meBkJFwEnSht4eOQ4xHMHgt4MKXkoXWeUMKmJndKWFE5g0ebgGgy
JW9OEsGMsCRHQRe77JTgCYRkUWQo0coetYWsE9ZxDYm07nOUVrZnJvXVjA8KusgaaU+/U4pwRkvQ
hsEXpecFR9AcRjSzlp/efcXkNiyAWjDUHUbv3aBlsi4ji7KOZpFvIAJoVFlvB+tYFh3nP2MdOOJr
1uJsufJrKuQeyl7BWcK/CltAmgViwS2Ir4fHgCMsVNwiI+7VVhmXoPf+cGyZQOjuWQTV26Tp94VN
+9HK3uhSHARCQuW8U6bL1l7ELJ/0Vkd0jzJnVZtfhigyyhv2eQg0M4Q5My4eWPy66mnbpjyZZG7e
IBpLp5URMvchBXltWW7zzeeaV9MFYEaXbi0j5Pdr5nuV8x0ORzrVIv0iJwrdnooANwR4ui3v3SeQ
4mQZSYFSIeO9s571TA8L7Y6NiRWE0LCvaqoDpsHM0uNVilTxNmQdR2XzrlXWU6NZhx4TsUC7xmHb
NN6FFcm6jx+cjDwNmC0uBTdF0WLj+yiYTbKsmXWwBThEg5HsloA958mc7x6EXtY+UeiumGtHwURN
n3xtSjO1WFTCBqv9VaYerMY8WXN0yFWIlklCawGEQ2othUTmc2dTpjuvTQCSqywYLjzcL2R1FW65
8l/DGA9FUXSYkNAJ64bgKIUF98Sd540BC0aKUXPxoW+lsHN0HhPvvImeusBr6KgkDq4cD73r/Ol4
I/FYfz/Y32wpVuQUabD+quHbBMP0p0q8g7ISm92Gzs5//5G3hjhOHIGYehiXImKqbNPDTFT1pFSt
jnyFlKNjqpQs6UsN72qWprxVRfuR6vBXzuGf47K5tmOSfr7oKbdpJGxD/WzX3PNt88OZRvLUPIPk
unQfzFh844OZD0HSvqeJ4z4uP0hys/tRW695mSEEcWdAm67/O661tXPssNzw3Mu4wpdAfhhSsuea
JEKi1rpitLwa45hTUOndazVYXzXPJRvT7PWWJGz1amtFT6Q0mRn05ZHcxydCYnOF4K+hnyQFwdDc
gc/Atpuo5M7vXQvidoLysK0JyMbB0hFM2gl5Dtd/hsyMAgiWnnQ2XQdEVmS+bePEFC88//1pW5Iw
hWCTVO3Z8Qafk3kJGM7J9bZLexQoJNVnW/snK6fg4UP9G8Q9Q0e3Hesq3Ra5Y7+Iuw8y+4oLOL6W
fP+4jsbpH4va+iGHDQFVor5W/hhuQ9Mcj0OcP4pBNM8xrqN1+ZbPpqChu06kN6+LuQPxzYJ3E8Y9
5ueIjDNcn/lCN+Jg9CZ+kN/DogwZk/YQacgD3F/VZjA5xtRJjmIkct1bgL0Cdjf6EerrhuGnt6Y7
DzGCkmlRlQAH51q16EsmvjM3rzLI9ixykxzLCX0m60Us4hMG6oHVyis0JJMvBXMoCOSKoO6IMiXH
nSIWiQrP1MWpXMQqbA+Ni15kK1nqXLxFv2LHc7Jh2qFfmV9OoKfziR9j3uE1xd3SMx6MFptLycfJ
SPC72Kl9zISd851nemVMJil+WrPUEVhIlIZ/4HGU6p7sWuKyqXmhmpy8tM5wcXLH+jFY7UfviXQd
JU28d7IeoIDERVPXlDECC2GaMAHAhPHs7/BDYq9cSLMZAf2lfe7GXGj4pU/ir/MG+Y0bz8b1owAW
UDUlOBWRYbyu+R2418sXYtloqyLSn4tTx+2Gl1Rr+qbk4ebFu5MuBp4YbGIWUe3kTKLP1lIDEYux
J5f0FxeHj/NX5zMuZh+KcpiA6DWYiUb7w92IXp+9snmCAToigOPNmb8GCuKu2tkc7mnUPceJKni0
JilWj+ICqz88SfLIj8TYp129WIhg3hwCgZdoWAxFSSk/emr/5uIuyhaLEdhzxqd4jZgHsQ9PcB0l
SI+ixX5U1/2VxDMG3cWMZPjUqYwRW1K5eJPMCQZWX8N2BBlQQ42VaF8KbT1QhvsKFvdS12BhqtEx
4dhujz6CJmpPLs29jShVTMvPgHyBy2lYrE5y8TuFk+2vh3LywBlEaxkOT94Md8VcvFC1iyGKkfIu
W5xR7mKPGuehfwQ1c9MzZim1OKZi4rjjYp1yFv9UA6D8moMmz3OTgU3OncdfPiYMLjBb/3VYjdis
ysVrlSK46hfRFSxEAzvCOWjsxl/ldW3ssqTjPosu9aFtPrkEjTuvxKCF810eDY1VC2bYflo8W2Ix
blWLeytfLFze4uPSi5nLWP7CTFxLlsw8L0eZS9Stwojc8rTdTM52FqHk+9mkN4uCXbawd8upxQUW
NQ4FVtREbOSMEyoBjxJO8261pvWbgSdnR6hNfilc5l1a87TVyQ1N3OITdtKvZjGSzYubzF0sZSG6
Mj4007FdNAnO4jJLFh6KTPt3kaXEpydGu6EomXSqZrpn6NAgi1SnAEFav5jStKqJno30vMZFo7b4
1PLFrMYyhbMPrrXZisEHGxRHKZQ+NT6DkC2lhwRz6oLVNEhbAqbbV3E/XWoLkVvT1RClQ/caiUid
dI/ujacfNDlucCoFNLdmhpc4T18s1RkHLs44Jjc85JCEa7MJeFjMI3s5JM/wDZyDRjrnToTFOdLi
4PbqHbVscwvoXm0KEec/2L6P8D9oiAWLy45J/Ku/2O08mnRwIiBIDeXeXgx4uIbzbYsUz13seJO8
JkyFF2Me6rzApIjTLdOBaAZGkorcvOF6wEEU4NyjjHvu0PDJxcc3svYuqdIw9B2pzZGZNxd7Hzwp
+Voi9NM+HRFO2rxMuP5Ana5DzSIBY2F9VlkYfnTaW3Ffsl+TMLdv3cwiMqtcahoNE/bOYbClidjW
bcL1WLqLAC7ZIbhJ2KyhhOvnERYW5/tq6Lrb7FYKu6C/69DV7tJJt7Qt02o3JHz3ZdblR8rvC94w
u8uprt8zKqE5HTPa8E8Wp7yU49+Jsoa9Uzl3gxox4Fq5LEgSnCBgcv3iEM0kmQUcvXtpM9T04aDY
baNvNI4PGV8+WY8gRFdUvjEMKx/l4nWceB48aVSP9eJ89JgfPRV0u2lLIiOQBJV3JpLIga/qoBdv
JHgtGAIsRFcBNI8LnmkEDk36Akw/ZCXnPnDTnunu6ebdNeKHeZvlg3ggzk0QvuxeFBtoD4tlNeOz
ZDXK5GyA04vpUizOywLEN6goKG+IIcrFizkthkw+g24o+3uPOtNaHJr1YtOMObYpK50p07gbwj9M
6HLJubVeHqGLndubak8vlTpVLbh9UtHfhuOe8MpZM0HEK1WtDSpPKyvC8wk+YD8u5k+fZRyg4nA8
he68izvz3Rrz5BAERrHpO3JCuf2XD0yPicMcK1OF38MRz33ZkeuMXjDSA4RzuKUEpEoOksnTykmE
ceXrT3j5AoAQi8nUeg8Xr6nX5Lci4rzYjVBUG7vgwVWE8bpqUizh2n6aykQcM9tv1wVvHBgTzo9k
Juk12RCqtFuxf3UWYG8pja3dequZE94TdEizgexnAr15yPjX0qFo10My7vIUJcpARmkdYzUK4EIf
R0xF5ArkAhxixMgOaVVk8Wdn+O4xTir7IaZEs4oMt8Xgncirs7VV620QsUyAqYr4BsZ5+m/I7Na/
J0AZNPjCZLVDKtUz8WX+a6Qst7q2y2KJSyPIPm0OGNALyR0U+cVH3Ene67kyy49hyI95EvAukY/z
ZHyVGdJEwSWd6te8Fn4P45kNC4ciANTRtzfLg+zc25L4cANKJlWu//BoR7IDMdF/jsX9OwN7+QIc
ITzpc/SQlOT+9QtAYGjpdDBaIvbF3WBLGAROu7CMefzDw2Ymj6MCA/Wf/1CKwP8exeOP9a0lhyf4
c5X/b1G8qZl7a5hlx1U/eJM5mRlzJDZuFXZ/7Hyn2auh+2FAwrtkEQPAFFfUqvCs8NUgpqYZPTj9
tY6te9e2+Ych+hfG7SsKlc5uxOu47o2rHkLoDul8d3Pb2+hkaLf9ebAQyXUNyZ2OpxLydCH5D7I3
POSb7EpytdEWz4UkGZLeoLvFH9+g4Bhi196Q4id9xTlxzYT1Z6HTcFXF3jVAqM3b7TCEwYmsA2kw
7u0R/nOASw3hwsL8IhFzGgUZ5cjO6aapm5vXH5HtUU00ThlQCCphndYH33RfLFQNzRD+kqO6QUsr
VrX1BRPiHtfqngb9IxzDV6u3fkvDeSgbyk/h/Ka0sZp8fYR4QxXZN17mKYANEh5aCWlwbODN2Pa+
DAWquOAObpu5aPIK2DCnU2DWz5HGkZCR8hrSTwxPoZ84O9aaEAsN+9g3AnRLJvezQD5Qjh6d2NSx
Dn4MpyiSiM6gK+Gy6mJIEmlEgCgRIGKY19nEqbZEaZaZApYnL6HcaRBJOOcpuj9CSX/fVP+bJ/5v
LNusQcR/xPTfuzz5+v4XTP//+Vf+KTFx/kGmXtrMNh3PdCTZ3/+bJbb/4XmkgT1a+oTJhc/F4Z+Y
fhtMP9RsQhC0GZVjcd37Z5TY8v+hJBFk/kVy+o4jrP9JlJiN3b9dKQgmOzi+wdBKxX/k8v//f6Hd
MAwxzAN838ew+YE+jm81Fb8vXLU8qiFLu9vsQnhaF4Rdm6m9MY1nhOy2PPF4ydnn3LXuQFK8efmk
fvm14HkkSZM9PF9ro41MfOvApTmmoAePEafVsnS/HBjVRRJvuIVOK2fUZ8PI5KYcNFbQMN5RS9fX
3M9vTYHsb+RR/6e2YEy1PJh92gKKVDvYHfe6GfFlsTRJE49jqJm70HeqgCJvGrEbnGV+LdNpfsgB
cP+kFCPWrPSc7ym2ogN/4PCAH8jYWdJgS146MnyzRE+D2+jLtZy6eFP7QfqpdJeB4y6rfaBtmvvp
ggrtBddRmILhu9TNcDQ4ghNyMPsNd5JHUkDFVzqB4UywjR6H2hsfOsSD+yJSI4ktEtDjKi3G7h5l
44hy1MnPBdAJ6kqNGtdOjoAxahPrdTIRndXj+GylyxDJJddlga/dG9q9WzLvX1ufqCP4rHphzEDt
EkwGC+YC99ijfD3WiOC0E8TPfaKto29xv2HzcI9UbD7baaWOXUGJhiZ4fOkjL38bAgINMftHrmkh
DHIqd3VVJV9DVcYsfqDacEXmXkSkwO2fQQvpm1tGv1Gje+sZsgRQVaf6IB4Z0Eabyp/OHPyBPmuM
22leGkPD2D+C2LS38JvSe0KI9gO2U3mhpSwJptY2pI85+wW7oV81aV0AdnCK8CFvIAZkHcDbfC55
DQT32p+lghBYeqE+NpQdCbuQCtJCBjcAAtXBXcI+remZR9MyxEuSRzXDB99/bgxdnDLVNBtMvy6z
5aQrt4CvOHlqo6QmyWuu76GzPGmVdQQ/PM/f0JSaD3nW1fDxi+rdbObpxmoBmYLoxWWyqn4TQpdZ
225P4tjk+7EyHYs8+dAhXYyKsjlwZrY3lHbxyvNJIl7N37SyKhhILWcw9o7jsSVrD58oovLGzJeJ
hjXsYlYUu2ZilO8DZdiBxcy+nMhg6NHELNTolmMISEPE32w3oGSgbkbKaaxHskhsUSHXOR0yWuZj
HXOXqaJbWUwHCrfuXtILXmd2VhzxILRr15vLK1RePoG+PR5KQ+6mfsoxAfRrZ9APaajGM/8lm9+J
9JGtdczwCWhtyiKJrZfcOWbt7C1EHWfqiN6PNB4nCCwi7x8J2jNJAOS49sPwTUEswHz8EzOic5+D
FHi1gU6sBvjP5WT57XTt2cSRBp4q56ehkU8eg7KVzvA/EA+ZEH7XP+fCgcEyftfuwK9NmM4E+U1w
h984LY96VlF1jz1y1h9RMVgrQd57Tw5XPLA65whNxusskrA9ZeTdtqqpnkoxESl1Cse+1p3Nh0S4
Jo9TgNls1+IVZGfBRcEHMtb3kJpVMe94r+Zbz5yWPlZkj++2bXpHayDFItmSvo08+KzdtG/2fZFM
R3POrT+MopHR5VG175w0ffTCGWWCC50isBmYT4AUN2HN95TaJECwOfeJH0ftPvWrbGsEKAzgG8u9
1Sk4Y4K1WF9rHsG0dK1dkgXmxtW49bRox5MgHfg+5ca8Bv1YXloSlydRQXXOs8FbZpf596DIFA8R
3VHPT8UTn102EzGjvhUQOMK5ozXYr05cuNaSGS63aT6yOc3dEPNdzSpHORLnRdLzQOTkxIL/DmmK
NsTmbvmb0dfgM4tqD693pEtqzDuoMUm+muJ5H9ANj0isLFApRasReNBHDUl6KxoqZ1oWvNdp8FPW
RqS95AegAdG7aCB1H9x2UmvsQxCVSYcQfKxwurWWnx37OYADVXC35bhn0wdnP0tTNWMJUSuHhGJF
x6StouQQN0Lu2mIgVdwFTBuYXT0rkwT2CIF8G0lA6yUrxINvE0gFbWCzYEce+uF7teKklacqg/0W
yDW0omAd+lyGoE7Pq1kE02ec+eqpbZvmmnn9gfTPTzv9GrP4hSjUmRTh2g40+6lmWGtkg1sq9GSW
ssCg3dtEl9oQcBSKVB7dxAG4ktryXWkfvJ5h9K+l1XY/wsyo6ZF0rKzMvocywkG7/BhntnsE9tsH
V8PNxNzR/rZjQdw9GeJ9RlBul6rwRvY/+cPSl0w9bWA+YCl7ENF9dFZ/CxJ97oZkvpk6vNKVsLjx
ZahgCirxqP40KDer+G2x3F/b40ScyOpXjiz5PLDra2jBuysE2uQE5/YYG/m1iVPspS6KzXruhfeU
BVyb5xAWg0G/3E6/3dEe/pCn4GI4pkTnAproqq29fN8PcetsimJov0beNSeTJOJLiRLrbqZRCUvY
VRdP20JvstJz3zhpML4xulMqfNvY+FOKhXbI4upx6gVGslLVV4Ok/ka1mo5zbE3izeycBKNYMO6b
CtL4YE1MqK0cSjYQmE03YPieYCs9G2lEo9ebZk0UegqijR01L7SqYA5oqMh1XbTbKeZBsyw4HzC8
+52VI3kBjUzbaFwKtDLj1slCzX/Eh/QGXeeCeGdnMvRft3G9czqPtrXdfZht/VrPullBGrMfEYgW
O45B0w6ggn/NAx3F24ma9keiyFgy6z2C0F8Ng/thF0xdRGNAJJWasU3Ca7SL3D7f80o0K82ldj1w
WljVVc3FOwzZUZNa3smJqzUNeeZjtcMdMD33ZlJu0C2rrywriz8jeBoyiqPbkOSU9MmFnFduWVGU
Adco4D5Z4beNcvQyzU3HIazHosZxOD/SyLwR67sBHozPxNWNTdwP9iE1xv4e+gHL6YT8vOwHdV+S
kQoHiww5DoKqotjLN21dZeAX5K/ACfKjEQFvbhQjcgXwlQG27bNpJ19q2uZ4wGgAVpKyfzI55WGq
MGIO3sRtMKicbbss7avGGTfFHKlLMwTmPTNkdfJkmB+MiMhcWYCBqZA/aWOsfgDLcN96WA0bC4T/
UtukWOO2rfcUIXJ5yKeBfGRSfHkZnS5kyuV2gAi2Gl0HV11MbjmZbUCGhPNjFjirSQMgaNPkFAjT
eFex9j5yDTsxriLjle7MRjuLHkpNMXEnXr/fPGFr8LKm8zhME6BJ+MVq5UMkOzlVmh1Yvh3o0TuM
zFqHV1aHlyA0yrvrcZMICxq5bd6991JvJ6dZQHZe/aOI6fKnimA9jozK4OLBfN8agKWZQbVQ1uJg
jSc7WA+MC3eOi2NiVvDxSkwgr2yNqkcRWiiFI9KZwHrsGzmn8shRZ3gqiEm911QH1rYeJJUKNT31
bGvZWoarnrbPL2izLvNmJ//js2naj0Mp16zDy23pJhKki8SgMxu5/gLJzZMDNXfxxGD9K3RC/6fh
VPFbI2A7KV7SDRDB8GZmQuxDW4ub6ZJt7fqQO3dE0Bs3kXkQbh5+5sycYXuCNh2MQf+S2Cpuhleq
t8kkwN21A9M4u2t++KxKn7jW2B9KGQWxV6+aKPPEPa+95axLDtfsDWWybuBzgbuMHptE7uZaRXtY
+s1bFwXLxWwcbnUx4QDyYB44Q5XfZIMzvUkiUsQQQ+Yg+M00gBDPXEbOLmdsvitHG/bO7Hg/zLG2
zyFhxadhdhpU82Z1DqlTcN5z1GFqlfrkabBirxX6v8s2sDY+M7xjNIFwI6VKyZx90kHJljOvzKuT
S/3u7EkV8n0GSUBs954aAwHbMBVbcOjYgg1TcUjyk5s11w9MdFGdqexo58F377aaPozpFavWNe2L
Gur0j3atemuyGD03c93REmkQV/gjKG3Oar9aTZCBxQi3E8S/G5td/EbHU/qGG2rfI8OtiOJfh3Zy
CDF4BpUaFb/DzvMO9UDVKA4T91rScXQ0bJXEYu4oO2fN33x8XZ6ao1Wb/65YCihP+8SIJQWIJjd+
RZHFYMcdTWANFaeQrIcK4lQR/quuNi+Sgw+BYCt/DTkhkxMR/VsoFBHiSjwTzCWMHuy8Idibi6kt
0P1jMjgbNxy4skxASYTYEc6YbhOo7h0KZmDwE1QQ2XyHJlhgEbkNVRDO/sNMIhQiHcKmpKQCM1N0
WLGQKNcMbmPenibb7ohKYNKSjHINKlRj8V/Uncdu5Eq7ZZ+IP8hg0E3TWynlVTUhZOld0PPp74pz
f+AaoAc96EFPBBzUqZKUyYz4zN5rR0gZRE1tURuCqc0cHvy0yAHxolFFgZ2AZmh1LE6wbA0nLQ4c
+enJGrCkICLx7/tllvuWZcIaAcV1wHkODFeZ0SmZeiBLuQDAH2epAO2bRAtZXTxO6wVfD7dWbWRw
U5yDtub4iOz6aBgvBecdeitO56eW1f6fIhR8Rhp4b1gHbF5itMdLuYZWPBGFNqQPKNKMx4lKqSuO
Sg4+qx6wPitIpP02GaBfMG7/M8+AorPMBtEm52IHXFBsyrFg0rwk1oT4ygjewUuEr8LCctgMJWdG
l8w0eSz55mOpMqQIBWA/NmjuoyrhjM/EaByduXIe7QmFQz8I9eUq0I5olvrkT0UKxZehWueFFyI4
h42lG5zBPwRinFcOSuMzf0O++5k5vg59Ujx1hLjeZZrwR6w1hgT2yfe2lZMSVghrb0ej+1iyS97U
eSq2KlmSUy4ddQHLiI1aoU0qXKchwrw0rHuCWvz7sup4NgNr7xBUvCbggVF/bgHiFcSAUOwCyroz
ofE8QcdjgFcI6I1lVVwlAaAbM3I4dgA8HvioOC8kxDx3DLG5qZFWSLeLrwVOpLVpFNjqoDdV96Iw
QYgss+v+vwEI/P8UTkxQry+kyTT8/4wHgOH3gdW2jRC//PehnvVff/nfkAD5Lz3QNx1igEFUmC5+
+P+EBPjmv8T/yNjkT/492BPyX5bJ+C4IsO4zwLP4Wf492bO8f3kSWz/9CdE6LFjs/5vJnvBsvRz5
73588jc9RoUBpiNKrsD8X6M9M0yJo0tJSYA4hATPQXgU9RAak1itEjJG3ptZkeXh8BGJbxaupvsJ
tJSuG6OzIdSjlQ7YPhg4vzhB/6Di0b6CBLFvLLPWS6vqu34cTyVm5fsxs7D4Id2qBR7eVCAoycZf
LCp0ts7Cup0Mi4NVl58cIv45kf5qbnNxm1x/azdGe0GlzMJYTrvQSV9ZpR0M9wOrur+JoE2t1A2o
/F0Dp4sUG3MdIqNam7+zg0jS8fwXFQJhIUMYXqVjNHsS1dE+cxV4C2+0hrfE7jqC5eJpqEuj8S4h
nBdosVUS/+2hQjW5fEPGm+8xxYPIKa/uhM0ym6liTAGwptICT5u8LJGoDULUC0kzr7Hf7jgNILdl
RzHHGJnKkgUIaJp/kko0q6YGWjPk8w9FNGIocDZwYl8szbdp8z3ANeLZxvrFqxNiCPDceBRhdFSw
EIa2goTVdSurtQOyxKD2pVBr44msaU6lswNkhw11685siu2OVEo4PCmoJ7QNYg8OHYnUj9DEngEN
F3knUHxGzfNxeuMJke5zmJf+OQOZmM1zdTFD0mSIcEYzUmk2UAUkqMcJB1tyxvoREJ+DrjjSRKGi
BvdpVx7ll5eunUC+VAjfYdIhUxJZlcIppjckhjWaoH56km450gQjsqh3fYDjPUeMl7UNhKswwiEV
B3+VqtEUZx+mGAitaP1yXZs9ohqDNf1vgIHXhrZXaJZSqalKyIOOaceJFwFc6jV5adAMJuKUcHdr
LlOgCU3IXtIteung2Be4OJLqmMeBeZqQtnaQK69yEiCum+lmtgjg8EhaB8uEMom3SbtKh08+H882
1GgHWsJLg2Zz4+i0Ri/ybpkV2CdFWBSRX0Tg1X9bXvG4cWrIVlb40UYPTdI8T5pXlfbPDPDTTwHI
ilO6QXLyMWjClYpgXdmpLZDQYj5kPf+Johx5ZGzPR3RjE3Yr0HrD0hWbBNrzDleVi+yaHEQ/isYz
BeQDugoe8sijJl0gSdRlGBKPErGhX7L6ZMyA9HOPWLiwTMc9Q+cN5EiyhcB7MVcCLQ5PA+wXRIF6
6w/VNUsPeZl/JbYSO4t9OWM/mGE6P3SM1G+v0KsAFQt4hZjmVxvYkwVJYkyPuEm3pauzsPA/zbDJ
8AQSDI7jsx+6g6tvxfzQAzPj0UfPQxKtUbTPDZUwU/fx4AFEZ9E8niUPKCzOjO/h/skzTUvzSIOL
A5vg05wRRoMAkdkJCMTeC04zwDVTk9dcTyeqJvX7ELPlhY36TjxoTMcGsc0RsNtCIG6ZprnJVnPd
wuApKN9RE616zX2zNQHO0yw40wvVWWg+HAlULQeDp7lxmIr2UO4+Kts4T/j9R02Y88j2WfVBASUf
+QcQulTT6PCmdauOvLhak+og26/zMIzXs6bYTZV6XcDaIboDfXidNO1u1tw7g1qTRKhX0gjUwdJs
PBdrjSHN6BLnzD0TYt4P9E15GzrXEbReoRl74KmjAOYe5CVbM/gmZuJBDJu8N/Lz4EtLgy+JYx/N
cyyn5WDD0LOZK6P/hUgUQSE4ViD/SOEQZ3/qn1JzU3owAWvggFjii7ta8wKjlJE46iQYgpommCsy
OnP5ZYAZ9MENpmAHZ80f7AARkp5DnYPiEwMunp/429aerBjhHavJCn2xNW4hIl9STTgcg9wjzGSf
O7APU01BnAKSbxJ1SwdcAXgU/F2I7qUO8i+igx/LEmUzSEWh0Yo4d7OvPurgbWryYhO/m/YJ/Jl9
Z2ky4wjBYQ3eTW7H3CfdijPr7NfjtbSj/NwNFr+55jz2FsRHZpY+kGookDlmy3JemKlE4Ws7FM2q
t2Y+PNFAjkQXHWWEUdKl0+za8Htwl59xwqAwoxeMTNjGfcVoPM5wTc51dxw0qXJgIr6xmQ53zvdC
3xH0LCr8ZfyFl4zaIn/NLPGIkazft5qDmQLEJL3mU+ZNtfUYba7AntNX2MwAoWg6mqcZmSjyLRCb
UBnsLXgFLoL+0W5B61ngOA2wnCJj3BqRzuoz8111mt2ZAfEsNM0zBOvpab4nG/hkUwFJQOdq3s2a
AipkUrNYT+R1SZ2r6afqEA4OkmaVnXML/1DgTN9k66ZYfet1XVfyFZ6Fwsw1RX8k3UZ6h1TrrpPQ
SZXmlCofYmkFutTSDFMHmKmvqaak4uk4WPaHCcTTnnY7p0UH9JLMhwiNO5FkaYvSBVaqo6mpKL7Y
AwBSBZTj3En9xdKUVSazq7lEg+XHzx0Y1kHzWI2Mu8ITTXgYLPfmN2V+xqxfreD9DsdaM13pe/OD
RFc2at5rrcmvzQADNrSgwVqaC9tqQmyqWbGVpsa6Cn5sBEg21kTZKf6pNWHWUbBmHU2djfNYArBp
5l1UtSvq/3AHuy87G3lpXthIjmskff2Bg8o+e7NzMBMykpypUExoJZKDIDgvkf0zLHLXx3qXiTX6
YGpSbq+ZuS7qphSIbqBpup66hzaNmBjMbq95u1xz6zBpbiWD010QZZ+F+jObS/EEl5H7OrviEr9v
exi+rJ6YboL1bTTfl6nulUsjeqTdIMvTMHZJV7jXUDnmjSHbHzsuPzJNDCZihMzZfvR3NiF7W6IF
ntiXG/e5Zg0HQIctnissABjkMGZ+IxOzlulQ6csPhAjsV80uzjGiRQY0Y6OCaywAHCeadDyDPA77
yN9kngp2DcTC7ajJyJVmJLealswStF3z7kBQ/oelrKnKhtlcPM1ZFpq4PGj2chCbn62mMUvNZe4A
NJea1JyaSNIDTW9Gx3sbNc951mRn6V6UJj2TaLPv+TYXLrDo5IKDTjQXOtCE6BlUNC/kyhu8T1Rb
F6AED9VcPZagpXONmGbm7LBnitQnguxNItkzAKQuUvedMinj2DBH4FAwoLqtJ38STbJmgvRsWyXr
Kmh366SX9IIM045tDAOb/ngrNRW7HC1Qdy7i9EAW1i0wBMUfFG0W3ajUAWvDwodtoFnbeeg/qiGt
HutetKdSoks084lop4LY8czIomfNTHGS8cUB5L1ooje72vgWAPmGk3nwUqjfvuZ/l5oEDgAmBDaj
NTGaE15oYjhkqmDtaYo4nJynwUncGxf4yQ6su2pEFjSAcxk1g1wpaOQkYg7bWRPKvQFWedL4LVpC
+OWTJpkbmmmeKdKBuir/jJrZfA/AtobxAAE9ctor09PuyqLom+V0QCCasQFS2DwUNgz1XNPUqTCb
dcPR+BjZsNZTTV2nw4crqUnsFkh2NJbQKwekoY1iCTg/CteGj8XMjz9N193Q/vi83huhWe+tpr5H
tejpyRV1u7fpDYfm+x1bIxMKCgYDxMmKXeiFica0Lq3ghTxMfENF/FdE5Hk4S7ftZvNPMdTjBokU
26gUoqYynVfhD08MaSjLhaLlxIM+meHNTMy7satfwmDee44EFbxkr9m0QW/cb4qIhZyviIwNNfTe
0cz8kjJ6CIr8LvKqj8CzNlxKP17aKWSOAoCgO11Ls9nVzAY3s5TEz0ZXkYy/YV00eK/71xx8v+8j
flY0SBnSkhN4qK9Ws/4HoP9JA1NIRugHB50I4OtsANdCu6UVq/acvhtGm9xeA50l0OpUAZjW1spu
h34tdObAUuM3c1rlAkMyV23gE6VGREHYklVAX7EhhtO/Y37O8YULJ7aYJteEoSMvAwN8bfWFGYrq
GngsUTqbYjeinRjt/L3TeQkRwQmzTlCAiMzAvIBQDqSW4eN7NgFGj9xLQvhCZk2nnDAGQSgDlR/J
Bw0StVjsDHZ7U0Cllk3jxSHQoWMLPxKtQ+FpgvrkiTCEUb4RU+8SfEQiBKK2B6kzIiydFjFqwwAF
PGfJQpZEjjKBU35T+6RMwMzo9r3XkUmmJgyBRZft0oSR4yK9YudzuJ/cum3uCx2mIYG5r8uoYSVR
9dFtJuqFV0dw4jRiPBcuWAIsj03qiHWJF+5ajc295yCVq5jgK66sfSECCoLIHe4LGd+amsizXi7o
y9Kiowz6ZV7mnkudy9HwFuOq8zfo3OtHR3/BYfpZ2VaA0AALVqATNcY+dt90qqTS+R8gg58bnQiS
BwS7ZXyKeQKHS0lsiK3zQ+RAkohMyRQROl2E+SpnVx1Vh4mEJhoA95oPk7HzrLa8rwYHH1/xiTWw
f+33ns4vYUhB2NwEYWoZnGflkkXoGX9HcHFTK/gDeoqsQp7ixB+1qLfkEBNhE8t30jF8tN3eoSVK
ZdSZKqlOVyk6rC/e0l/HSnUXiJ+d7yykHnR3gCLCvU9IS5eS1sIeisA38lsyneRSKopm2QB1yOA7
iX5sDzBzgCYD8d1JEoePoW+DPxlw06LJWnNtmkhi6feryBKbqgzRM9RgBgW7GPC/tDs0h5js53l6
NhwSS3UqTWPE73gg3QtSoLPwLDzYuZUdWxNwKUqq9MTqE6yHIuvG0qk39T/5NzoJhwDTk+AGeXUw
v20yMjeeS5WKlRDzgcXUjB8TkQuolB0k9xwptEEHHgooRhGgdsT0m2ZhEC/Ifl1ZNlk9k07twWW2
MXSOT5f+KXWuD87ogaPPI8ZQNkcb5iIJAVjoWLhOV/BWSLRST9212Xjy7eGcLtCB2f+O1zQCMDza
AzuecL5UbQ/71xm8tTGq7r5zMeFbDsnNTshEdC7v3KX0n8ghVMgoSNICxf6ROJFzKyOMQWMY5G/K
Je61oLxH4GBDjZxHl3UQfS7Ts4+aAn4lwy692fXExHeBJqDo+fchC6xNNWJjnWY7OTuctx3Zx+mK
7Oi2Jikgsrvo3rRbUtNtigVSYxatB+mOwLauqktQrrG8SArnj0vqU8TDEusYqEUHQpECTjSUDolS
hWpOiZnnR39wPkbTri+TRc6SY/oYqby4O3oB+2CJ5wUJBbsEsJUOVoh1OoqeHC0+lvA3mr/YCI4g
fMujFt9tVRV/FyOkiyZqeTgtC0iWKhb2e84XOQ3uX5yzBA0vmMAR2gk+6A7kxqW+b+PivhySeZ/O
vb+qPAtYA2BFyk9GIU0xent3LoaXcd7OMG9hQw2fdC1q5SCl4ky8rxMOnxFT4C4KjYWLVYuGAmS8
c2pdJhAxJyWjSzrp0V43Y2ATvJJSGj/+RF9SdSluK8+9j7oW9XpBUQpPEoe1nbOsJo30LCogtm5W
nJg1Fbulocm0K/xd0eIX98wiHnFrH4osKMAFZB1Miho3axiUm9KULamsqPYgXpqUC3Z3iCyin4pZ
yHUs1bixKk2G79xX9kz2oU2YCvgxYebsKYKLYjQThbkBIwayjpTus2k7BZmD+U6k27of5qeiT5lF
LF5yJrbV4lNNfhoDPsLfLp6tyodpzE/ELlt3WP9TiKDEkbtp86hM2sqYkN1D649/OzF1564fQStm
s5+febz6rrBecXOhcPiw8rllJjjuMW/SnWVrc2my5w6lyJ2dTdhiOfwvTkJgU+BwTkfpRWBFvZDh
SIxaUkZ7oqgzp2SQEPrNVVrJrvBk89TLaZ0ZTvQwS93CiafBlEgrhP0edSARcpuriuSDO1cSxepZ
dLqTivxtNbc/hv6N6uHSWuZj6uXunt1ify6T/n5ORrmPCVOckpLKjVzK7aAIEakds1s5IvP2aWZ0
N8C4B9RVMb57FpfURPNR+jEFsmY99IXi/4Wcc0nS8ZbqvE0vbJDmB+PTGALzIlBhU7bNrgy9YUXR
ItHh48jKeL1Ylz9FKS61zMsuUTh9ClOeQH6dVT+dFyf92y/HZgq+KhiLW7MafqahBV87TenRUB1R
BbkPun5nIrPaKsiZqySU/Mr+N4Ft70tv3GQJ+0h5rbmxe6B83ZieZTk+zMDyV0J5gjEToqZA9o9e
1pHrGzK9gK+5q+wk2RYcA0NtrvUPD/AFWWr9tIiWWOn0lEcB3H/D/LBooHkko6euKC7CqFnx4rZc
oQn6tJXxPfR1v3UZYyVEqBF+ciw7RWBXeG91LRPjzjrkaGoOcdzuveWrbsGoOFECe7/UO1+dwNfd
LzHZ85l0+bCz4BwcHHheumHKb6H++54w2HGTJ9YmgXe3sQRmR7dBkBEOM3eKeg6sZesEwydZvsWp
+OvVxs1L60M/YSwdO4VJqmAAmxliZyr7aepgUzg0ekw93D9tNC0I8EwyL1W4rnok9wF2GwwUN+ut
jFRxSWcvW5kVRJUW5AJyqPtehmdmMAg1v+P6C2UthKmIABjjt3cpbVzMrRhXgLiI6LVIvTc0gcY5
dUkrsbEF8K0/lorWg7kfw60mPvdyLLhMLZCky2BdCThBThJ+JwhSbimYSJw8TN7pcRvihrgHuFbi
h6wkK7RIa8BL7XyOi1kS74U7p/Xm+dToL2xoAbvQIYM7CAu61CFO5dkDhspcl7A0p7rEAcb+vD4X
nmvSF9d/IX41J+EBrmPT8h0Mlb1VQ5icVTDskbM+TFjXd1jG7ntGKxiMgVfVpEDCrTg1MqNHxkW5
S2Y7XHsOwKI6Hc/u0v0sLo3BKF4CM//o6/nkCnEBXITtXRJWo0pIj/N8jd35L6Cg+1KgCzLjIyUg
Rjf/dbHSp2FKYUwp7zr14weylz24nXe05jd8dUQS3ur6KwORiOMba6mN3GDk4clq8whJZdU4AmfQ
Yn4hvWm3rTUGhxAWXLCgu7MaJE9pyvkRMRwdK/rJwefh4OGNLe+zqAePTjF3N3PfhwfOpaOsPEb9
Xi0IWE5+E6N6zwb2Kd5hlq+kRvCPiYccJ1yrek7pJiLJrOUflFWkc7GfXZFd/K5+j6zsr283cmd2
eGMD/z5O/XVci4cl8p8Nmy793Mjxs3P8t2Ks3jEOw80tqcSgMZpii1mXGbTqL5IT/o75IdwAEmJH
joMIUMMUbiFDq03qvvgl26UO/uI2ruFZ9MQnd3BTBjDGu8UfFERM9uEwI61V7xvjnamYCFYdfWmU
twExxqiQbOQix3lUF0bv07MKnjKZGysRoe2trOrdzh3xxoouYhrQflVOQZJ8Pn5HOdJZI8k+2rr8
wDGQPfzpQCqS0d5g2mTdfKdwu46u+DARYfDCHaw2KZ97wMdFn/AexMgWx5gPjR8YxP1xqp7yBjle
PFIsGH39jfXWhiFjItmwmpRQyKTfGDmtTCDo5snreqlU/9bmxd/JS2CrTDWM4fIHhlO661p2QUnG
uNIz4DJGjM8OYBlZ1et/1E6bZT2nQwOcjEgQH2U7ZEdutZkFOdZQslEzmy4DTUPHavKwVMkBB424
sPDcK6OQZ2kqWDzjpLuArNgu3Mzsk4oLIoWN7NidMNnh5ZjvVEKbOfQGQbAq4VIuWIR1g3+Om1fE
q9sCSqSTLOZxsY27OrMeSieOrrOaL2xFiN2dqy3tmrUfW3YsTuXuZmf2z03rkAWJRqePvfEh8O27
vBEOAScWqr/MfhWjgYJ0JoTZy+o7l07pHLhGe8AQy36vy9bJ1JUQAOWubFAcKCrQg8X7za88g9Zw
y2gdSgfauNPbR57LvWTFcsD78dVN1aYt9YYrLxivMrpfB5ArOP490MX1oelG671KNVfADB5dV7I+
JIXlbmz7F9Ad7WnsJ7E3UYszYDavXLzpU1DZ3zmu5M1CU71OzP51jLP4dWN6YE0Ki4VEHWXUj4lP
4HCmWzaTc90NoR6HHjM8OtF2CJdvBBqYIzMyPqr5RcHN5pYeiDotjXxvN/yK8Iop2QtWoMTcW1y1
hFsUS3diONVizopAd2U2oTLNE6P88CYWB04xw/vamu5rwEQn49QWo73ycxSMcRov29FX+5qg7ZyO
IR+yBzGMPtpNGjQL1Ne688zfJaqqLZyqYRXkCSE/KruxZnxt7N66qABexlBbv20dzWe0ckxhUuJN
WVmBruDEGbriUl16Ved/zNp8yb1+OytHvnmheK09SJGM3aHqVHg4RVMjG2X5v6VV3OKQvBCftWym
ob4Y09GbE5bHCHAG1T8Sy7hcW7QlLVi6ncl8NGSefPXr8lyXEv74XGEcHfPbkp2yJLRvgM7uGCHa
J0km0jp3Z9YLrQw2beCYhO5lzE8s4TPIb8y1XTe/pJT8lAXsG8uOFyJY/Ddiol4rkS434zTHHnse
VJYbu3kpIMKMsNQ9avxulsUhQQi4BgpgI3F1PiKbTmSq89/JLamU4mHV9BXgabv7jXp06WaJxrbI
TWeTYENaz3SCjNWwIQcpMOm43SRl+eii9d47bEdWy7qxyf6SXGtYInIWSH25HhqbqMSOPaKBDjiq
mNEXi/rJ3MHZsvP0M3bi8P02bdSq9ThXuEdqFKBhF+7BZvQX5iEYWaN62g292mWWg64R6naYm0zE
oapDK/juGqChKIX6zeKUyW4UAee4w0pJOX65c3jDV6L2QtZbw48Mpm0AcGy7jMExT7GtGt61lDhe
l4g8eaaUh86+t40iAM40t49oDuWeSOXlnBi7Jf/J+dw/2embE4HkDFofglxIBnxV5SsrtA8qzdVq
Qk67nodJc3Xr9TylbyqPwTIwy946vptjZ2/IZAsVajFW0wnWoj2RKyA/TQZWs5gdhhcqPBQWvJll
jLbD4qmTo0eSuEjPDB9YjXXxo4UHZuN40FI7muRVLYNPAK7BzmIM1aD23SqXLNuqM2Oc+ZE2gejg
1NIkk2X5XbS2IUwFzS56K7KjIOI5vFJq7IytSxSPKeWbXTgnKrmvegDxaxmMq6B/vkXA+C4j66aR
DG7N1xhfELFft2bR2E+tJYITwoYJpfN8hipDtdeZau+Bi35Jc+cbhSZw9YQNiPkURayfsCNcEYT/
NTpNWknltu/RLUQNQ6PAbvtds5ZVyaYPrqLISnHupvwlbbt8j5DzhqaAQB+ontMMwVvk3ke1Q5Sp
No30GA2i1wj8JEHlDV2sziFDzc0nttNtFtKfTJguN/BFB7gx3s7QMkgDF2yM/wP3jSrWylNPzuxQ
NlhAW5UVvPsjxVncFC/62QcbotmqI6oN/9Mu2eSlmiaDAPypNu3PoMjQ78FDAC07bKaue6gm4lUz
ORj7Jsy/PPza26wldTbBf+un40OUNlcXPTuFPm9KG4AgXxgK1ub9Px+znLKfH7o9xjhRNpI0nF2Q
T+muyux9FtkS2Zc5HkYVFkfYT2o9vQqPAgUwSrluM2aBgwJa05zlf3Y9fPfWk48j/opN1s+KAvu3
WBizTWMMK8Y2K1Lh5jdYtzBMzbFHIT9wlC/gHkrIOFsGpmcCRP1rVr2zmxf7doh/iIj3tpNBGn0C
WK1JzX2Yzy7F5HhoFljK/vCezA6h8mBoVuFAwWFUcXDJtPEYhzQ8co6Srh4wIsxoHmwcvUYkP2zL
a9gKyfTMNohYYD65h8i1YsIhOZ5tCzpmxRj/7Aw6Lr6dku0wpMObB6YIXt86TnLxTkFj7hrIJPu5
hqIEOA1zMAurIsnwLfZG+9RCR+LX/gxjHhfJEIBogInLwj4xLuyfRRfc5TI22HhM0R4+11M12+0p
yEBe5YKMeSZdyz2VruYkBnszS5NzTUUfhO30FKPG2/hVfHLxU13rIt20hJPfOuRNDfrLI1PDd/46
F0o3OdvI5fEfe4RSfdtvpISzobymvy6cL5kwR1b4trmd04gOFdW7cJfp+s8X8qH6NWZSdix9SD/J
i4lB5Qk/o39Rfl2tcc+w1x6pkmrIZTbHgLTE8jCH5gvGqmpjjnW5byKOeI9eoykS+9yK+nNwwuQU
Z0P7wOBx3w3Su/bkAe6hMzD27CMM2Hm3Nxc5PkKVt9uRfVhr3tEJxNTYnPINrLgQHpCd1Y8An5cr
FPhiTRUCE62bul1o2j8+/PPrzOfEI+xWWKU+RKJxk3dODe+h3LoYBq5VU1yTmpo0XxZUzm0/7Rl1
T1DmB6CwytqWizRvsuqbY2FSxiUTkYNBkfxURvA6MEm9OBGhxG2DmrNf4PvYuX9qu6g7TknwEDdQ
4Gq7o7Z1mnnbVKw1RzEWB28ounXNBT8swr5fhnjfuQu4eyXNw9B4UE314CmE2LjDlu7fDK/9RY0g
NgnDEiKMfSAphoLfQYGzJRsG0Gumc5ontPV2gDQrSeuHLsA9Tu7MKc1aubUB/24IVq2IHtm7CEPv
x1RQfvdRCXmkT+6NpMc85LtvqdkiqdNfkkgdscG0B9821m7nDcxC0f3yZKIqaS5Z4LWHHBXTLh5R
CMTwvmSa/w2PEfTndewB3VjQY7mFQ9Fjd+CxQoYfWZr9pZjNDoTRDytf62BS+giw8OiZefR2ijWt
WyfmUYYFK9wmQywdddjTVM1L673nSKki1E/PkOiA1iLrgKP8iddQZMELipOMKXtqXZlyegfg7cRU
q/oh92PvfpoceeuLFiVz4G5U3n0w92yBBWnVdNT8oGwtWGqNASJmdCicIfW15/q5h/QDQiNILy6A
Hwjz7UIHD1LBnXxKEw+aLiNsgEmGB7DDRehOXgMckilCnwgPoO7MnQNQ/oUI+LMLR/YwmawNkmK+
idBMDk1TsaRFW7uyG2VQ5Usd+tFjDBSSeXj+GCdUy63VDrumiLeV60C56ykxweSpdbGg7TYXix22
sVxzMggvUQkNAdBNts09Ft9D3YYnv4mKV0lOCNqTWqYtoqxerulKWU4t/DRdkJzg0aCGsnn3oOrU
W8aOxPkBb7l5A4KHpBuuix0/Gmzmj1ECVDg3lkMyVI+V5RanpF3e56bO97Pdp3tR5H+YnJdEu4IO
EHgLr4IBdgfZjZ0MTB9l1sWG9GbWjU1F3l+NybWEBorWEQL53G4b1Ft0mOalMRWSgbh/Tpfm13no
CBq9pUQu4kHVPY5Sz7Ifv8pkIIoUf1gFg8aZ4MdRDO36qv41KMo74bzZ6JwOcYoXLoo7ZG0G/muf
PgxiUmr7Yg9hgj2kEb7Rx10bv/ewHY6bjL30rk3EvPZD59iwjJwJZFi5XlodeqmuikiZ+8Zzrukc
Qpbgqdu2jxJGVFbVhAYRTZC74swr3CA8wTjcSKwGvfKPXXbIQdmtuuFzDApmndyfC4jvoWHpGefD
RrKEJIEDCVfrtxSHKPhwA15MOC1bTnfmmjmJI6qJLPwZJQSHFnkpUfWUg1m/spblmpaTWgm66Xs3
YyBkjbs2Tk7YY97lbJL9WnXltu5z4HVUDkaINNMQ0S1byuTiBlRJCdLbZZWXmDrpVx7jOd3buHMw
0Ha7YahRpHnFK3Y1gnCTL8h21dkgEGbkHogXvz2gRz+k2J82o5M+k6dZrfOZsX5LOOsYTB+A/BBO
5gQVssUacDSJitDxGjVD0QNdaSzbXA1DAtR5NvZZQY4Fii0+XpjXMX01ErN1X70GStIrfUvCjHZN
YP+dCJIhbHPZcgJrcOs6Nu1dIcmy9Pwh3SlQ2uusgXbfI8aMk2nT8wbDnIJpXEFEXTkZPxXTsXxW
6ozO/9tmuK31BT/m6Bm7aB7wVBlqwxofSkbYJmskkAPCYNBwRmr9OotzWhbQV1ZBmgvAqHG77SUv
/ZxzgQjcByd/vmuslGAMOyGJWPF2thRVNRarIitvo2jRiuzGHlxv4KBxkx3pA07/gmHMPgdF91kR
b8rOfOc51SPFGfr9OSmu7DCpjBd62BrzbBSD+kpDcc0cZspm4hzyPGBUEjSQphr9wo9o0pyWkpLd
BCkDNtvDxfPYdHQNmwZUyk0KP7+a8bwN3i4a3Ec7+UvImcSySZWfs6LMxn7c5qEzU7TjeIlw564D
hQezDLwbaaLxh6rSDy9DT2N3zlufqg8rC3emF4m7dFbhU78ESLu86hVsfV266SGI1XAOO/PL1kpL
K3GaP37IjdeTEhSV70rRjQKMRPuVBzhYcq4KJ5gO8YClD2Vyt814gzcA5M7ZkGK0dAAsELmWseZG
WMr8Um6lQic5YizZJYAfmB8P80PcdmDVB4f4Sf2fInTnB7sxGRGFBaBEqIVrv8RBhjT/qQ32ce8P
3y6jPyL4YHba4nEynbPhs1qWc/fkeR1DYnVO6sY6WzUcK8ywe1eNALPcJN/aJnrY2qSiYYDuNFX2
YdNkmHJjG87w68C/5xql/1/2FWLbMyZ4RYpEGAJ+zy/ChBSJUH4FwVwd6pmiuq7uoiXAF8x8cN3X
/8HeeSxHbq3Z+lVO9BwVwAY2zI3uO8hEekNfLHKCoCt4D2yYp78fSupzJLW53fMzUIYoFZPJSuTG
b9b6ln2UhlZuBozIKw0iDpD7iMEGt5dcPqkZ8Rich0Zrf8Zlg5qjugjThFNpiMeAgd0RoTSH/VhU
Tz1BZLZVu1hk+chO4DBuZIEme5qrTa277n5KbQ10HxIjOBebwUFRhVPc3Ub9TOAt2tc5K4dHA5vd
OpwKcZgKsKysR3ljcIqdIqPqSNOtoKgFzH5h6uarhNn6rsuvUaJbp18PaCqLHYarh9hyOBZa90LL
a57cbJkWwY/6J3bmq+jibnqcqq9/+5c3llLEC7ddE390f7Kb6IbA0wHY6b+2qly+wugte5ve/vNv
/M2m4olvjlzgM0g9hKkTWvp3m4r3zUXIYNt0uDjEfv2ff7ep2N90m5/uAaCx0Vd5fwDQyG+60CW2
EsAxABVgS/3ff/0Y/0/4Vd7+5j5p//L134o+vy0BprX/9i+O9RdUlavbuuWaUmeDZPFkfwXQkJGN
eoNdy34U3mOTkWvcWspA/Vt2j2OtyYNI6fLrrv6Jris9SVJDbqfK2KMeQOCD9EAoUpqtkkCRgoA/
30DEtaAGGBm4XbQ1NZN2JoUkNSvztTF1sUNUrfWWfoac7J0BKDxCcpBXxBMwo1WaXNkCV1v+Ksf1
GA8vGgZvGpKQRJUEVQjkSWwTZdcd6yQBhDkrP++6xyEtyCfiXL/BWBNS9WyTyZu/FyElWwmTkMyj
sbkhtwRzCt1do0XikXlRQY9nQ8CcC/u5DYp1AXALi0lcXUumqYR/RnunbXGAJ2DvKZP2lRzpCTX3
jf5xvLF0Y7FPh/ZtWHD7n+0IvVfTnmLCunddGVoXfb6Z7SPVqTyUaU1hSlqQbwdNtXXoNa96oppd
PpMN9OvLuvWaXeQVmCTxIz90/bixwzG8NSLV31NgYRkZWJYgC9KM1ru1IvMjdtnBltZHCYR2Pcmy
vbVRKRhNkfi6Fee3FPrVKh+AZmaj/tMqg2vfs1KCE3sWDWNkzb1i3ksOda9Gfzatd72y3yVT6am5
zFZKeBW1UOGlzxqWurXljj+SIrvvCiEOTqR/YDO9mdjiMxmqr3XVhAfmBx2CL4Ghg4QMLM+4alH5
zOmz190HCxHX1dB15pA6hUbJZ8r15MRAqUGRbucZ/oqFsTfimLth7EjKSHHE+sG0LontO/7QU9xM
0bF0agKEut5chS2Ce4rIIgWyKVTrnSabHM4AdeKKTICRKwZlfIJAwLeQXSDRBGAftPc/msVnnkbz
s7TsBhz7cOwdkt9k1HcbrRl/OgzIB9jaNa7v1dQMzxrl41qz2XmU4sklB7l2P5hZojDWo2brLP1b
6xlPSaUV3AXwo9amzti46s4dqhJEqkDHARR0ob0JyQtYnDCMz7wmO7JgWBYImEMbNR86LcGJ4bEc
ZXPuK3yOOgreRslr23C5JUnvw0sHZfMmKLrWi7NJQ+a1JlDTPMgJHQ51T3BbZyUPJjeIFNRlRwtz
yy4+znNEq+Uu0NmCi1jMR+vvD//4sjXq9BB3lC+2U52KKSOPPqztalXVLEuEEer3YjC+d1HP6pJ5
31r9nCPNeqkzKGzWIlXW6zvRKXmnoK9szMg1b4YxQefc6uJsFhmm1T44m3Nd3EG5ejPigfOt67ZZ
bOqvHvwoht0YM+d21lbRiGgB4AwbKOo+GlVbf0qbWqxip3vNg8G81pJjqyKd8HGgaFk1s9O+0VOe
x7y7jcogf2hNgrM1MqTOURVlV8NaYszR+aZ99+xkSPtGE0GBO4JiZ+89HJoM9HZpOK9waz+A4jXQ
fKe1Y8v2PskijFyGbkC4UgxHZTexn3LvIuXVDxEfiQTQxV464qdtMvxHY1wzVCeLwW+ziBfoqq0A
LFH1MB9VZapjiN76mP8wWugGqy5T8oiLjUFflXzVxiBPZVFx+XXD8ddXErT3yS4nEkbzwN6MKHTP
fZ815wQ8Rm2K28pggZwVgfc4eMZLr9iY9pX5bKaBubONYtp1xM5eKNA+SxvY0qrq6Q2ietiXQIuP
Y4+Be6VZjXX89fU/Hn79tyGxQVmjiNhPXufcth1f6oJsAEIT2w20jfCxj9B7TXLpp1zlYweqr3Mh
eYDmSTQjs6C+LeSFfQhXsYChm3kfgi5w2xOn2rNGuXUdYEFI/h4De1g7pZPtQN+0Gx169h4Uh7uy
iqk/TZKwO+PX6ikf1swTeowUvQek2zZ39TJ89KKUMNA+8GfI/y/GMv4hm/KN+f2wGZ0kOhJfMD6C
Y7wFosp8RcXWLmhKlINx/cTnIz8Q2PSpumZngiQ5wTbGN4Lbpiim8dyEpKgAPimbuzZSztXz+i8N
gsKx6BhcB67D4ALLxj51wulZqfSt0dx6ZfQkDtrVxUBThEChB9rPZ2uTvwgnFk8BKtRj1IXbMHMe
0N3mW8q/J+ZngFCgI+VpVm+Rd7GajEZIkCj/3bJCMknUidbo5IvlxgEZabRyvRZlRQGwCKpntpAD
dgl3t8iywEpZrLdN68OaKm8tam66RbW0okucYRGULk6p86SMaZuiRuP0D/zS6fU1Y0CxYrz/2KeE
tDCJNihysfcIW1N7acjIjzQUwy13eMiIGQb8hO1UlMut5RWgJN0gBzIw/9CW4CJnHoz7OJv9uiM+
ruVU32hb4DLpjW7bxW8P08BYZ26dh7yQD0mF0Loth/EyIYNjl+gg74sX5KQdmVtH17W1XLL9FOkD
jjl2VOd1dxuwJAcgFPsFgsmpcoDZR4MipqQcEUXSdSjNCa68aZfM0KZzP8xr1hZANCKO62mqfzJx
9LNWjr5uenBiSlWuBhDsW+YSP7QQQVYac/eDuQ2oJMamVIMhmi3UXFhyS1fdsMiexozaXJjsqORS
WlVvSS8fsWDmK28uDRi97WtHMGMHZ29DPGa/VbK4DQO4aCzJCPZjSOLBIAEeT86FvGG/8D0qDYBd
Sc8QEInt1RBsBFPyIrqKvFOoTO0mjD37YEMsgmQMZ2y0m3JnmM5tkqbdLko4TOifEhT8pI2amR0e
vWjcGywg7bE+C5HdeWRsQkRhT4OsHAyssY6MKcT9wZ3yF78a1Qob5K2ZsmY0tHlTeOCYpr5pcbFo
7WUKmFbFsbELUy1dxdIoVhY7hm3nTMZlUtkbUTYtaUL4BI1AnRVkkgsuXNINZ5tolsndGln+BRv5
LUcRtTLQk66t0bXpzgGyz4EW8eI7gxbKwrmYGO6Ke+VaFrN+i9GkQEs19v6gwmOn42iNAKRsHdRs
eSoQJ8FxWLdsApE44p2R+Um15XOrRLCf5oZ5WKQRuqP0VV+410lGxMx2lZ9Fc4WxBX0ryJptwUrI
ZRG/s4VBnMf8ioubOT2pCb5smJoXJW97RVrxYAznfoZelhrRXZcuqRrpqcEcfABexBYI96cTZaxH
6+gwugGA03IJL+ZZGY9VO73ATYxNavHPVv6YMyYhBvq7adbo/wtKlq6+AVw8gblznhsZ93djv2HM
i5SivdqTbLdmzOa/1rJ4pbHAxMwbn/j4vVSh8DZDHR7KKNKOWiYZ29Ofr5EN+3EyhQfZmvC4NAjQ
8xx6F3II9hjHu71LPDAlNaSIuQmetIVEQkJyCMkHxLZp74XVVjvWM+06b12PU3sDe2qASIt1RDFv
l3UtmNA4gKcz6yvSIODr/Zzc1oTbcN7B7sYdk6mbIVPa1hXjK9nJuS1vJ33aJ8w6UCio71VfABTG
DUWJO2wMQWIN5cUqLvBQMAWO8PIYr3IJ3tQnyJUoWPN95FL8M1Kg3oaPgVvcQGOz83Q9ONultu1G
51hhgELq2+wj2+TXgiu+74t5l1axvVCVlsCaVT/QDlTlD/Am1jFr2V2K5qVm97EuW33jAbY813P2
HSvXxm14YyhxvkfI544GuxJIdA+xsMmRtHAntbzV/4TE/g+7dd0xITb8N926//bZvP3trfj82/UN
uMTf9m/qK4v/0rr//iy/o2PNbws0VjcMhs2QbkwIDr8RJhzxzUMG6PEzQbbiKjT+QZjQv5mmBCMB
IPYv6Fj9m24KdASWLlwTw6Hxv+rc/0KXkBAvHCYDHlRFXoiu/xkci1RJQDDKgs1A5ykJu64xudtW
tDVaJpGj9f9hWpvL8/2JZgGbxzMMvHFgh+iK//LzQvicZSXbYCMLIoKgFEK18LPxuXWvkXkfGWKl
6f2q4p+ilOis5XooiOA9xxwQuS7pZZ49c0lUY+iOFzp+DBsi4p3pPTJ/ZESy5ChmQtjsxKqzkXgD
w7r/w7v9++jjj6OOBdr7H38DUyzTDn4V2/4LjyOo4tJD6oPJLpo2XVofJPamCHSmltyM2vCQPAzC
2eLm2MzoYh0tX9uNvXXJW/NC5evUnRJwNtA6jdiltH8OQphIRIAtA39SDwK7/2329qdhzR9fMYPO
//iSXTDiBvGRvMl4G/78Juc07+zSiY5p5z4iJM86gKYJz9novbJc81RbwQyJdEzvCR2iNydbKpk1
zuhjg/b9ZSwD1Ab2fIzLgvJgpo1E9GQdSN191Wcvvrg2ZkKyqTsjO9UE3G0MjQAMywKJASuJLfBx
4bmgThxeRfBzcAn8HaKNIjMD+zU6RXKQ210I+iHPgbkyzUy6V8ZWq45cgYHFNTbSdV3Ovv3DcHga
Us8E6jsMJF6FJcVCy+eprfYOo30l2adPByIDpU0AK8HLNj1a6UK7/QpbuUY34EvN8i0G9rlS62NX
33PB+UPv4QZeRykwy/EdCQIJZSmkHusSq5GdIpJ4Jgz4H8FqJCv80vjgwo66qMquadMcrcE8Elic
CTIQUu63Idlu0jmHkX3IRf3AkvEGK95BQZKtpLVzpyWZotyxy2DQu5nnV900T3rtHpYXVdBBkOLB
BEMik5o2OdoCibYoJd/AC7LzxApSDIyhs/LWNFEetvgpAPxlE4y8Pqf9xfY9yosV9JecrRIejt9e
bclSNeBHKz08Icmjtn9ePisZsXmupZDe0jlyx0r0q+vmgAYoLJrnlJA+Y7T8JGfoT3Kg6q6eJJ+B
4DG3fe8JI2MUDrkDjQNIz2R6H2b+PpEDVEswT77uPUbwAU5RQlZy6pp42iSz43usNhINQRaYraLi
wwpBNMSWMrjvy7Ix2nqL1XDJg9t6sltRBhv1+0hEe8heMDwUUDOQRK6B8qM/pHOsxk1lLZKcO20g
IjzJwdU/oAPca82Voh13FKi7nlAxRNBJsLGsd0/m9DLqgqZhVYQftc0lUS12GdjtAO4XS4ILVnD5
rVzmkJiFt3EOKbLKX9t5KagG2p9C++5qjnuOu+A1ryjkxolhDcpoH3vzTT4V0UUa9R1NdLEzUsnf
dMjHZ6ZcZV+5ONbgg2/JlmsPNGcIgnolD8TnagDCYOhq6iem1MV6qNydjIqD1PL0QEwh7GCNX8od
g2oP8XigGqUy0ixDPpn8mXXLQjt04OmJeVuOjB8H66FO6uipard2io3e1tAcTJVms9ZtXGpcPn2x
13R8Z/CKIHaLCUK7pK3zYeHsXYAdKMTivN7YlZ2tvaiTK7TLZkVUIStx9+plqIU0s2oPbFHCo9Ls
R5FwNLvp1JNm3hLqYQg+mq6bHGnr5dHJWf7KQHuBxuFC9UlpnHr7ienWRZrs6gh5zBdC3jouZfei
WI4Hehue++o5UhWmwN5E5p3aq8o0QA6k9S2nj7qQzcC8y61e/1kQ/U8KIuEI67+thu7fkjcCqN6K
PxZAv3/X79WP+004tkNO3VLPUOj8e/Fje9+4hzrClrrBQYpq7O/Fj6l/Y8tB8ePZ3BcE2tS/47WE
+Q1dI4WRNE10BLqU/5vqxzKW4utPt3M8NZQ9tuuwJAEA9teCpNSrUSu0rt2GY91u4p+1y24cO3p4
Gat4F7lx+5j36aZHQr1hlkEKT2bF12R46Moie2gS41SIam9Yk9grs3kzlzFoLgLYd6FVYe/G4TZ1
QY8yAsXN1HjAl0wTwqf3kIs4vCNagJ05Pjv5CQtFIewkD2iqUumPNaCRAMmodGTwqTPrj4W8gfCQ
nAcrrvfc7xk9wjA5jnBE9l4SXrB/iU1oMS525gQe6IRehVwTH7yYhFvOTjscxniHFdI8sRE4gCOC
URl0+PXsyo9nOveAKe/KndyCfECREQstypu4h/ZD9EXjaybg2MiZy/shGxBjR9pjoRXzpRvKd7cN
UTdYSbwt0DPTxM/Ni3aN7J2nLHkBYLpEgNsTBoOiIa8k6Zf5DQ47qxDvhlftkHPGG2aaBJM3LsHt
nG0+cS7oPyUOyQGKyE3q6iQGu3hChHJupWa+6m4sfRDQpt8pEcHAUsGapUK371S96sZi/qSpv7cJ
xGSeTCBQOfH63fpFRe34Cnu0YSBe5N+N/tBTiMIBKhC/SIktPhEDeu+JjcpgndJYf9c7NWziyo5v
g6F7Ca2k9nNV9ycVjqY/zpiqCTfBW2dlK9MUASVUj2HTafELIeQBDsQPq3I3oeCz2o17lAi7z4ln
h+ywSyxNZf1eWfonbTIACEawgJkZl1m4AwfvTYtt3mZM+tiSSpMYXOZw81BcJonWcxLUVVonTgxC
oR0BgCnMwY+YKsMqBNuTP07aVdET08EWd5LZyGYy9r2ytJMDrjis292QkYLZ3GhjhhwuhDlADhvi
gBq5+vAjQsFASgrG54BeOsv27sBWTa+HaMtE7WWwtfDIPDyhWFFEcDnyiRSAB8hord8PBqq9tEhu
Cg9vGu8dDDVzypgQlajBKezogqd8n7u6nzLCslvqMGIiTpk3qvXMazz9emhmGDYVaO82lt4NvIRb
Pekm0jaVBy5XFcmpnp0frWJDn9pZeDYDltpdWMRwlsRaVtqzk8fD93hmc+LK6qKFMXPuPLp0+meP
BfF5BqFEULUGxcomkyy30rcUHPl77HYftaMqWFFZsjI62C7lYNsMfkDqM2y37sFOy/scwq6ZRPrZ
jaQ8T+Y08IZPxTnDYxED97qP1HwbqSI6YwTLSu/aDGH/MhR6dY3TQzWBo8a28ZV08VPXltNdbBpP
cNLgyoXumtX+tGLPPOyqYkJOuOzsAqulwuqA1aY41VlQ3phOnd0YM3d9MvcYrze8ixBc7mJEkU4U
32ltiBpZzzV0V93JMgnrJA75RxrO5SkLqvJkYMkQCeED5HU5SJrlcIeUCnQDWo0+0z6KJTJV2iqD
zNo5INxISps7Qg6SQhVnjJZH2VfpLXDf5PbXv7ktW604Q+n1679FQqmrgNC3wr5a4IwkGmKujflk
YzQaOALeRiQ9i2r62RXdk411FjRZZlz0fsAv4AXaoSLJAbpx/OmQ6oG4jw6KGKiHtAqmU9dQMgeh
hAzwXGKsWk9V096VXoUl32JmTsolSnZgMi5hARgrRmTLo3k3VjDIjep+BpO3llBrYPCHNZ0FOaZx
ndnHOFk3BR4eN2oMqB/TYqSdHjnnP81WOzSdWW1hellroQBxzBbMHpGiirGCgPX34t799TCjJbyW
boSMZkCqpsNzzGBErNTC1HOba2NjTGxmi6fXkaSNYPY2VjrkK1po4c8VFh0DdxUnPmXVEVlWvk/f
RZzuUKeMN2xdMTM1pQYudpNGrERaYzNEWbVTeJGwybo7OPPFiiFdhBkowGMPPetIzmq5WQ4yrma8
CMyZZ7vrdrVrTSelz+0qC7t+V+X4DDs7cG5Lr+fzE/buPtTxEsdksQzJaDxoyYRTJmuRLmvbWvfK
fQBBcCPCEwcBwGXpJJuuH4obJ2TelhfvYxzhIZ1pAXKNcE+HIN27mh+xyhq1TtzRuypmn/yuLPmj
Wb24Xfe9sWiglrTlNeVhAJ94QCmEdsy1KUSVpdo9dqyCUFC8WhFBcvoU6j/YYrfb6E0BpNvB1zfX
3uSx18FptysVcsa5xkLas8RHgrA2m2W4ZlbN2obtcSqRHOiBXlL5m9hsQGqnMdp7Pe3j2wwV8tqM
xlU/juYH0Vkwji5WE4Y7Moc57PPqnGr1s2hkdSTXj9lzq1FgW4F5NGpE23Vd7C0lnBPy9fxocNZ1
dd8RH81DX1ndJQhFdpbe5y+BrKcZftfawcGdDbIrsuFnaQ0ok3oneh8MVFHknR/ILol8J8eh2wMC
PyjERcpqrXOGaHTT5Jm1zkaVEetApgyaHzSbvdwFvSgeRop7VHYNrkaefol9nYC536ZmLO9yPgZa
k8xnrp98Z+U4wGMw/btUtlzPizutAHPsJZp2zswpvJjAM1zT0/aDjZEw4vjcdDLMLjI3sUEshrhy
XO6xo9SOLE8KH1jpSJnT5hcFD5Jpb/1ut3WwhpeoDo4IPhMm3JcsiS9R0WS+owSlTFJfbejfG4hB
nO7LWi0VHvsqywMaGufsxtq32JiaYzgU5jnPRo46ADJ6YfVnkxukirzvveVptwvuO3L79kFq4tRX
vAD2Qc7aTor+LKfZxSJFBng7e/etOxqnemh3mFBOmimyp4AB9ymccW8GfZ2eJi38XmK5RIPfHsUU
NqepYu2suYQIpKp8zO7UIpVAVM89Wdnc4Qbfa4bme1xmh460C8v5SOOkZ7HCvD1ly7zwNl8np1AI
63Ty7qIvA1wrb+6yrYf8EOp+n7XxNtVIR5tqRicCKLRLHsUmFkhMkWgcQIZTzi4ykAT9w0PTLBvr
kWyg2BqPanohjnuEMo7lIiLbjrOqffQKFOBGIIdnETmnMso8fIehfmgkScNWKN8NwdqphtJ6cCfb
84Nm7gmIDrqN4dXyzpIPTjW8Zd1EUmrJopN7ciGs5xjIXh/24w26lfgQaeSaOOnW1aIDOSSUYRmR
v2Az26ZUmwgCjxkRe8L4vvBtr2KfGDOEIh4Q3AaqE7z/CWrRwvgyNchPyKWf08pGwae1a3rSPaXv
IgQetraFi8+O2y9ztO/daB5+0NLmJaUzoBZ4z/qoo4dpOywpOL3MTr1Os/3GDaUlUBZwTNuMGxjs
7AmTgaZcdzjxvYajuX2tPPQwszc+Y45o9nEAP4jg1x2BfbuWk5ylYnxAzF/6ZkkmetiMqDHzaW9N
X04KuOLXs+ZeBVXNCD+pYSu/rBCbduZjguIwN0gSMNG2rwrFg3TDCWbr8PRLbk8sy6eQ2CSxuJB6
WrJ8yOPHEvXUOTayGjUmuXygFHN/1kAyLfrILaiHuwkI6LokCQDqAW69ekA3ThEDjw0n5Q339iek
wfkOR+5t+5uEYHGLW+bBGcfRn+Z7PTbFlbIlBHMEfLBVUvNlhK/DnGz9WOgxYotpO5Xt+NaKl8gw
55MB1F2GWkAZA7W4A4h0H0S2c9DT7K6K+E1HWIxrImLEvuLK21r4wI2l8DPqHlek1xU7bgpCpkTf
ZKbkqu6I0QmRQzdu5F3y5isnAfPooAT4tYSC7/KIR12wLB4KvyEpgQzE+HsZ6lx19VyvgP41p8SJ
mCXgO2D9o7am2QQXqEmPLlEAnNBAZkGdKW/8gmrUnXNvQTrV5rhRRiaPrVn5AvDLFrOj42dGA4Ui
BjXR0JS4QXXWC+exmhtq8SqbURLMoCpGB/PO4COhr6Hv9Ntu6B5LRHNMEiviDd0WElQXR77VEpU1
xuNWG1F9wNkPKb4cWPlSkXjqAIEvwes7ffMwoetUcwjhoCDNJAMx5hOzM9/opJTADhsP1mRe0LMp
ZAIz81sanV3etvMVBrx2cIIvpEY30jVHRug7rIsQZyujOPVdGqygyORkF1r3ydIchEJlD2mWVuvI
xD9vWqSnasSL7nIwbz7ePoi1XgRg0xILj2VqH37kGJo3eA4r8rZ1kyjhdB/MLRGfDXqwJn8tE8nY
0zLyrQzaa0py1lUBXkwFv12rF/pTkzDyTSJfD4z+wSpdUmSKMaOg0rayVqxtk4idGYL9VVNNXEgG
Z5ozTO25dymSKIjVhVxM5uwe2/RZcJYmdrWDF4ZU1mFPF5gEPJInTjoMST9XyjR3SD6CMJru+7BJ
N3GCWz4AWLVSAggTQjjEJiEqiR6zUmrYKJci75Dk6QOcYet7xn1gE5QY4oLI9a3Kiu/COuSYQutz
YrDQkN/jxVuhadOxyYOJDyHdZBMM1doE0M1kUk6PtXKeoqzBTw82CYlAqPkdUoM1H7D0BC77TVk9
5vU+1tZGPVgXTaF9Z1keEg+cdWg6rHE3d9RuBJPwycEDvmN2EG5Y1IsdiVDnXOuNo4KmQpAQEnXy
RrZ2xizxt6sErEowa/qB3PrtMGewfYuUhLZ7LytuDZkO94VR0+U2E/xtPBqH2Xb0HX5WctkLrhIi
vjEcBm8JjnifNCCyeEgL4T4eyA1n0jWNG+VnKCZXVZCfcLPJTW4g8TBS8SUb8aMbwmzfTHbxTOY1
CwbIlNgZcarW61ASGuKSYbNx+oG9P3naXRvfYW8jh1MYjy2szqNG3OBk9z/rnmywok5ZkXORkqoU
n1stIVENiFfHMgxwL11gWhL6mRVJtA53QgcNTpYvJqS4pQThqlVD/51UiPqovJPQsnmVNu5H47YP
Tltx8esfVaflyDDVMVD6uOVYPAyJYfl1yRUzOka070v7qXdLIIWUkFhusD4B5/yw2SFvbZe7QkCb
u1uMQkWUkKfg9eZRK83T3K2VwcSVtDllXcPhE9t6s+Qe3AfMfqEVPxut8VRT8O6yxcRmIVMha5A5
uiFx897XzjgfO4jWJ+ZPT6AEWMB0xsvCViMIYjYYOwOEFKiegrp1VqbNHDXW90Bdgd4W3p1oux4r
HTimma2ChUNcH9oOrazuntC4CPpnUu8hFeFGTbFUGHX8IwFMOIxhfAgRfazzRdgkbWc8F6VgapA8
IZKhJhc9RL0GIuLQm/tk4e4i3liSMLx9QoV9bI8SDcmOnrraZJUocLviVvcmd0Laae/RTX33lCI/
ELlZwxFUz/Kj6wzQ1Vn5kLegbThpc9o+dEmi2hlxiIF3esNQrG90i6LNdqxVbs+6HxS3tayZV0Rt
hA+x8W2BQwzXOXdDu3RWRtEZDMGEOlca5BTNvMf74lxMN2xXpeEOGyTC2iGlc6nqGrPENHYcZtxf
C9sWq6GhFwkYNa56u2EEYtjRBpuD+ZAReLK2Gk/selXlO+SPe/pR80OzNKgeZEStUw3VWWuwfEP9
qJ2x7oBUpjRmRJ9tqrkeT0QpU1ER08S3gi+0J307tlm2AWVtbkULLlI5mrHXMPUsfsANAYfTWnPV
vMWiebB6hBSpgB9hRs0Ckg+Xpp18KRtcm0IhpYgdnA19MQdOny2W8P0gZ7URZJFt0Af1u2xCDRXE
UXSbuNyWGUuiCpmdm8CDcaXjQlq7XYFJoza7VeAwNwyEZFC4Amv6FoR2T6NPXtE8yZuKZJQ0ledE
68V9KdgySbPnI0qC26aLQputlZluM5l+4dkGTLuoRSN3vGVoV91EjHSwQGxCyBFPJLuX26AL0WuA
YPZTBly+panuEPXejRhcuSecnGyuMn4E6INSI/pSTsNqUBQWWstk3jqEpk54lACvYGAqnsfMnkHk
jg8zFIuudB+q3vk5Msk4uJG26UCzrwQ0VuZ5XbrpMmRuU6HEoa40egxCoqhTiIHqTfugScIXPC29
1hm+lzIzHrBiJch8IRDkRTKtmnRCkzaZw97rbW2Ncv2H1hqYlxLsgxw0bZnezUG0o1gpseIRb63b
kZ9z/9ySDn4zFvB3dAd8nsZpyvJWqq0KC3etFu+KMX7SO+JzLj7KQU1Xk1IvdNKAOUk4bJxJzGvS
1bbM0uYDEMt1lrNKC3pCMSnhbtEHHscc4oFVYkRxtCdrMu7mHARd2o3hCix4JfaNKG389nDFEyle
o6JmYGdCS2HS2Dkazu/B4nCdbAhoUfdYc5H3Mzu7JjbRVJv5g+zLs+FwGHRjmq40AzZ3IXULWDNU
QCjxw2gqBM0JjKas4xOlHvQ8Hlc2Kk1qC0SQ6Uzaq6DCyfqc+QerdAKuwrNyidUZvlseQTN6EDOL
EfUGF0Pga/NwmDvx1iRpzXK63k4pVbE5EoM5zzUvzXH39ZB7hCwFb1wibJcEtHov2TWoldexY4Ub
8OKEmBUkPLDauLUaG9TV6JKXN5OzMCBbDysT7BZwhAZE5Bgy+01aV78q3WE5GRu3BPStmyZaw0mB
NBs5P4aK+yoD5U1V5sGxc+onMtVDX4mK/hLtFTVSt9xW93jA07WnN9+rASZum28D2/nZV+FzOSeM
ETrJkPgQVzRsWSbgbqFWYOcAGrU3u2Q7Gj8tk47QIt3JLgUHxLLYXgRnE9OMqI5IDtetDzPriRaC
IGHEtvKLPtpObmMTYmRE6yKXGKIL/mRvCuDKbrYFqa7fDYZ5mMC2kcO4d+FO9GXyghxuXKHnei1z
FogBShFYC5NGrxshWqwznYSM1lybwvnRjOF74AbdtkYtBmaYHDpVBS+APy26FX0RRiFXS734ZOYE
hJhh+ZgqG4JmP3zC2K03gynx2MXulXSfzzose9o14qGE9Zm+21Z3h2ThioyT6ZvwvrrQuA905ipW
6r5MZbxiUhciRil2kyqdGzChbw26WsXSyA9bA7tei4sU6og6tkN+DghN41VlDs0X87aiuYxN4jsW
CUp12CD6CqCbME1HuhyyKvp/vJ3Hcu3KdmV/pULtwhO8aVRne0uzN30HwePggUwgE+7rNXBCJcVr
KKrUUYdxeQ0PLwlkLjPnmFPDqJT5WPdGApm1ITeWo6a0d0mGLHkwCWIoDQSIpgMndVA31z3HIqhA
9BCrbjFOVWBIdqPH9A3b6IdJ0u0qYGqOfwvVKlPO2v8eHAewhSYgoDPxFsDwQucePWsR/iHghcyj
vIE6mrlro7SQob20WVuf6Eg6M5OAJEn2Sgbw8R7KXiAjsiuvTRY4oDTH34zujkWXt4sA57eN3GVd
exowtujgR7rD2td8yFk6JdmbNMm/kLy4h8Rg6tWU7T7Pvg3m2hNc9jPgjiejl9W6iVyxoYr5we8f
iPkVDkmxTXKLuSkKDl+18yaOg0+63jeNv7zzedKaEZljohuPu4qCo+OFqB5sxVPRB4UmqzRq1x3k
48HwBopxYIZuPMgVjmZSsyx9tWgGV37I95+MvA+289mpCNNn8BEnDSe6U+lVMYhxTWEMxIYHKM4Z
WFojHALfJQkDBiTbdhN8KJusFZA3phQ2J1rtRK+FtP9EyBnRNB3YplFcSAIufdfbuhrEhRMPrDsS
tTYcUrGtuj/05a3PLVYYVT+u8kzHeGuWdbwB8mRycpzf0bMZeDvTFM3OnEzslQ4QmQblAd9CCaKK
TEl/CWZrKyaZ4yAOOcP5Ve/khHrGzEhgZBxiFxWA27GqZ1E/e1gUIsQshBptuI3ZHmTJanDC/eBZ
FNZQFrE8XgfFDlI0wfNs0NDFmsdzUJr+Nr+VI0Gief7LZtwpBzRZWoEUdpdvp0E8Rq5i1d+6wf5T
efkv/Ncop/18lw2L+MNTP7yoRNOAxLP26HACw/2iVE7OIfTAlT03JOEiXRXh4qmA0kBk4ysYeFPH
v/RUf3osMUi//GVmxCdMs8EmpqIYcVnErnnAuI3LCsQ0W0jkzMD9DdUgHngK59pdt4W8A2rB/xNk
Jytzn5GD5OsxHSHyMRntC8UXso233o9eohF0p+BHkIjomFWMN6fcT9ZmknyxPrmFWXToZ2hXgQkV
sOksTMDYyUUzwoHqmAOWjdzpji/vGNGd1pked5p+um372g7RewrpBsFL9uJPWbhKSZrMvOA8JsA5
bVuuvJFQdYR/mwHrlfRKYJUEnfb8gF1FlyK7+JVlTrcFjQWKKgKRzszp2ox7VVLi9EL2wPmiXRA+
2Eb0wtr7MJYPbjNukIEfq4IZGgZ+tFnRSBboML0WRvbcEgUpje4jtSy1Tsr+knR0026BFLlxnZvR
W+LQNhhKdNQBZWDw4iftpdd1fk1NcY4gXSVhK68eYBqjM4C/dzWxCnX+IM75xDvthdN74bX1Bq8d
V2OWYC1RkXX1g25PEGb2jFib6cgZUhsYp6QH3RIWvwVR5U+88j8t12TA4bu/amJo4jpyD9VUDhsz
sEuUyx69TYhPuZURNYQWG4LVvc9U/KqtHEOAEDONsrPVMIyPQVD2pxbTCouddyJIHfS6tXgvB468
CG1OVlEsityFjUOlgEY6Ns5aRy9CUM9ZIYAs4rjMzZRgVKgsqN7zSFM/YyIKXPp3h0VAoTHYpz2B
2MZzgcGHrt7dxi11d0t4wa4Xnn3FlLkx/CxAqRJfnSzF58TMfrGjU+rg3EmtAQSCDo86ZD5e/uot
SaeduP71CoGxQtIv3WvZxqAQPP2bn4N4RICg1riz5jNTtmEtlOdtsXUMGyYjjFI6ECqbNB5QOExd
dAwo87tuedzIaexKFu+Y74iKqjDn4R4o9iU/MjhI+qiS7rdvxVB87O8BXHGhZhwi8XEo46v5p5vE
xqqNRwCsHr8B9ZGN6WmM37yYwiccIReu6HiG+isC9NfKhuQUG/9OTfqF17GPyzvrlDYOwKdUM9X6
DEfDImEFdEQWQIe2H9TM6NUZzB9+Ae+dthlyzZiyiLlmhv9qtGzE2wqmdImgitckvpRG8seXLWw+
tmiqpOrRrLgHh6y0DLQA+2eup+5U4aI6J5b/xuHgsGdmbRXV14wI6/1Ebb6pOatXqSZQwjL/RM6r
ASTDHQtCtuNq+S6vFq9P4V0ZI73PUbVzy3zjzoCzMuAPuZUj8g5uOOfaneGBc/WmglDskDsKUZdy
WRAZ05ZoAf0dRSzKyJqkPo0E/+/R0OMOFUS3WNlZgoDdElEWIq9zCeAcjBeXeJFDLwa4xmFy0rb8
oClPrylulGNmiQsJlel6oLI/onewn0ENHvIFxlsOKTfDnylgAEbWiXUPtdEdMgPCkM6bgoYE0yIY
av/SRXm5JlJy3Jr8RStEf4MON59zEEkdw8HLjEPPMjlJiLp0N5reA/hkm1/GviKbkcZ/53hE0USu
A6MittnZSfmAiY3MmwY8r2813RZMDrTPSMwvdux+AdY3zkgAgBgs9VbTlR1wJA9qb1OcKjczru5w
MojP6Hm+zqqeYYw5iX0OrHkf1A18mFykzwZTkyIhMpm3jXs+sqq1ZebxzW2/oogtpfLqcu117hvJ
nsM5l6rZZVCqGAoZ/skCOavBIzzEAFnAlLUezqVuIrNqGdsHPl5R5iGYCSF6p/qrjElGCH1EmPZE
+MwwVjgqQoLfI7fmNK8ivZcecc1wkels9G+RGc5DMgUbc3l/maiw1aDzY6HG8LSUKeF6yhJYDuPg
GEkHopg15DuLAdI6y2ZSbwpwY1ZEjkqzDLXL0tsTyXxVVbEm8Fpjvm3U0xCwWu64Y6HDx/casush
CEaXZREVCHgtDy7tdiyIprNzdfHYQykRguYMu6+2KG0moSHEvAs6FvladR+EUazgVoCtK4aH2ix+
xAVDXs/jFa2iI1Ci9gtoX7NvgMDRnaXDS10ivNHOFtDmK3HHP+c4XLR5+ZsNxYW1IJl+zOQ9aOGd
2nMd8z6Skf5YJ9P8rJhgE2Hhi7M7E4hHJHW/a2ZgI+GMvFTUhJ7nbnSuoQYf5iGXewJdCV+zbIxN
kAFfhiS4pP7wC11jfTA1Wy9Eq9Ep90Assl0kL1FRvmEprtFaEKa2EdT3G6hzC6eS28SYMK0pZBHb
MmXlDdkK6HPywoUlnvtJbuZ+TF7GeTeo6JeR4gdPiEDfJz4u6rm1WYpM+BRl5RrvqKdI66m9g4vf
uHGgaDtq6gg+a6cNGX9obWc47wGAdabREsbfNNHtyok4UKrqHP9n3fQWrSSN9qyqryKp0Ql0ZOLV
civLPD4WuiB8AH/IwbDMJzjuyVViOVzlIoo2zWQ8gs1PXo0ItZqPvB4cifNsm/IBxuC481noQXJj
zDWljd5lmmmPcL1zl8FHzjklV6YasX3R8qbUbzJqjXMYQOmJtHFrpgHQvMbfCkr3mPV+x27HLXa1
5aIkKLq3YETTTzhi8wgQeWUCI32Dzc6A+MGEoMKa6IIGbv4GpXUKolgfhbKzbQ1Ihi6LDiB2K4OK
hWBhf2Y+jnyGHTLLHd7j3VCN083yc2rgBDGc4dv73kusdc5Cbine27Mo3UPDGDLSRXm0DLr2mX8d
z/Fy1/ii8S+Fj2M8otm4+YX5koDW3g/NV6g9skuWVbJ71Z4ibQGNGfvN6uCIsiRhmfUoCKhVqnyk
RWn60U9l/CizpfFqFolyl+/k2NAuShvWJvjctUomvS1rn5+rtHdeB27RMOhkC34+h8whdD2w8vKY
BhZtH7n1nUeg0VAuJudCrgPBHCWFeE86Cg2vb76PdRBcSuHwvLjSJYWzPDvlVD6Eo4fmW+KfV4Zc
smPyI2+Xs24rJBCeRq6g7Omo2tI7ZCrtH7rYfc20cy8ycZrruf1TLId/KI1304FZV03VJU2LX7j8
K+Ap/hnFiImUGEhhngt9/vshnbN743Kz4NJLuM1RNH7Ei0uOFU7CeDc+Upwnz001/0bdTFZWnX5C
ZHzvqyy8wL4hgkGi4HWdr6Bt4w9F5AFvvnWESSq3yQzlCcCjueYS89eBIn5OhdELQ2giRdpZgISj
iPRaWu1Mi/YhpPl7NEpyK3K2E2ihH7M6/EFaGnwy/0v0KlsNZG4ygTSbk04Z5wg7RLWArb3vw4tv
D8ZRmvJRzAx9YxMlUY8MvSVTeoOPA/MiVNOQdTAM8PiYzyrdRKOZ7wzFkxQgtGEWB8thZicHRu9W
BL7zGqBq8xPJ0SVNaIPlq+E0JJvY5CX6Ywe5rO/Qyb2H7KuAN/EEuYzLkOpTF6OwBIrNTbVxBAii
KNFPdhpDMv7RSjnf40mZYPX0W+RziLDBc1ZUzt05zAkya5vkoOG3EmVXPLqhXzz+/au6BhFhVywF
vOKBNfbAKg3yt6PKHcI2sLFWoE5TMmAgyGMMQCVsb/KtFe6FiaTBNlQwTu0Ry4FwCIgr2EhW/fzs
nJ0hJH2iSF//fqh9JAQgy+NxcK6LRVek8yeSSHkoxzjdaSv0Vmi+oi0M7ODZ7vEmSixTm7+fwqXV
Fz9Of7Gu2cJ4sr96Uns2Mk/QCwLUWjs+1gzbb+8WWggoUJzYISyc3dxEJ6aW9T1L55eyDRvymOnc
Ym98QeEKH8iqgN1yATwK1fyx4n3FBX1pBuK7S3MJauM7bpwKwzT+58PvmX3z3ffK4jpnzhepXMMe
gc4Cqj0ojtJLYHfpNYu56Mcge0JxNaxQoq9LUi+I9fP6x0i2j3HIry/VdX8DHPXUkuB4sFabyDHT
HX84yqQ6ARQrguJUp6g8ghA8P3oirMPskyFTEXqV9bXcubyORHda/QkFafxoYIyxJrYX+BWDuLuk
Yc4T2MTq0udFC5a3/dH4DNchGxj7ksiEnROcnIDrLDJwPDj+7NzqaTgKs/1BstmXC0p01WCr3AK8
a9jAMwMpB9yTeLcQydXBPlUZUN4wWY/MTLh41XtCas6lCbHqZzSszN+SHTRNLJAMKXNpvjk1KZND
ZYZHA6otLQHKySJxLZSLI9ZuTBAtY4C+m/21o5hepVX3NU1ACmnlWX9ISGeu3wdn0GL20S+dowFI
cgOsFIlt7hKD0NnXztDT6p2IJtMHJSmEAp3Vr4oQKWdKq81E3gm6/CIH09lwn8GxkEx1mynLz3T+
547j8dIpU8LI4rTurZbpQfROIFZ5SZxp3c1gAebnwKnWdjs25KVqrNrDQlWPPXSIpTU+Tbb106nD
8eh0XBroTC6Gr56yia15EbL6R5XJ1opl2DYi/u0xRSBrKv/exEGzqwc9QZkw3xN4WMfAR0e4FCqT
2fMBV/2pG/sVJB3FqInY02bK81MfkrGSqObosNTZWU5n7lheYMNKKwsPEn6YzoddDBc73bSeUW8w
GQXwFwgIrHR1VMxqRRg0dztM0DE2w4GAeWitg1dc3c9wgB5DkHG9/+sKU4s17O+HJDJIWKxzZ925
n6S22zcmAfWJI7VeVQofUCLPFvuFU2bb70I/OB5FQNJCbxn4TzoXAO1iVeo7f4dALNg1Mpq2DLr2
fk82TV3WEbD10ju2y0Nj4iR/a5ORSBR9rHWmqF8Ccmb4/blxiZoj9spdC5S1lVZ4EU5x7AWmrXYo
YIewaAIp71K6lBP6DHzeO9lQ0Y6dFQLiJ+WwLwmooY539+wTHSLJsOXRUwIXNhqetsxdsZ8JbkMz
UH7NDbdlnf1efIqpmPpzs0gwek0SGS0rA42WkNqNOWmGwSxSTq3Rsw7IEGgTEzmH62B5loIww6rV
WBZ7kpmkq4g+m5LKb3d5P/1M0mE8YXwYTy2vxunvp3//yrPHT90R1feff6vpk9/11CGLIu72RLTv
k99/JgifjrM7AD5r2kNn9Iwb5mHnzA3L17jLtn5CFGja9ASzWsGz1yy4mrx+LFNFLTS41V0XNh2/
hyov8/YMjWfqR2vv50wqSvOywGSoMdtXEeXxARuBC1YJL0EbfAQQEXYsLi9V3OcnkgkfKrRyEDzY
qyMDY4tBgEIQ5gxyU5B9sq1fSKoOOYvbkjDlBi9YIpEqW+LR4AkXZp5v7AGxRxuD2e1iAvMy2OIU
APAjzdFDhRXZMdAMi8ymLnGA9LrNLU/h1Pat/BMkyXtuAU/0vbGiQMyCJ0f8HDAkNm1H+cGZQfHf
ZahoxZtjLQWdl8FZ6CDzKKqYFm2p4QPhpKZSOR5SRjDRhi31Y9gNgAAArD9lLDQuU8cMmcSQJsKZ
4XI3wTS3xWrW2U/bo0KSs/Phevbe1QmA+UTtKlOfUJElaBP4GjKQR5D9Fc3sLDdt13jbBbr3HGZD
sjPjUm/UUrnleEs3ZmtdQzja7xp66gqwLdI0CBWG5aztuuK8jX3vofc4YpWY1yzqtgOaYtRqc3uS
kyGO6BWOSUzUl0YwfCtk98KPr1+j/oQ0SBITJxBK32R+N72q+ixD2E0VcU44zwVvv1nfpTdeA/rq
dSdMdZlVX78JVnbgQEAr2ax3ZgUPRJW2Ta2UJk8923pOkTEm+7D9xZjF28I1JsfD4oDViVU9GCR/
7+yKsStsbVT05T3El7rNwwhkQVo+l6ltvSLIO9kZu7ZoKAN+yJ+9nOaXJql+Yup3iXVnZRV16i2L
q+9Zxs6a+g5UU682beFMN+YZZIHUv81ej5s+LJLDaLmIUKZ5vJFg+wpSq7sweybKFYoL8AOfSyF+
UmP0QxZD9hzJn1mPfkVzTUGiNp7b6SvtTIHo3JeHIHpQLcrqoGUBHA+hgSM06t8ZnXkbVphym8f6
e3oyJDLGAbn1wKb4yG+RNGUv/Bp9VrEMX9dBkJTEUtgfaGnWeXyX2dBsO0f767JDzD4N8UX0OKEH
/nyXTMGntqApMYhqqgyUTGMlCRoWfofqKQMaYszkS4iZ3bXxJRwzQ3shmPfKxHjyQl0S5iqMq7RK
4MAhhCyym/DA+lX8nNNArNwZRreG87oDfy2eXDQQlWVYXFz8ZqXmWSNR2j9Mo5dij+le2mH2nz1m
3Ecm0A3S7dZfg1r/pps5MIIF0LEEk/lyekjYG4ym1o+oViuQyyGQELCmt2DOEgDkdb5fPN3kH74z
tmb/7jKaG7LYRII2FCAP5UILKa+JMbbM1ti+hRN6glwYEYrciATEsAjoogL/B6qwg+mhktFte0uT
KNz39ie82WBnzqH3NjnuVUUNsng2E48DFxBR3uNBtqk6DiFlb4PytZoHtaGK/1P6wXxPM2+GQSGH
fV/3sJQ5X7kE+Qo26VsTKqa1M9FgTcmsjp4XPGTpQJwsW7prGnr51W2Ah7iSE1STmpwadnCynfgO
GRMFejpBozewiY3J9CknO7kBTMv2reBp/vspOSzOPqEeW2MiYPvAT3uF9LNnPBFGNx3ui7Z0H92N
KTBCTs6tDcLq/PeTgGnUBawwnCsSxmbPw8w1uVYE7HUuN8bImhplBsp6BszuxoqprrkrmJ9WFu22
naJRdwZ0hPYEfQ6BnZ3r8DwKY7z2y4fUS4gHqsYXmgJGUahT97a2WdvMR+wm1q3zAn0vxRs39LSe
c+LsuKSKF9I1umOW4MynZxcXX7l/BLuaOwiiPq77+2AkIRyfXWegW3DcgUuoklCwcnO6+kN9y72o
vji9+G4qVGiMr1SK+MFOWPCOEDSx2+9937ukXo4/ukBQG1XiJ3wzeYbnFY/OvHUsCmS9iKKaIfod
qJypQdJGG3QsiGCc22RZ1lnzO99aY3QGsJ6vxZiXG+ITyOUc5R0GDk1tm+064f+xwpY5XPWdOuSD
d2097txAHBRuRaoDgJzoQZsSdDVdpbOefMKs84osEteyhhNnwEwbFMGgSrHojc59OdK+mP2u5aD8
SxSjVgoEJEYinD7d5jvJ+A86MnVfBBm72yxs8LLrnGvV0MGtT9FKtV5xDjWu6jY6OZKxHvka5lZI
waLPA8mVYZ3Y1r5jrtvBTHZTTPZgEReboBbyQhpKtXXasdjPkdUgMurKUx+Lm+GE537SuCJKLqW6
cmbaKK8kP9R4jx0iNoORAJaICTTwA7apQMDCj5ymD44dBxg/LFrqhkkTegQaim8HadG7QZA67esX
WvrmzTTZRIIhBNZbhU+tyWtruDzd7tS7r8QmPAHq0eRShsynPMjUHvZuevjqVoQ/jTqI7qGTYKf2
h/H891Nc1FgeCmSMPozYTbY0g1Qb4g5+YeZ+xQ6R1KjznZe2pwFr4R1/AX66yqyNXorB1yeLZSR3
MgGahCycYbw5DAh9AwX2EibIvgvFmFE/jdsWpvYvBelrJfPMI/Zo+DGNQbjGS3KCsWXdBqZUpFk8
tV2UvMYdVzOQdlQKzqkvCJPWbWBvvDnvLrLXwQNS7n6NciF8UowZV46E66jq7g5aeRuXCZxmj6I6
YUdH7uPEurtoQbyWrJwUuEJaEld8FDYGBxkR0lJ28w9G/gljrOmg4d6GXaaPpUtDUwZ8T3o6s/bd
S9KHHjJO9cDNhrtAKAOBB/0YhCGOVUo5Zkkems9ZHuwRXZftlNZGLPNELcisiQzPvXTaLA+DDp78
SnUMYMJ5587Bz7HDh2HHwdnaemIkhXTQ+gGt2kcVlNN+yGgJmJh5eVBR6KRwszzrtUm87NgkyK5z
ZkqtZAMJnghWmGk9E33kr8LByY+oFWeWamjJFTohE0d5PUzf5CDba7si4bcOaYRNAACtnTqHqpzL
O1m1BUlL8kWxqXc5NvappM0GaIUw3+xuHpgmbmyUNk5+V7ZJo4++FLBvcWwG3vg4b6tN0IPPg0o4
bRviVHeFDrGISt/blXG8j0P9WDaN2neZc8skPQZV0Q9PKpYdUVJDSyo/bVJzOyh7Z8TyBh6w/GBP
xZ/Kyttr0DfzVgmisaq4UGfYARwfy7puzrGSJq9OUgUEMJo307MzBMjlKxosNISocZGlAjjIZfwS
lhr8r+Hu4qr8bYbmhE5THYpKssahUFnl0A8xzGUZkuC+X9nE9qxdNE2sTA+x7rtNiqd2jaVZ8yO3
oUSAVcsK276MX6FljBwFRrrqdN9vlSEea1dEK55xc+VLkp0SInOKeniFURg8lpOVH9PQ+hJxNK9N
X7GDy/KNTvKPuA6hOfBrymD2YRoinj1BWPyIqtPY6MLgVz5jX/KsDQYd97UzHPzOXXpkf0fIXUmR
MDuDvlDWb2yIkF/xwK+0os2aZZUc6CkyHwZd7RPJTEzwSuP4ug6RKlcKt8IOBwDuOhgNcHQ7kir1
N4IoOF0eSRX04t9ZZdZX1fPyUiIdKC7DdRLFRCBxUOfVZK3L1iUaAZHpBuxytJ5w2ryVqcVSQYKb
HK3xJbeWPWhHpZbXrTpgefuI9VNj6/lVT9Wfpsx4BBnu7hHDIqH3oqdcVwz2c6R3oa43xRLvgGd2
Z3YmPoQifDYK0z+qDAlxzeLlKWTEl9dGeNAFU9a+qPZhMN58FkIrq7deuYxZVbo4zXpge4RTGuty
ZIbej9rc0PdPB5sgcZzgSAv8+ZAMA07cEuw1HarYxJiIdxYALdB140HZbkH0mPfm6fZiWlzBZlve
FDMqXsXeXvmkxq8I4nvyWw+gIPaUaoFkoRb/HJUloWyUHBp1Hq3HV9etmn05QA9rlikuDqMT7bl9
CYwQ5hve+lWSGd4hFjFIiIymqZKnJY/zUBNeccHVm677mHc0CozpPGRiPo9dnSBQqy+z7xk7Jshv
ZZDcygREot//0Sq132svQC8Fe9a3xmWKYBirDjgLWR5krrKe4k8OyFzNEH8FpjOefNTtmKG/CJdo
P4HEoJIwfXLYEb9C/GabWENLevnL3PJp0p4dVkF02QDDyiYVhwQj+K4m3A89sIbD6qh5TQes4qC4
xqJanJIvESqRQ+NQVNQmw8laobvyMlaKIf0Uise9re7tkPdPURZETDSGJ9tR1kM5FU+5tGuK76h6
oaTcVdLKDp4mz9eDz7E2q649uqK6EhlQ/WIM9V3n4+sgcyZddT9c3BI5fOVDcMsDnGgKy6VPAjd3
D9HaNHI8fQwWPaAg+y6EEzQ53X0SRG6nE/Na1gQEjLjxxmWJaCvzGpftt+qdt2R0q41mezp0l8J5
dC3xI8/siFUX2yMzaBkO4Ml4KbKAeSQacTBtQJ9IYXhwLV8/+ACiia2NrsilSybKltkz1QHDRrqS
Gp7iUm2bvrawtD+3QxOcKSxImuauRBONKs0O5xcSK8IbKE5MKQU6/kQ8yqUNxFX6ifwq4GimDqsm
tNjZUCcX10Gy1SWV2FRScKgFXbuLQA+6Wfr+9/uCA5ls6tRE6Jx03QHTWLEeZ5tYYhblcUbbR+Qa
OlqCwrGLD168gUKQrSNwvKchIWY+8MbXUUWX1rRvZER8G8USIdV0H/5iVxeY+dH1m7/kYqdVsw9/
dSTTOnbJ9BWWtY/s1joMJrdZT8iz5+qnZMzy698PWNTjzaiD7m6fG2m13BRxudetwbtPCMxzM9nG
Br9O9dhmeGkGa0qPUQu1Ye7dK+AVngACxR+KsP5p9mI6m0F1z6O+xGtTnQKX52FkrrntC/6UImvQ
wI71qlchCTQRDOa+zS74VaxHnwfpOjnR3YzPGifBqeJ/PmAyV8H9PBntaD/3VHl2GfF9ByFaKuTx
Ae7NzVgSZ5sqw16z0MO6MvRsMJERruNxZktD5uKmGGp/402SyT4IIm1V887y/XDTQVUS/vDqz67B
lpKlkMfW+IrpfdclVPpS3I0xqwj3C8dX4qpY6TXbJiKEogjC5sp4fQur1V6DKSBTkgjdBIfjsm8v
aeLcFt4l6kfPIlyyQJTrSVRMs3qF0KGZdtBOFyoaYZv3nAfoJmP1MNa1/iTrljOjLp7ScWp2lhF1
b/wNz61ha5QEK1DdbEem+MyhdQqJiKQYe1mB9AXmTwvg9nMXsEbqZE4eYzalOyNNKe/bGPzQInuA
q7qzUW4dbCUpTIgBda10uoi4zA9yCp+q3BnPVYDRaMyX5gGcxI4D8UK5Q75wluqD47a/hewY3i0y
uHRaxsK4qg+9OlDO4BhppiWfyL4kEHR84e4dKtxNCh7BjuvkvBjcfDMrzn3/7o5lfglF9MOQbXLF
HIdLlVhN4NqLrNFs0i0z+JSh14TGuxL7mUf4WSLrQ/+SWofOIVlwMf7//TBNzNhqtuHHRrXmjsEm
9UgeyhOaWol1Tzv7qgCiHtbM9Fn8r936iRzS8EEUuINgMC4GmqQ65+X8YpiS5UIMIEzYNr6kKnqO
Jsthj4QybSL56Y7b7ufA+HM1GGP3nI8VHyBO4IQcXszg5+xU4/MIjowIZPckBMVN4JeYFUXnwmNt
w72l4mSPUWcfZVX+1jjGrzpho2YWUKsM7KtFrIGaNXN6kSDntn2pXqbGsM6RQJVbxPH86ZCZEXqF
5K5ph5tr8xajfkX/t/WiLPll+x2dpplbHKQ5X29c4uD83n9ouEFXIGy+43yO72WMwDxXe7ai7pHN
2aduecSbLHLf4qL1tj11xcg1hVU0FXdCjC9VbQFNNuazg5c+GgsPOn3gPJju78j1xJ1k03cP2C67
YaQ/ABYcuNap+FFB7ciT9xZ+wgKN8VdzVkARL/z6BYebz7Mot1EVimdDisvkxuoMqmHtANJfm1HV
Ey+rChYVubmaa6ZVHLyw70iMJmO0Js8GvK03G/2um61gG+cVgWX1ctSiEsJNRqkZKy3u5MhZifoR
OQqYmYDO2jqA39NQ/LJ1/RH6bx1q1p3RiB+yHggqd32uVO6xgZTU3BId0Yhme6jis6fT6HdXB69s
GqCu1WmG/CMyz9nsPiWS7Ei/jB7JHcDRZ/qfajLrQ1AEKf4Lo18Z/eCftY+AK5ePvr2pkshhahmo
LfnB1S5rnXRteqjH2YblRAlMuARJQEpUpYHdkJHctcO39DXOgtLA61R957OtLswlH7wwbi41JrgO
n/FmGqJ7bhQkB6TMYfvs2YnHLZL5+JDY/MTZjvM+pvwEJoLm89SncBfiwr4wRIdSov2PJ7Q3LouO
TsFZqRsHo0OfekcMGUuqsX/CJVERMT+TGv4IRAz7dZvpjU3g4Y5o+2dXkL6cU1/xv1t8mmSB7BD4
vKTMgo9j19PSJpK4lGK6wn1ZXCuo9tysCQ82wsaJzOuskt0D4G0WlZwFBxy4h2F+I+ZBLBW+CtPH
2GDVaE8umUcyJKam98gjiWfKlASPt4FbgD2lWsnUe+8y42dM+31WwRYQ5qlXJmMGKLEoBBd2Pdub
MonTU9IFKHdge2+S3G6OE0yLIaAgdjveodA0hn3kTSX3TulwjANAZNpxa3KfKbrbPmDorS98Q8cY
kQ2xSkBTWIv2zMkhlA9k6OTRZmrtJ+Kne9aAwaqpWL6BYnCAsk8V/lP6XOGLr7A1MhTsabbPxvoU
JQ7WCqnRtuCiYOD/+j9LJPtX8JE/GzG1WZIqoj6Wz2Hjb77V9z99sv2LCXvWv9vp9rvTpfq/qSDL
v/n/+w//1++/X+X/kZUSRKbj2wBB/+uolH3zTyEp//Ff/DtqzP2HHfngxCwPw1oQ/WdGSuD8wyfi
1g5gzC08sYUC9u8ZKZb3jxD+WBRZgY240HfgnXUNDcL/+RfL/Qf4rcgyTcclIcUPw/8Oa8ziC/0T
aWz5zkzfDiFw+sBPTWCv4uf3DS8yiSrW/7aDAYddOQzbPGAYGE7/Rt2ZLEeOZdv1V2RvjrKL/t6B
NPC+o9OddDJITmAkg0Tf9/h6LbCy6mWl9J5MA8mkSVhmRkaQ7oQD9+yz99o3r+gxQzDtJDDU006b
B458EyvtvY7wAnrBh5VBn3H74uVPb9r/hGH6PyBMf74TvhVomDS2zO/Tn7+TxMcf5iQC4ILFM3Gy
/O+ORRTnMW34X7BHLfuvfDVeNe1ELosQgj9U2My//6dX3Tq2YWKZQl0mVricXJBaNoGBLSaWap2V
wCVkkpob1lQH3Zr7tnkCx57f3bUq+ZWN1LY10vzycGCeh/xVn1W2PmjSe0e5a1oE3Z3GvW9lpq6+
EkOYb4NR7vSxdqAVMsE5KM5orvzC0XuHS5ZoJOntY2nQn9J4/b7NrHIZidpdO0EmuYMEUEWq9i4E
PXs2LNKScdXuvJqoKyPy2e76Biw1twvJkX0Km/JjKvovWEmMiIZ11nUV3OsUL7H28SSjOio3/Gfc
gQyeiY9RqC0zgPxR+6bjGSFVFtbbiEbQlYG7IoPxcQlDp3mGnG30NWkQwg6AgqL8KpWc9n1fEF0e
2/yaUIZxQepOtIj19NhfC6vurumITTQLNPKgAz7Xidx5FTm/CxkGT2o8dU619HSMPmGtm6Rg84Cp
Q/OPhPzu3LbQdry95q7PmAo9nrCAdMN87zuht4ozfLnkA+hsq0ANDYYmVni13YfOoQ3WHdfUI2eH
0Smf8kYlpzqvriNmFLLkwDAIoy4taBWHn18GdqUHKC7y4PQqoGs+B/XvLVuXYRxnFie2ga9fRwEk
c7tql22l+i37eobeBl0eLx4p3QhDstajLUjXstb4WY2V9BhhqZcL71yD+htdcjKnCOe+Ayri+1l7
1HzNpQ1VNQ8OaVYC0ayntCK/xIPikFfrj2kA3cAh/rUoRzGQGqxbgiNkpxSR3FPvBU9xXuXbqPYn
LlHArEUcfri1s3d9si8+nhhuAAt0KuoJAGKNzs2VVPMRg2yoddZujAy7OgmvfRB8d/j9y6BC7dRG
H2vjNY5M71AM5PNF9K5a5KautK5j4+7jomJjj8i/GoaEWvOeT2pXH9myZcnO8gRVzGHxwoIGHARf
SQrjyqsnzOB5knBPcsqO4wBKw4TyHA3iraNRFR3pI7PSEye0b1bSeCLj59wRLEHp8g7VQovyGZfj
ciDMn+ui4qnvgRiCiBT3psmFlOzJU5rY3PhCWRl+SCjZ+vBJph09MMby7qIxeMAWcPWSgJ9J9080
mryEClNjOuBmlzjWsbadYCXdqbx/HKi/mIz4YhPdCD39V4KIjBWRBTSUI84bTHwak5NH9whm6Gvr
8DN0svNYkrEjnWRq1fv8bv18AdfhLdNVil2hyHb0PYl4p1fRDQrRVY72Z6bpzKYMWdXwLHT/2+20
m9DNK4rKN0yAkXDZpYwRUTlFkoQRyEwdF2XlRr8mVlt5UIuVY2ksyBy+xjZx+qsVUtBtBe9tzvon
s6oX9mJupr6NgiJX3mDD8T/Y8+LxMra6x7trd4ykgX0YNHkTAaRk907O15HWQQ/BU8Ru7DLGXAK2
ryhxTE6Yxn+xQ9FjOMLmE3oQUF8M+KHr3eZbuFLRZ/57sMWV6fLiHoKDJ/Seg5EFIHH81UrQNTxS
jLJCOW86eBtiJQwHXphXvdgi+qYo+mxyPRCxPHXKY2PHm+jp2Qn9JFzqrXq23nL8oZmP3Kw5ZwCx
N1FawGFxt9AiUC9KgxeqjWO+G6yaIE4L2dnFgUdx+dhxL3MifCg1wiWIPjhi1KgrCxfvlDctgdhN
ys337BYe3hBWkojv/Z2GB7KImMob+1yUX7qy7x3fvMb1foiGiy/lczeIDYmnG7mcbaRszpZqwzGV
B2oYfjPJRIs45dqpBjksEkIxlq5dMw8qp1lc9IjIfso52iqOkyQzFqqS+k1LciG6Ay7Cow6BFGaA
fm3rJYJDvIiD+kUSrHYp+JjfrKbl752S6VyTfJnfEbP1L4PfvWWOFq81I30BbcAOLf4YY9hFtZxH
frAYsotfGz898a0fBCt0YDcHUUADzybkHCTFPvyoxbSFrFzxVfRMrIqueonHx97Xb6ng+/TMKj1B
nytD5yOpaYLIuo3qnTeGlq92KD883boVrV3DdibcYOvxncyMS+d2l9RnbI1jfljDfHHxGT8EIr16
tXvrBXHtzE1Pnd7QYcum0O7hejTemjGY9VqWP//fPcj++Rz737Zf+fk9/ap/jrP/PN7+/UD7z3/9
f+O0S2hthuP/x2fdXZi+f1IM+F8u1fvvrzr4M2H3jz/8x7FX/U0IegI4vxqWFJxl/+0f/QL232xl
SeufJ1h+549jr0kpgW1zCnUdVxqG4Tj/PPaa4m8mlQBSQYu33Z/f+seh/4+z5X9WDTh3Hf7LsZf4
mSEsXq1u64rv5i+HTc+N3D6vx7mZ2Y1OtcEJpm80jDt2PolFUWQEMpB5itOQ5MayT401fD/6qDnh
rPOyqs44VEIK2jwe4axH+28vxXyXBVlCXpDd2BLWWXzKfTN7ycuk2tRuH5pralKtFOjgKA5W4EYv
kEAoAkyjbjvVfq2tvDxHr3ARSjlpp/WATkhpob8ea6F+OXp9q4VmHigPailf6Uy8jFMclI9Gof5+
/f/HdH5Yxv/y/uhEhDnxSkN3hTLYcv/rAbmPMsPzmFi2o+Y9JBzXFmIY67OixW+pd6WObGD3xAiR
2a5mQgjFd7IM0gMSYr4KgkK7Jn08fuBa4TGdWHawdmO42CaIfRx7jdvAGZgAvTQ6ts2EPeNbEvnu
A6vu7pCE80c/gV+5iH+oSF49PBhxebK4e518KE6LohGgM1pFz4ks04QTiczu/3Rd/3HJ/LmgwJ0h
0H95DxiHuNjA73CBmMZf3oNRayyBWUtsddt/VPgk4Riaj0DJ3oQleJLncbu0Xb88uVULW1irzX4j
u6EgnsIDHkkTiDm7ZuzldOxN3rCNWKmvqijpvmJuyLfC0AKAe0alLY22eguie0BfsBHwE2U1qaQ4
Dj9LEhwzkzK9DK2s9rpQtDaNSXtQeh0cQN4R8apjAA0xTrN91lXmfKwQDWN+bCy9fpbHnI79qhrS
S+v26o2ym+xt7ES36emIpJ7AbM88RMpz4lcBpwI93eZN777kWuXtsQbxvE/D7oF/dTd90c38rw5Z
S6mGzvfUsbc9EJBt7vTmySA7sPcD2aAtWI238RvDf8SXFHVoDX4NmRZuFHYkopKW0rdVb1Od7SYT
eMsYISoI2nBd1V713CB6r3xTFc+RidKBam1902Hic6aKY4zVUQ1a346OnEh8Frm1YT/jxjbu1SS1
RxM/1c73FK6gSYr8q4zy4dnRcufZJtBwCbyyusjYBtw2pfrO1K3gBLC+IxRsUaSUg9wsZT0QBG/1
4Yq1nEpzw4UQ2qfxueszLMpBogPhtoAAAp4ZUL7K6rFls0BXwcSsl+vGh1WYHig1C6+JlzzhbsV8
TEdFD2+pntK3VBQ93k4Et6lqAnoV6uGI1uScUhlDXnUSDFP2OA9KrqRYRKdwHIuTRNLDuw7Brffu
a60vro7bu+V20P1xZ6dMnLZFcUNVQcFW3RRf/DEK9u08lw5Ts5KZjZxU1VX9oBcSb6C718Dmt0h+
WZ3eyG1DK3FYu+Hrv4jpScWMSAB6sKZqwcpm1bsEqiyXOp5J1HMN2rdP8RNbx+oOhXBiZUCZ9AID
wnPoaHP7N4FAn4W6j897xLg1trG9N/WgearYRi3sPGpfktDAZ9AEolkaclTn0Quzp8GOg21SN9EK
mi1JCruDhDGQAhldl797qrblvM3OU1ZWhGgzr5Mbyj/yTWf7xy5rkue0b8RLjrtjERMHBurUi2mT
IgiUq4gU7pNrtCZDkU7C3nBT5jk+EGuB+3Jj4Ph7pPXZg7qAswIHKXE41bAGM1zffM10MGoLw4in
bedsU23C4qTn5Z3SKLVbxXrp3kaR2/c1sS9vFfRF9pVFLQhDnGvrlnONPfU23iwLYSVO6/GzNhh9
W2CmK7voCTe22Io/OO+ITWcQtBz57nckkc3XQSV0avq2JsgTTE8UKNRXeFXmUSutrfINbjhumW8n
QCP40Z2k3KlJUDjjJJNWAI91YROnerdygeds/KoPntwYTChfOl9UGRZ61AzwJmMhVhqOyG3kB9kL
7WGKavI636RBUFEZ7n/ILC6dhZfgBve0lk1PotMgprRhD8w35Wifplu2FQFO1zTCWd0aEHJkgLOP
1Quh3LwlPZPE8Z1t1NHebPLmLvJT41cAiPXc1KxOs1H3SLfUQb0xgkp9lZCGL0PS258dnd2XsB7D
Jw2g2iO19bPAKlqXSHigrejs1YYVqJjwnmJiQJhhGJhnRzPbXaWVGG545M8rPYNSVA4I9gWCVHAo
WISfm7ZTlA/2bvUxVN2LcIpipaRG6DM2hb1JEWm2cuiCG+xrAkacXvYVrmSI2pHT3XB31uOiqG1z
bcYWFtcpx4tGDPORHJZzGWhUAtHDgUGHT3wr8tbHdIBzYW9qYQQwJAywZtJsHq18vQDSRCtefecU
NHo7Xa923ox6H9TUfpo0ZvIeT1SkL8aZrtX3E1lux/FZUOFnNn6NLsZ5tBtuFsnghPxUi/jYV1ID
WtcRFI6G4RC5moMVFIvZqigd/xr6mkDFkheC7cPNhPa3HHJ4umHmURI+6TVtsUS3rsGIKzAyHWon
hbAxxlRp8+Hbnf9WtA0tlq5FtiSPvS3/y4cIK49tl4HlOs2cI4eUgLWUCyczL0XIigZHfWYmOfQy
m+TQoh8d68KOcAHtPwPpjYUsJ0mfR9OXAFGILT6nBIFbL6I97vx8g2+4XNumwQe9pq+sm53wNpVw
vA8uSC9WQ/xhd4LXG5Cx7TNZotiTIK+hSMNbynjSkkUdh9zc8nRMoJ15ebZ3K1seJ9yWZAij0n8I
UnPcytROD6UXi2csSysnztNn3SqMF6vU213XJsWvHlvrLzx11VfclOZK+fAZcUL3MPQIIDmJM5ua
M++IseeZ1gKczLS4DDXfALBmhyUlTyM+VEGdr0U3KJOGGqSPI37j4Sa82D4oE61wQmxa65U9voYw
JFaC8r3j0NN2UwSO92lUdPT4jozmalFmMViJcLL6gbPEEFi/WzCiW2WVGmn30TiFVBscC5y+47HN
tPzB0TrjFrg8+wCUDM1XB28WXEhcy1NWZjjbOp+NTVb0DK5TP0O/0zjduERZt1XOGlUR9O34CNpO
uHJVxXYq68L3JGRD47lFhYE+S/ng1PMBIoHV0MromOk9JVOFVYwglxAIrQ6/VOzUwS6ryKT1KqEF
oIvSo017NYAbeaVP71pqMeeM0XzRSuPmJFjtPBp9I6D2Nt8WXZvuS8p5PFx706jwCYCksQsz3xhZ
bF7LCakOcfupNdsXKPm4ocNqYzSetkzTYOP3xinu0meMieqaJiQQF9UonE2JS3AZ2PFw82X6leP9
XwwwG5fzjgGoeQOlRsGTqdziFgaGClaGX43plnT6QNmwbj+mDU5NraXWZjIyGARd1W+lKGsCz+aw
FS3dW+GQiOeGyg974Y11sCqrruKeRYzAZ91/Jdeeknijy01buUJrD6zC1hB25DNaGclYHWa8iAMA
PznvwUWUjXXr9Sg7ZHnfvLd92ECgY2AmUuXZxpE2EbmI3NE7m3rWf1tE6WsM775jwR7Oyl1JCE8+
aM5o7aownn0y2V1BJZAXp9B96sTjCZ9EWyek4yfBhLCIgO1RrILIYf8eHZoJNgqzFxr0SBd5r9DC
C1gYdFlOZw6mx8bozrZoX2T8lk8PY+ADeiLsWmZG9B0RrEcKyGAh9Cz9Q1ETl65/rsmCvdbY3PeT
6x+TICteRNf1/iJMCs1earFWbVmqtK+TXePLSJX5CnTI/uVETrkkyWLta02AMRrq4OQk/Mzx0emL
1kvSdabVuC148OQY1ILIOuIMu1XGG4nfzwCHFImd+o6IuPMwksd9QxGc4Gj7tD1PFkWSEVkkN2NX
j3OhAmtZNO7wgrsbrSjLScjAzwl2mJXTfRKOwJB1eiMm0vCP1BDQtabl03ZMXFRsaFQ7K7c99DB9
Ym+O3J839bgjYAE+aabOWhx9pug6THqyt8p2gDxCAgR6HcfSzqBarFIwEiVQx13ZikOaDnJc4OTg
hcZEKqTHj6L002ndFU30UnaIeQu/wwWIMY5644HWM27B0Pi1adPNj2vpBOVW1+MnrzTUys0bfjoe
58KKivFN60bAlCHO3VSV1eupLWB6ceMh+DMmxdoOc3ywDSgxZ5nWMQvKOEPEXkwV9mIHE+ZcrZEv
YV7xJ7ompVbWy8znMaNlU5t9u4WfsSSJuc14JiGYunFgR8JT31Gp4nPcyCrg2zEu+yjnltj3JTWm
NNVw2PSOhLO8GWxFy3tA87sJwVXsfQrJ9MA7gryFrxUPYHjy4KVJJVYUtxfrxJ7GAzoFjpNKPaSE
kQ0FBzzGpRizu/HSuyA2mmXaQ6uTBF3WITEULv3Q7RbTMHRYeWvrEmWevu+rXP/NL5Dq6rG8wboB
EtjLkEXtqGGW98BrmF6TH7Isin8bhF1f6VmjibOMDRghWqfuMqaBC9NUc7RCG2og1v1iYTu1+Rxp
1KORiSxe8T4RGyqS/Bhh4F92AcBJTBMf4NrlDrpcsrXIpJ346Gv7JJ0fdYalpk0xMbnNeJmnhkHy
QtEe2wLue7s6UDTE9oB6cgMtuN6xHOhWNHXJByPr1JZ4V/DO1ge/dpwQKgyhyCz4/O29Prr4pkN+
7j8fxn8Knv7TYfwvgo3BmFj0spHbijIWV5SHEjTAcoLnwFhQKnTPoHnQaMpZZkKUW6sx4aEjJKGj
GNdcDv4OLjOOY818MvK0X6S4Q1bwKuNtXrT7zunXgS9uWj8G9G7gnhTVlO1IjmvQPNWu63zC9UyO
dz3LydU0yw1qFh7aHw2inOWIHjcJEr0RnzzokdosWkgVUAv/o2Sks6hhzPIG53b3YcDd8xalWcvH
bBZCAIOiicA0wec1CyWNVaDXO8Gm09LNqFj9RVZyZG+qr9reafbl5O8dB6t/jNPioElrwHbAoghe
FOuVynIPfZnJR2ecGB9zPfpSZXZxPKva+21Rr1PwPKDYwjE+S2IMkAGH5ubTBPGG94NlV6reY6an
b/axJZU0Ls5RNpeA2cbirCCy3LO26dejEeW7PBDcTShlv4ZtPV300rJbZGz1zJRYsj+ZVSqUdhSr
ZhavMFHdplnOSn6UrfpH5aLdiota+1G/6FNDCRtnUYzIEew3dJYXQBPiwNmtOYicztIF46wJHXOs
AQUkpraF4UMfh6fLe6LNNEQZno88H85FE0XpAizW7Icp6kg78N8WRqqPqylpknv8Ic0dm4TuJY+M
lGihpBJu8K78SG70JR+Svw898/zTzpMQvgXM0/N0NDAmOT8DE72FGfdY+nideZ7SaCDiwcOM1QMG
XoGmxz78M4IFhQeEsZwnM1MZWGbIQ+RbOU9uHiNcP89ymM/qq8V4B35XbJJQMfKB22b6+5kD54lw
mmfDZp4SrZ+BMQXjsKrmKbIO1fAJCJ2V/c+Q2ZaSww1zJxyD7smfZ9HqZywdLWXdy8BzbtAd6n7V
mV5xl/ptu26drT7PtunPmKvPE6+cZ9/2ZwyO5onYn2djfZ6Sp3lebubJWZ9n6GBIIN8582QNWzl5
Sn7G7cEhYCnLgCEcdtbIB0+bXiK6gTi1aOwVc3LsYSE3Yw+O1Byi3/PyBq2z2lKk7D7H89wfzwpA
xU7YrkbKGGd1YJh1AhJd6hz0mCKXttaRkxr15qWctQVjVhmGWW/If6QHDWoaB/q+Elu4+VC5EvnM
SZd/+BEusAhVd8asZqhZ1xCzwmHPWoc1qx468kchiOjKWRGR6RPLeu8Sz1pJjGiSIp40iCgeYoqD
qIJTb1XOKkusJwgu9qy9/B9ZT/z/tHhwdNxS1Of96bkwm3n+MOnM+5P/+m+3r+Q989+zf7Hb6P/+
J/++eZD630xDJ7eGhi1145/Vfq5L47GNlGtgntFtZ/6df9htFJXHeHOQvG1DSiH/fe8wO3FMmv3Y
EUjJpM9K4n9j78AXcv+iKju2beq4XFxKbyXun788yELirrUZEa4GMHVO5GCcbCpRsTMmL60kBDng
tp+Eb3+ZtftbwyK0MwLy3JUOn7yju3vnTDhTVB5lYo3PASE60Xv7Wjv9HJPwMrA6VFhZos7PuTmF
Z0gZ7t6ZvGLTToP5uzI8PnDJELlLdyiaj5psa30XCdY1rCND58Wx9eC5KbL6rsRXUK2Qb0LmmhbS
OhB3uQ/7vmFpacQaPNwis841/LNwKTPa13RzMN5tTChLx8BuaecFgFTejRDK+1DWmDvc4giZu4iX
acWzqKfw6SmjUouHXekgjhq0/9L6Y0k4mpnyU/yAlpUvI0z8nMY0Zd+1ngyz7QCD9CmrRPcKFWka
gduHzX5mAtxIJg/c/0UcM1KW+HPGGJs+idfBQesSk3u02tnHEpUwqeMqFMdBTDjK+/HM3aPbhdwP
P3ORpm8aGUNC/kld3wO55BbQZ9gZx0S3nz2B2t2YpnYLYle8aHlGT7Jjut1+RGO5dp6PCmv6/m85
ErlcliUvM+ZktcxDk7NXFOgkERLQRwt3QIN32sLe14Gw6KILhfGskKlgtVD+stZKXLu4xceR5VBE
S5nUSB35zNhbq8Rfz3Lfkyvgx95Dq/rymg4BwQEjf+0jn+VI5SNjGOO8xob5DdBFmeVvFXDStnKO
7mbRevfAc3Ytx2dHFhoZV8CQfgJrhbPvqhuoBIgFoqGaKrhtWho+FzX1AdOgQdnQ8uRB09yULqqh
vHeV9LcpB9wCf+6CjCPMJnPal10GqygEuj1FPO6cNsXh2le7YozqraHVAImC7AnYXPpYTpQyU+bj
XXITjOcI+IfDS+9+NDFxVmEO9R7gdLBLM3krOeb3CtumF7XBJY4HZjdVFU/M+SweWmlRtUSmMBSV
tfTNChR7bWDzleIGuvYVcYDyOhemCT+w51p1LQ+HFlfC2lV2+JgO/a4aokth6MsWN0TvdpQtZNCV
4WnTMtQWLVOeXhVLpCzaAJCEgYeODYxg3yLiBFk9Kuxbqo0rIs7ZWrf7TWEO9gIyP9Tc1D1UgQoh
3o3Vt5Y4GNnhca6IoMO+kAQ2RDNEHBZr9cw4v1QY6pdtgelb5yfhNwG6Vpx6K2ofKaMtGPLHQRGw
zLSz4WnJfmxNiPIW/MgT82n1kCuxMgrWmoFLiUZYJeOjQQp4F3Mpn6FZjG9RlmcHQ6pwz8CMZWci
93906DpeFrWSu9bR3ia8Tmth+/6HVkmT0oUZs0vAEiuq/VmVvn9vZtN0atzpQu10dxWKfIJIUiDm
bQspy0U4B4oW8naNgdussjJg/s0EUXrbGS/CVlCKuQevBbYgIJ8lCm2EVwQCr/QvxVDiIRsZdh6q
1AY+0TZUAupxYG6hHp9axES89kj8BQP6mSjxLOOHizabw37zsBYWEVFuac1MlyZwHgMrKRlkgWqS
V6GJgeamJcsBdyen0sTabtPY61Pb9wF4hztn6vY7exycu8wDqWGoGryxZtyPjQHmxADn9mEM1lel
5mI6d7CvPdird2nrHMCy0QjedS+xEtpHBVXivoNrLOLTux4F6ujCjFITrHAOPRDG4UyxsSHrF22c
3Qf4r25davgHr7KNR/YF5gkh25j5zJlzCcJWT1eGU+pQ3Rvf2rai9e/hEOrXroIDiHbSnJqgAFPB
Z7VYCs80nuu8bk5JXJtr+JmoBKYTkpFN5DnLZvRSUo2I+K4J8cDx8EirsufYpXfRiSE7xrbB/p5+
AE3Xb5rtgG51nUQDyqm7Zzdu0qusaESwjBlBUujsuw8F9uQnrzAKnHsjj8OFSAWGPVFEJT5oc+oX
MspBIamhw9Cl5TEr+Z7S25m9dLU7HZRQRIsjOQPnSw0OvJnB+QhYyOwGqadX1hoRABOonkrvvYOJ
JvBSav0NtAoLx1Dd42nzgUcTU1rA/cL+b0A9Y33Ews8dBwjK0ojuus6mY4776TZIAR/X3sw4d0sq
dlOgb6vcrbNjNo5INjmQ8bWbph96nZDZ0bWKNEvm/NKCcuPIFkQg/Ybcr8iHxs66d4ziWSRmexfV
BW7OWhsJ++ghSX0NurtZHkLNKrc2NPF9pof3semZ4CFqpPFx8rM9DVUH4dNxtsidQVDqoI0veed5
32puLq8FbrXGn+gy96GDryuy6FOW3KbUHTYcmeWGCOALTeJPdoKamhSNDuAz/IgIDyQHA2eyuSjA
Eq563+r5wXBAACdldQ96Z0V3Q0cTj4yL5lwZUE2l/dYOxc4CrMdmj8xZPeBETMeBkqLcOIkiDCk1
tHBBOJViuOxVbvHGtdHRMOHsLICBAG4cbNJhYSD4xza30m0JU7wip0LxC/kqprJACDZFEvzeIsz7
YtdVyTtg5fSAhN6+mgk3pKUXjOFdNDaUzZA8uxShNIBUNFDdp7KXyaKyQCC4xEuPaeCjUYMH81c1
o/CCe6L5RTKsC2kPIYK9tgrCQbgq/GRZ9G0Ii6Yg/IR7o86BOBh1RhtjEjmfWV639+Cv4PhhtloU
GVFol24g2LhMtolp3DG83vOynHjh22N0M+lpM5eeooQYRrM7fJDts17cxnnydVXsYtJV79xDywfB
sWMZIDKU5DLyciGA/VyjLpxeNR/qgu8m7Gtk1/GZ5yWwJG9ywqK40FyW2B/IDd6bz9di6dEM69k+
s0gJGm6A1CJHhd24TBOt+Dbr6rstlPcU24SgwIrY37hwkpe+s4qN4U5wYWSSpSH1dH6F2Vahi3dF
RcVdkXViNkdnFx4c/bZN4u4sbTkdDA6Nz+EEMG6oteFQ8uRakbUW+yK1m4NToEZPOLOMpTRCuQ8q
3hlbNdOnUdpiJ/0G8Io9eRvaYeBsUnB960ovW6eNoNGZTvV4lCc/QtEbEKcqNrCgxIouIuqhSXsd
Bg1kMY2Xl+c9AOhitHcuOFh0xanUY9IjaX1XNCyMjIn9Y1RJeZ0sm1KVNKL2zis5ERU12iAC+SIc
PWNTJFmx6jyagBjZz37XHg1j/MZcHAAE4Uk0kJt16MOGAmxNoJOBe7rdWcU5Had+X+IC8gOKCTjY
1ZhRF6rSu5tXSwptotguSKKghLukHmi6D5NVkTgGHWklBU2ldSSGNQBvMYfXcOi60+QiqUjdianp
UeKMiTDaWHOsWBSx+Sua3Gyd9BK6HF0PRwsEBJHoIuRnjkq6tn2h7RARg4Prue4VLpoHLb8QR+pt
2jtBjbBhuwl79sm7Yn+RJwLm8akjBWtQnRLbFz5sikMclOcTA1F6zXzD/poEt0pUSNpSx0BtILWk
hxbB/45JOb1XgafunFaxcO2D8NGsSkJBuKz7RVRm4aump80d6mv1i7iKAI4MxISq6vbcWLp8taym
WWdRxgZU5+nNkcyMirtiLFPGjtCEv5Ci/S8SL4b9Ty5vk5CU2JEhnXts3PEB8j97C6tpz9DshlWm
qexg2iGfYnxNPYy1KoBhioFxGKR4QBEtd7bZSvAiIUUjflRu3BBmXxTZ8HAomiJ/pSUPbQjHkdBR
+koVjvftAN+9U+DeD2XLbYqTav4SZKH9prIkPug+MFy7Qm6SelO4pKbbFk4ZahEGkoTFUkvHkExj
/6Uy3CeyPdy78xCNG3buONYkzlwesAMIpmPulk9O0/m/pObRX5HSg9so63c4dg/cFM1toEiBaQww
fpw/Sm7U02Kkz3El7JZrvxFnqy4TCqkZDWTRf4Zh395AWqeHqOpHLuSu25u2rh/coU3WRh3jmAfA
j8BLxV0YAreiXRdvmVC/6Tgx91HO38NhWVDD1dGoqQxJ/R2ghpr1cRJvjD7Xtl6Kag4CBozg1Pvr
wuqte82W43YK4urSt1m2DBzycILr4tzGerePDD4NIfVVC+Ytnvgl3ayNO6LFKREsKe0aH4EMwdCD
9v0e62rihRTJOs2m4JMJ0Nh3WKtWgPAtylCa8sny0umhSgKX4qfM1F8zfGNv2D1afKii2NnDqGJ8
tHOkZRqo+nXg4lwqybLBgzJRSxa6y04pomfFOLrY+anRYHzsQg7ApIxtV8UvYzb09w0SxlYqCD+Z
14LntdsVtRXdEri4oFW6Cs5JxpUGVOOmGU3BiU6xU50YfXVpnOlb01Bss3FXSxfmjVWVuKbzZh/z
Kl5LkXfvE+jHtYKk9qzZhjrlY+59akPKU21sKRfqKlthPPEtco6de2dOyQ+6KH11pdeePGUjeAlO
kq2pkcBWI/q1nrA/wwtiDzhloGacyoxU46IMU7U1zMBeIKCV+D6GXAIpj+SnUGzi6eu2xwVEYfdN
EVVBocYL90yhur4uqCs+N5TxIbVhLRsDL9w5hjm8O9TvcJOPM/3iK58+jEZBsontabhqdd3XMLEt
8y5gE0joM1XVu4/bZ+tURIkKnj3cqmtcEyMWSSema0A2hoCm1BTOum10ZhivzK+N3cC+afOu+hKT
3920DMltQQwQv4QNSfy/k3ceS5Ij6XZ+lVlxhzYIhzLuAqFlarWBZWZlQjikQ+Pp+WHucHiHvKTZ
XXBB46K7ra0qsyojAu6/OOc7cCwx3svJ9N5BBNU7tzF/E1n4CC5jJoDTlFh3XgSsZcis5GVZbAZK
bzoGfBrH4+jO5hGjs7lFMJ6/dTZUH0m+1R0IBQKl2owwWtXb1wz1YkabNE/EexZLIDaclzvptlj9
JxufFB93Bdsjpt+SAKJrLrmHCOGov0piOzvQuYEDm6dwg5RHbGgWu2FFUUXmPJYlStnaOzOOJNA0
K5pnRweBVSKPZcQaO5+4MGl7FbwjXtAecyeNTwAUy97nVExHiLzDWz9b/RN8QnHfmQM3w5xaL7k5
Jke/N9KvyO36M+jN4RoWD/bMcnwlKz06T7pPBLZe9WNNCPrMWm6au2lXd/Dhumm5CIUWc7AxJThb
IxldIs8Ay3uti7A9l7tmdOMVslDpzuOrkL3LRCf1sSC4SCmhKPslhpcZVp0+M+tmptxd65Al4+TK
Ch04jXmMFO+ld2ubuEkRXfBrsiD3zPJmecJ7dvC/HtmujiuyWFnxSaPdWYlXsfCsGi6btlmszGnS
v0EPxrGvp3g7xWiyNDJYspiDdN7J92brO6CRgNSrDvpswgyGnX6ORNsfW8clhtxYjLV5/6f1ZH5D
1QTUI9V2xOIldO8VGQ2OOa29qKh/5KCRmcaW27oZyCH2RsuGBvhB/myxOjmWEjrNpphb50sTYFBH
lhARGQ2sbgiaqXMgxotlPQjd+IGfmlJUI99NehTmJJYWWzczzO0IU5euNYWr+H9ljHxJvlXZlL/t
/wsCdtvy/48z5ONnnnd/+y+fefVf/3b6bOI8Uf+iYf+3r/+Hht35y6UFFTgwDSEY25r/1LBbf1mc
6/QRusN/FhPmf58lW/ZfhuUDZXB5IDEYLsL3f1g3LfMv03VMA+27sHTHEcZ/ZpZMdfkvo2SNITfT
bLBJy4j537kXCxNyZceybZeHSl9pFArGiukhzQEdzJVkBKfc+GHIoW5oA/PArgFir2sUZdPYh/Cs
oIAzhLGvDuumNQMX8oLjbtxnVplvNKACeYABz2DnReO/RtRENxeCDKjLdjrkS9eYNfH0iiCxIRk6
1jdNrcf7MgeuZnSmfCVrTOEnLWPWSOh7BnqGkx/5/oHyANHYogPKi1gd0RWzjDP85NNb9EJuYrrk
zfxdRtQsiiJv0RahNsmpnklfIjgG6dGwqJDKvwuSXI/yde4iLQ0QaLQ/0d/FS2yCzKd2UTQR9p1M
p5pr/DQpzzxX5kjGrleG3Fnij0jnOXA8B4kURewyUzPlACEM3ES5qKkIeezX84zCqk572pCmoCWT
wM+W5ePeWDRZuPGnp076rn5iawkp0f83ARczTrJ/nNy+FEp0q9gEYFVqA5b/1K2+YLZDXmsqjSME
lRihUujFFuUYM335iu63esXt1u31RWHGnnZ0A92Oi2OyKNFmZLotSTqJ+kbAxMCDJM8lR9fD3ubH
jX0YNHZqHLuJ9qQROjReZrjcfF2X+b+TMc+Az8GNsQDT1MmBTfOpVYmEzid6P9BySvFEz8B5zynf
JaniKiKiT7UbUADaHpWFeT87lJtNQRomFr/OfGDhl//WA6/92lRW9SITMmlWnl9X0TOSeK/HRWzW
iLGdxgVXxWhdEePkRbfcca2Dn9fxnW0ibDKqJWerrNgS8mKpcgpqsh7uCDUc2ZGj7hJ8S/NO8Rf7
7NKxQ1qvwVXAjWszK9Tofgti5bch17W5QoSqyIUncDyPjfB3ggzAxILVX7bpjdhnp8cHJN6QxGY+
uE4Tfvp6J7EV0VyysDNMpO2Jna5jSh1na9X4zYhgocpGH35ve8jUE2Tc5Kwj8WOvggPUNOfkIaF6
/rUJyAnGsKzYj7MvZwti0NpQMbRoJAZKHBihWdcRL6vpf5BRT58zEstna+lr1+A5rF/aFhJ4Y1Cl
AAOx1D5kwPb3rgU2gKenqUjyYyvQX/K+8IABIo3x6N5NIC9jbwvkunkfbk3N9QQjwhlUOeoPNhJT
Ojp4E+IujknBVvajlbh44Rj4wpJvbSCRSJlrKk1z7PQfEmpLeOkJeyGAsZFiULpYcIlBtI/G5NIA
GJnvP2Tj+G3qvThMRml/C4xie13P2oeReGQyOSK5npEE3PHCIP41vGp8GbU0+sRawrCZtJkDCZMt
GZYdSb+Z0/qkNvkmuM4m52edYwY76Gx4v0bAS8wpZ+wlNvwAukTH76rNoGZ6QVDmj75Z0dr2lf9D
+CcTgLHV2hffTeKvBOjnVxSm/dapw+k6o9q9SwqE5e1k53fY8+x2FZHdy9rcmMSHpiYLsSmodUax
s16eM96o9ZCX0QffJN+njKju4G2LYBD+hwTeQaRG5TDsQObmdfBOkt7LzjRr9ocnIpfM20XuC/0d
sn8b4nGoXE6ehGa7DwxpJHDAURsdcs8qj7lFn7MGVsG71rpmeE5Td9xPTuJtYoVrYDNWXni2GyNz
AwViBqWQcpsKIGOrf9rwEp8dqyPLp2n8h3LGGFOAEIpILaB084qtrXkEio12Vz05du+f8ipDYSFE
8s1eRRw7lE/ITzu8z3B1Dn1qJRtSQuCfzqXcm9DQ1pmNa95m+7LmkVebcjnRi0nCFW1hIAEeE+9A
qkjUTGKhdvZg+YGcsuSqcepdcuD4N7/RFImoIegVmHkPNqf8XR314ZrgAg+WcyeRnAyxuHM6Aaa1
0eIfjI2gdck06jcd693TnI/pXvf1ZE+izbBbaBbHyo8JtxlMFEAZutp6jTgCRpWdg+01rGH+igAh
7VOZJw85IqnDMLb3PkEN2ZqzUtArpb75zq3tn0olkZHa9uTcz3rVrEi5gQNU+3p+pBydihvSoREh
cBn/pgRPPCDyC5/AMUFM0fTB/4qGBqVnozDeR6b6HPLceUXnBmkK8G9Azku+Z+ZBPerTjm0L3EcG
g7rBZXlnEaeiCArOrHk490oTV6cGI7kSqREeowilPqvh4eCboMKjeAZMQABVhI2ybeFwp9mD7ZJH
niRhbKxmJjgwAKwkvprsrz41zzJILZGzTginLO0gtcbxHOMvYzAfaqtJ98QZvlX/bjaonXShd8HM
Hbbr/ZwQhijxKP2xb8uAgIziCNKsuqIdo+We/dr8sfqyuOL9GTc4LrC9sJdl60vw/Xc4e7B958Lc
9kOtHWdv7n5ypPXb0mj6R/YFbLxcYcudhbb+uCTUf5qwg+hWfTO6RRIXaDBlQC9rVutBpBzr0HVA
6hkpu93JHaDk9rk+rH0NQlplpbSkZAOTPczXHBIjwodXh+Nd6sXOrp1RfzYOSKcoYm4QDoUi8bUi
fLOAaCPHsnlgdzNvNUSSTw0gsru4H9Bd5xO3NVrf0+IxRvFUHJpeE5QCDZYJN3WIXOVW/fr/vj63
hCOolf/3BtPntv1Uf/sP3KX/+Mp/aDyAoOiGqaPUABTiUyP+szJ3/0IAbQJbEablLQKQ/1GZ63+J
RffhCcvCskWl/8/K3LT+8nCD8pUIPfCxOuZ/pjK3+DP+VaxIViLFOSW+bromOpR/LdBbEIqO6uwe
nC0OpBykQUz0ede8sGBxi3EHFfLWDz+cb7/GZN33mf+0/BNOxrEaqE0w0wsIvHGl3aEtvTSV7TFR
8MlEQbtwm4S4ub2BiSnSr4bcJ7K+FPUstwJYux3q8P0Q+eHExj/z796K/8ATaWOQ/V9+NCEcxsI2
xbXpePb/9KN1jSP70e77HX8qU1ezOQ5VMmxQDxPARkZAbo03rKkwqTsbG/u4Q5OZMgwmgI0J2B/D
7aujn8b1MW6rD2YKxhbwY3Uy6jcTQPJZd9ZFpIs7hYQWA8EUBXJENqLlj7KKDgodBCnU/Es2MN74
hqSkcmmfOhSKeApHdnZOfD9lUXpyJ2BgjdKBN4qBYWMOPQHT008ZNlfkQcYFlKS2CW0r38EWOCWk
hIRiQrRQAc0y/eoYI+J7jCc53Ub4KVANws2YOv5+nCQyxIGscVEV7XZJSuqKNryGM8K1yLUBgrfZ
PoOeMCjfg0oBQiHsuvdS38Pz21H8lzBnQYOUMXayVgNxb4OiEG63m+qqwTalEpw2drmNGjFfZtCj
K2Va5m5cEKMh4e5kifvMvMrpJYqNO7CWxNlUcX8bFrlOjU60KlFrzAiue711jyMpJoEjsocqsfa2
7iZXmgj9AnhKJwJ33aKQJUEpcteVyJ1AQDg/VpTUVW6IR3v8QWWBhYo2MleWRJjpmEFfSI00mSUo
amyNQDeS5IhNbm1Y3pPnNsne13stUBCet1hzTDQU+kfdox9vHQ8valY/NwkLR5ja+VqMQ3kUi0B3
cl51nf6FEG4v6s1d2pnFtu9ZwcFfBiEHGLzAkToD4oX+x301f5U8gQycpq0VzjvZVCe3gzFWg95Y
5XG512v0TywuTDu/jZH+5GIOsvOVbtDoWWNx0XREt35Ka5CKEHZjx565Fc+FlZhb3bG+JPrLA1rK
Dcu9+Tgp5yUzmolEjOQBaF1/oFpW51AR31oAZCEjlsgQFQHmS4fiqR7s0yQadYrM8KOqXEW4GKvD
0YvskzPa6TUfho+sDdkFzPVtXKTNGqmVqao3lhMfaChWXZ/ZgYAXQ5AQWvWxJAEItr9mxGerRVCJ
b/peMHHHOlMiRSQ1JZXPXVrfJWl/kylzLtvDs9c5zOkFPgXiLUdX30tgwTIjkZP3f2WD0Fybunnp
lgGt1eQMx4iAd+uUjMZvzSW3VY+xmCzhAbVdRgg+aR8BVAXTxq/BcpZ+eAY5+e4kBj7Lhow7hyOM
FQafkEQjgYlwz97KAV8W1mXGElpAukEtngGC14qDNY/n0lFXKaY9uKwN3We8KHZ2jTEGKoTcTGKv
UmeZ55fGfIgN69uiGHIc1QTOTIyu6DcAZHdE+FCaa+ioyiEQuYg2FnNylm+EfOuA9mXmNBtvPHNj
X9VCXZxY6YGt+ZpDpVZR2h+KlOoXHxOhR6tobk5lRHcUpWLN3xfP194hEU+T6UcXNWxsLdJSDG9Y
mwXO8DAXr62m3mXjVsBXnXyFGwCLeHMUVXhJ6xmd1KnUOxWUEd42L1nFJe6Ewnvl/eTwIxgVJgKS
e5t4oBIXRxw9JYnOG9PPx7IicDIHWB+5Z6d+SRDdsMbeEA6qMx2PmOfIo16rJKDvQq5X7Clgj1pV
Lx4LdWFykPIrzqVt4eQnCGDAl15zD0P/cDAFeYgmxHO7qO5cS98Xza2AaY47cvoYYDFyGoUnPmIC
ZauDeVUbmnXRcZktgy+emviVpfBF4cgt+fboO8hLG87oz3e2s8k1ND+TjvSAAPQd01qovdxJjNVo
m4jQzdwPlcQvRkI6mc90YvJ/NH/2wZlYhyqJz0lIijpX3psz3+ImYxMXeOq1LMgXpdpEBJQQQ+2n
bDV1hBuQAdeW1ZX0BNoVwzREH0laC33WyHQj+dLNt1G5byxT9t4g7uhgVWDoEd7JJtp085J/Yfk3
vS8emZhf4dYSEhXGxBM05h9s/Rx4ySv6FKD1/RJWHkJothJfDybS8XZlRD6H3khicdwBFA94TAJL
0s1cxD9zaYiNQwATnePesJPXAcndutP6xwLuywqs6303t99svt29LK132qKPkbYuKF1iDnvL3XWK
44X9+jJWmfV1xNpiTWT80RkIOmC45O26mcvPafjfIkVWOKOI2fgt1gFEPZsunR/odAzcDwKbgzkE
Mc75NYjtCwyVtUdyy1ZvRprFFMHjoqnDqBOoGNOXDy2QoMjRx+vF5X6yM72hNRiQFtTfTZU660qC
NevrHNqx5+6iGpMndbr/OJRXnUSJVSJwRcRNuyNil5OXIGkNtv04KGQ0XA0cOASDRKqCYT9sG3+6
xRHZFH3/zg/ZXaQvBTJNAqUaQyPNyZJfrHGNdVh5r5Nhb9llSfgv3Vs1KnxPhAdoTnikIau+7ObD
yNTFSJiDJqrGFtOmH6PjbbzGsVYe7tGNNrSHOG/6o1D2vcgYQYiWtxC0FI8M6wncVETa/f1fTGE3
idTTXQMCDMwbU5yOv4eR4z3zVYa4PWYAiyqZ+aBnNUGdgHhsGw3lbrOxRTZvk0k12xzEAy07HV/T
jKQiZMsHzL/VPRMBFgrf5CVwCifdXQHFehXj+WVDRNyuWydrQ/H2+ra140distuQ/uDWQc5ZWJA5
VquaTFWYtHUMTlcO/ovOvktn2hcIM1nOv6tj2iGpIBoXokPc2JTrdjDM+m3Ip2I/uNprSWjeENfZ
A6lunySDUos5R2EUDRsal6wZtw9vaGbPviv28Wzbgey08qwXCH7tDKYX1gFJmmzFNt3LMdF14X3Z
E5rNXha2gN02IHj7R3vynuIBf0RrZTuHDecK0+Av5Amiub30se5xR83Y/HwyMSIkkXM7F+sC8C+2
05DQ78/M58bFDrTPifREhWik+xBX1qQVzS4Z5IPUuzcTtRZn0GATkJBfG9LtvKGY70ommpwLoFhZ
Uvd7aXSAOP3uuU+NqxkJFm4VC956JCCdKYUDfiBoW0I3SGuqiKeMhtlaD3p/71ik1OpE5FH7pS/J
AKK1dK/UFli7h525rP89aSK8LruV9FW8Y/yHSMPSN1pONI01HcPFBOtYYOIHj6oHdx50BQagMy5l
UqueWVnBN5++K49lrT9Lsn0Hfd3YsJuq4RH+KimqVhRjro5NzoAaUgEvOWNO4hlyLd8l+keaUbdK
8sJtOXyhFnLWnNpdUDOV2pQWYzbfq+890V9EXcn7nnT1axTNz7D4nDtSGKiIMr84VBm0sGwSW+ym
AF7gAyKLuDqVdWlDh8HTSE1j9JvezRrW/PZ+DhHR5E66yz20AimwAw+76c6DMdnrHdPSwd8iF/xq
Y4onfD3nrqzNWyrby9Sk0NALhJW+iX1xiG823opd0vTxPnFstM6jvot7p8RnNmSrykvN3USI1rYx
1LDVB5M23mPEEmboESwrS28xup+TLI2j1favPprIVVJICqDFA7R2Xc3cMq7Dx4vwQEVPVppuuirZ
45/qH3QzYmXLEBbelEJi2I4OMQuAn/3QRDuIhth1rJ2O7/5qNaRVRbyq97CE9UVkgbDN49FJR/On
Qn4izcFbd5bFJ6QevaCUhrlOSjVegP4yoOcvts+9/oPJ0DI4++cvaDonEDzBAyFhzQE63nbOEe9P
tvZg9Rql24g6w/Hr+USAdL/xU4yrqWEUe+jxzwkBzo2c7ScORPua9mDToZjd10moHjJLxWvfxOQb
le2x80DCwMm4q9k3PTUxnY1dzWsoc+O77YG4NdwPoi/zA4AvIC/+g4XS4joOZKsrvEPZVK9Kz+RB
bIePeo4fKNE/3dn9Mm1zQwibWoWJ96VYVmv2gh9BRT3q5nFu3B90HpQwdbViUMyxHINEhlLhZ7yI
hGAcpnShBSHiiExjnbvWBxRxrFnFwHLU6wKhUWYZdNId1UziPCaOcNetWZwnQkg2qMFWBG9c2wqn
WugrAmqMLNDb6Dl+JyJ42Gs6ejnLhOAw3TostZr2VgxpRu6BpQXABJ5I/tIEeDQ99TkziG4H1KsC
RpybutAYiBUhqdxlvB9GgSKWx6CExBfBqpxRhnEep99wim+jheneBgWZLJnsZpEfB6kcXhjxamsd
sR/6ux1plzhp/TsAqOuuD5f1CuqJujFuA/iGVVSPaVBThR1aojEkOrVGVcljOjiLXdrzd5if1cZq
LPCMVV9eJbkaLW7FTV2VNjOH/AHmTnnpI52uUWsp4XkI1yYcV7JE5l+rKqMdWQzEGEBe3Gq6/Cq6
1zqNmzPm4xViBI3cb+REdb7z3TrfcE2g/AEjzLuFqpmmJp86fk/f3ficDooRt62l1FFcDnXBHknV
+njmxuqfs5p9QpEhhS9Sp15HieM9NmnPjiXtrLWJpOwucs0N+qXkOlTNs01eQMegfc1bf6ejFNzL
vivJ1gvLo++8G7ophvNsEa9kpbO3xpxi7ZF1L7n3qDCiCPShuWE3dWRjeXEL1C7KmmkUSsTn8wYd
g7+irLrh8ELD3OY7Tvp1W/Rop39YQ7n4mE9hjKKrmTMTNisRa5HWwJYEo1KEf6RtzTBCMRZ0MxK5
9rnyxafuTqvO+7JE+22oOQmA4jyS5cu2CMAjqRzeMfEZMZDUiDAvT68eajh/ts7AnbfMKJ/COgK7
YLb3tj9c2SQg/IxCtYtMYmhxYYBeBN2E8COYKjqkalD3syLVo8rJlE4nLCrkHaK7wKZPqiqdnhNO
5Ub6OX3xrvfKaevGmVpP8Mt3tf/TVWZ8KbNyDKxW8wJdc5w9MkMEmkSvuFW94STHC6fnLotgBCky
C/K2RPHSy/ab3i7bTmY7bfnjsNekpr+DWJ+v0oRNrWOOr+SC58fonpjAni0UjpQpQtZAuNgSsvV3
4UR31JzKJyrBjoByhFWA0UCdUvgkXV7YFw9XNi8jUkBDfvXKQDom9rmc7IOsxVuuyYBNGC7f0TyU
NWtN9Fk3UZ+TaVQ7cB7AAVF19vPeB0SxJgnr5oMKD+rZ2NZD/dpp7tFvlkpr0i+sFgqSUdq3VsfJ
UcSVHmhG9BL6v7WrbfyJBqfT4ME3CUoYu3beE296nMIpCUap6tXg2JLkQU5EHm9EADb+91oiTCRM
Wc0nNfW0iPKC1wc/AZe0gIHpwc7iAxLCCykuQlNbbDs0dA45UwVPNAqT9aSNO3v0niKRdeeU7WEU
i3CbjMydpWVqZ8N9TAvgqKQkaZT0+ZmyFurKhok6GcIlOEqnPFoQ6UHxqxvbA3eVRwBW1AjETcTs
ESKpAjdKwZiW9BuuMHNoBv49tRXeDfyiNMPwvobEQXDbXAy019gssUvJ+g7NBNxVN/OYPnD76knS
ntpF2l5gfbxBGtIx6T7UUWXc15lDuRWWD/GYP3l+/j1SvZ19pXlrQ8xPSBfVVrWD8Va7znul4Xkw
2eWshB8XoCwtHGIy4AU3WC9W8CeoqDfAUA8FbBom+aScGTGkrkIdlo960DjpXpE6xRioIRPFNWCN
uDPU+6F+bNzul2o547kC3MV+ee0UtVqjAYF97xy5Et0TMT8vNknou0mVD02RkRDlUnSWJugzJDv3
PBrxhhnzfGoMRGt1Cn5deRdVLwyQiqgzbQwDACrRhj/esMrnvMHJO7ZNTcJSFMD6JLRFSJ9bJO92
4Dd46rNDUVshyth6lZnz1TfEcALV+zgX8ju2EGHUOgMKGBN/fFk1D8iTP/VO15/Ju2DtPTQ0AjVs
DcEPS87cLNkYOmLNZfpJvG57NnSx506vD3XXoEnwde3A2OZOEhx+i8Rr5kvgDxUZSc0gIR/jkd6n
bq02Od6SN2XVD5Qod7jv0YmgR7+HZaaBRml6RE0mJ62SuJrTazZOpAQnM/HjKXYpr7ifFB26lySP
w5CcxZwAY+iyGJyIKQNNyfQkh6c8vYubPN5biXosy/FSNHG2S3Go2dJ1maH0GePV4rnn92zmJEsJ
CRLvjSaKH+aIGwVf6WRI7vlmTJ+HKW45CDb8cVQyHSsjaZqw8TIq8Jl8gTUT3pVigKgj1kJUAN1J
Fcm8ZoP+YsRiqzPy2jig+hnxkX0ChfsmyftbDbIE8aRB/ahMsik1NptMBJ+ADRFRlhvOhfhAsiKq
7VBn+W5oENW53VTucM5DQcvPXiZOZQcrC9FmvdaZ7RGaGr1MxEejDuBrPanCbb9EZ4fHkoTtk+/X
l166b37T7RKBJiFxoMgWtzaqTvhBHwwKQUnbNUagcbM9sgVoQvVdxMVCNOhWm/WvEpNnIITPwV2P
TLTyb42RvWYr0rzNdF/WsYWYUp5QIT+o/s7reCz4EiqW/IcCiVWxz2aQ+Th5RIyeybK2eFOwaGRl
e1exhgyEk38STfZEH604PakOSqA13O1liT3NmwWAHXQMs21WYLWdHb/sBg6zb1ibe0cW7wsYRmOK
Bm1qCDQc4oWSZ4eDHUL+TTRgdyiaQX4kEgae5ZPSSso4GgokDvR7pNGNiZ0HOOZWuX+Qum2urJEL
aVkJjG73zGt8o6X1+AaUzOYUc59q3mVi2TBO4snSuqAcIXOVi6Le6V02AcWLlutPRmkYCBdPZl5h
KyLqHPcCdZ7RvQPf+YPc8sdRahE/cga9C48jWDbDW+Pou9kOfU6gLtpVSnwNeK4cgyQHXp+ZeBb8
ZFr8RKIMNArA4jYIzFWfi0snARfsfJr+FCW+1z2Y485ojS26RLWRuXef9zmNVVQG7LiYxDH5/G30
STHkdUFlvQijf6t977WvnJNlIZxw6Qixxej3nG5PTUY+C0Rh6JJ3DuoLClrcrcCF+hX3Cd15RrzH
cuvWRvmHjS1MusE8tpSMxFRjNaBA7Roi5oYb1LYrYB+1Bz+wyXT8CXHyUmO6QIPiLkAWs8G2isaH
XfiqzxY5o/hOK4OOxz+3bfWaMpjlMwE20z91pvpxDflHeNAUy7q6h/H86sZkdNf9nRYPP3VdX7h6
fntXJgFWTzhe5wos8hb0x9amm9vxKWR+UmxoruXK8luwWPFwI56WKefY7TOtfMFOzYdP0xKKlcxh
PAl1ZhE22yHBKTrKcSmjUwjwOKwiF4iQkxCQFKoVgT4W5gnmwWjm3wDK/GQttIYG6cTWKF17TUu+
Kls8CTpFaTl6zV66A/aoDlpWcUlsPk5WjbWz7tWJ9K+m7YaTcgnTIu1xjcp7XvdIqjfkeX50A+UL
YohD45moPNrxSA4Bx2SlLTn1+AQaotVxPjHUQBgPAuk10Qlh9bLGRsEgNzUf05kOcmlX3rpWiQ2q
bYYPnp5vasx1W7K2OhJsPJK/nCrciFh7SPP60KA5K1tGq8aU55uRvsPQLOMYN5PADCB1zLR6wCyM
tOl0SXPKKTlMiD4wV+qz1kV/jyaCkUpS4mGwOTLcRh5RKvFUkfEHBBGHQRaJbdlb3XGYMQSHyBAk
ntULEB5kdeXJ0pr8vZDz4+Q/pake7gpSCJj49O0WDAYQXF+jVMxttIOf4P0TxgwhoySrh0PhDkfO
rDcfKUSYGMBaBtRRuvyxbPvUkv66sl8RMuEZo63G/z2SM268CKQzAZpX3uGq2Y/+mvlHHVjEGs8G
IaZTOFQ4FHN/bXSkTDHauc4oOvdQUhgzOA5plIX9gYySuWI5fA7MhF3BOWrjJ+6I9SMz58usAYc5
01cxzv1OaPJoOpoZJAo9SRHO+WbQxA8OvX0ED2zC5KNqc1xDvAg5YV2TFo6gJD/6UzYmV3Sp3+JR
UGSNmHRIbjC2FYZKwFIe6eYgt1Cmo9vupm7luTJ66YX47fPxRFuPYzWNtzC8mBpKwgfCnr9oRQGw
lVNFeRHm4yGSGcKWNCXHMfl0oTd2ldWuNHyph9hMHmdk+DuWrPVxYDxoD57iUoqnjaGFZ7MvnxwF
Sb/EHbDzGvK9UI8ywAzx48agUpZOxxKevwrV9MMNQWqgWFIHcdDOXZ2vmRcmJcUCQlXmi3w6g77R
EfLhvNREnu60qPKOKFY4qjS8waOWrBtX6bt6oC415jrZ5eniz++snRlhVc+q6xCprwgMPQ1lfGuH
P6kjvRc5EP0Q6AMjagZrA06y+eAk7rlVBKc5FgkHdS0+US4xJKf4wDGijkk9VHcAFn7j0HgDdeYQ
ioXSVlRUQDrQs1ZacvtNs1CfW5/5cQWwJQdNkri4G4fWGPeqLo6NUc0H/OziSGTAehRFc7WcHmOK
sQUvBAzPTaYr/j7MYU7+TuntHLOpqZ/63qWXygou7RH9jAgVr03YXLIi6i8NfX4w97m/SRBryrxo
r4sLY8L9+QhEmovM6rvNSFjwAgHc9VIH2xV7v07LyWt6L35S+YeOwvHQVeqOhhMHvTFsazHWOwry
iklJg4kHNFl657p0MHXHKo+HJaNghX+qpfk38rv0lBPFBaPIPwKE7xiutQ8yHNt1plnUC/g22Fra
XvudNJlzmsMeSWnnc9SEuOQzw8D8XDMyDRHa+iOa4WmOX8hCNQEQTX8KBO9Q0+IBC7G+pMwD9CMv
/dGqB347F0uQeoScxKwqcJ+QSkI0qmdTv4TMpQKs3ux6FfDssd6UqPV2BSFfK32I3Q0s5iGoh2UJ
vOzDakKsgqwo+mOiRqD3aCmoDeV87xUDpT08tSxhcNum+MUanaSHomR7HoViM+N24/DN9m2LWS0T
wJFtdiwBpuEN0oqZN1epHbzsalOIxuYTJSQxTYQa658zES8d+Ke086yLFXUzqyEid6uWcjPGxmXF
yZ5WjGmm5SfrDvLzJgfSS1xNikULqw9JYDAKnJVkLdiP1KaF7O/9NG8f0grzm3L1pz4v9UOnctQa
MQdybBrPVsy2Uri/+L9s4gK1+77s2Wgb+ovvSH8X8g09NxuO4YwUT9ZgzjL1ls7VpYmS9HnE9+tB
jXhUSUoUbNayVcGrHGud9pIWVOFtwfqr5aZ8c0riFDyR3htIOXYaNmeUwlCZhG0/l45NPT6/hiSS
uJ5zFWP1Jxt1Hiv7fuq7tduFzC7tq02JEOjCuue/Fx3AKzk6zAUWtTYUAuBkGshlXvSyLBEfM9Ud
/fDBrv27IdxpvXjT0mmH6tLH21W/obmjFLW8P3FOhAS2oaPSQOL1tnvwONlXS+RFKpu3JPkDwOsz
iX7J+yx2NBlnodwrhqC3AZRD6BNiEqHT4M1/NW3/4b8RdSbNcSJrFP1FRJDMbAtqHlSlWdoQkiUl
MyQz/Pp3qjdv0Y52h9uWVZD5Dfeem/rkhiwzBJCEJtMUN28Q8B3UUS97pA/3gIKsqiFRIOk1kz9v
qd99tuB0OH/NEmPDJeyEXS4qyvSjJdV8cN9F6mz/MCCWK5tfrSe6F6aN/ifSaa9PGUjX+cuvnX1m
AvnshXehAXoedQBvvrE3SB5uu+lp+myroubmBo8yNlejdrZQY+F+5B8mO3LMzXdSu8d9wn/12+Sf
5Y3XBRU5ECkZDN6eSnlej5G/sebSOGo+8fQyWppzpZfx1W+YMWkXNlXGN1veM1sIwv7m9A9GA5VN
Sm00KLs7A+1VAXHbl0RLkQ0ograJDkdqoVtPeE7PuWGnnwN9cRBF0gl1ZdEll27zkML9OYmJOFxB
MMVEg7ahH24fmFB0/uwywPWWI+Hqe2xI32QVqddYs6/j8mFjRlgv6VyFfYLeoR6x102iDHvHSggU
F1BrRqMNAdjYzFRr+BOEsO6kL74hPM3rRmbppZXDCTpVdjKI2AEI0D4LTp6VgNkadHXSwghT5nqp
Gto8f16B+tdCCOb62rapdBzpfUmj1kCXOYcJ3/o5s8jhcXtmDJM9kozeIxBHOwGzOrUPMdlxC+7b
rZLNpoMcHyLo3nWICIhkYfE+V1N9cOKhgNHoQXew5LaHlRMUvL1wpvKtwRpVMhkB+uwh76/URUt8
wIsWVWg9t5s2MqaD3n1qhv6vgW9A5GGXHquBvPGCFCWLweHjkFqvEk953zcHTMbN1uj4uPw63hcu
cbQd53doujAUBj3a8Ljq58QfwftKdVBuHGi0FF8KukB8h0cMfrsFmBczBV4o9QoWPlYxOpvIpDNV
OXu3gpMrIJb23DlF9mzDQSBaId0BDQ0khN13B8f6Eo0r1qNIajA8Y0XoWQDdu5RRvieFkDtCukGt
ZPaDl3KMpPDXyp4+eYCmFiXThxFNaIRmLz5mutVuNOPk35UuZLou16TWn7hrENCUmrZNPbQCTtG4
+xEmetgvrsVrO6J77cShd2kmI8e6IrnojgOWzY2akp0qGdX7YhHrmEZubyy1YqxW2ez/yJIumzuX
AyMgqyg/uqBTEGfkqknbBUBdlg+jpJLC+9xdKCbK/WTQC+IyY+pJqZL7znwyYhwA1my6ryRIlbtY
EULd8GZldqV/Th1j8H5Yfod0vnVDdsjYPpx6v4ufW2+IqTLdbEuE9GZJ+zokowEZSZKEw2gngZLO
dz/y/zfNvVgDI/3fD4szsW7Mb8nsvfhx/kjhx+zDm3cjUrmA9dXLaJNANOf5QfQecE0KMsplO81h
fyvyaGPpG8jlXZJw8MCTDISBd6JQyhSjB4ZxAwSmD6YJ9Bv8hr4LUIWtb/+Ee+NkgtpMmXN+OHel
xGz95TSu5GUhwBCf0WQ6r6NjshM0MXy3y8bx418uWLNHhdAo96+K7DyAmKBBsHgnu+cxjX2kQ0P1
U7Z3Krfyee9HGE9ezdwge6rchKHaQmj9aG+WxhQ7OxojSLDNjRutPU+kORJ1mVd7FqzngTXjweq7
96K2FgZWCApdr36urTjfKA8NiWXhP+rqX2mqPW5UGSwxJbfRDddM84yHWEuOhHeDoErQRlcTHu7M
OFmD96uxSm00cs4nGlGUAfGNZN778vLOUq56rrfim6zi26Sn2B0YlxFGcsAvghA5tU9ePNyGuj2C
ons3hgkIUxnveGI8jCOYq7mu2Nba1m308L5SYrIZgYBiAXSqc7Jwu1maYdH5F5W4RwHGI4gFO0Qu
BHytgjUUejXXYFE82UDpWfuSpusWD3ZvsSTBkxDU84FLoEohUvyWcYfw2mYJE/MIsTPRWeBAXwns
OPtuYUMCJNQqEj6hs4u2spDvEGHaO/m00npQVroOC4aRMY1KZmyAf71HsJ+CWtKx9/XwAMYe6XmK
BLweeYdqfNL3vDdVv8W1gYLRNje5bs3BHbLKFY/TpGnuEbcA+WY7zzAt9FaA7f625N4/3FyvEMzG
sVu2bK/97TJyvvD4UQLMiCgAN3wqEhfWkcQaBofVpeZFwJVyb2lGxVHUqJtfABWzXLAhxWL9mTET
QYSM1IeQcdY9NdZYGpcyeR/i4tSI46TUUz3OC6Ujo4eUlrDoNVy5+VU72HOxjnp6YsETtLI08eXq
1ZtZf+WwwgOnSDcNtM2gUlBz8DGsneE9tQc9sFMkFHrtbGLoJkYnP8R5RCsZgd+igC+fRuANq6Ey
0Vp2oNZm8WTr8h1l3Bja9R94IUxoTQsLdO5vDUpG8rqbO0KbmyWRXGqZ+wRm/aNL/Szwtwho2ErV
zV831oSzNTKY0HRgciHQDkHntp+s17GFe+wb2HJ0BkHFTNFcmma9zWd9I3J2MU3XMJp2PlnI/Zks
JlZpyo5Bui6O5IJNmX7JlwEXikUAfK91wcSmmZEFDcOyPDXQAtoBWxjLlu8lZrahYky/Nju5EqsI
cStUWqoexRruwxGDzj9t8d9b+t0FDMfKl4grMZc85rb1XuGGZASFFGM++bH+5GJkYCjpL1sVa28G
/BY7X3WmwZ/sjgh5Hfk11vcE6WHeO9lzVk3vyGuNDc9bmEUdI8Wl4QAeiHtEjJEwid5NDYVivzhm
kDjOO1velPnwA19oqEmfEncRW1/W/2bpZWuiMZwM543ecck7JVrmqX0rzHJDMuxAoNC8ThM2cbOB
47OzQDq1HyN63dleLrwe1Spez3JCV4cqkGWM2hZu99bGPMrGscXz981n+aLZSXfpW/u7YKYKLb2i
aO0Is0s6MxyQdYese8KMYODM7KhjcvfCYJruXA3+Q4sEN2MdbhTVfCsjtpJesUIBE5FrK7sNXeqp
jfJzkTt2MDglbySOf92bQgnTo2mmk6f1j5mDU7pJ7XU5zPLqjgXrouaZVcYfg3hzNTIOOKHmtVUz
rmoSb4Ks6oDDEdOeSTRCWZSce9v7A5BK1qZ/A9XLurLOrwslMbprLCqDZ8DiGPJP1yUVWKNA7kRM
PE7O2mu5azzNazYuL6McSJI0nk2vSsOe8T8m+iXklRd3HcPBTOy1qeU2MOocRGBt/BtR8xA0IyFu
EzoJFWdlyP6W6s41xxq3Ycy3ytJxu9QDN2SiLmVtWsya8kNrtcQUseNAQgrJjIozovg8FYQANX/w
w0luk4Zax6j1qDjiXdEPQbakQPAS2vMkuaH7+prs4cEqjh6Lt8Bg5rAyOgj2jPIh0HO0sN9ZWxk6
RhclxmqIz/IHpMRPq9r0wYnjH5gER/R40Lit7MNrvOex4eTX5uxBJeN8lIzTEjhfmYuH0S53GYlZ
W/Yzjxh2KhQmyUkOAH0pOmdqfIRItgyQCJor8ngqyk4zxEHLRYM+EjR5ti+b5W2K2u84vWq+eJ4N
YnjsiJNqvqu07fyUM8bEsvsv9QGL0/Ok2DJRgBXxsOmlqkLepN8YFSGD8gc5DxqLcn03asmnIic0
U5CtLAa1w5xdIQOSojEbwNRgiRndiESWQf06M18xaG3HHsVO6yhGWS3GqW5k+4y17aQb0V53y/dY
Wg1PNFl1jl+ES0T8h5dMh2Hw34dsvXDvY6Gwl209HcxF8slZd69l7IRdnL1ZCYEOVXleEt8kwACO
3AILzZwBm3esF8lIcTezajcpCxhIlsWhbYUR8KuJt4g+key0iC1CbwKUAsp5NXfVg08SfeNcLcnp
x+9xrhVSTxAKd3pC95z1yASa2njOmxe/JczHj2AiyVcz86dDkZtuiOuOD6Royoc7hZs611o1ED/f
rJbtHQv7pm6SLVouFAt6qR8aVT8mZjSfPbtb90XbfpXgMcPUIYnR46jZJF6De1axXwXixDIbNzLY
Ob/felbpwgObp5Cyg+38XdfiOsxdyWy0mILE/Sd70l25mLuKTJmD7Cb69LjgRm0ylt9gToK+qgzk
cly5luEciGFAqKu6CshjOR6t1npt7RLerj+JJ7P51PWUvt7nTPAbnVtDxvWGfQra3zq+OWXl7hyx
bFtTct6Vi3Hskyk+RoM8meMhtxINOFd2SBBChFaNHBOlkRXS1gGKbCt5Yhr1icRneR5SGkZbVO0a
ynSyMch9x1wAs2aIDKJ1Ycw1Rd0xuIq9zTgUOHumJj11LhdLUhB6qeuUKbNmfTRdFp2SdnpqYewh
bagH6NPUqB7pI43Pv8ncdk5oMGnfCSfZzCwSt8w52l3sNOKJdgGtY/kHDXyVAIn+bJN6J6UrbiN+
5b3oMRgrrTwJW6/2fEDxuagrHlpdHpaifzT7WO3wET07MZMJ6bWoowrkBHgIEvJHIG34Iy0Y/o6V
xkBzU4vMX0fvmff0n5cfNQQU8/ulCdsG0BVEf/ACHN4bp3wq59Jnhkf1vTDJluiQS/oM35ze7MZE
zhZSwl7IqfgwJ7qzpev+PBMRj/6Xk4ne9JgCJpeXJea+3dZ+eUY3hEbZMgNNx1zR5vExEQceTxYf
CT3GhMyfnLf+nf4z8HCqswtszmC2/xzTO00eAOdBcgGCUUXaZ1gvIJhcBE5uS51mZz46mFH/brmk
YD8bFwBHSC44FaDzsjr4GBbERUmF0aMVB6ddgAB0/THzUjDeFgDZKO/X9lh+VgG9DxOjNfSZzRzh
/YxJDVJEV3Q2WjkuSFGF3j/Zemfwo/u8I7dBYLgQy5fTk/xZ1b96zRiibkx2oEm27WdLBKVdJHw5
MlkLSmwvXRBvZ0g408zfQ2Fr11nOdqADn0tppKUYHIuF25NWOpigXQPDhgQAn7ZmYNj+ToVdh8kg
LTqWsVivO2k5514ofTvG+Q+LLjNyMI4WDHB88+DbPWEFPXm/NHreuvWic5NE2MdMOKT49c+Dbnkb
3rZ5DdBm3apEPKfPdEferk2Q50Fs8kJT0/G99ixcRYq8REiyRkk+yRrY6IZHIgiinp5sZ+05G0t5
ItgRcd/COZekmbOzMwoXSZNve3r9lkGs2TiT96Z0+8e5ay06O27uNCDyzLB5pA2Ci876ceva+bDF
UrPGR/VcE6LM3teFUq6BNHTxJfdZjggVGdA0uT+4WAH3dvW/yovHa+ZlvyD45dYbJKJJPRuPgHeV
Sm7MeLZZ54uzFkvBhqZDgOqOZehX4i2Z75XB0ZrK9EJISHkZtVY7I7LGHKPOwD7WUq+PzHLTM2FK
Da8lGVNt2oFndg4L8K1dbZmP/HXpyhom/pU7nhIhusBph3eTMWerZbfJ1l8AwDNa0oicKYnXuIsr
9nY1hXN+cT0X6q18GcoHQis3aT3SqrXkOGAm7HQcGLGLIs2DievEbAch270QTTkRKcX6PLtrWO38
YFHOSVCMVGfOVbBSYVPCmw3vEh1mYIP1XxV18ixHDC1q9N8kgrauEv+oqGAoav4TzIo0IBBTcZEn
R1E1w3ry4/M4dPaOyO6Z0cmQ3dzE37F0fFyk/MyUIkALHoM7402JNWxNVc+cJ1V/Ugw4AVyWNuoO
ic5AtyJGmiEI8IfH50E5jOLRB+4INbsYBTp0nBvH/Ca8qGTwjf0jd+J1Qd53CCwxDUkMtIhOYQMc
vdqO7YURkQcBhZjHnCwwob6S2FhoG6W8o6GzYa5QCCAAxfqgB2qw1baU1ZsWgbEYyjHakb5yuJe4
Qaf9gijgW4f7jgPjniydd3siC5B2DWFhlT3X9/2Hgf1zG/Pl4BIMLPomZNl0iW2C1scZMOVXKTHx
ow/TBLfeupvQpNp++dWOdUq/iFhJQiRb1V3zEi9txRbN3roZEn+0kRLvdP4xCqqNEpo0H5T16RLr
NtWLTxyYu9F8/UhqOVnj7rMxVxiNcnGdHcqoDofCwhonvSz0BCRLYIPuZf6dzD/YW6pgVNSFYx8j
l8uZXdj7rjDhwGbWr+ibM8a6nE1Xwf5klI/aKL2dEuowTOgqk83AbJ8pn9/xkFWk98bGzbXgikFx
WnOOUaZOgoO5X9Cvypm4hZIPqMmrTcbQ02fnuFV9/eEInjjKs197sj8ta6ScyCRZM/SYHb5DfdYQ
D8eI87OlPtz/Yb+CDcphndmwMaxGBLHy7MlZriKN7qHna7hjLzdTeplivLOcll2INFBfWY5H8JWf
7RvAzwHjJqBtU3miWKaddO9aS8t9pAP5yj3+f1mMIRUkM3WqlapD32UCGvZE5G1iVK/56Cxo+Z/0
vjxgiTmK2fjqLe3S3+eQHoDMBDH4ZO56o9BXbdbfBG0qk8MHu7V2vFUBnLWN4PrquABbrWLhbiEo
YINmrSt0KSB9jiPp4Y3xGg0GdRgUjZVOchn0FgMYy8Feyn+zHcFqjfSUFD2NmxVzRFAnV7O9Dwzn
amNFE8t6arnQ7PFvljOS1E6XCQsYvadvmu9DNHs+dhCIyaHY67oFEdOgFiHepe+dt27y12x+N7UD
GoQqbjdbyJtLRL6I9+4ltfGIntNc6S13hUtlmCRb25I6IrbkEzHNI9QvGrC8B+Q7lYHWG+baQf21
ary16JqFRKu5CEGEoqFg4u/dMGjDtsjKNdA4RI6eve3KmEa8fIq17sdVLPygsJiygVriKvRi1Wcy
+eOKgQeyzZKxxNKT9WhaZ/iqWlArZYQTed1818Yx9Frj26z45lXq241ERGDpHDQjs9pu4EnpAW53
ZM3mTf1myPHR1rlSpiZZSV+/eVXz5DIqNIrlkVgSXM/sUDpFXydqtLp6/uwOJv67PO/DtgArPdZq
B/IRESq5brmatVWnargarbdFpx+vOidG+m/J7lFTjIQboS+7QbE4nFUO78eTm1zwu3skz67VoL+2
iwfL0vjpKIY3mnk3pcn2uWqit1gZB4x9h7JxTrSFb6DqVlFZrlXkHJIRdjRL81TWNGT5q0N5Ykbv
xPS2+1wtVFY5GhTNJ2RzRmSpD88K12Q8x49xIT9nF4Y8291HdODPpg/F2Jp+yD1eJ8I/IG7xgRex
EoZKBwfTPUXSZBY4cpcbyw1p0Xeed2tyFXmFu/ZYNlhvwE6xurl7eQ0ypwpASlbRX30+7S2bcfop
/Z4y7CzugTXsERNUdujNMQ0Wi6EJESha6FTIhVw1p5ueLMGtZmjTWmnOoQPRd00qMCmO/UnMnHuA
MfRgMejhXqgLiugBYUk5T/cYMmKURJJvhKkdis4ZQ0FjEk6fyopvdYdqzl8OnqZuigTgyGI1aiYk
NOfNL/4WPCkaiU96x+dcMeuaVLMt6poJpDvv7Tx/GQwrvFSROT9V0QM+pxxRkAaRNEKJNQtGYkdw
jvnGV0xYi2VAzcKdtarxVS0AZVEaHpM7OVgJd+NbwqD7gqnfGNrLZLHTL43PtNWgChpvqcuTkOYT
gg9OW78fw2ViveV6wSJcQIoj2VNJZX8kPvO+KUFJmMYZo/7K3rhkKq1ZkDCtSzmC2iY07Jj4Et87
YKzF7QKJt6WiDFRKlRZnw1t9r7e7ekQqTVttM4BFRkbClsXLReZxf8jQgm2AKXowKE9qHqKdobtP
kR3v+yUXQccENxN2s4bXEsU9LcnAy1fgNMMCqCDoTPZhjse9N2mnqojqB6Kr0m28cKb78UFYMtuO
KDdCJoRn1Sl/rc8opL2MRn9khrSrHP9+FeSYI4n27rOB+YCfpOvRrEwWXnG3t9yGwuR+8lRYSUy6
m9q2jK1XFtW20U2Y+ITH1Mz31kgkf8l14Qy/MQx+4GXRTjELWNF1Yi/u+Zl1Z2VsqOZ/nHjpaZTj
19xF9wjlZto0tZmtG21E41eO+sFVyD4LaexLFEW7sWEQZXvVyddGKKQswqwZUSfI9ESTy67Ge7a+
w742yVAlp04ym7RE54AZdJZT0eN1vj8X6ASHw6RrHNRu+Td2c3PwQJ13BuiCxLk7uB1xpH96UyUZ
qVP+z28xGZKO86SBd4LPam042r9FNOA0ZZxuTEqQBlZmYYWsKTxJNx5vtWUHvez5ENQJSjkYhHpi
HDyj4k2RN3OwMbrHsUUYE3O2VSuZAPe1qwc4mA/95BZbuRCD1jUPgrETOSTei0ymTaoV0VY0ZHwW
1gnd+3hJ6dp8qAgR1QqQmeWjA6u/A8VCBASLhWJK9KeWQidEn868hAJ+Vdgac4SHOaIOHhPbCSj9
PMSRziXh4F3rffvuOMO3HndPVP/6rimfaqNYM/gAKIdAdhUjHTCKMUePgpWrN4hhQRYe5FV00u3h
BVVN98Dv+ZiR7Ed1k6AXIyMCgWwi0aBNi9rX9Gu8T+gDR+YSvlAIWnSKw4lySUtvnm2+OAtbCNuc
AthcZfA1682PKZZ30wdNmahq5xDisppM84vxBPp04GGPd0VIbM1fgr/mUUU6a1x0LWtmvzt30Ziz
xMmzTSIt0aHe64KKh6fcuHo+CvlR3ay7uR0xYbJOnRoc5hT9LD6fvF39snxo1kpe+gVFlp/PQ1gv
KN9Zb16o3FH+zXfckTSHPShpZ+U6b+wWPgcz/UrRkqFcV6tMZ2Vo5l15mIXxaXuTydPG0rdME3fl
Ln0Ju2l+tNMxvQD2JKyPETuE+kAaUKoSuMlBwpW6kYI/d9bcYy6RxwkhQzEkLDJd/W796vhGcndb
LBMQIBLHRvk0shQBJBiD7BvcF666IbDmHCWTqI8l5oE9mbfMEmoOt9SerSMeUvgAlbxZE7AMzqvL
xOB9k9+x0qDmz7LOvF1Wl6h1PP0Tu5J6SEkyECTOgIoiYkW1t8bLwXKV87kaHA3zZMnWKE13k9P/
Vepp1oG7ITbwIpSXjvNvXGpyDHXvF6u0FRpO/6b3+VVl3UepTlOHCPEmRp0XAgXRVK97sLzHyPG/
bdv7VHPpIlPiSWS/Ht9p0hEeDVKl0qC9KDJr67syw7NIt+4/J+MaJbZ7KXNzXBlkoMG4+HaRpbGD
c+hXipeiP/VOjGIc4AGB6qy/S+vRisyUxHLumQzWFbdwaewqGml3FNGXOcdhxzHIJXOfxjj1E16C
42y3l6bn9FeGpULF6mQ7ei3Ss5rIrbIxfoman4PWxo1ZDIt3nti5xxkjgAHJA5tBRKie6dxERqJw
XA/tS1XYVxIogIc7dnwGZ4uoQaZPuUn+O+JibYc0vbnv1GE/N4TeJL00D45F4ijb2ok4UOfuN5n/
mcQrHdux/ANAZlwlosutSe8YaNxLCSX5CD4exV/+NRgp1ivhxSu9w1xE8bjxsEqt8iTbwf0iisa/
ZgMNWFaTTDwbH3Mx7C0Lg/bikPwI6uPqDfamNdG+O009rCvd2Vmu7e2b7BHWdx+SDN2DvXG2atIO
+hRXQZ/iH8cGxZeyROg0GLnZUnx7OKDXU2WkDIQBS0fJu5HDZ8TcZpQYO2g2SfoMEPbcsqS6Vgk4
OcLjUFOSKOH4yGJnt7XJKhXBCFqAitm9Jg6eCmG654aJC/xMBjWChz02q6OTkh9i1e1pGvPsyVDT
R49veKwMWDNhl0rINKnb3gVReZgiGpjY+ayk1er7RXiv41TcyJP9rKb0zRxwi2bTGhj0Y953wEQi
d1PahthaRvegxeWfTy+2YcA3G9aRwGsdnISpduXYvue6A1Ojt06mhmCIGsBYg8eBCdp0jwLS3L55
mBK5XFyyd4jpE9DhcX/NAxm0XsQuY8JtNGRS3O0dQTrV4xWFd7HiKVkT15HiKvLVMbaKl96onzNJ
AIkaqzXA+OFalGQhTEv8Q+gX7w4CPLhgd7gyrSvlBG1QhZP3MgiMv8iMkcqIeTuISd5yjPOmYKvk
FBFmNdknpyqB+FvrgjouNrKdlklER0V5+f8PrSOvE+3R1lV9s21cLT/FI6n2CQqgY86BNkCTPhGM
uI4jMhtc3sXUcp9sW8SPUaH1R2uJwVeXTGudfCfJKHzABlZftSXBZ0V/Lx+QUHhvXLjMGge+MPrn
6ULWAv6yzm+IBOi4dmmhD7Gh/TKg03G7dsVeJuVNq6v5MBjsnn0lb51hpN9xi1MlHa6OwsneDeaP
D3uOBEiuVVHvCZVQ2RchTqDW+vrsuGj4bNs6AsPHTV8Zv7Ct5aZ3UNLx+Xk3PFpGJB7+M28T/t6v
wVneROvrB4v3ILDpfDdCU1NQ+LV7NAYdtj3B21zGPfmpM1VgWkVfQ76UFzmXV1/zmW3kVcniEzuo
ssXGszzyRXRtPPgj60B2FdmGqoCTsmxtHHhpvdFhqmARz+6wSHFO6fNXblR6GzFXgltFdy++7ADK
xtt2crYu98IPcL1dsxS7ltgW1OxRe4xmLPJIhy+sOrqdlbr3AKNCrTPGHEFVoi2o4yXCAzu1JBPU
HHz45nH13xeA0PD2BtYJXZTGtiNq7TGa6JVHLXJ+FvMZiX/YclocdSftt2bP0o5gUSZfntZu8tT4
rkpXvlc2sSJ1EekPqbV8Sq11N04+RIfZ4lDhdd1kUYaQ4d4J+roZWhKltyFYlLNgfbN8AtbKvD9Q
d6v9kt/9LMxHtnVyNlINoOFY7AcbMoLXRps546Q3YmKJSZ8Q42CfFcf1+T7kCoesohum6d4OrWG+
6JUHGvj+U/oSKBRL3u8iffbD2DTaW5CrKg9VhsYws8v5Krgp1kNJpMA8OidFQxNDjarSAUpWid+O
gNydzrLzJYXaq88nZ0FwPBhLf6znAbdUsZxiwzZ3FicDlI0+REISdPH8i9LYPDqu89uKx3LMqyuf
9GHI0EoxZSbGLMnIGrMNMFi8dBwpxtksIxaW6ocBugqWNtFPtUzDehjM0J3KLnD7JN8WlN7YynQs
zCicWakVm372843t3Y1CpX7Tk5ixHhNtCBvJ1kAsEyvt2Lfdw1T7yTYZsVYsYxJde6jJuYMsPXZx
xi3dqgKupdBxP/VtfhsEB0iuBvfQJtolz8wb5HneR6crd6W+vMue0xITBNSmIhzsnPw3SVhUX17+
+0ZypjD9IzgggQyzauJBEgsb7127n441cwtR6rC5vJyTavaig9Euz83UbTqf+W1q20RId+2XjMfX
pNPUY81QP0jFzisb8+axiN7FbQsHAQXRwoL3pRohQAFAR/JI2sJeYH3cszUg86dpjIPmltSWoncP
SP5+PMY4yRgZVxa33CKjnm3Q8NZrQoHuwUbtLhKW2pHUMobE3qlgzCygE5lHFkhmbQ3LE0emAE20
2E9D05UPsxK3pD4WjAM+2BX5OxOpFdt5GI1WbcLUvwuY7TiEFfOvVuOaU8X61B0i1ezG2vvzkm5i
B5djUyxQ4TX7UXMRzI8OfV3tUHUyMiuNpkamS5XlVN0aWjYQJMxkAAFeatRyazECzHGSh6iK38CA
TatlLsjMMtUp0vnMGoDpno3aK26NDpyu7CG1ba268o7NPXarRjCByA7FJHL8ZNcUeUgKgVqnefni
FS1e/84FIjbh1mi9oNBFj10YsYehsulW414PScktA6G6v8JV+eekK4LPIZm602k2D5in2w2DYBkW
iZ8G8L7cu5MpPixyfLWNCD1F24E1anGNOKlrncqZZDi0Mq9Na7nvjseKxlINVcz9p67xOkLAeiPC
yTiOjXMnO/2Ls3w6gRsOFoN7lDjgbSzlWmMvtF/ANugZYo+nku4EhaHX4RQebshS9xLu4CoV1Zuv
O3FoNuIRqctLa+DAso3yI9OXF+nljH004i9NL7TFg2z1BwnJJdKddsWUMgeck/+UfUE9bIPOrt3y
FUXrufFwMenmHA4zpE9Wq4FTz93aldl6AvWDAaZD3NqYp2rZNa69jzHPr90B+I2fUOnsi9nlZBVM
E4A310QLVjGgknPswTjq0oGQpH5fkt/oRdFH7zU2c2PjpUzHT1OzrXXJiLCQd1GA8Z5l9olkKVKn
26TcMMf3LNzs3OIEqSs25iOCvYYHrhpuOEJ++EUDykOKbhOl8opRDF+1liZ7R/v2SouRL+4GSFmS
1hBhC9Oi1rJA2HVDHtpNjUuK8SJRk8+V02uApexnK1kAYqszofBwEMCDIaR6iEdgP7Ou4xaCXLrC
cWnsFwPMDKbcPBRddRxcphReLbYU3PgVJ73Yq5Hpa5dW7aHQTWZvUH9aC83P3F+I+oJvo9DEz8Ax
Gmc4TdwlkIK6GBxTtBza1DyBqBc7LUq1cODPozwiEqUZhHkZqpMexTc7SZc3HeqOO+Bb1xLSI2v0
wWqYrFWxUHM3vCnbtHiOlxKKsGfGX4bcdS0Z4n1DEEfvOq8Dse3nqe9vNR8cI6Bp1Q8GQ7gRKzX1
5vLg5+m0ZhHW7QUXEuPnu8L6ngmiC5PmfMHE6rs9BVlkrVwmubSepYA49Yv5xjnYytlLWVxdi4VB
i0/MG90YBbq3XE3I1b1xSuR0Jf6G0RDxHeuCgMdV1ejiUCwqXtmtPW17tq4B0ZhpwLXiXA0UROBz
8lUypf2v3HBc0IE3fvLQOF0Vlv+j7Mx2I8fOLf0qB76ne+/N+aDti5hDCkkRGlJK3RCSUuI8D5vk
0/fHdDdQla5O4wBGGlWVkkIR5OY/rPUtRUw86ZUMzIFZaqRh23ACOKFDlHe6RxtVdkyMOW5JuTFQ
JzUN+rhpGkaYcsgy3K5W66pjfuGWcXioAI6t8XcTnNjPxOk0KllVoih2Y4pn05cIoPBo6brWOAj9
NY1s8WiNxludw2z2qEVS6MenVur4btlFqTmt7uFS3xoZ13Ed+OfCYF0cdV54Pwb2Bi6nf2h1eBFT
xjoICbVOC3Vqe8EGoWPbF+sx2cbcrSNgK5YPIjj7Q+cjlQvbQ5M533FWk98n+J3IwDhTxS02D6Z7
HYY2gm55lDVEiplzk+5SIOCIgpC0jp3jX2QXEIaR1P29a7GZipzMYjYlrw0Pc+I8YP9pm8x7DFs0
6+ggU38J/qRSq93bdFRPjCE6wmyhEQ44shKrxRwkqvckqMTJKVHbF2VOlHoeGJsQUPhhKNk/ZZe2
ueTdXD2AdX8PYhNpav9utq/RkGlIjLiRpEMWoLLvCjyxxhDVR3IbmDkP6Ghm8ClDReggg0+A+ExO
sgDvVyJo5iuSsFX11uS0kWH1zekS+UiB/30sQ1B3pX2tOtomZpggoCDBHkoL/LLum5qbHvtSyjDC
8Tr7OmxxUICcvomtBZiVZTwxdXs9e+1V1+bqW15rFou2Hi5VLr6UG/BQF/J1bmrWt2OEGZDEFSc3
zZ1hm+k+KmCnMqYGeEGWHZPkMD82yXm2o4MLxBq8B87T1vkmYM2aTUCv7AEVK6znSmNMGHNQBxKy
CTMMsYt4BNNenaRPypSJHiCOok2T4lHTPF7otHfS6eKNgechYX60uJGflGIcUBCWtBlt0gNQX8Eo
vQmLhqewsdh6DHgoEMHIbHg0i/JsNVIe68bh3AvtgxcDoOgmbW/767kdpl2amRADa++sOM8y5lRT
03+fe3fbTKwl0KNkKxlULxaUwFW5QxtChjJaOtRzb5g8yU2VeCnz+MUneB0XOUwtR3grzh3WpLUZ
njTtsyB/ncgMk00JMkbPbXHFJRxJHtOPPjoZrYf52UrKrZCPs4L2PlXvXs75JeFZUPY603HK1SVG
y7ypakdtLWoJBg2rGf3rbeU0Z1dM+BUVivTJ7q9gytvUKBHmNHd6KEpKC4Lvt/aSETxxA19NGU16
HXXYZRJiZn6maHgZdAqqBhqQDLKK7raJ5SMcIJQ4JobiMqU2aY/Num5YKMeI0YX1mpac+1DIz95c
DDs86Cx+zBGZm0ZsmU5fQ2bNOxq0Y+e2hKQm8Y3n3ss88yFEkR1W4P8pZ2Xd6Th+7Ws4FDVO+Vip
8moMG8SbLYP0eqiuO6OUO6EYxI4hbPLQZzY4s1GZvbDcJbnNZIoV81XZLVDZEnLGBJ3iWMdlyjNO
3Rql8UUT2G/xNk0cOag9RuUxZVEVlUJGiciqYMtxTaOsbOwrNdHsZY6OunNBcnlTZr6SA/7Yu2Sc
lDG5sVlXgVKxIJSyctjL6rEuBuSZLTJDr0+GrYPretVikdyjF/pUvYchhI5EDX1zSyDel7ucVDGN
5bVTFg+DS+xZ3wN1y4ZGPQ29F2wEnqEVPSPGy74fT0lVs1gJ4NVMtPNW7UcPmMzntRliTq4qTBIu
hc/GtAAY4TmIEJWGiBAmlIi0JiYbJU2UZzHEV+UY7BVpRwhEkZA34FrWgdW4V2Y1v3FAl6ew5w/P
SUEAJ3RCxUS37QXzNcyYYFuVJglbwyhZPMMIYPThsupmfLmkb95lMdqJuouKw8RC8DLWyrgEwt0k
rYU4Bd3NqjA6ubWQxl1nE5Y4WbBMi0ZPbAlp2iIDXTk1eaBjZF2Ihrgbo5rzLz8NcQT7QGKCl67/
mki1gPeBd+B3hUfpHIOcGrwMhhdRw1m2JoaxjLZxGLDFnm0n3QbKAfY7PpNGjuyL1m0lau+xGHKI
zd2xYqdim+VdX5/TDpmfJ9L7fEIqEwYU0pV4EVJfGsYbt7bPUKMHpbLKRHZKx+bdK8HiUEUS/fTO
jUwVpOKtU0M1ABSrwTssXa7PCw5jgAu+36zbyP7m13AZrKbezQaNid3xB25oJArMr9niC+SL0GcD
0v9w1RzzNtrkE2GypriuRfIBtiC9CuUnnZCFgoZLSTbmNrRUupIJM1RNch9V8LAOUvPsuy8ijN5t
mMccy1gJ8jj+Mp3kSzVJtAbQhrwMbn02IC2Hk3vRzuvUhNfYCrYZoqC0BJQfNBIearPK3PxEAuQR
DxzZs0l+LgD3sCkbKA0L9lLT4qB2+PzazN8xQsf9R5+UmJf0iGH9U80jRu7GfwyXTFESuai8gNT1
yZc0upfFTAnWx2SfY19U+YDkislR07+QIvmOD+1dlOWPPOJ2iZ13Hcs7VN1Q4Di/KEu6cPQ2xmh8
kizWrm4tmS8xzFdD151938BNz/fKB5YfZo6HX1EhmW34ZZg0FWwvlpISKEn4UAJDrPzuUYAbZHp+
RFJ9o+aFqsF3TXz6EFPTTFM5XhKFJNBoffzI4YPdqpsk8qZdT62/AdBwseaHQvj7hMDQFaN3Ltj0
YqPNWv/8FcXyUsK03WYTVfnIpTQFjzFtiWl3L2JmgRjRXkDjfKRwxoAWmpe6JMhbBcWnk3yb2ciu
RJmxRrUeyT3ZZIGxrdCvAFNGeRi0LziTb5f/94d71+X4J6mIGjk4lANmvWzBVcrQfueZ2Xs92SbW
RB5v2Foc9fJW1NF49GZU6ZxZ24Zm94DdHuHrLD7qdsLsM/HpVeI4eHLZTgU7PbL5atEzdBaReP35
p+HAPRux8zLWGWpr/Ybv7KYfk3E9yeShNT0iDIfbGQuhYjfd++VdVunXappu0hiRsbCIqilR0NhK
nTrsRJ7I3nzLepoQettzRxySvnbs3AXOZQZLnkTzL5z9//oY/zv8ZEKecf4V7T//N//8UVakwoRR
98s//vOxzPnfr8lmf/yKf978//LP/vS39p/l7Vv+2f76rZZX88ef/n9f3eate/vnz7/LS13+YUt6
RDdd+s9muv9s+6z7+br/h//xvz5/fpfHqfr8x9/efuRxsYkhusQf3R9DzkwHa/3ffhPC8PzZdv+1
+izCt+wvvu5fEQy++DsJrr5jEUhomTwarf8XweDZfyeERbmuMD2bdewSzlCUTRf942/K/bsyhSt8
4drL3zD5ohZL5PKf5N9tS0jlucL1fn7d/ySCQf4aweD4HgRTxzfZQ7iu4xA68ceMNNciPTnzHA8k
WPIddfaNa4lHVCEHNOOvRkt4fWiUa0WP43OfjeVDiVL2D+/ZX6UliF+yEngNrC6V5bqesHx+uz+/
hkSNePeFz4Gp4P9Wtv/Fe3ZTwLrZ1k2BuPRj0ASvUEMsQmdn135zASrCYBmAyCUJFLXaOxAjtDWU
Z267GW1YHGo6adi7a9QZ4D48duq1kGtTundTlX3ZAG65eaZDZ0KxbLrp4MEG2VSs0muUkuy0Ip5J
+aGQ8KIlmI713PAHoksTbrepipHgNo4IxFUAUnC1GWZIPqNMzogdY9AKHa8IGTFBbdoy3n//hskl
uO5fd+nxxz/+5lrLG6bojCwoTcq33V/CJRYFkJVMRGPagfU4D9fovUCEAM3WKADd2T5MBs8hW4f5
OoMGZQAp3NLTM02yoQItT2ABB6ursmst4tf/8OLkX7w4zC+EjiiHSA/7lxeXerUT0Mx7e0/05FFV
EIWLfuep6ENq79E2KJexqS34RUYpLi/RCI3H378Gbpx/e394gxj/orMiq8T58wWFFXkAipZ4e7O0
0U/r5zGDXzE04tlq0rMGA7qKRbAt+jRf//4n/8UnY5s88riYbcaxv95OjUKaNiaeT0YPyhLB5Mto
x2cE+FD0stpdc4Gufv8T/xxu+PNa8DkNfN93QOp46pebB6CkrLUdAJKPSJyv0wlVdNbfD3n88fsf
9BdvKig9h6pyWdsSGPHnNxWPOu/0cpe6XvZRgLzPjeSr4+pjK/wjNQvc4vJoqbvf/1T5F4eDL53l
4DTZP9rilx879lZZslVz94T0fUhUatmUXYVT9eRL+wVqxE1uAt9YxCNAPg6//+Eux+yvFxKhOZ5J
tqVaaF+/nI6x9Ky5cUN3b0XEzBj4AMHVoaRSlBctVp4r3eJ1Vhs380lYRntzmOAeoJA6ifYpjmli
+tQDy2s9JEY6b8gofB4YVcPKL9X+59+vM5WjumbvnqReg0JvZRk97D3agq1vHaVs630yeM068snr
ZdzROKAze8PCVT3E9tpFrIxURD8vaASG9ta7m1ekiEGe7TpAcY5EJTxJE5R5UF4zcz4R271wHPDg
kZkGHXiACRWwxEIMUuMwFpi9xvy9zEx8HWBSN1M9n0c5AptpFVjXucGJizKIxrpYJ0TPbRLiD9n4
QaklGxdrGbd0BLAF8na1bZUrt44tX7wRSV1mjbRIpcz+w+dk/sWZ49u+w9OUsfq/33a6iJVGmA9X
30m/KL+rVVLbnM72dT46h1yxvu2d796UvhLk8IVGeD9iureAOk+gHXs/O5VldVY58/rRkbuO1bGv
Q4bpnyqMv2p0tkjskYMgBKgDba8tst5mmkxGCNZtBdRkDXvh/PuL7y+vfJ+6wPKlK2zoT3++4ZoE
oYYNGGE/M7yWSbAm4wUaBGxWQoxufXK/BBsIU9tQukkB/f1PX775nx8xvhAUHhxIrGf+7cqHiNRq
hp3e3irrR7ekgPXTc105j02ZvzqFuImqsP0PhyfnyL+fn75QAhwxEy3TdcxfTu4asrLhItXZM29B
pZG3N0U8AHZblvR1/tr4+rmFaYqODVlqmsiaWAk3PihTbyPHux0S3J5BlOzLicGU2Yc3kpkoFjBh
AMRJpnoxxfFodjyxMuEEU3yjKvfQ5lUuY8hxIIfJwoqhpwpvimPfMi7FNOtE/MTCvArT4rFrCYUZ
EE+LAEVB1bOp7ELG6IKci77WZJB6iy85+Z6DvUcsUZ6CCj2wYz/OMxjGPv7Kh6qCKEsbnzTDPerQ
FQbiATDx+DzXeDDq9t7p/I946PZtJj4SxD7k39lGsYM6sjfYKqxTlBpYSo6dVbZ7YXY0bNkB1uA+
88sXEALbnrH2ysoRClYE03iOfVqqHonDQhLqsrM0SntHA+RyFZN+j4dGy+pYxON75ihMml51KnBl
0LbTnFHlXGrtPC+VTFOxA2+a7DUPLZ7hPuTxKnxWmm42FvltVo2C5d9b2fIvIES9lpXxHqbDfaNh
JdvDcZxJUjHHzwG9E6p6OayBDlJINY5eYdjHqJ6SE8JcIT/l5O6sUEeTvBLlpKyMyW4is2ggylcG
m8BC/N8Oz/nAejYkNqsryi/WIvUaDO1XHkw7GUHeHouHrDt0A5+nneUfkD4efOJuyLlGCD+N907J
T2OhyjSQGarsCGwyrexbb3NpZd2NViRY6Cn7mofiGaLY3owhulX+rekXEDbi8dTbjdy0DJbWRVzv
g3hSCFe8x2DkPFHORqc97gEs41NDV44gd0lUN17SJERkzQFCPCB2hoZLCdniXgkCPqLQfZN13bMj
4qP2ku4dz8OOgxlxfSCGdVLRQuvHse0uLnBS9pO0jRU03GLBxDcmjj5C+UxLCYxBPot+nX60bvKN
bSpALQsxQAe8wiTXhguQr+iyns94+mEwwq7a/iocnc0IFBVYJpp+JgrwjytrjfkUk1Dtn8NpyVck
QpY9B2NVhQhWs0bzQ24FbJMapVfDB+WldKSt88xBGm8hDxM12vc38mQPrKiRCm/8tDO3wrY+I/ga
K2nz3IgZpKzUQAZQj8hdO8n3lOfWYvoJD/gADjjG4mCwmZd4LFQY5q4ypqM4vcOn5YqRXs8sg5yH
2HWfS40Mt+rR2AY9tIHMyK/JifG3wAOHrR0QGVs55kHQueGl756FtJkKLuzjMK2oj/ESDgaRKjJm
EGoQ4QFJbdUQeEYKZPgD6l+19qlaQKMtGsEqvTaScaMWd0DkRC7SA56onOCr1PU9/MCU4chFE3xw
6YOurXestRYY2GBCHj7sZA/Gt8AfazQN7YjtfSJQwRFP6yIyeWkS7qYs586RMfFSCLoOdcAFTKkZ
sXvX3PI2N1JVnZ2OKr+30J+bC9oPLf5Butaugpu9IlUzPoRxW6NmWFvkxop+THeYJVn2GtW3eBEC
gDQykNbVZ+HVrFup8HIu5KjQz6mKP4K+OucZb1Eq8vPQogQKBYxpWjTNWjXoUMY1x5Bl8z4rmFcP
0Xx0JYAR2yn0pioofwXCVIbbehPp7gBd4jlPW2/TjnGz5WUsAQKqqmi2lmcrgiEOoIJOJsura4cb
0gnq6zGXL02fGSSyGO9VxSeTgUTYlL5GlGzafIF+7lGLrRFuL0LddDd2EyOnBD6ezrtd3cgbor9C
lPDNt5EFDrivkkZhejZHbsWCvfTKEMMegwWxrGHI8VbCQ+MmWSG1drbVwOdtVbDl0/LLb3obYG63
EDcIsxJOBW1tIhTOb7OXpuGZErgzMLGpeHXYSQqbMZ+ycuDWQ3rLBXOf57Hc+Muql6dY4ZEqBv/r
0QjbS1FRrunllGr5IyRtC11r8oHGE5uR31LYDLges48K2eNKjxUwoZ78keUi4cGEWzSwkK6IQ0BO
dy/wlMXOXgH/X6Hp8TaqTC60ScjuwynGgGne2ikLeqteoOgnCwvK2ofWZN0SSHZ2yBpfBRRZFD+Y
B+pxI0wBtaU/qrS5c5xyNSaYb2JO0x7MdLrs7sXsfsNJQloKJh2fxaqW8qZScFeZ1DbHcijrVVj2
znYepwcj43SQVYVVNLTbNUxSvESjfC5KDN5DnP9AYnFvYQGczOh7kWTNIQYBo5KQ9goyAQT98q1A
a7XqOo/zP2iv4nK6NwfYYqbMz5QUN7M7fLDYRbA8yhuljWeR4mAMHeLMzHsDXiiDeR6ZWtVvMpwf
cgOQ8Tgl8TYMT17Bmwr9/gzNjCBhi2cJki6O0mRnhTGXJZ/mjgD3sIea3Qru96Dsbroy3GDufu2J
Lt7+fMQipmIlUM98gPWMQBi9tZkVhzaDyexUcN1JLjEKRNXCSDjzLdQoRXSX+sTCZ0of04H7Vy0n
umsEAEQkl1g3mfi+TWMP2ooSwsCmPhsDQSpE0euO1XpEUG+QZgDFb0sBgKXGOiP9CUcqSSNF5Ten
SXebf1UwAy+0gk+1nkd+GatsrgZRPRDNHJMlra9n2b4kmLdYa/J72OZDFoCxRYGHEnMuI0LT+jty
uUkdbhELzSF6vAoJgjkG16PFt+7L4FN08j7wkq/QRFNSYY1YeVX3PLAnqx3rDvjNKUr5fnE8YIFm
3YEXlf7GJLSMaiZ/aErjhGfuLWR4duYnBjoGR2uKDbGa+X4wpObyUhufKf5qcOKnypnxjnZVtFdr
2OTVrVeZzxAaaziBCFGIPAKZEeb3fageO3JRNoSyY51o3aNbleJsdrLYNrZ+KM3OXePRJek7ltFm
Boy7yr3xfWhqRCzSa3Z5oa8QotV72SxhM2n6XA3Mr4yCVC0n0msppyUyBeehIjCI/MHXClFsondG
OX2zSTVe/xywiYxHfmtBukYuyq2muz0WqTv6NoKBDPu6LosX1kkJ6R/VbWY94/kJrrqcFR0AGlpH
gbyshTWS0v/NY32LoDY6WskVqOaHWUaKNwOHh6WSI23zdJUoD0JnotZZw1A/Hrs7xRy5QMuFurmd
Nx21884diR2RA6LfWnRXsFWD1QRwh5aJAz2lxGWpRFbGMfYAtQQsgBA+eGpvOH5G/VWZW6rNrWtl
P9g3+ysDA+8eYf3eqfvnlCGvxwaq9hAYM5EJ/eLMXbf3i67fNanea+HuZCDPbHehn5fhp+GRkje5
qx3DFeTeqXEVVdM5tTA9wPBE4WhsUO2Z29bHbDvGOyqX4Rhm2drxQ3vDEBYgTw5+w8II3moFw2Ps
LvgHzpE5dZSvLMAr+3k25+vKNj+DeBkV3pA0BO3LRigR+O15orpBwcwDQCGVYzDvA/JcQ+SI9xiA
yLAJNzZkz5UR+A8WNRTmfB7zIYmX28ns7uyaginhFFcE2W8l8sv2q6Wj2siC9q4EDoJkEbBwaEIG
rKfxQuQSRKboZDbJAH3IRAGFckPjUCA7gMCchLicNhzJxzAzRLrfGiQeN6VRp+vOx/FeVO5W6RtP
Roe242oUVhXsGrlFNTVuBXEdm7K2DkZif3NorteYIp9iOnTLm97nxKGukwTpeEPFutvWp16LT+08
do5JKlds3VrsmiFzbVCzY7BOkYsVBNBHJvFcVXEJtB9i6IreAQBFG9H6174Lxr+waKmRrpxMtAld
aJzNimwNdO5k8yIAcRz1TZR0H0iQtmqOkYZE31J039DOl067/wb0ddiwSYKXTJISa6ufOgvEy8Bv
r4NQFsgXiH8BqHEDHKb44Y24AXMSXORQHwuVXHRlNCtQZljH5CHA34fiwrquuqN2YaebZqkpUVm7
O6gI2yAFgGI8TjikaYthsdm1u/Er9aNe6GaQz04DhyS2KnNYdzVIPG2fmFg5qwZjsqrLY8ZjhTL7
ASIM+RxRcEFs96jjazcYGGm3D1Wt+q30ErnV/asOTdzChbvDKAhxCjP2hPRee8M6KoHHg8Vw173H
Hq/OP9K6PumU91gX3EdLpdTNFFh29CbL5erxMbIHVfJAU7CFy0E6B+QzbFEcWj025kVG5HfBYqEn
JsUzNTu9tpDrkfBUNYYKABpYyYVc4agY4QqmONjyDVVomZNRiS9K+eXjEI4PlvQuNivurQ0qL6z7
tZEhzFOIB1AKUZoBJkrWoTgmfkDoKuMw3prFr0+ddTKH7sUeLKjyMU17XpMA3ybOrmg0+YXh8Il6
FMuUQZlDFpbCBEJ2SGgyiicmAfZB9NQTcKiXttUf50tBXlaTsprOlHtTC1jTgd1CDCK6yQpuBvJb
LQZwsaVr9O7hxu1moOwZWU9SvzQkFC0UZDvaNUQsrVBN49hSFCHUmoHEedx/lnlB/duX1WYsPLmT
uXsfG1j5xWABg8NIsooW7RgjAoS4xmGO79gQ93jAwyP8BSBn9DopU4CkzInTTbqLQeqwOxLXSIYh
BwljiuaaegTHj0GXr9rpR9UFFFRJj5gkXsYYcIW2GsljwTkXB6DOO0vo/aQGEKfmyN2gT4OBOgYv
HkKDH1aJugU91YsLTCCdomunICCBt0tM1OYFsmQJSKUCJzCM0Ukk1fcAzL05D7eCYcMqd5HKL/l8
TCG/jdDRVn7OZaXSMFjr8VszcBMaYhfEBLjk06c14s7JDWaDCyHAKn6w8Nmbg3wc3QjvUgsl2TXe
60jvc6cnrK1cWwnjSSt24g0ePkzN8EaHNnrw5+AO3vyuaQT8enbNcLVrukZ/n40N4pqkLlYK4S/v
kZk0RFVxu8YVoUbAUR2fXOcRb0F94wSzWMmI5r5y47PFlqgLkH3ogh4pnQ4ODstNozkNJjnwSyBZ
L3xn3fRIoOLpKwBi76fmgK2hd2BFZFd0zPiVpME+CofNtmE+0KkRnlGWlIcx0p/oDktqAuQ2EVeh
OSIC7/vpJls8TnwkxNM0NulEKStsVx25X57zSmUH6oCLO294uKM506wKasCSkQWrS4U8Ky0CLolT
JUh1VfGYCDuQS1ON+wcbfasvYSwugccOup/qI3joO7DWjDK7uwTWSegnLygBn2RkgAI4VN547iIU
PW1EQdhbOJcwarhdz6yPMIASZ6tbLQrgXq5dS77pRGOFCzNCkYvqA93PoTR5tOfj+NFH5SfxhEw5
LB67/Qf7g9USf8Xsufmo8U903MREfIBMKWeUbH0McoZVEAKWHEFdlmwgVrI454zawMZmVN3k7y7N
hFPiO8KU/QkOIyZKkDosUtSRM/wCsdDBvBZqhpW1N62V7DE2BxSSCRZsV7x0uX/vzcJbQ9HaOG7i
bTS0wo1NwmKZKDjqLnHE2qmezeo7Cwes1gpYmyzCj4QAI4R1giTzgD4i0oTehlumnsgQISwLxaQJ
GD1FtH3l6YiQO4+w1tr2fdR31kffcDI5Y3sb+xnWidRHSORgOItJMAWWfmzb/M63pjVPSNSwBlEc
LlZAZBcq7i6JNOCZohSK3O7V/5iCB6gX8x4c2wYu3Ed/L7OZKVLI+d5wAs1x+pJZ0E/aFOklDj86
Pu1D6jWLW78rzhgJkEb6wylsrEtt35bFkygAFC/a5dwAMjGE3s4g4MybMDOWBMzwimLmkuX8gn30
YkaztTXJEoznco/EkFi2AcPQqN5UK5x1kRbHyUWtHZTtwZ3Q4EbkcyS5ctY9Osu+qPGBpv6lHoJT
LYZmZXbBZfCbYVVlZoEHMX7JGI/tgwaLcCfEc0LYe4B2SjNdMNgiiS7hsE6nK54hGHRNVL1eOVBK
LtkiMGwCv6J5bjEmYw86lvdhad4YSLwooLJ0Habua9zE6E8L/9EbS/ukeWKBARYHcxF3kMCJFHPn
tPzETlLPspjez+AQrwk3TSkzoiNAkmplGOOF6DEH+DexsDHSrDF7rBlQXnx+dG9rgxikstozIV1n
lER7KyuiTQD8JGM+uq4kd5n2eGKOqEe3UyKrFfJ3sj44ZZj7hjDLAq+zjinWc1EHe9ZY4rpH8rqR
UQQJY8yeov6cRFDWjD6H8DjjbwZ8XO/rGuOxM8JsZxFcbaTwvtxF/G2ifmor70MZ4fitKxLSjjnm
tx7TR0xUHWurkGzMxCKUllkMRqbFnS3j12r0rW1Cw5wbaj6psYRBabEkDkJEXokHEa4nkikL5uC6
EOJku/10TV3vHVvAiXhk31gHHeyi8p5qRP1SRCTKCC8mU8rUx7r0OOFnIzx4Cax7NN2dOyNeEe6R
RoLZQsi4NpmID8+AuG+0DL1HP3BfQwFvczTQu8PKMjc00uYqQxhx6EfzRzxS7ramfQOz6Na4TQej
Osxi+BHrBtSh6wWESt8RqHs75HmE11RxbbQBkXc0uzSD+cFqwDRxDhdoJ9MPk1/Dq7NnEWBn6+zK
WeFVI/4dcZofqh8tmw9tTZs0GrDp8e6kIxFOVrttTELEQ8Nd56WYkIgKGK+mAuh+LQe8+ySwbPHY
IsXsnlTYNFfuCAfDIWxgxdu3lND7BjHSqm5JxHJpFshpvZ9bBOWeT/C6kbjUue79z4Jg7oZHgXr8
iuvmy5lR2hkNmwdmVywN8p5JjL3LU6ZxGYE6K6vtTipFUgWV8OhH4t7054POo3AbWDaGDhxcNYnv
q7Ax74vUfpWsvw6h+WaRfTGA2kR8nwdbUeTDemTU38hgjWWetkaW33unI+wg3TqZ220G2L3abV6U
1z0lAv+KjvMNj5KX0edAakeGskFQwJnvynprdSFPVwTEtsvOs8AhsFU8QJiZPkQ9DTvKuonH5XHE
8ETMWn9PaujI5Dh9HsEMbicHQmNUGAdKzXqEcDPNAz4GClTt3LAEZJkRGLvZtGDvuuE1Y++Tw+2A
2Q27Y5/an3oKH52UasaN73s/LzZtyxvWQrfLclzlC9vVSt5ZqO+QZxtkbKHxtPOQ53se085myYPO
mPm5cwrZOym+Z0H6IxCxAcMPorEbFzc19hGFwWwCf3hobeYcwQAamPXlW+22T1IJa60scWQODcoB
/MzUOBNQqZwU9EUH572O9l1WU23w3m8i0t5qq3uayXEi+as6Ig3amCPBO4bhUXBYNopPPLeEon3G
DTecZNiKHJcCre34vcvEWVfM93aNmM6YuWGwced5uMIgB9LHZpy/2qHj8LwHP9Z3IqvOrQj7XVYS
sZZ6Az7nJXmtjx3Yg2Z7FXQmCbfEsAUz8boK96/p4edLYOggqSYth3staFGkx+E5ijy9b7Ejr7g5
PrJpxI1ICTXVAL76lsSmLu+vRht6EYjb51xuM4B2/IbNF0CxnWgNLDLeewqJGrsQdzX5koR5e9a7
xcRkDWGb65zUiNhN+W2p5yb2LT1Vr+2p5zkfZ+wrdrdWdX6rMNzP3jDuTMGM1berl54KAFMP4HGk
9ZosTWBaA7Mte6lBR9zfYS5HxqPBc5Mgi29ivp2TzN+NtOVj6hwPWTE8FCFPfI5nE1Els8bIv/Z8
Va8Nom33YxMQLDkuY/QaBm1IdBueXeZaL9mDr/wQfmf36A7ZEw/ed9uyxqvU5Aj0QMitoiX6I9SL
xV9I7hxOb7IOF42BuMmr8UnUFSKpjNIhTfHYKFhUGaVgY439oQ6Jf07w/djJIww962UQ82JjiFck
HEDqbbNXJcx31jUjK54EK5kffqsK+eDjnW4ip98owMwJXNCdgW+ckXixl7b1qFtL7Vz15fvDU+Ua
46ojTXcebZTIQRVv6975SizZrczCdzcyLV61ldpMAbKtm7McjXrb3ZcZDwzE9azetnSe+J9DVrFT
xzSlW1h0s16uJ6gsaL7hNFyRd0d3mgp3BQpUbOXcLoXGgOADdFs6lefBGTkxKCzZjjcPKsOSGzGm
iDNGvegfrjKQXQSIDSvEp+7+w6JI3rUVBm8S8Fau0C/M5wkeiK9sJ0Cwrv0bDNpHuKjMSBw6ND4W
cz/I6gNqL0NpNyESg6MFDMLi8/DIG/JuWhz/iLbT6aZAgc7jh9HxXD8HnIF7j2FSY2CRldPOqZEc
y55xCtF9yY6yHGBY+wOgJuAt0YpdSi8iXbKe2ogYCSTu6xbB+ho8rgb3VGXDux3FFwg2+YbROSJj
1t5ZoNIbmarbLo+TPS7lVVqrx9RnnrfM3G/DbGYszhZ7sgXZNqH/oy0RfufOo6OHHfySmvlk+mxE
03RsZUFSspMd/ebSL87/FCsJUGqH89UMeZD2ILMJIY40n6EO9HEYckUpPnwVVSFWSZRzmRLSxaVY
Plkei2ucw7Nt0liR1LwZIKevmEq3cPIFfbJTPxem/fF/ODqv5ViNKIp+EVWEhobXyVkzSlfSC6Ub
RA5Nk7/eC7+o7LJ9LY2g+4S915668ZeKyGRUXfkeIUDHM1E8cTFnqONDqBN0lrEkNLaFsLOuPWzF
bVNc++XqS7GwNIX7Bx9Dth0EcdHlw7JpKbAN0vGVTrNRE05jhy1PO61imF1tGpbMludnXTIw9JC5
WFMzHyCSibU5AxtDR7XHKglJhA6jIc+kiEHHBL14dV2gLrNstrj33nH7bsrUB3ZrElcMiUkagiUC
aWqs951Qf8FT+Esx1a3HrH8PremdttPvC3igqY8t2faj9SDSbwu+LAlvvwTcI6p598kQ8akgELOg
wigUp+Rccbj0cY0bcH6axvE4WJpcNpl8wN0iGgwIrUKkaZX5sYtLkCxMPQTU7B1LnIDJuSI1XM3i
mwzV18rz+Bjs+S2M7Cc/xKQjcvEblweUYnPxmFQsNyWdJg/FfQrqL4hB28jvfnkRj3bpwxSavf2o
zdM0G7j5XHMtPfkRds26ZfYAP4FFo2Nf4KyBSHPg6qXB33jo8Dmz23cJbgZhRQJWgBGf7YBC7SCT
dW6It7xiBqhr6mqy7tgHlOrDbMtN7aDydCeG6qXhf5nhsGn09FXkwxeXLRoHJB0MlFgy2T69Z57+
LcLuStLJbrTcA6qCp9KZv1SPUsZzihPGNGoHfFmQyW5NgGIOmKHYFoY+j6WJbAjRxqab+LfrtOTS
gaVnEvVk1AgsoUc3OLsHfoy2PE8hnmVFiaZSpAt+AoBRs4yUtjkcFvFf5LoGHvXIIT3nEekJ8ltT
yU2dTN9m9AR5tFnDqTeUIY5GeunRCax6RUBHV/z0fCRHq0Rhn6HNpZrzrwqYAXuXHFkVsnamTo23
svL4j5faKB8a7oqy81a5q66wpcFqQcmP+hbD0SwnHgw2mLFZvmVOq7cukg7QncU/zwO6IgHUNXj8
YPSx02xLbpOZee6aLQzbsLb7Kxr/JMqCrtWMT+MMpjzTGdbCYrRWIYhmJBfrsZOXJmVRUymu7Zrq
KuutZ6uUNy/mCu8CBPf2o06BN7DLc4mlitv04Rq1S55m96UrYiplY+GVVvz2k/AR1wxkxa0lvtp2
X0fX+8VCqCeCGZNcyKJujUG1XxPXo7tsPPn2eC59cuvGc56RGtmxMt2GWI8nVCcr3fKChIR3gfn7
jRPx0MRcOQFuWyaEbwM10xVVfznz+3YxBpVpRQyMeGSacKhu/JxicuarXt+9iRG46zI1zcJizybQ
OySNcXNCgplioH6ASAwVSPIXFrN7/APGJ9kwj1vPZhDjhn61h2I4SYKWV8j0OMcEhaG5KfCnCVfE
K7JAt0zWyJ8b3krTzTiDKLbt8cU083Pg9U/WQJnagMM0NF6ezD0k3nuu2n7dN0w/4PGsw2Wp1RAk
jzKs3CkDlRIqpJx8pKzZJt68wiqZrvM84d0zUwBd7eDuAan4oGs2dKRvcUh4B0B1rttaUodmOSsg
vdEz1iSSXqAV9M601111daDk4u9S/+SQUk92TrRKpcSkUpNqXsw3r2pudtezEGTI0yqu/bgpdloZ
jEI55CAaQ9aECp0tNFibQQ5IWLyoafRqDm5L0nT/rlIJtMewkw1g9Lsz7q22OTdZtB0y9YeItOY4
C3bPypveMnNAXNPQ9ATyIO3qCLrokhFUSaPXLtnmRD2Ta/IudfSIQmScDmkAWeu3XEJo36OMNXvp
/EBF4tGcpxf0vf8Q+jkcDLW/bceBaX39VrIb2WVO8j0NOLFL+B4gzl+BLfAuZuzsuhHpdxoUX3PH
VeQl4XsYDeT8mmfbHV8Smc57nL0Hww6wTlsT2hG4B2tAVl7hVoekPqWh9+4h7ikmji7493MjGF2D
rGAJPuW7BK5A1MmnxrLfc5IuSI3lqslCh6zt1GUuGyQSEwq3NYxqSLMcDaGqkA4RwoWZlJTLcO04
PH+SYoZpau6vQHj0vCYuz6OhXzJm3Mxel13B/JzbrBwIi7vgAyesgwVo2ftiM7C53QS2sRNtfLM1
f64jMRinJfoMq0PxxhOf+eRPWob8KTMUlgk+ZTH15q4BxEujkPCH+bysBUqyVDTxnuvluXQixRhG
guNjpjF4m4o8PODuPLS9e0S/Jbe9aRFkHz0DUfol3YVBO1hsfslyXwOjYR4q6oDK+xyksTp1EeiP
YZoIpJf9rjQ1mRnCvDHyPKM2oT3JwB95UXf/acqAh49Yh2istkhEp5VsJrB4TP9SluqbJuQSGzxr
cSmj3JU87owhUU7UFZhiMvLWTM9QBRWwsBi4fQQslKFFXwBY/W0KmZ2l892KcR+28UN25cPh6nYV
ENOSc9JW8DZEhXoRjQ+DbEJRcyKs2BiQENN607oXXbVRc/heuZr4MhS/pmBqixnhp3D1vp6KezvG
b6OGRua4vtqU6pp1mgxsB8LZxizPHWoWrgBkc1Y5NKvM5woWUH8Za5wZ0f6YcxRvPW3fKL32Bp7Y
FRdsgo0gvroF0F0118SRsDmSH27Qw+VHjTqY7Fnr+jS1pzkv8KvyaUI2/k7MkY0MSZLaTF3WNdO9
M63nOmpeo4K9ZmL055Q59yD7c+PWMCBNasOY0ziHd8n2eGIeF8Ix30QxEELX2A0h4LlRJTwzJVgZ
5IUv8wRAsjOAMfCbX7lVf6+L5gGJ91cXBftiLkjLJOyLX1e59S3raYYIXOQEXLWudx8Z8ayYN67s
cBEFDeY2j+jQ7T4kIdVjMO3MToNg+4RjmBlFZiGAcwefxUuGZYA4zNIPqMdAq8Y1Q7F8wJHIPPKM
gOtvFbKT0q2l130dPTcAE7HZGQFT1k8GWWwp9TV13O8sZ5NlKas8tmy6rSRzz7lX/ovq8kyX+h36
9bVKg42VUhjY6WmU8PRzP/ls4+A4qreBMBJpLsnjbrnPTUDRuPSRt+3RSBDe1La/XGROpGGKH6sw
brMpviWFtkjvZmy2ZyiPPyPn4bodyz+d89tnqL3xGwdRdEwcKiCF7TgImj4zYetCL41lUH50afE9
iQPMB/REjlypvhjoeKB8mtaejhF+3WNqaIwrGEoVWBzU7PJzsuBaIkGMNjM5pzvXzo9DDhySK+M7
TykffRMdhfRG5jQPD4PuyXrxmFuyOad2HDoi+Waxdhs7erVVAufZCO4Jy1X8gwwNU9gQ+MqZIrJI
RVq4G2dPrurgPSv630YL+JyP8dwD8tqSfHbnFMs5/cT7CAn2GKUM52366zTqupOawq3nqF+QHrEF
BvMvkdefdsvbkkQLYpfXKW0p8jWMJIJMjnyoBjbkxWfka3o0b9nTsXZSaHp9kPNRmL9hegEtEo1v
VpDw7zXjtA4GEKnGGceiemUTcu7GoLg1xq4QuXUuOXor5byh4YGKrknx7m0Wg3WKQ11lR6RjLzol
KqwlI5FtnnVJmBauRDuZJ2P+pQuw6IhhquJuhjrfpQsR1ZtG8JWa3HjfVVvotueuHod93IE1SMb8
lmrnnyrMf6OP1N9C11yWTDGtI/DPeEJQmAU+2lUCdHYKOPpaGzMyBm9RUITV3oiNnW6sDjNmSggO
o+QOokWWMP3w9M7J5V1nzcfYpzvU7cHJKKtTEVakp5IaW0NBqGoPjHWrnsPYOo0xI5ZZPYWEonCh
kZECJWKE25nx+UwfUFjAY/Bjxi2dRTB7WzJ+3IluGt2RggiY3TI676ppQgIrjWvHICfKD/E40LYH
f9vuX032wY0YByynwbPy9KUZ5g3oyJcKq7/KiJaJXQJ3g5IUM6LVr7270IXZl/atNe4jcpRI9j0b
vOFMHUgyKPvXRPGM9B7zJQ1bSpDMMszNnoJ3Ylsgu7VMUOJmpfPtC8OD28D1YMYM7k3vrx84zLE4
hGHUOEwvgvSQxyHwTu0+pXqmGWU4oZnfrci1HrejshNkQLsm8bvlBVm73ZS9hyPYFNuT2aEg1oMy
6IOqv35hAp9MTXCcqmQZA5rAjJCose1wj5Bbd2hJnhjJkBBAuARsXG3uzRR+W9YazzFBai/SSg+x
oDXO0cAfQo+eiV341jFsycY7DzduzEdG0m95isLxNR7U25wH1sWvJPuhuhy2w+x0RJJgkD5WYbjD
Yog6I7W7U1Ua0zkd5h8sh8mxqYv+0A/2b5/y60zBNpyFQW5b4OIOp/YyqAvgnRr41l7HUmRg/vQ1
SDOxCAS3xiTuGdchnvRoOpepAyrbc8F5Zw2QnAowmiASYkarRw5wxaTQITYwh2YBH5SoWYNd1bzh
SiVy00sKQAs5SqZe3CZNYBDihL9e+AhE+NXagEg84jTdJntEZkBH0/zxybBYmSYZB23PkgCmHdqX
UF/m2GLAmvUOj1Qo1zV2PMTHx1laI3QBdqRmBnsww60/iShdG1wd2yoCm1j4TLIplo6xJYD6DXJL
GnTNiLV6heFh7xiNi23Ca+SXrwFZPByv4lNPFcEOE6yPZKxJrIg0GvjyV2zeQ5oMgnt8h4zSaWMA
n10cCd+jxUpr6i1gEYn3PRYogtDijvj1gT9wSl1tHEFPonef4awFINHIk/iMFWesMm257j38ZU3F
edPXJ5UxaTORG68bunuWCFyJhFATiFjlX4ICNyFBlftPwUH3EU6XU3wpQm8ni84DkFqqs1lDBs/n
F3dANuMa9jN4VcA8Y5idLcDBKxwHAMOnNtmTVgyHnEwYwlSAgPaMOIsasX7GLrWV/L9iybqxGvil
NJ5H7BNptI1btse8NyD4oSWxxfA+AGvn98yG2oyADeINReRE+AJoYxdR6aSfHE0Ah87Jg8vyLaxR
mEJzN+48gclBuwtDsEOZHmcR35GZrEX3CTOX95+6ibxCiLLUhVtCveBB4BGqXXjObnG2XHXpnXk+
EfLIge0Q1+sUTD9HZiKLsCsIU5hZ0tjqOSx2Eg3LvYZLtvjyoTXxHQ1dsEGiFyhO/y6bdhMYoIvO
5hcYSz77z0M80ZDHnVPsUcQcsixmExSOL3ogX5G0S/TVR6zzV3QCAjKiNxzF7K+isTs67O3SaWQ3
PmBNgbDzgOfChdsVh8JoAABhLlzls4n0hy2XCIY3XGbMd7ws2hUDkSmeLhS8pG4LpiGkxyCDcRhp
eZzAX0ccV4y6tLsLWVqDPmBh2WScjqM+uDQZBJF31CkjeYkDukV+rQWq0cRgqdRumsmxmGHBkCfF
pFh2kHbSPYJxKHhUKn6DZHB6LqcRd2O26QX4Eaz6f9xYFdc4nXdtNyVHadNCJI1It00bHGHxIgpx
omoP6fF3Q8BgPdtvppU9p+wD9pJNzUql1XJU58A4POZ3OuLiF79T8kuE4Rfo7pim6LD3uKnTB16P
tYcgGD3Slxhchn6PzAiwnmSX2IjCXYl+EZzIM2ZdCltRkPZO1IwpAO339i0U5X4uhptBT7yz5ida
cAADpVzQSpyv5pFBK0ohUWf7HhojE6SLohXZ9ow8Nl7QnBCqW8d5/BOPLMpUzZmicXRkMnvJF6KG
zwm9FhmFaD0/26JK1mUIgCw14G8K8z4SdCVE0iAdeJowWO7tkLKeGHstZ9Y1dp9u7YoDznCINWL6
OmzJAM02DuzXsjROENHlxccVty3JhkLikP6MDY6G0IGjUPn4QMsfTszk6PPRpuj5XElQGE1GGql3
Z+QdI8zqnfC4a+CH5n1vS6aqUe+9c67vy0UJ4k0y3iSYI7k+twNgMViSgiDpUDyJZvrlKyzYVU8W
vfJuzeC/E9ciKasXPe6MRBLcGQ7uEcaGnv3ttHgrRPMFLmEj2KHsOsxfjFJ+wP3oHe5Bl4A1JheD
Rm4xBvmRxTm6XYL6yBxbLKbdgdTMCypI9hiZn+9knYM69cKfYoh/lsp5yOkQEVtH+9RFzBVGCoR0
SrXeQfpOqY/n2bgR5vaxMAH9JpgOxCaX+ENHPEAqEwi60id3kRV1tnUMrUGd0Vrj9oxJJi6uluNO
p2zI33CgjJeCOXuVkT3hOvlmtMObVdT61OTRR8bOcnTA2zHrpaLyDANZKEcpG2gcBNWqJ/gWg88/
UGM2QDZk5MH80Wj2IY2mWPQ8W7Czmp6wEIen0HGe7TYB1on1tMjkh9nb/wIAOagEEbPaUWEcHUfe
plAoHqIJZ5SBgKphUtzi8+hV+3CsYLjU1fhoMzi6DXCKe4HW9Q4T6E+LJvD0/9/5aKfWRjcT6v5/
LVch/O4ERKQJyfE+dQye0Vp+TDj1llyblPxhNR/CeJhW+fKWzQHi58igY0DcM6WXUiNhaslnILI6
JtwrHdaEiocyTp48oaa1jYX7T7zoM03COIK83dUE8a60aY5I1rxojwtHwEt1m6vS5lvSpl9FV+N9
Wb70lE9o3P+VZvs+dIX5N5LgqpWpnjn+YX22g7GFKoAK2kK8q5cvlrrB3M0vHUx5ihF5yA2KPacO
3sSSv1bP3UUuXyKoVUmmy3PdAMjrjNw5aYDx2CtYcs1xfU789lxXZEGGfsZeZnwZRIvlqck8FLol
RCibWCWXsI6hNfxdyjxnXRaI46DShgSrVzBJ85xZyyS3kNE5WJyrKJJ3k6DCCoGr5f2tAlFeNbr8
vCkZurGr0p19lOQ1QWm0DNY7yQI19P/NMv1d+e0pK9USuzXe+6XqM6No0+Lw2viW2IPGogpOWL/k
txj1iD9zawcFKtNB2bxYcbKp4vpLTQgQvLLbmKivQpBuWPHAN5bZzGh/CRMDhw2U0oofkWKboiBo
7n3p5W9mT2y6cEuDopJNWNowcae6yai55vjeKb9GVFt/VBCozsyLwl0L6vFZu4BAgex036TqHqxG
JTdvcn+NV49MOLmUkNYbXreXObB3Qc9c05saWBPyva2teePX3R0R1SE1xIsdohKpPcqKWdVvrRaP
2I4R88TjvlHloS65Et1xPcDiRUFjMPNcwGk5S7Bm7NbzXHwBrzgHE997EjrvMfO9dW06wyEqNUmb
+Od8iL0ytLeNXSCGYdcFx5OfffFgCBZiHTkQzk2HSL74jlfBiDjU4Whwb0unkPDorXVQndBGwcWz
Ud/GOZtIbEy70XZQvWLeNgCxKmI+suylsi0+fxBXZcdAYbSLZ/Cnz8VAGxzUzkfC96qnGFYTylDH
8H5G9MoO++EMfd+hdFB5uNHytkUGiFdih31DXEaX1UNKHBvU32Dt9319JzsnW6d9+geP+vCADDg8
MBmpI8ttYGZP08Ai3cBfHXWhsXaL+tOBrXvQPbHcIfW3JAj0+v8XzX4bdYlxU9DDiGnasksw8XYh
g9JeQPVNOgy5osxHmneNOP7DKLN6M891c7LZGPpNfqttC7HLJIx1tqAwc1BbMw9vqBBKFpa4DLV3
QgTnnqei+RPzymyof9FlcV6GQHQY8qAWn+cHiWXsVMC4rAoevW1uRu3WRYBuBX66NS2243q48+t9
8jRyEfbjF5Z8L91sw4cU42MceQQaygMa0NE4O5nl48X9jCvnz9CNOJQbbd6svimJh6X4oJ+4/o/z
PCP5GzcuqL9OjN8qWjYsoVG8pOz0Lga0wLzyP6n4/O+UvxhCZR/HsCSYnPP7gg0m3oyDFyBhcs8D
780GYeJbLJFM5z6h1+SCsmrhbQoHtNl1tG7tMtiYg3moxSTpV5w1SZ2s5zszIOTAbB8TyJbdTIFC
TVSP52nSPJ/ed4JhkXfSt97wMmHFYUrimqjMYE2sJuHkjwhXPsRvtgrzQIiQOeFvZJ3VNUCicVhA
r0Ivr2A8co22S9gOWq1Q0s06xJHuWyP8puPrFRfavI17P8YHHkMK1SxHg7l7UKQymXDhTfVMeWsu
orAOu1NoBS6HBqJTqa2zX8XBpiOOVyY1s01YzK0zty9esRamTG5VN1N2Vn75nEl56Yt2WsMing7D
PHUHe5bRcZxx+M1isFZJR1GRxEN65XY754VT8ULQynIGGexBMZkjtks3QwFG3YwGYktmY9hkM+E7
cczoFdNO9+yRXW9RCK0SGtwlHcW8urn5z0OpfwpnL92K3Ph0aVluKXUsDueBnqKZTsJtOKrgZHrM
kclRYnsyAwhX0YlVNklJZUGU1zLyNouwv/qF6q8iAA0tumN6qEORPmmlEFrFewCBjPNLszs1st0V
UoSnET4XDnLD38iCrcO0pA20dZnt7YA6PWCwtcoand/M+tMqO6C3bqZOA2agoMv7i5uE0aWd8zPU
wofhmf1FWvqhDJdhQ2FRK0Q40ZJ4z1qYq6crQWaH+Wfjm7wtRfNU9y21OQmDeUAUjxys/tJa2eeI
Je5oEdG3dUw28RpJ1YawDOTtlUKwAX63FUDXw0qeUfP1lDciO2b/mP3GKFLVx1TE+YtxtfzIOmms
zbSgaDUwhSJUaoKfBh/zU2ZzKxnOwkPOPpFvf4vcyS/jBLFMQZNsZ2u417k1bgbg5ntHtey/s/Rq
RRk2JpI59DQV9CRJtCGNsiEOHdUBG8TpZHrmuURFjfs/zegix+DsOLiJDLvqKUA4huAzwTrralJn
bCIhRcdBq5PspiaeiEwSvoeeEHmnda0WrXBYyGZvk5uKju3dyFjq5Co5BPZwiosuP4et/mxbmCIj
0MaKFcyV9OmDN9lYsfTbYE/WhuNZrWWRXdxx/HJVv5WOjZ61tjUnAa47OsMV41UTPX19n5vfVKSM
dCfEX7GHEjV1eQ7QiLdktrHhHz6QUnuwWPmMdf5sFUBKaxD7DGrRVGRYApKYK0LQ5UzRo2q5UZU1
uGcGB6seN/nXYIqfznO9XaMG6gXKqv7moS9dBsRnFCmfjvSObMOilcmHR7DETmiW4+Sqkn8uMbDC
toN+e8Dxw50GAAGiv7Niz/FJQuor9KBbC9rPKax01aNCY2TrjcesoXTpwOF7GU7h0qr+MhzMDMZN
bjblK1M2F+QF5TpLNkKgsbSJmdl6VrVogqnc0oALN1Gsapd0HaYd1A/I03KNFsRi/2W2/U23wVsc
+PVOIUQeMpwsRogML5dABAhe3gw1tO3Gju8KlWqPEWeV4uWYXfFku/Nnj00vcpIfUTuPoSUIvvG+
4hwBRjDJVw/DSiDHZzJ28a4nv+c4/G4a9opst4hLtdAGtPq3Ja5B2D2lJQbaMuCf6nr4PTvVI56r
rwV/YTTMsXRxCZuez4aNPaF87XEGU1gN3hEH7oc/pUvamszQvcDsc9EEwYjtO2jKMTrBlfCmB62N
7/YX3s8juc8VG+yN27BWcnMYbVm+uOw5lVCoI9XdFMl0EUTxkeZriFVq4OB3bICQYmg//IHIq+Wp
sWf05yPY66F59dnSzCgi/wf+kbB9mmdw8ri06HnkX0niJWdpu6UvA9XnGrSy1TyiitkiSuS+CBNw
CoqRBHG225g2oWQvtIlszwfimeDC6qp7Fr+PDUy9osNQXhczCgXMmSsjcHeVmecbWv+NFbzIqs1Z
7LGQ1ZlYcAP+izyNxXFSgsfNwhZWug8YEzffhdE6mkzo6tKtt5AfrAjiouFFr1bTKfZfNf8HYjFn
48knTohJULUx6VcB+HwJ1vyIRGfC4kfyeqoFw8j1Rg6L2e6L5BliDDlhkHmbOY0pvDsiXHAqPNom
WPcJlAFVehMas4UnXtsuQLPqDVRKcWesZPrmcnHSF7JJuTHRuhvaQRkRd+T5hbPaAc74aUwG/PA/
nu1UUZVJg2I1/fbIymAOZi5VQW4x9hvFkcoH686BFnVeWlL/7MYTkn6ekhlA/s7yhva1HObDHLcP
asv3jpcmQmcKtcClVibE80CXl5GNMbabiAkVHWJaM2OFedCgO72KYZTPOXx+SlbeQvMAGQjUZsGC
wg+78YN+cA3Np/sWkfNQoCqLgsRo1275ucbi1MoXxR729P8Xd5qtU5bxvUsEc6DyUT4uOOZ+xemH
WwyyQd3xsCMfSYHbX004tA7My+QfSUlHxoR4Bh1mA27wZI9QkFyYqSuUgHeJYEm0GKLjSr4pA0+I
L5lHCPHWjSiJ2j7uTnOPvGQuxX0wpgGCrT9u2rJ9Nvxk3zrmLinmYTtfRzihxjTe4xO/r52JV6Ni
JrqVNlbi/ug67Yse51fBbG6DgOtP4CDOsdRbr3FfDMC3xZC/jDpFE1a725nbHBGO8cqZVrHZid6d
SMPBJYeIH0pFmwJaLKf8SprGT1DT+DE5+O7M4hwnxTYp1T1V/VGq+U8gp72DchTqWPZj1sUtwtKz
1w1Wc9PAD8neTHX+mVCp9iq96Mlnxnwg/uPmKyLQS3TccQKppAslhSgzpLP1aSMiWwPjcXb93IXX
jIhTbS9hIu6SqcCgDhif117G/iAzgpUg77zlS0buVLIuTDL+4zRenKMe/ALOHIoVVKCbajbDp5RQ
PEW3se/gyMOhLz8Kf8guTKZWTuoGpxkE4gGMCpGDZnPy8wKVCkF+TA2Cq2THG9LD0UH55pmckJWW
tf0y5aZ5ZKz4vTCTpzkottFIwhbwkHZsh2sf5a9WFQ4sbIkhTSunvoicANJRKPIoxvxvGpW0oaze
IBn8rjOPjZhw92mjbN6dZVuHsq4nwzdWdOuWCQ1coWyzKwRC2uG3FHcDccTLmLQLsmd+1J25JOTV
eBdhfQ9PzI2rVwFIwCXi8Sntn03fC09SFzyTZJayYszdc9ASIOg7wEpJHd56U1y8W6H9x2yCcwFx
/c1Fqef4wcSbiohEZa44DIkTvlKgbv3kyS2j4suEuLLxY7c41mNBpnCWL/ezecqbfD6MQ3SvHTM5
pVFsXWZo/rPmdwGFxt0nLu3ehK/1gti3ZyH/FDjeOZqsDyYO/SFqRYFtqOLTC+hL+mnmeEUZt6Ap
qes7gds3nJk/oLtgXDRZ44+TmseODNJNaHKAome6WLrbFgU2wc6GOmh0x3BZZkIRyaF1tK7j8Zba
aivByA9mAyoj9skLcIiuCxqqBzMvyAFPe/c2ieYwQjr7mgW5FECAmk7O+O/kRHadcwCI9gepxPhe
y/ShGu8PM8rpEOT5r4g1EfF+pPel2nqMHNhnJwDGLdrvspEjmXDa2kWz++L6GeIku8gJZTb/SUGH
0toV6y5IbUj4zcX5jPe7QbNw1tYSCTxusMn5r5O07L3w6r2lYsGF0ifXoJDvRu/GpEXdxkVqY9Xe
Ez0gN11KyAvpzemNC+cAt5o0kdqEPLfUyCB7BmSFBYIz0/DANzDANzPnPHdNcu5yde5UL+4mT/tW
llJu/VZiGE/yS7+Ed/3/paQPYEdukLwnRbZFR/WnQaT/y0tzd5OzBsdmC6hycd23SGG2fUH4D7zo
FPnsuVUdcQ/6NSMV5J4sX0iqtgtFBBLP6AEzV7ztwpC7IpPFa9CyBAZYlGwaaGjnOtMoxcOyvWYa
+27ltbtxaP7a5D6dmuTmGqQOIi76F5ctAWQdQxumow7Wqk3OsLZrmk3D+u61FMsWaXROTZPNGEHm
cQfjpb1lbfSteOR9El8d4SDJBurQVeQpWn74ptN0m2ucA9pBDsE0E3EbaSdl4OwHbfwChUSiwedM
1tzO8a1P5G1/8FuWA4OeRMlgFwnA6xE1ZgGLOBvidqdjoNartuzxP3dNvjVtXgdz3gCotv4hlll2
BGcfM97L/18sZ/pX9I48O0kU8vl4DdnITYWP3+nvQZrqo4lBTsRmc8lj/2E4mvaqI+s8Y+zAPFrf
bXRk+yINngkJDy5TZP9aXmrG2eN7pz0klL7eD0EVXV1ZqP3QUyXnChVP+On50WMOsGjmbOq2gVXD
fbDy5Co49ArD33ex4V/swETfZ+ao7iG2xH7BZAPoRWCP1jYrueFLDD8FWUxr7DwADFN9HWc8etpK
/5glu0IN/5RX94x+yj8HDsLcwazvVoVENy7gwnpYkBykmcy5Ied0JTm3tQFYlo3lxUCZyVg8/+Pa
2UtAI1A28P9akW1cJFIryum3MSQk0QjVn772MwCMyFHaQG9BmJirkpzYVdL6J80Gn1q7A0rutO46
0Y579LOTY8BgfcTJM7XVtOEnQuEVSuIpDO/S0THjOvq24x+t5herae4xM9vaWn74ki+xDnYIIgXW
ljKovjzNmM9H4PG2MRkedEVEPoYzdccK9bTcUq2Fd5EifgNyulcFQ7UkwfBgIg1oJ9vel97fKEbp
FM+/KgwtW9KiyTu2zHMkUHBriSUgZo5Sd+4laFV45+4sFMnniBGB/cf5JbFLBjmvGtIao8X0JgHL
SkkHEXvOhurtrqIFbTUtYIrvqmFP0S6q+QQdcjQrZN5EoCDjUHefMFDMAdsB5yI3YFlvw5hAibJ+
FTX/xLRS/yDcj6hsKTtKcmP87CeN0ZohBNmkjIq7aqAIw3yKhbMPOM8JSXPtzeRReSqcapzL7Aqi
hLnikyw9BDgxXCobUILJn7WH+Y5yjMO/tp6nmS2DGn0aPdP9/WxuO5NvJSMKBBkfEDczWQor7bMg
JdoUG0q21yo6NDU7nnAAgtJMCJ7dEVhEHnz3Pkie0Yo+9IwHaWhiuPZKfhRWxFKWqsZQyZ8qcdB/
zuc8B0vRyw5AEuq/1Jg0G2QMq9ZYviBH2gaq+wt/jHW8D2MCLIWn84FtN57MqQl/qkjeGyt/ZQ+D
0qn4UoNDsrzEPNNZlN2CJiyP5aEH4rCe2TlRtmxyZlmA/ZIfW7P4lx58FSzEJebC1te/05rvEP4W
PN4A253XMjMUj/Y/9s5jSXIkTdKvMtLnQS8MZmCHvoRzGpxkXiDBEpxzPP1+lt0r01PdUiNz30OF
SFVWhod7AAazX1U/DTjXBoVuQTdRoWOe5JXLCaZiTWo6XfK+4Fr3cN7VelI6O19tPj3a5cwhlMP1
3NQ3UIgMjLfl6ygoppndtLwJ6Qhho9hP/DHiMDVWhrs1I6zBk8UKRtppNczz11CWL3lpN9upyWmh
RH6zc84bBVSom9bCwmjUnGg6K7/tLOIELj7RANWGFCBfaK64Kj86lyEGu3CApEi70zaPh5cBGK6o
+ORR4bM5Sg4+8y6n/Rkmy4TwSRVMuyDsLPqvzNCRbXbeZCzZuXadRdSmN8nAqq3iUBOW3arj+boS
jI+H3viO+uRMw5aGGI9W/ot75kxQH8BZAd2FPcjlz7mc8l95v76pGEswdrYUqTD955/vDzH2jr/9
RfxnRBaqqqLa2w2BnDaB3wJ4A7xHPecnd/lq9lFqMC7h4NNArNaMz2PX3hXSeYN08aVdyytnwg49
NurosgfH0r6zqifpWpclz6ojMeEL3oh4tZQfZTT+4HH5kNI/zii+vDe7bgMZhY0i9gaeLEySyDUM
fGR//i6F/FeiK2/TcywTRrZlCe8P2N+FFdOL/cnbsddGYh8JkJXmIlazjX0HgwCWvbeBgoWdZ9Ef
K4eKds+WKL1R2tADBq7sxr6EfbtHN0ID1Vhkn/VLMg3jSFfclwViiQwWCnPdhUGjtXaW6gOnRVaV
IFiYXSXesQvJ2jZM9SnmLViAypMsnWPWccs09WNWYQKZNJekddL7QWY/gOm8Gdl4OxqGvogYoqAL
kooIXha+5Q3S7SmOCYnMI9a9NKr3fkBVYS/GZodz2q5v2W8cVbmzTFCLvbQfhiXlxSN5NKQu1Kz0
+sJygRf2hBeRZKeRoH50/NdZ0pAdnyHsmthkQvrIaClgS/by+7apbLCMAIyOcvZeiTBAHtqGDa2l
Cg4ucJt1YziH3HWmGzfB0dBm3WPWyQOWT5fxJwkWwFqOjF5bp7suSfoLhM6vok4+K5MsYcLNK/PW
IFU6H8wQuaI2dpDJIFU4XIdWkt1m/rxtneRnV2lhljRVrRXQcZj2yJv+Dfo6UxCLlgcBGiB7Uv4a
khypmgF8V20QV5iG+zE2X6Hl4aVkIMKqZn5ObV1tvNxhb2OpY2TyipJ3nIi/9x9QOPBf9Qf/QU0e
XcFFx130G239Bxiur0wffD/TJom2+N/vubxoFRekgsTr0fu6sKuoGHVCDDGZleB3J/bnwMzIv8q2
CXbEVQmI8UD3cGiTjawv3tR/LbA6143LLFmnQQPX+MkhiIRz9qsVDR0ng/NKChsYikOEw4/3ToOb
w0pKax0BB8qJwKIp8x1K0rKGhh9MGX9k178Kmv42nZHR7m0ve5Mm+BuS2zouVb44SciL82iY7ODN
nfqnQIdSKDMvVwhFPCRgbgJt4W007dHUqDUKvgZa3HP9wR58G9S2Yupq8U69HPrQ7AjQKWxN//x+
t//N7e7bgnIEj6/S8jSI+59WNXr/AsCKjU9nyls0xK+iOmZGd5odJLckYgAkhDNge8kOkA4B7ap+
Tbcw8r+YTbaO6sfYcgx2B7o36nTdDQMgvij89G14H72B3lkm0Byq6gVlj2HatHfj4TOMuUOzd7uF
KCrCi2zUHnbdsWq71yLnyvWF++pZ4350+GCICBMWAxBgmwF+l+z8+8nJtp/oiJutmaMc+Gk/swr7
W538jAv2Rl7cECIbvv/8w9IdFH9kMwPNcTwWRuChBMf/+4cVWpHhCAfm0GSVP2eZfP7m/mNt/jlR
owRHS46QwrOf8xj8graAqA0gGPTsJugwlpv28PrnP5Ar/80P5CvL1Iu1MH3xhx+oSrg5mPr4Oxdr
GBJO/O5lj1kKO4oi03ocj4Vp/GDKNTKt8A5FcOyrBjkA0B9UNIKt+I+rjNtjlvIT5KmV0M8zVCRn
emuT0iK0Ruf6GefVkTAu6DYLxmng2W8SmJVpwPAH5P+VfifxyGYsG15zrzzSXsOTiafdum99wSUP
HWrOn6wyAJpTE+/XUbqMsrS8HOmjsqAPW3RFXKbuYQzd5n5pg8uYg/N0DOTyUTYr46vwiGnBn31d
6im84Bw0hbaAhxkbm9xfSwo58yI764VO1lxvg4p/hBOnP1fQd/B7Q8hvBg7dz7GyH6Nqefvz34P6
IyvfNVG4bJyIQGuhR8o/VC/g1FzgwbNOlfyUa6rTaKoAdjsxIOvc9FylD6rO7uM4prQUfotZfCQB
+/mMSgY1JvXqN2wZ6YPKnRmYlcEZIIEHG9MHirKFrgksGh+DHD0M7569bjtFDSNOKGqPcjZwz4PD
ZpoCjM88Iwdq1OX9xJBgrWvycMRRsRqHt62+OaE38UFU3t/Xkf/fVPM/NNUIRyi0AJPOhv/zz304
/+i50YU7f/vLMXpv0ui9+Prnrpp/+pt/76vx3L/6oHG5iIQrPcvTjTFAq7q//cWTf5XSVIrHIGUM
LqvS/2ursf9KHY3nsXqbtm96/I3/KqvxWaV8Okps/sxx1P+mrMZS/2ZbKD0eD57J91P2v/DhzdyE
yGDMyy6uKE41nA2J/foVsglz5bi/0mYj0buBdpbKhqro78PWqL6T1rvYRbmtPHdEr/aDnTOL8bl0
u/eF0tyjiNwQhbgG26yv6DpJWJAKu7h6Ufiza82LWBJSN8n7jGTFGTV3N4uSyz1Wmu0wuZwIKlDn
Rf1kCiXf5xx1xSOHtItV9mA76lcl6pwuZ+a/TWEfTL9lpUHHcdnkc/6OCFYrkAVG/176LTomxi8M
CL7Lt0UxVODB1sab1zRseKF5BTAloKfkO8fzVh3PMjY947aDb32pM7xIsxA4ETODsoxwW4fEx5hj
RGTLNgRgFa7OEbU5+mEQLsLN5SWXxiInOgIGQJYBoRcfjYpkeY1b0KM2rNPbhxLAtvLepJV+poEJ
+cRwmBuPgpTtsinnSi+sQ7TBbxlfScTdYD+bNhBEgzcGSjsl6mkL+bXZqyH+OXiW/WEn1mWqzqGR
yMfA7pfLMuWr1pNYikuzOcV1cbRkltxiWBqu0bD3TbmK3Kwksj6qe8ucrEvmGIdp8tT97/9U1qST
XSbDfaOcW9nTP1aWudhKu4YkTdZiGxkyuGfyLvXUfXzNMo0HT0NIT/VM8WxJmKxRkXxOwxFQp+sv
W7Ppn+fIys7zotYRmcYj8UPz6M4lGf3efi45XeY2YKDWPyuS42dgGm+hVyeP85IbR1BsGEIoI6hV
U7+7/ouUKJidRSDeysWahxB4W3rNT3XnI96k90ntCzgzhbNTcRABQCS4kbB7uQ2jYG9MGL06xpeT
/7IIO76gtjPkNYa1ETb1HmKJ9zh4/a5hIqz6MTkls+SA0NhwTvX0+PcXpdmldOFAqO289FpEC231
Vvpj1rPnUk+h89l5YU8DDl8PqBlgXTtHaOupC/ElGd6rzC0pjcYOUTPgDvSkm9Lk56xxL0E3zec4
LZa7NMfZwHh81nPyjkOVzZgfpJeWXCUlkWxDMHwDL9/zmCZKpJa17Ji+93oOn5BZxSMO+L5fFXpS
bxjyOEISEQ7bQ0b5bSuIvurpvkOodEzw7cbdbtTj/8kXd5kWBAYtDeRaJOhm4IkEZIDMagkh+i0m
aFkhT5c33BQnFywF1xlGccc5zwa3ndKihKnliaKz9lwi4pyMojtGaXomXZ0ejNmOjmY+q5Mvii2J
qGkvsFhvsr7Pf9JdXGCbp20ge2m0UFIXoJMSLCD3YKVwYSOnmANNAgV85ojaqedgoeRYay8Uf/ub
2lyqsxlNRL0KnxZ5TRbuGJKIqUtuPQWdO+s5rwv10EV9jvMFsSdn056lXftoaiGInpR8hbccTQuV
KI7dfYTkc8oqp7lG0oBAM2cbDh1EqQp/56M2of0Wj4sUOEGLlY2JeFvMFoFmXQlQ4qY8OvkwcHYF
ZOePotxlQr1UUzLSzgGsBP4QHBSf6MtudmPzZtGKWKe1MaHrYbVahlUXNU/FX/MSoqShFjPgjQ9G
3TZHp7TOptbdlFbgdAgjGAbj6CwB8Sst0zkxuSnFWI+SPXBezoKCrWU9r67UNU7BbojcSVjAIXjk
WgikYDZ+9sf5IFoHAqOIzlnMSuoGbXtIOebyWRUbmxz/ZaktuQWghfr2o9XqYy+Ev+mEAwSop4md
kdA1d/Mrg3OX9u7gahi9ug6Bv6HJAS+nS+i+PLOlcXZMu68kOH6Juvk0Gma1ofWJB+TgZO1dAxzP
KsoTn8J7VfMc8JBVF6xQcKturFCka1RE/MiVQ2R4fF8aH6ME6myUMu/oaPGF2dCuuHweJ5Rc8BPI
0WBDAq3xRkX6yYA9pKhnejL76pHX9LQorNXhOb1GubVHdpuXu45cpn+aBR0TMLvoAIp3VMo+1Fpw
nvFVr5opfgowNtwS2EcLxVR7Y43ttUztY6Wla5gzz3mPU9rExgdY8E5MZPCEFrwDM7pLsGrcDDzY
VBAf+uwO+6mX+pdUC+ZymxpLspodj2nOLKFdw/hgbas5tydQ0QhebDxVkrKuXc5sjtbj7eIJKGJ+
9GVzF+Ox045vtrb2/ZgE4D9QSqaunt8Srfi7WvuX2gVggg9I17ik28ckDcUZViXDHKPFOtDiuPfD
3FzbGsS/ALDdM9O1qT7apjF7+psgQMCYzZd6DE+TLr8UtSU2ZE84IKbObR8bGKVtm2oOY967KD3a
6FB7/Nh4Q91VRKSUkEj8lFIv2RDx3DKo+6YChQBexDKFb9/Z5NpP4TeGv6999WqLRfcRaNcF2Fjy
bedWNvUdfKNnpRgVTQm5O9I83rpJBPWRuQOF04vugy71oGoJe2OGaXj0hXeuXwbHOTbaDUI9Do59
28cJ0Xtw7QICDjb2EQ/jiNTlRtpX4g7JXZ/RG1ODpQ0pTnHD5MnUXpSWS1t7U/pISwbaryJLn/sg
usyUqczlAvzUdp86bXSpteVFLSJbuRBO8n1nQaYNMMeIzoxvhG/RvQ6Lh3EkY93UfO61p8bCXCPq
FAJqRC1W540r6VLUKgQ9vdqTg3mMGHpWGZtSjKAnb7OxAPrhIDDyUEv7Dxi4VLTqcr5O2tPauPWT
Dhgs/q6NkvW8YxvTMaQxn0J7ePMp/2S3QHFGijPKjnkw1bO1gllUrTwr+bDH8kz4DuQMWrCt43tz
PVDC7jzZpbmf3K8+gATRxQ9wEu5b/hlNcBOFbQMoyT4q9kITpcElvsJ1FyVvcLb2g0qRppP0Eb2V
QT6wEipeKSpMG9zZ2At9bfGakpaqMBfa82/7V43sJAa5mUz61YzokT3wxwxAOYNGyl4Rkl+ab+YB
2EKq/WUpbairtAomfOVWtp01tBdcjoBubE7d2c+ZCoN3SbdGoHOm5ReCME5BUXzZwDXx44bRkakK
W0TkBuDdvYl8XQNMsLL6za7AejWuvKTBfKz74YRljRjkFTP6iXTAsQiZtU5V+svi0zdNZ4MEB0ID
X3QSsv9zQFs1PYTLNqVu67d1DIOVjBOEfEl5NLZLHElPqUOQh/RghKYwLIDUJPycF2rUMIDp+usC
HF8dRB8l6bh45pdtW+V5slowrDdRxetoOWpVTvgPS7kBunG/TMFm8rynSjJ6W1T4y1SoHqVx8BTD
TdpVEu4D/g7n6Kd6RCaIJsJhbxQS7puuAfqA65rBAbEV0EKSYuDAOZQ5WL3J8J5cfES/3x4HYIY7
ZJtvZFjtUzP5Tio+D8slCaWYXWg3HBWQ1qbIrcO4hEAfi18wMJ8dKMY0k36YQKwAcMQ3KX525zq9
1NHyM7X83WgtTzkXVuDShNDkjzkRYgM7f2LBDDf4pta9TUdw03sHs6/f0pyX9Q24Iri6Qr3zVr17
dRuK+UT2oczk15L1b6bBk5TScYlZEPvvk57gNsP8XnpbioAK/8MNgye7t3eV4z/FC9k+uo3DLPkw
a04XuWVfRauueRI8NRRQR4PxXRXsPIHZ0mwVF+1bXoTboE4++ir76ME+x/wuO/fAfXWXopXyl1yH
N8A7zcb4w5fWPcmJQ+YQ0O29b9cEbDUBvKcVgIWfR6V+fd8paFKGQdYSJ6vYGrOXLQFjDDRcZs1O
Ve4HIFfu+bJ+K4r4A1zZOovfLJqApVG9VZO4L4SxcX3rvkQlo1jhTr+9us5+dZl3yAg130SA9wrf
fwpGfvYouo/S8YGCpKu1wy8BlZIz1XFKKQZODkUloPlQUMP9QoClL7GmthbNF4Ftn6Y5vudoqNnH
r1aNDAZ3CJckXsWM7RZOa0yvQJYeBlyw9QCNT6jmY4LOThDECA9yJOuPJDNM8DKHEPPi3HwID4iv
ttmSsiKAgfM21RZct2e700AOkbH5Ex/iedJ23UEbdwE0fY6uf7dM5t6ZxukC7B2f41Lv/DT+VLAU
jkwzj7aZ7L1O28Wy12jOeohHyCj4hnksaBuxFmlbXNi1mYpLg9NYastxBM6EUxijeG9kmmhERCs9
0DRHlTYAUaqiP0GwTAHcVFREL96hHrBwNDKSqCxkgIYElpcaiGZmuYEim/bbOcEnXcXLneg0GS1O
MZ+ocLojs0E4CGu1waToZKRYPDvtu4a6xyT2Uxq2c+tj2oXbZqRHB1vLdsgMIm89ZnOw5trI88iS
+1arvrrXWB0+cu5Sf4CFOrsn2NPrzixM7F3N2uhDVm3tGffpSr+xCHVvZFrhE8zjH+DlhjMqKSdx
m3iEmNp1kXr13diWe78asx8WJvXMFcadTetjT2nemtjiC8F5caBe/B61cDxr5JI5Ut7l80s6TdEw
ECsZDihfwQFoVXqhSsLNR4yh2j7vDELsjCqR20mb68POx+mS0nYAMZEzCk59emAk5TsCM4tX+CRL
gcCUeNDnJCWEt/PGfNdlvv4YyOcDscXqH1t9QCSTC5TaU/9YJ4fex0ydWuRup+nF1pEBCqF2hCW8
zRQ75R7KSHXbh95LmAjtarPiY9XHr/iveO3Anp/9fvzou+aR9tH+gdHQZx7B1jVaui1mfP432BAx
mY18YukCqLP1qnrn9b29wrSoLtKvCSMRkPCyVGxnHZooWmDWtklRb+x08b50QgO9voRe5rQHLy7j
xyIGNuomY3JtB7IjkfOAu+vo6biGZaR3nssMFsdwfq6AIPo63OHrmAc7h3SH4y9f9jWDZQKhRn9f
Vs1aLSTmcfPMV9lgPabuDuk6L77tnBoX1SYlYkSF2bsTM/4ecN1ycuMnxk/JJhE1vi/nZvSLeWcQ
7du3aXEBDQ+dLki7uzB0bxwdcQmkf7PUptgaOv6SDdjKKVp/n0jGgPYjIqPDMsRZ8m3iGN29SRaB
Gk1mx3FMVlvHbEjE7DHr+2uLsHgpBV56AS2gJZ0zWQoCSmRt4Qg8k56g3Ch0LxSpBZt2HhQuydnD
25Hy8QsThEhgf5cIgED07O82T9eMpxjBsJWijqHrWMHN9zgznjNzVOsd/rDlls3JxZgK2EoYH3cF
FOHraDIYmiKQf7aNbZ+kUqAzS/lAWk8lDbWkcrjv54DRmx09Gjrr5BJ6Sgg/EQHs0rDZWDoV5dHA
ZoYTx/rAd9aLR5CMygrsJ3JrecDueoMWcMgRrP8krrBM9GsXcZviFtJKppT70KkArpGQMBeMCPNw
scoifiqhTo4m6IFEIcC0hhAYCYebqZlhbkmF1TzxS6j/M66UY40zBbGcIDsDIyoQk+klJia+FQ0m
O7Y5FDIknbFy6vqHDdZt09rzKmhT6kAYXK1mryINXjmI0qj/q9gIU2JQIEc51lyiV3PJ5S608GUq
k2TxSJDbJdwUpLBCo/SH0VDrxLTl1R/UwlkMYFEOYC73hpn2V+qPSmsp10YyN7uhG5k6kS0tqAvb
Wzm7KC+YDR6eEUvIaN7aRI3rm2ZWTCInTCwegA2GCZm3X6pxQUnO4l2pBv/6+4szCovWpMbbsLOp
VxgpkFEGekYqpB2cYf4IXrVVe7vOOHpQNpDOJ8eOln3FgZvsSXLxzTbdO319oYkI8vsQMQ1KiKF0
0RwdnfAa04d+RrpbJYE37COn+QlTCCW+3dEL4+FiDtjzhrezmzwVYfUpFoIxS0b7HUvoxshTsKnk
ZmEXzPM+b5tnLFHhujLpXMLsS0LdfU8Aa8JDZJrqwtCLsjo/oQ9F+yVbPg1sazyMBu4pbsiTImDO
pmt+aTqn+ilmcM9cDP3J68rhqeE8hzyUGSN1Ah6JSKz83NdOV7esPq1Bj58kPsDMcz36jsuGLvuA
/8x2J/XfFPDnbYzl5Zi4Fb+1+qulluApM9MXS7i7oZ3K+9c4rQbO/dTHYXBkaDvb8yGwnE85En6Q
OnwR26ji48L9QwEX669QT4pR2zoYwv5gi+EIdMDIov5J4GX3Ol/tEXrxf0bzLb6z4TT3jTi6aXbp
O5dep2lGp3Q9/w7K2z2hQbXL2/KpzhjONa/LMDb7MVlwli8V6+28BI9Ojc8bXbg4kvbgDAJbp/MG
DGSZ1d/YxG03evq/d0B+FSGTjxZj9do3u/DBNR7R+Xvm5wXMObe5xAGhR5xHBuieXKyqLqq2dnys
52if2nwE4DLOXmfM7OyInLXNsGNwCJyFJpkgr4Y9sSWDD/tuZu7kh/F93cTueg5tixELBDfdZFTO
LcA63dLlHGtZPiSdax+quItXvowvA4NPWJ3AZdvGvvpp/u5yXawoUSRkw2gTTczYAVIOb2JFmLFb
rG7PaAtkWM4kHNKtf0mSEaPTB4bhV5EX+UOZTIT6J6g99IZdq4JLR49bbjiIte91n+77KZp/JRPn
DdqMrMJpvrqOPctQCoA5pnHOgmDadwsGEFwBnBKyU+0k1F9E7rjFgd1uK5xohVlivyJN2mDVOcaF
d1vStHgux4SzeIjqmdGPdUH65luXN1GOZa7IiuVKeuicVi2BDx2BqvK238L1B81i0OMTWa67KkaD
jemgDaduiKnPnDdLKAn1EZ7kfA6pEIAcA4xprk+pR52T/reMmMwZiY8NJ3hdvgS3A3oDiWP8llHM
FjE2bXGgFoPwi1rowFoqDoKc27cj5/dxKUeqFEDp1F3NA76wPqaYriQ668NDj5F5BYcewyJLJFcS
2c8Z5IjrWZqATOqZw8nO95jlDKgCvVsOZ1zatN8wR8dGuY0DzvIOx4dzFta/OADQEjFGOMrn+IsZ
dHr1Ft0/XSDhKziV+8VnkxFkDBYrEYIMyTyYFJ3/mA7kGjOZv01VO29cXSRb5b9Jp7lz6bTlQsVD
zS+DiQBySLchLkxx9CJ2iO/Bvo44Lwc6+KWsT3s2xV2Vc+06gb+l4EOeCX/uWrjaND9VlHjERNIL
n0CSr2D+2zJfNaMrd8qDfDEXjMWUCRErnXsgBjD3dnk9fVd2Fp78kbgUgLluVfV9dEZAwHXJ1Gxd
kTM+ekAqyIi24d4iwcBrpfWmEHqGwkWyC2xW89kCjsz/Eh982DHrnFND4DJKaYFMSDfGNyFnsRl0
XQEdad4YkzxYmnjnetEFrIy3JxxNq6RQ87ZfwowAODtNJxMbQNrlFrKHeZdU1zoI7qwuK15T8DuW
hCHrlmmFxekkFgtQeBHOu0nsYI1Mm2GMtzURtsDq7QtdrK9Azci35fbdQGwZhkJqXl2TkHVQ7ZXw
09tqmtaOa+FCMfWwkRN/pSbkg2n+KP3I35N92IOsmw51Rfw6x7Neza1zSuPpe0rH5SFHHMiG5UtI
Vz2rOPquI3MvynK52gWbtnIZb11GxIc0U1shuEULSUdLYhgA+rhNwE26e2ebP8dZKC4yx+Cjd28p
m3JAhv0N8TuKTzuJad0bxaquQL+XnVdc29bG8Og2MAHZR6FtsJ1IwZ4G7ZQyYLXvRh16cpNg0w8Q
gaNEGTjryLOqoDsPGCRi3LrM43RJqlGN2yy6RzJLD/iFX8MWLGM4ICkU4EMNp/qqZJfv8tQCqtQZ
28qlss0MqwPNyC5pTendJWLaCJFkuwzxCZ96OO6xscY7xNPN3KfTQ0NYrky6117O4ZuliTxJR/Fp
K/JnN+qWlWPAhKmzmWG4/OiqeSI2xmLg6tlkFzT7LGE96CQXWZQfZ2eW58Tvfg0qyzZKeRQZufoc
FbTD3mRvvRpZdJWY5S3lCjwv6Q6ITRwUTdOvUBzAqoFHvKkoI9r0SWdvpsT8Ljt83mMV5AeUXwq+
lkMINdEmrUJ7lrY76wuWUpyd4ZIOc5lmTlKvxlxjUXiwCxWu28H3tx5AQTUzTJsj48RJ0r6G2NfX
dfkw4wsBInOPyPmylNbHUjundlfKZtyWFe6ODBd58Vwq/3YyxUGFjOodh5QJvIg577cjkaUirjzO
UBAt7RDXg0nhSVw+Vlh9cXQzfoy8z3mOP6xuAUSf55zL619ldPEUhzVfb3TSQZH5IqbJIY9uI0VD
6qalannlQrbTNVQjaVSyx1WGix/Dm+Gy/OL2HtbFVOV7tqDfhaGbbJKqPzF1fPT6IOGMjUebHBZp
V/he3ozHyn9vZNxvg55ePM0FmmFgtviSKV9KRnJaxaHRaezZaJ5cVxk7g/GQy9n4gHecM2nWnEVx
TEDSg18b2NojhN9UFpyLpapjVKQ2oRfbbLZcv4PrnIBf3PZ0KwWhXZwBVNyZE87KPPLER5H67Y72
OAIYOA4jg4TOKNdTqPQTBk5uo1L3KAV9v00CetkhR142NcuV1d/ye9SV6iiPwfAy09mCcZkqR98F
OGc0o7Wbg7hn/KeWSzjb5bb3mvh+qitOYcrtGX7Y5jbnlnHLSP7wMYOaQVS+UQWD8LInHdf/6B33
MjS+d07N6BCS+9yXpXwPSvSPXsTB1VnETSnDbruM6AjjDPh2TPAfjBFyksJOynuYbjvTGR+DtjyK
bg5vSLqUZzBNNObCRmYUUFLiML6bGPnWw1yvono0TlnivlpW+DImJS31TsoswgG8YPyyw+UqAic+
ZOoz7b8KhO1OBafEzm6h7Y9QSjlKY76+odsiP5uv9M3eJdRpupQ0bqgNXQ3CDDcNIQkMzc4PVeHq
G6mcvlka+cj+elvmoQn/sLGJ5RJdkqrYG5V/h68sMvOj8ocPT6D+Rw1dPcO8jRyUdtMS2ygDA+cN
sViPjqDyzf+cDOCHteti987UDncsKT3l3MxReqYh4LbMHB71xZYyXRvvPZgTZ/lkDLYjMdfuU1bq
ysfzQBnAbd41t+S9naDJdrbl/Oj7qt9YjfHVO8HHLCk2ECSNVpHH1TXFj1Wl0WGG+Z6GSKlGCEzT
ah/9pnh0CJk0RbUleAP2w94VMo43gJpoA1u8k0RwATzVP7SY8FaicS32OzigZDHet2wxrb4D/O62
5loWJV96H0iS8VrM3lcUqE2dcRctKorIznM4zzx6rjAzDlXC1j/Xs9j2e0QH2tSu85k3h6GKfg7O
cLIXSLLMNAx/+vAheZ0hJL0PIUAPlsHFp5/YnCPO9QPnfv3DR5JShaBk3fHHR8qx6YfTro4oGVHm
pubc5UDcvIbSZelFFnVS1XyApCBQHSWLq+/tUU+7O0VSYleiCmCeiHhmUJgEcatozx01D3Ev1Y45
2G1hCAL3TDl3prIefHVe8GNfx3r4HpvQI/1ObstWZKumBRynRJI3mEJgu7DkW2+qAwqZeIzbJ8/s
w3uYIlCY2vqRp/i2IC5y8XzPujUQRNMw3GFrGbhuw+TszlZ8bifTPvGrWcLaoNOIuuRJ9vbVxLrw
NNYZgGD/OfTGnZnN7YvhzO9UCPKYEOjvdIuzUFhmDxEGP8dPAeFqb9iNPNLm++ABT1g39EBtehnQ
WxEyT5QNvaV+fcZdLG/M2jYfQ+++W9z4lNEbvir7YX4UycYps+0i7fxRKucpd/wBNJneFDIDVEnh
093neHC4QaJnKebsqHN0pymOR9WMa2AUaqWmEsXBDzpcp5GpH8nDLjchfrcB5dOW3btrfn/dMUCt
3lGqvQ/m+MGYvfzWKnNyH7WryxsiQO+816MAIm0pT3A4AaZOHQYprBwroNGC+0fzvi26hJrySlK4
aHjfc96OFPrU0z6eDK5lFZ7ZwnvH3LfN85AEIHQcE0MPR71wtBRTW4jRKXaVW44wUcYwAspc/+Fk
wNnaTY0m+lzbpbujqq/kgA+3pBw6xQLUI1NCL981UX4bjUt1WxE/7qfJuitI5O0d0823Nm4zUBOf
hnbiWkKRBIa7i143ZsaxLaOvAAcOL9IUhykcDoti+E7RMB5nHm+vQFvZk8YhmyWG61snbvxnjq8u
yFzG/FYABCp3V2XaV+cY9Y5OVTKKqaffD10+hHDIACQquQ/HwXyqk+4yItEdu9o/j9MU3XUAQu76
NHpNyN41MqP9Mw77ne3KuxI0zIZaG+JFsChpi1PtI0YcEHRNpne6gkwgsF1g+iA9UtHUxznN5Moy
IMNGGd6EtpqXA65mZrxMEdd1b9r7wcSMKkoxXdAtKNCbi0vvsX8jL0F4hZ+wKgkJQCK2Imnu06J6
lSKJyKCQf6Q9Sh5t5FRGg1su2ZpbGD0Qx5K7k9R/XvPiq+fBDSxUXjjbAGsDs4n6a5XH2E7/8WVq
O2C9+oDU9ZTfVPTmwkWG4nMwsS5Enmccm2Jo7xdn35fhAjAdplo8+tbJ9EPIe3FwNKtHB9sp3zRn
1RwOkUPZGbar+U2fT6g44GjkkDGV9UUNzvgVZSVZvAPs/eGO5W2TjUl2HIyKBBYH4mdrRImhMwRH
xmwm28YzEKBS/7nMfBq8+/CUmrl/5q4t0D5HWDo00BwdnUUo8vZagOzh6DeIQ1mLtWw1Rg8L090i
1Ikc3P9l70yW41bW7fwqfgDjBJCJdujqG5JFVpEUqQmCoiQAib5LJPD096tzrx3HZ2CH54492bG3
JFJFNH/+a61vlXsA92LTmpiQoSzM0V9aeeNwNh6JVkB89nlSs9ijAVLM03Vu08+0iZKHBo7J3rOd
coepGLIsVqx5SfNHg66mLL961VM4ruzJnKKgqx7CvlC7fmQWNVLjHcu/gmkwlwnu6w+9+Zj65xo7
/snS4OOiIeRmURzMivJSTlwkvUx28J9vxaijt6jNJ7xzMXlIUHszzZUYY95sfOhvxgkCjqdM4LMT
/oCf8NXX6Pyss2ngY9fcl6q65D39VmAuR7gnFu4QG/HfS5z4YaEu9IphyN33aYMqlfT8+dM9WlZx
0IdTnG5ryAgb47rDk98IBhYjrQuxLhqbuJZPY6vOfHHrGW5QvMcp/jn42d4VE2EqTIEfiWbiN0m5
jevYOfcNRmL+U/+0kBtcLYKtY1R66SGVJIyIZmJCicXO94KEtWB/6g2yaTMEwLKpR57ARLda/Myp
BpwGhxiAPEQtha2mo7zVdwdWawiWkEd5Wt+11fCpGaq/c17tyrCnKyKovpkIn4fWmLXKDRUYfbSB
osgLGjjy3pHpFzIf07ebXinNNki+6oQhRWOCJm7DGE4EnQHRLtVDWv4qqM+JFPL13F0QfcxuTEil
AS6DsuADfBumdGLn8FE0hCtVHT27Ofm+KTg6BKo+ex+ZT9vD19yG5mw51XzhoobETawH9wi2zBQb
VWKKzT89wP/fMv1/s0x7/v/RLf0/qt9p9/Xfnruv33/69H+zTP/zd/6XW9r9R0AQI8AQHUWuw4rm
f7qlA5//Y2NYdCIZugGEov/ll3aifzg+v8t2iOaFdyP1f9mlHfEPX/AHRV6ELRgF8P/FLe38exrg
/iXwRDpRFPpe6Pn3GMm/ZGqIj1ra4dyMUsVVeos4bZ4YyxA4vTryL26Qhv3GYn22q2xDxwWukG0x
sAH6F5P583/GpP41PYXdO/y3fAjfBgtnAgkewxCx9n8L85E48TNrjuAYzu7VoCVgC5jviDIkUMZb
8RqEJM3De6Op073gB371DPfzQKrKUcY7AI6nANXhUF/nafnTS0n7VWk2M4T4Gan/wRvZBHR7Z0qe
0DvNjicJaZIoGp9SBYh6pVoPY1BriRf2whZzgqiOYUoLNgLSMqxNQoGb1XE7Si+Yt1VC31Zqj9PH
yHkFzI8LXxOCY3T2qZCcEXKpwlX8esIPo3GOznIb+6r8iUYoKDhxn/qF3D/+O7UJfc5jK4xn8sv3
KsZA2jgv0eIGOyx2dHwYuz13QlBozjLmKuXAiirvvNeIi2Nfz1Kfhpw3Q1ZQ5EiEOmf3m0z1ryEI
++PIgZv2wsEhuQUCyU/DcedHLuqjL+ONy8tqq+8uQYjbydvsRkWLKHZPHSvH/2AuiUg82+ItnSJa
bKdE45OACQGhKvDee7IGvGHoboX6zwFnshqQaEMDjzSBhEbt6Mp1vHILlzzZNhM5vGC8N36NbSVJ
/E4eWSMXzpTnD684sJtNhJCyCZI2vRXV5NG6Rz9rRxv4VnY257teLuDkvV8gOty3pMzV6zgZ68fE
8WKnvC4+CBe/ZVcDiGhrfE9y6fTvli34lpK+6sUtQ+g7sW+Nj1Hg39PVSGlWoBlNtEMQD2iLU/cX
C+XpWAwVj2zPxxhIfgesRUJgNk0OjsUE7dhNtw9ybLGVwgAbVGiWLi6Jg39vkM5SWhD8HotxRsgd
wRumKiBrSmCyg9RuummGDokgzwdomcmwrxik1ksCe2quLOtXQG5oC6d1fsKapzfRxAWUcR3t3LEn
OS/78v5vxPa7gbeVaZIfi7AEORpHz4+Ji+2kSGvnxTbSeR5hLF3sBttD22gDF41ptFIfQTxCtUyG
4QV/u7+PhKifIbb4G08j5qh8nj/7wokP0hH4sfA1bqtR+ce0hfvrpXB/Olqu1+zFm0M9EZcrKsmG
PgvQHos83VZR+Zcm9mTrTFH5GrsBGey5Czb8GfWaIIPPxj5aHgxM6mPtDSGs6ERsZTVH9QruLcOh
BXurS+wQ30HcbGDjZRivrHAbx+RjRynbPXwfiveirEg33M/naeqh+i1ES57KnvvQakzAqFjOJSwX
ALkQSXHHVQtrrrB8zHpLXsPx1acSa2Qjb5pl2Ue69h5D1PS9KipQ3sKMD62fPNahn++JuuMpdmT2
Pddd+rcksIU3GaOoQwH9AzER+7IEsM4SHvQHORY4LKGYPlaQd49LpT1Wbxyu6Hkldzt68TUBbP0l
mjA7sTr1DsM0jkwZRXvlYYztKKi7n6IdIdCy9EXj8ukmbrIRvcI1KIUHp2NjzRXfEhEdx3nvRSIh
cw9rD9zQHQkXY1LaeT3kuKe8NuyUvUlkj+OEATjtLLVTCY2RaR0yjOBmJacOXGbYiNYmWxGOWsIR
lMTmNe1U0rXiC/zfGoCdF8F8ZTDhJx1lYvA+SyccX8AQ+pRM2H33TtaW7gsnTi4+YJgT7zv9GMsU
52znUQk244SZOCl9NnA07go0QYMSq9jAtBvlO3ToihMLhk35kDb4iQOXVcEWBPKfGS5Lcmyqqt1O
I2ULYdF7H24WcSxWdQkVdsCGXBHK3VfuHc8ThVHzN6vputjGSzf8DRBd0beW4aNEuz00fn2pUutH
a5jMKotrhynUW4UVGC18fXn2EWEXW0P46tdsMNzPIsh9xsU0qT/YjdB9iVV6FTFMH+PpziUqS84l
NKIWG5sNIwM9LZdsdzr8BQcZ9ndMGeVvlIM6EumGv3j9WY1Uhe2WIZD6ASlT0QrUPmDWOOm+voBy
fFjGBSdk7sIlzXRmwezn07dxutQY4DqmXmN+z7RNV65HYYSjSveWNLU0u6Gxmi/2wp1GO54+ir42
GNJ8Wivjmtc8rn6++TJaprdGuUT3rDZ23zHN4RSMrPMceiY+26RA1r4/oSF7Q2aDvJCTXPv3mylp
OnlVbjtHZEjyGJPuLLwrvV/irXL1IrdUe2BEy7P+nEqUOOBuzkro6MVglo42TVdi2pQ1EZvFrTcL
bXK7sWthUC6N+DF3xfQ48/A6NN0EArysc3XSZdT+9bn+cb4xWT+qjJNr0/fzW9Ua+T1P4XwcWBns
Ua78sz/r8A9MIwfSvMDHZoWO98Dh3aSEDaf2JlLPf6yo1VnpsY9PjP+/tfGEOURBCY0RS2/7Wbog
tlzeGre5bNuDqiyKBftEeLsmJyexIuVmHuUSy4NL3ec26JmgJhdZctBT8N6ndhFeQs7E9nZqRPGp
86sV6fCshAJGDXB/a+c1za1EXFr7x+joEU/XIp4mD/QUDv9s4ZcFTS757Wn006cTprqoheaB7ZDR
Qkj4PqSVyrEQPBcROS8OHyivACt5SSePkQTc61tIL8ytHhy88Q4FC0Ka+hIXVvJW+VF6ZClNqtPX
/BHMfpNiSdlpCtVYAuBn12cncMM1U6P10oSoeC5jlhraX73NYt5xRfO7shWN0prX5VoksX7DFljR
ha5aEDl+lZsnnMhigKYx4+5eUo1CTI7WHJQzjZuwtI93IvyvNIBqW3czSpUo+8eAgM7aStM7kpyy
Ms1HziaTNzt2K+IAJjymVDZfGLkA/rZRD8THBjCPYsTqQVM8CtG+7Clej+vBnJsYfQNNbxrFAUVx
mdgTKSJgNu72GTNl+sqE47+6/ZiSQmgYOvaRCpxnIkEQvma/hPlSE7VXneyu/K6dp+Zsj2d5mtel
V238wg7OU4IuDAY3KTdVTzKdeo17/yQODofpAA9IRxdPKqNd1XrWqnaCgh7vJbnoZfZ2g8ul66Zd
+OBbLblh+jAwHaBb/gGFierx4dvjF/IxyO78JIKPTk+gBgsdj7wKrP4XQ2+9GxwPYacys7439LbP
RZfRxZOzEtwUJMSfwNT2Zk/EBV03tO6Ja0FrmmXq6IDjymc9QQkHZRa6faoz3gahN9I2O6IAmNhG
fmGzyuoHHdR79KkCfE6hWXEMJXp3zvIof9X39ZUgz7P3dF8cFcztZ53Cj95Sfzf/CZrB47mYWs0V
YwqV8Zansk2kepzcypY+XfCOrMutLpv5z8Axql3ZoQm9y4ye8pwUFo84qkoBPlfzMZDdhetKuQcA
ONT2ZA3GpDguk4OHfehI43Oz81s2KVUw2k9qCnh6TmP+bhBtxEkn2toQ0wpiJOe4hdMYKpYughjP
yoH8wSdBkkg71kFL7fwa+0Q+u5Pomfv72b71rBnvZEoEhQ1IxGrr+hGSRjadnWHaU/Bz0fM4b5nR
UOabhMqeXDaED2xCPlFexXuaoKzTRO7Ga/pX/AcMJUXVb1q6YImaFAwfYT3zoym5Bkxl7VqiIe9q
ZMGECdj1sRTPoEd1Y1lvru99cHrgLUDvFJCR6Jm3dXuu8eWdqWMbdizgx51rREDfTdt8sEytV7RJ
UfGIvk1aMO8OXgB/0vJbYHd0Y9dT4KwNTkm24wsPIGi0MRhUljT70WG7Rb61uibdtcsN/Hic6/Kp
A7a+zqLFfHmqiF9gLWF6mljXJYTgc4X9lgGPkoKi/xMQq1gXiUdRYa7mE4eTd2NTMzFZpC2c6Smx
fBiXNDRJfppbNed0ORpI/K6T7hoRUJU5aboTM9ixqVLdqszi4BEfePreltaOFiaqbqtPtwNVwvaK
RikMbRt7QbKzLPXNAWUA1JbkZz/vKPbxRTEizs0cN9gOryYv7LeIBDhkqgAHyoKfOw4YaqdWrXCD
b+uh+13MEXbjcsFeYypBa6Z+zNJqOsKh55VK9GqZuvyScyo9TIWIHzQGMgw6CCsDE9FDuuTpwVHt
3RGARTVN4d0Nw4an4DrEV+hZEhfLtbWG5igBv29VuEybOQXj6ZQ9TzavmRuqcO/KV4S1Acb3vJ7o
UHcms8rqyn1BpqAhDpwEnzzGsfUC0AW2lrYYo8vfPDlIdgRtpbaBPe/j0e12jZ/NxwybPavR4c6J
S9xzOIzuS0MdF5o7nOXYsW6iGX4tcMxWwZ02Ci1cnceZtAKBn8456CKwqAjG3pdNabirOC2DCAUP
VfgQxPTHBGWgXzQjET2xM0dCfKyl5nuveCowjUEqh6u87oTCJiE8e7OkVfBaCuM90KE4HukHdFiV
KvBSxhEsw0hVqQ7g/cJKf7e4Olwj8pEw69xqC0fiYPuFeyQHbJ2anpUjvfO1tYb5TE6oR8ZPkzb6
IGLwN5LVIyv9aM2Yf65BXT50ISecqE2Kkz0wvrVLccJHKC6FBRcDjL4+LFqJn0lGLdIY6Dd0NOzi
C6W6TFMgQeN0O/ecqAbiSe/c7/WRbgzryuvduyrjgoAT40H1hTzii+ULuFWXPtDikT5atuK9D0Xd
Gxvvm0Ugun0UHJvY+hk6DRBZd6h/y7Tl6aMFi1bzsy8hp812/MumfrQQ9GMTPEOZoH1KzPD/mwnq
kzUXwbGckvmWZsuj7fTzUxirAYseXFFSUxwM6ti6YC95mGUfHjwfK6rSJme2qbovUtbDRo23iMrz
TQtIw0lAZYj7QbbLUDzH7NGpSlqsDdZsZwLSGGFGUHh2pgz3Vdt8Ie4Cf3aP2Mo/85Se7cl2EGvN
zVumHfZlyXdBMzB8r21CyTOz9Y8uiT5KXNqNnH2cfxj+k7BKr0Gq9C6iTps3YPXAVlSc86Wrj1jA
zqGHkQSg6nL2u5Q4hxcWJHfDvdeVI/7vCk8T8+wOQCAg0rmisZZM3mbRVptz7dT+0fY4lS5pmX9L
aDoPnsXxbLmXLfbRFO+zqaKyrJ9qGP7uxRsKe8/xJGCllHUXU7DhsKKkP0QOIHlKDVTwgFZCLXMM
R49HO0Yd0pWLLNst+RDvDavK8GC7gXzLlItHsNMDSVEx+yR0ypLsHnGqcLxHmz16ErLmnbLHYhNK
jnSLDzOqXKLmnNa2vuX4ZHpjvanZ49drf9uJpPso8xnDM/bh4DgD+zK2FjcV3iH8UjpX6WbAWZN6
zJF8KuN+jFbYHoEjNHvrLoR7KUFPVijx3rv3LSNI7ZCA7F0Up2bVCav61jGX8EoYQK+l7aF644iE
8uVB8EcQrnEx23yiKNOgdqZoi5LPNkjaod77jT89BOjmV18H5d13xxZ9CU5RdDOw+BacnbosYKuM
f+ak81FWm9rfRGQ2/gpnPEEGbg89nModL2CorF5hNop4AnIDHVlVPWW/x0gQmavjQw7+1gl6yICe
4Plac8kHJSmu+I8/iaewz94kQT7GVSr4PMs5qwVlhhIWbLRG4p1q3QJWZjCh4dW6eKx82b6AJ08p
jZr98UW2nDeZcaybieRj4wnOaNOMNg7i7xQSA1zxLL2K4O43zNNXiZmGOMw9f+X1tBEHCAcTCpw9
AWkOxbey2gYae73uCvoc8bI9i39ibQJx9NPsWOaMpxX7EC7oLWS858b1wl1Jyyqn0+IbM4MLVA/K
bjbF5CkLFzSXVFDuLcvZq1hn+2Ja2GclQ3KpEzPDVwRVHyAxbRyMyKdh4AuQS38PHBZAss92hjZd
5FI8bijx56ghumiM32/CQlebvFM0PFY+uanR7NPJB3uLr3oLh2zdT9aHTV/zIa2rG4RKUkp+R5QI
MO48WDZFQST9x9opX5O2Nhyzh5NagEoXnFP4Q8zBx4S8Hxq4klgR5vq4LO7A+8L/mfAi2FpOSti+
d/Rzu+jkZ8LlueZOIqXWv8oOr9izaPDatL8DVnb0cff10WFaPmYel8CcVj8tv5hWSRCY7wSQj58Q
5LbDRB+4Kryt32LmZjqBxkMadQCWReV5y3v3QQQdNSBs8yjFUcvbMtAcizvPfqoXF6cBoeb26PuK
hMgCArYuSXAK21uX0k72DfDAbcC1AJSykdmbBgz55OCwpYHhYfaphFSxu6xoTt+Hs9fDWM2G17K2
ndda2jTS20vw3SwxeVEMHBQB3kpK1/YBsKp9FzXYyE2h/gaqDV5w0u+xScRnUTRXDGV6ZUUjcct5
atSFWwP/VNXN34lO6U5TIB6oGkz4wA8TE92DHwSxOQHdoOkgtYIHp6kpdspnRHhfmRfVJwijufE5
/doBVW+D2WVLvtDYGPbvFLNUdIFxrN2kmjJIxDE2A/jym28Sts/xbNR+ytP8pxWHahU2eOqGXLI2
71xQmmnOJwcYBK/1g7Em2qy6oIH6jXG8oLOioPrlIYnz/aKc4Mm/+wlUw1lje49uvFJyTA5AhAj1
WJKR2Qz753MQN8wmE49gEyQV11ZVwic2s0/0UfrZOUa2ZKXSyy3lxixbYinerUA2hBfSpuQh5/YP
eFZYKFnSfhEUOl5YJCXu3vFbamOykYCYBsPxTAwU8IIqe/kQdZ64jaVI0OCFeOUZW11GkHh7nbQD
vpyubfdClbLdGZvEJCe9ttqiFSa8Ci16rfDRs4Crsdd9hT53NbNSVH1xrXkvbTSMe8e4f2IoJ7+g
iFfdoUeXvTgRD7mInidnrPxHmoUmbOQzth9o+L8EzG1c1y0Bo8YD8RA2rlo3SWxvdQ2kJmHliAzu
eLchdNkGzID82OALGhdtl32fP/IjJGhXZ1h36WpZdrAqi43DuIB/XO6F7OYdkwLRlWVIsmtr2kRs
5BImz6Hi6EiwnB6rEIfA2kwi3IaUA4C/9+dnzCPFowqL+2Y6GTc5Kya1qgzoCz2G0atT4Edb94zh
lH/1RIWC5bkjdPPAG4yGvEF8C+n176akBbFTizz3ara+tJ8kaMbRz2hwwgNwFvTmXrLzjWRDLCQu
SGjaeAR8En4/FX/tJ+FwEaRdgVlnsPOdcLQNl2DZKBJr18nPrQeDU1QTP7KKI51r1pOmLplVgfua
Nj4HfqzoG9jb95Qo6DndsJYKqTzq+Ys4CMXvYeypE60xbFoWCKIjROwNgzHHEDF3f6mCzta2iPwT
7u8dqztvZXsT5FbKQOKEUtZUvtbAt2eonOvUbzgUCpUxa7V8WkEIowG3dzMeWMWyqnDTaeXWAKVZ
4J7YD9HbkD5XZmIBNmS3mrUpLv5I83BbWv2eto7mOAl7Aznj085D+9XqxSGVvF6V3blr5YzzOR1D
98vxee45GCvebBtDUJyr9NlEBG3/kzTkvRa1SA9hhJWGK97sek6SvzhDNbtGVupxSPuYnx5Y1Vml
vFSb5k1SaLmLREuhKFGTgIK8s1W0IEOwpjEPVYwTtDkfNSCTFoEfjw+6eoQ1uArNHYCJL15YdXGV
dt2d274eNhoa57sHZvKQdzTckCmsN0MXbpLFCTb0OrjbICTVgWGFhEB2wMjIVhvv8c7jwyAyKdvf
pYmzeF3CPScqyonbHTr2IEldfsZxNK8GDoMvoHzY3muX0tK2igeK5UjJhDPy4Jjd/UwqmOdN55kc
GGHFUctzNWJ8EJbinepRlww68/0x5Hz0C+Y17nFJCVW9ajL2BHaAHX62g+wN9IoKSLYa65uCt3LL
m2V6yaZFHymAB9MUdYP94WUdWe+4lA9U33nv1C7rtWH3zgEfJMOFe7tvV8noFj99E+nvNBg4vnDQ
jjQaUZ4DGxa8sDVW5DY5suQMzrjPuT/n3CNKgJkzfcJcC+RqGWAhrYqGTH7B9vmYmho7T0n87XMC
P/A2pkR79gXk50cYvHW1KXB+cHHUorgkHi4calK4XGA9l+TMgjBzqeLgwPI2FlN3RJ3ChDtSJH2m
0gmSxFhi0PTrhuxWIDha+VgssQEa8UWOCS+SxrNJ5WUon9I0jelkX9gE8b7uwmM/2uFZ00bJU6Hm
n83YVP3j7NcpWCXb+6i4r+0V/9vuH0lY9r8kzTcB3exxTfQjk79bBvId1iL/2MgFjJLd11iNedej
jGFy9idKILPCexl9lzsQIFhpY8/EBgsbXR4w+snD6BOtUiE6UOe4vzUkqj8c13nAMhlbuvhwMJ+s
eXCJBzbdT86g7JRInMU7EQz2Lp77aleEiFcDdpAb66t0R9PJCyPpnXYEFXRYxYAgIHgtSifkm0y6
CRxE0bpuB711C7s99VZRvomByJpgG3qAayRhY1g5rR5J1f5JefZQs5ikZxuWyw5xcW/xnjiMYV5e
nFL/HpzR37J7w2zD/HAc+UQf3IqLM+pZl63YUe/ZbyAnaQzBPNt7N6HnFJPMyKt/Ixr2+4vC++pw
EMVsOi3rcYYNTL/kD1TCGkNM67wlTYt/mSLuKAuXdznEaIkVm4MEv+OoRuQsNGYWoua8hKYGnhFh
xklDDzp2uWssp9847UQtStx0qxEeKXeW/zOwDa7XMavcL1WFsKI4wh/iUX4s1eBsDXukq5vf64cS
cm9ozjLY5WAdX705ybdCVb/cyhc/+8H5LO3WespbyLsxe8VTlYVEbXlIrqQ7Rkfw9J9O7E47cDoN
GZ2oTbMVOom/rNUSR+dMx1pA7FDqNZDQDvHx2xRMl1nCqkDY2ZkeeZpaktB1NrbMv5Fs9/EizY1g
knNgHQ47vUkevdz7BeHoIvAPzG4t1mwCAHdM3UsTucWlwR5A+WUXXaem4o6M3J0ZezBLg6bnMAX9
OmF23CK5ip2dSIccKlXcbMbBhndNcrNNIsm3pIr0GT3AZetmj3NW+mevIWShFV7GGaXwMe+c6guf
97SLo0X/yJumOzeLgwt67O1rOgm9Z8nPxnBoJtKuTB/tfqim+JZqA80hIzTuij7fTwkrAj5EFwGL
Pp5HqrwpF7JsCo/rJRDYKZpweagWE/ydZ0KUe8IyHB1LQ7a0b8svFjzswSyhyzcrARgZsmmECeEf
3SKACmH7Xn2G5FzsEL+Z2GV0a21v4Rd2etypxsHrv9R/8TLCWJ98UTNDy/F3Ufq0sFgFF6ALhAqQ
sNzVfSMIP2Ys7e3hR6GU+ZtrD8qP0n3EZ44Wy5u37K+zaNXeEDoa1x1fddXPCat3J0ifUzfDrTY5
KbgYt+VIRNavSCkicqVFIYvkFptyH7mxc/Q5EtF6SCQ7k2GW8zM948T0YKfxZGBG72R9DiqPQoPB
DnEtq9J7GjDv0p5DPep1aOHwrUrVywt8MKBsig84u+M3bZ8bkpu4zF77qAt+o4bR1TDR2xnfX16i
i0W2AvcAy3PIgPMAmqg/dNP6n15VOfzwHWtDo0fzE1PfQAFWrAHWEP2nr5CZ4DvMDA8iyy+J7JRg
Jyy0Kgw14X137FkRGfXmm3poolG9cakUKDMbnM2ArEPZ9zYU1nvcme4n0SzoOH6t7TO7WV44Ku5+
50Ed3ihIJsxt3Mnfy8lRB+De7l9S1d+sQT6zdPk1UcN8UqPfvUmRFses9UjTLJI2RJ5Ac4It10ZQ
GdsQ24yf9RtPwQnPQ84OG8BWQE/9vDhadsyQOpcLIfXQv+ROpDb9lB/JzUyHpcr1sl5kOOycPqnd
XYXlcUkmvkkorbgVQTnJ9T9PHHdoGH7a7gW9ycHVXUPkUUlvDqEleCKmdFtYLWwWCga/ZW2Izt27
e3Egxl+T1f9pW+pBAz1kj/V98hLDkHykA77WsB2LtXBTGt5kgb0fB7HegwSQNAByaz4p8FsQCLoy
RHEaKLTD0A4AC0tRkPBKCAuV8DhL5EpnOTBBUtKVHfj7RLOhoQmODrVq8UWzqUOyF5Zjyx8DXlW2
vXkaRGyMqTbqTOg8DjhnV0itYF/uS+a+zuAk+DVmbG8JnmD6w/ujf+GXLiQjVR9O4QsU3okuDG+J
nuzMKa9opdFNWK55Rof2f4kwrc6m4GgoeAxTsxkA9EhYBFJXkYY3d0baozrjo5dsv1bd2FHq2jY8
2xIToWSFO4L8HksXUV4dz88fjGwxfES93HRurZ55AlgP4WR5lNca9daKsnoGJ+5BMhpdPJjtwl/D
ChciPV29bNA1KijdMUFO0Q2c3flsGZ/czybOy81I+PdQAYE7uiOaou8twxNljtPJadzlZVEdi7su
CEqgw7P9EVcd9g9Q4T8sH69JF79Fppme0y6pNgFYLnYoPf1Zk5duSqNeorqigDtEHCPpye0SRfN5
Vk3wUAbG/aq6/Egb8/RSBVlx0L5THrIAw1oPUyJf+Ti5Hgf+/dxxZAj75hVj+Zpu7idmL+9UtZCO
EdQSNs+xsT/SDoJpXwCG9ly3fHPGgMfUgAB8zN1qeuIojjPEBdiUOaJ9L3K5PFKGOMCnEaTyOxRh
3Lh+f39wQyyrUr2tl8Js6Q5VB2GRD5/qEQuP3RKbyQcO3maciWTSqJBx/bb+M09kHkq5C8WRx95T
j4t941rNXz0tzrmhLX5PTtU7xNnEjp/3WbzKWzfdKUkvNC2YgEvQyO/8qw+2ruZVD4l5Cqt4OkRj
uFwxWxbbJaOzMAG7eG2ZMK4TVSe0fdAS3GaIE3UYhzfeYeM+qZdnU9r9OgWN9tc3Mn7XPdKPlSAB
sp3He1cz6ilu/aW9mMyLflRZMW9ItHK6T2trk5NP2HqVlx7V5NXHMg3Ei5P52RPYaTbCS1rcYYhy
ePZYfnzTU2uP5HArFxZ+bqhQSLgAgSWyBurdD6qOzQ+roOaDzeKHcIx3Hpc56mB6mQJvV6Z2oQiG
bV4k8tzGkXuioZqC7RbwW7Ek95dH0j9moytZd7gyPXQUwVjYPijmpqlkOEztgDMsxta1imp7+Kxr
ekLY4SY7thTZJ+Q5bx84RJpZVMitDO1hXRvB3iNSf1LLda4oBubUAaW4xgqxg2X5tJdg7lbExIMb
Nnc242PrrUXop1fNx0sFBLHgE8Sz/G/tSH1jAaWPRszxpY0IhOB1KMoDPEYX+RewKf0eIy02Uu7a
flRyYwMRfQO7EL+XkUEJdYsTgg9zCUg2AF+85HYTrelnluvujfJF60AxfX5rwetvrKrgPu14/y4q
umUWIEWbfPyaPsr02Lmc8CxsgDB/walRbY2VoqopWnSDzMJ+1JXrgQ6ZY58rSIy+pa+jsHhdQtLk
ZxYM9aaOO7VvVDQxCqDo1dbivRG7js8YgZpq1VgEpVZzPKbPPoPGbpx6bOm1dyrrCEZf1+I6N6wT
VlPAEgKhRlynuo+vKorqbYKk/1rF2Y1XNlY7L6mIwdIo3pUUaXlTmgNYK8wbqLDlMA+U+BL+JHMD
9LxD9BzzH5FqCA+2QL0+tBvA/IoKNe2C1kGmzAIKigIAqNkQD6iBkoQDuIavADvrKe3yLz/M63Vk
e4hhCu4fwsh86ys9HLiVacktor/4MgAwNvbY/6UQEVRDnXi3pXU4s8+8rfgBE3kUWXRq8omzxMJg
jJH3jSZDwj93X1KW36rA5YFL7IIzmRQ/wXhRKlCaJ50NL+XiDBjxBr0bozjc4WTr9qAVLCJ4+XTr
tWlOie69AwGBNlxDdEzu7q2++zUM6DyWTwVbt1RvVMf2zJq93GWFXx9rPcVPnRq7iwuhhW5nzFae
IIyK29p6YNX4hyedRY5l7uF50M5pQWgtePj9dxxbSilRkGDUk0fNvcEdkXpeht2Suw7t4r6Y7ZKS
ylfhPFV2hUbqdyRK5Ng+EVrVT56EemphfT0VuSbDlpIA+w/qzmRJbiTdzu+iPcowO2AmaRERiCkj
IudMMjcwJskCHPPoGJ5en7Pa1OxrUqnv4i60yS4Wu5jMiIAP5z/nO4//JTb9w89aw777/679/9/r
ZulwdQz/819/2f/1a8ovdt+Gb//yiwj6HFyd8We3PP3sYQr8ThP/d3/zH9Tx/4cB3zadvwz4/4gq
6L/Lv/sd/vbv9u99eye04ZT/32np9A5/6363/f/1H/zD9h/84ZhQ0H1ANgy/TM0p/x2SLmwfI7/n
UGbxT9u/Lf7wbBMtK7BQQ0PGAv/b+G+7f/Bf+EHomOxiPBX/Kee/7Qndl/F7YwnfJ3AAfbue54b8
mfyov3v/WwV1FrOuc5j7R8wG0z4ol2CXaZjACuvRa+vxAl7zZPEg8PhK+AQVQ3SiRAhy4sGOvfxs
YnJW/mJsOzLKu7XCjQPuibkCzr2bn08kiDXswOjBHtSMgk4EAjeZRiKULXAEBJ4o1biE4lXiuaEh
sGkTwM1QemoNV7A1ZqGAt2Cw1pzqablnV0QbsJcVVRSjhZ/9bMyaoWpp/7BnrBaJPgT4688isOA7
TBR6Q1qLSo19KDT/QYMgsEp95l4i4WVzjp1oaZPszBucsjvU/Pw+hCjhI/D4GjExatgEEBLvwSH0
48KhCDWQomHKvRIzq4OFTvWAXlHQFaaGWLADVIilBBLscht0zmV0l+q9hRqrCGOno/nADbgGUNIx
R5jK+9EF8hN3Bi5Zn+tbguJ8VCYAJVSDg9CgDVY3IkfYzc3eiiidUFum0e1dCJ+jgNMRaGBH25pU
TY4cR+JGUoMKT5NxCbPuOaVYwZ4qj4VwTY5oGkzbkKTPeJmy3QxVZFMIJ73gHh6Yhi9gRBzCcrY0
f07AkA5BALXGzfPmAlO2ICQMikQJ6R5o5yq3hKc92EGyZUybPTTjqHadxpkUcE1yDTjxIJ3UGnni
aviJ59rfS91M5w/usSUuyugJVEoNM4Wdf4jaeHGIyDvtudHw+46r33WA1bqtFiwRRbcslMc1X3Ju
4HtnYfpag2GrNbAl1OiWRUNcHI1zmTXYRWjES4+mckMs/mFrBgyBeL54/Z8LXr4LEP8azMY+baz2
4nG5R10CJMPqDmUjXAm92cuh+IWbgTsDxag8xpBo/JQrRlnQplcaKwYoNNnTUNOp4wv306cafu9o
rM2sATczu1peo/6AmYO+QJYMxwi4Aj9ObcwLCRQCN+B6ocE5GNLvfY3SsTRUJ9d4nYmjG8XtyTk2
RUtzOVZaU+N4GOkwr0lA9KQa1mND7Qk1vqfEz0VhCkifVcN98qqsdpa3jPtWo38yDQHy1/SarfN6
K/IOy0dMnyqaXGrFICk0RKjSOCHkl/WSQhhiw/LPHGLAhwMfqqEQJRpHpFLARI0Posgq7kq9zfYa
XpRrjBEwPePCjHfXDwQZMRZ2PxaoR5LP0aAxSARdj6MGIxE04STaMWEWiWxvyAk/Kg1SSuOlfOLa
/14FnwjR+I5ALtkavhRbHWOyYByOspAhM0NYvWRJjYOC24QObpDsBeWEkvkN8onHqAjME5ebO6If
gJEAQMlBgIJy6icwyLC8MVBpWJQHNaqDHjVrjFSjgVKcNh5nCFOxRk3N7i7U6Cl3AfmrYVQdVCqh
8VSmka0si8xwNbqqgWHlg7JCtiHS31nbDi82gDOAV73ortxPdYWwGM9V/9K0XvJkysTkgQH35q8J
SNMsPA6lCXoBR8cGOdk+ZDh1Go3cGjV8yw5H8NyBgbbm4QPHyyFBcLndsX1vNLwLr/eLqTr3oLz2
sSrq+GHExsVEKOMKqaMPjJXP7ZxMdype7xlE+9u+LTym9fO3zBrGF3IBuIvOMf6D01SBJJogjQGv
CCKl4WOpxpDZGkgmrJpVqw+/expWVmhsmdIAs1SjzJgHMnB/tJE8vLB862svfxm8HxW+r52cRXd2
NBUtBI+Wa05aCTBNaXKaF+tyWVb+CHsy7yVC2DFlTIN5rFsJlGZYUpKAEWN+6UNTvRg2n53GIl7D
JKj9WB3zDWEFPrgTwnTTqduss8K7SljfqYxN+dDAgAuAwalReacKy82mH+NvcZI0D/i+IGnqEk1z
eEWdoJBX8+USCrcOXUsfpQpSxpgV8Rer+76k5UvW3ScrlDpX8+rscDgUIaaTdvwghTYdl5AON1Vh
Bupuo2beSe6rG4s2iY30m5p+7P7qlWZ+HGR2RcJrtgCd1mMv7iTcwCFoScwo0z3iW0dKryU2lgxG
re1yX3UnxqOC3ZpTqm9vk9YPb7++jHCPD0oTvGGvMQPVjD8CsWrbau6f+wsBKEirLJoKKDQf0NKk
QGxHbL9INWxz5rmjXBHXAmRBqRmDYwXbcp2HDqxBgQ0xMY92TGy4d/I7giZfy7qLoyo4uNOUHxjV
lxusHYcVbNchec815zDM5nOqyYeAbDkpaBqiP2BfBOaLBKVZicRDtl1ZJpHv9bQJzsaW5X+NPBOl
LtW0xQ7soj3ik6w0ibHRTEYx8ZICo3EASAlNbZw0v9GY1SYHQ3HXYAPbKE15rLgWWpr7ONNaKKPe
orxyXIAoscYtOq8b3uL6R+kOy4lCLneHuZ6Jga/eYowISTnGdyBNNjxC5rUsRvMaFw+okf6JzvHk
Xo7DY5Va6/XXl2SaHzvlIPwplZ6XfjnVs2dsRe4CMjNDKGMsqRO2ZeYdGT5/ucXUp/s+au2WUs2D
MwcjT0B3ypE4gY1+rXrkYp646frrCy141ET4EB5hYRKYjkBd4a5a1Q08DHD5TN6lgfmFbjeueEHz
NKGNdZoz3sEh8WwahGkrfTblHr/QnVms6Q775wEarr/3KA7et5bDkNFHbQvrc2pB56d4+8vyHnKV
s96EMLtt7k7PjdlrwxJqar0MB3fBZAKZ8gOGfFQmzys7XVlUJciEJMVUaNasgQ4dIPNEs7G8m8zu
Y0QEgpzAXJWTJfQr29gIczr5ZrALW9LtBpGZFHeRz71NxM6rs3SvODa5gLsgalUunlVKYUyTvPSN
tWIpSt5bs4/mjhHm4Fh7SnSem9F5NSQ6VP64XMXivdtdK28LXVSz5c2fbOPQWXu3fAZ2MeyTDGgo
yGJiMEuMNjc6D95s6Qpa1e/zyZkiw3SNs4EixI/uwwcYG3VI25XUdlns7cVp76YmlIw4WCmdSf9E
uf8Z68CcHMYdU52nKm0+5FzKneFYIK7CYYPxDlrR0oKurG5Gme1tnCKAPM5pb8FDgjaVDJBOB+oc
HoUdovvYMNCzz5nG1nStydrXxAoIyLLZjPYJ1w3EjsV4yLN6W4VudZ2c7FvGFGGtxF3olW+rcK92
7x8UTPxI8uA8obVvYITDi7Xw0eOqDbfsqyugI6n4VJTDzs0BagSNv8POrAtXrJtj2A91TWrJwbZr
EFCdMs7SuMcRE7WsbZrTsC1EtZwNWvP8Zh0vrv7i1JzILDt8tbufyWwXJ5aSO6gHy6WBRsfnjabt
ZnlsHJgiVdzBo8Fevxkgqj8pk+SJyLyfXde9Jk/jaFMYPZnNw68vbVh8FJl6MNDFb52fcr0fu+Xg
esp6lCldhgQFhn3oG1Tw2V+7dLW/p0wzt53VMmCbdvTLaER2La/suvVd5uOQsm1OhEkTZBc882iB
c1AcJLGFDf2aNaT0JH/snFLeNZl65VmdyVra8cGwsbxbA7pTIqblOlmgjFBfEMvNYH3IJkccC2ix
m1+/rPzKfKhM7B8qcDQy/77shHGGIQLUXnNVWB8Y6yevlo8ZQjUJkdCGw5YM6brDkVtOrMs59gZ8
ke4Wq/q6xwe3MY0VrV5zJsrhq6lcM4KZtkVne5mqgg6FTqxbLqy7LGuS/YLfmMFF2l2xSO0nxiNb
38YP6hDrygbvo5uwFzlluK2YX9drn7DSXtu2AoWzIHniCEJOHmEdyHJrink+5537VJeMUWJuYht/
sobIhMLI4j5vegd43aywiXV8/xgheez7tzzBwE/7jXVeZLcb/DyD/kRre7GUNeC15mqOzT2WhCCy
ZQcq1T6Dp4QiNY4PHivDFv//lYNcvEX1wb5WTvecWT5JjLV33LiYy8F0xkLeoiThRaEanuTSAqs3
R8sJ2+WIXekr6eYFDtzCSYvezjHlRLOkNfeDdIYmaCx5lHLklDbUds/wfjhhP16LHBmfZPshTK0H
m7M0B8L5T9ep3qu++GLWTQRCZ3lbLEqavOkCnOZDtaB0PDtr9CRtS7iVRWu5n4kwQwzfO2hwkEh7
B1PzQgCvuioJ8oyMmu3h5B6uHPa8XZiv76qLf+DxuC+4YO/FWjw1E7FJjq1QY5ZXyuydqDJhrMVW
1W9yys8UVx8dSfxu9i2flxb2OWHb1uAOsMiAEQyapko9A+Z18F16qWITI71sUgd8BDlUb3OSiny4
ab6Qb0Sw8QQ5Jy8HR6KS+c9ONt6+dTCYFky7sny4SFIpiIAUq7A12RhE4J6lon/sG6qlSKh8DnWX
bROxPrncua0Of0pH4Stz9f7C/YpIBYuWsL3toOqDqqh5lzljqsT46bk+x4WVMczs1vFWZIm8DqjS
28RsSFSQVdiJGdwh/CiLz+cG8jdHduVcMHlSsjHFXxBZ2NF1bDUU754FF7YQCVg0GblL+unEySlb
rOooPbLFbcrgYWDn8br8PMXeBUhZ/cZVc2Ke7BFsGFPGFbby967Kr0aSEgR3hhdImwF4U3SFkFeQ
P7f/WmWVs0lmMevH9kUmlnUUcTZehnCNHJjnlJeMdeRRoNTJeQBDJu55bOC7GrSJjISVJzCeA3r7
rgp9h+IO9g8zcc0T5pddaEj3IqtLm6y4BxLK5Bb/CCaJdStX9b71U+OQuM6XcNinmLnOQxB8zRZ6
oxw3MXa0mbvs5QvWv8SFvdkPEIzSO9mr4UEGOSkADy6gw+kDMx3DN9W2vMb1sK8cHEelb3qbVDKR
Xsqlj1IcUuR0s5fEvMlRhyBzA7s0OkrQwbWUk3Vu5GLS0QLFKHSZ5TbFCgbbmLZTcqRW2+2Sm8pb
OIiMbzDnZ/u1Wu9bmkthNI4DtwtKhznl3cFCb+5wa90Cm7Ey/wvWTH512XL9IEqSxI2yjFRi65do
6q9MV89hX/ps2s+Nh9WZRWw5L4L5eB7TJJFTSR7jxTmQscRL3BpL1MMXHRkfW5+1t/Mmtzl2ysaH
ppx8PyQs6qqc/yxa66fD/GKbImlA0KEVekq+t3k6nrLA/Jaa5o2+z/bgDRTUVC19MQO5InvlNli4
ybi35lWQ7HF3QkrnobKCm8uNvHRVx/97KNBsZiCRld2CYISA3U0MNkTjgVu2GTQH/o6HuToM4/xn
73nqFRum2KOwn7zEo+SowTs3Mg5NR96uOkVHAZdIIUwv6zv4Pu1WFmFyUNL/BjvXAfpNNITPO4n4
+MJykOw48pO6mL92mD6jpPFukLmYk2B4NEzFMzIXW95l6IWjjNI4QIahAXnqW+ZYdfAOgvppFiZe
HqkOFG+UHXlQx0EM4PIQ78ak5MDPe+EGkBzrlLOIDVTMojePT3u3l97wWnUZKwZjbEW50y5zT0kG
pSyQxZYDDRUVeB5DMzuEXO56pz8U5oR8xGRyCGTI3CTlw7Jm9yS30ONrw9qKPuGWBLUdl6zgCJAt
DyufpVSbYHy90ROrpsXYhK8Qf0wsJVECEKmWIiDo1xEo7Jac81MV9aqPmUx6b4IgxCHN/GdMTOWu
M4mtiulBMfA81iFyWOiKDeVGD6s3pNdhFOyriXop3t30LcZ8cxm5E+dtwiOIUnsKe/DyOQuXSroX
fOrkSdmPd9aQfpAX3AfuDPMyhrOkavcHpbofae29ZyDaoEAvjHqaEIhAsPNwlmQOL21nklOCrgLL
O3seAGfwVDZEc+s3LnM/rYRXCfdou+1ijPAV+2JeTj+6lrun0d58PRC3apz+jVXifWGDSEYljnno
HmAQ9+cQbyxDZokIwNSVGwgExAGIVGi4d9Vc3E2ksKhOnlquMZkHqKkMMFFDbpvFlHHwpGp8Ghjs
maa6sIyW0MmNCCWTyY0oiIs6CFCVbdw5eUvQjtsN+1JxDOWUPQ1DSy4ROtdxJnvNuZqAfMhDPhLg
2NQegYq+ZB5sE6ROmk96c9hQArkfyAfVXCc8SP+19E+zMfbngfgG0F7990iaLX8UESycQTEoGnZU
upIa5yZjKsEsh95bY/1qOfbXOCj7rT0yUC3nhGwVZPakeTRqOz4Kb/whxoHjVQrazEvNrTA+TMKH
R4Mz6RboKQYddfVqt94XLjy5PD/TQ8RAuT+U0/wKD/M1LsqnSiMxEjEnu3AccsrANyGGmzJD4kPo
dAkDB9ckwOs/dRTaTwWIz7WZb5jggNRAXI0LAM5hATEtu+9cHNKLU73KgTVtygJu/EbPduQQQQqa
Eot5PzUHTG1IdWGqdgKKiOeO/N3DdyxzWZRXrINqLS+YnL5Ws4nJNvyqJDzDnBLRbCCNZ6/WpePi
6PWTONhES+h922EUbJ/alv6tvo0pZSydZ4g2xpNkub2bnelLEnKbc1lxFfLp4MFqhFu/aaHhwolg
Z7emj9hheWpcvIABuWi1birbfva67rGD2WN4IB3GGMuAO+rX/tKVzoPRekzh4+xo8hSE+BKEb77S
+sVWusQX3kfYZBTb17HY5TnD3dx/xocUU/03PcH/HQAvuBgshiePEzsnIbQ4OQn2EWA1i2hQMkPS
FaERcdPsooqNLVqbcnpf+M0tg0IICIQtrmvJZd2tn5qenFJpE92HenG2bOFHrmA9yV1pXH1VXKrC
quBemzRb0E17GYzcwCclYFL4MYjFGeZ2Oj7E8frgKh1u6vtbgz+DZD00ia1RLPGN+9Q1M7PxjCcC
EYbZ7CxLAl/Od9GL5oKuRNeELndxijPYDwpXQkKZDfz+CSNgGrZHt68xERmcEafgrZBZQV1JfB/0
/nCp8Yq4SemiR7ELN26yr3LSQgDzya4iMtAxNsIHLecNkvcUpaV5Y5K9m8bqwSKst7U4iPRZ8Tpm
eX0cTKTZhfh3VaKZhqJ9YS5ENDcPibkqW+1W4DqxI08irUyYdDx1RUbRnSymL6Vz7rBoDeD5Z9QH
Wron/9SjZOel4oFETjoTP/B1+jAXA3wQe7ivugTsBWOnXRsUGBOQftAgTTFemxHXqF+gTfHjctYU
/XBAtdgwujsG4/S1DtflbuIsHZpN9RgMPH79FLW4SfbTrHD74xom8MjpOqaAxHAfDZrEx4GBxNyD
rGGyoej+Y1g0FZw/g8wdo342XUzLeDrh1Ry7nlq4rByi0rJA//GtK3J3ztL7EWw7djeIEfgioZOS
G0bPB5LV5yGwczff55Z6yez+B46/5hJA+y6N5RT0dhn1nGIiByI1R/N6M8ItQWj4LlgbF64Ny2ic
5hTPgKXr4FlHk0bl+1kWZWTWGXcfhQAtjZNkL2yytL+U43ts5p+F5WT7nMKerd3UyQH/1J+WCyyl
celxz1sz2WcBlcUGjBNAHuUT/GJQUUbcRtlo4shWVGf1mFHbOusi6Zkh+UpoTB1q2HNWkTiain2D
wHkC4oPlTfjNhqnFfVexPg8q7vFp+btEDuED51aq2JevhTMcwKi9q7zzIwKp53SR+TYgybQbgCQp
Wd0vdvLdoNgEt6JzrET2zllyQy/jssnTOqXsIoxkyeGazQ5Frd0WINN2eeA1yE2MLiYw7337QoZL
q/kiP0rD+MLHKgzuzYp2zthkBjgdu6v1RiIEvZyTSdiRgmriKfLG+oZ4zqcxr+nFoLPNZ+yQ+s/j
WKIbz/J+0shvnflsGaBy8MBg3vsfrklgBNPGzL2XK3N1ahhFbKyWj6lpyDswq9hgmg3IBzivvfg5
mQAORD2Rx+RWgiSNs/qTomFaYfnAKMP99Mr1G8Wij3YwfEzkdjbY7gnmKWCz03QBq5nerPAJC7lz
KVw24tESH1SKn6XVzFi9scjpq3DjCvclTx/AcOV4mJ0OMnlFlsrpYFsx1Xzym/hRKn4mZiferctX
74Wq+CjI11eH09CxSfTLOFcq8sJ2vQNxixeVMO7GISL4BDcdUzZLKke5E5OY4CR6kiGVAxemSufr
r39CIZ2vYzd8GJQFHf/5m4lNPDqc+mCLbCVutIZijeLsQH3OT59j7zmTdUn4nSIbdx6Sx45emn1u
T+2NbIJzqMQXzxvU3cAtjhgOQqPVZ9mprrkc9SQhn5K5V08gk442vMii0xFDMVyrNVKZZ+/Jnmbu
hq5V8xgQHdvYg3rPauucdAFXQV1VHRaTGRmAzYAF2DbiE0/nvOjIYJDZh3CiUzlRKJ5OOmOl0ieP
XqVHt+zLg3Cn9D6wj/it7Pu5zxJqlIfrULf2fSnMSzMt3cVJvM9hncL9aI57MU2RiD37oMhax6GT
7mwGyng9O6oz3eMoCpZ5S0VhwbOAWh4h1FzruiJJm6W42dH6O4cFUjV71I3qpMIs3thT6T+kyfqa
TYVzq40we+wTVlCmPURd7GcczUnEm4CIwbyIt2L4ZCaICw26uV+QuqLni3gMGQCvNLYWUmxf0mu6
MluP8oVDXF6McDbyLwZTmmDNC14Z1GjK1r+3PSd3rylflzbydFuhkgvACnxRJ2qVDnY8xKesMc+Z
UW/rxiGZgYszC7uUCK92s9pANAkObypIhwe0A2nW4pZObCLZ2zq7GB6cetwrUz0aUIx2aaMEa2K1
7Yc7z+lRrWDl7Jr5pWkchxIMNwHjZ92CcHzNrBEf3OSqIyNVzBFNShvERMd1Bw0EgeTm+hPlsFCe
Dpk5fsG6/dTmqj8wZbvGmOuOoytJyjYTh2o4UfG3ZYpj8r0YLYh+Eb1PyI7VoUOYYCUmo05mkD0n
Ez0NLLfJxh+JEKnBwTA/gfxYgpehJBzu4QVOREMPrWKemYw8lAGvuTE1TA3snPK3wikua0W8BmpA
fUlWz9sGwmUwIS+cU+P7WVBd7KAf7cuEIbDR7Iy+/qbStniquHkqYbyrcqmOajXv8VEyt6bMgZZW
A+INYtg+K27g4zhjFvDjAT2xFxtvTP81YjoMKdojXQtVg2zmnSeg+BqIaaZsN7DNDg3Xfly2Su7c
hUpHiHFROfOuUcnwYCVZj7m5+i7Dkekr6tkCob1PkUKlzb5vG9w4JLTEvQVScq/KyMP0vUHsng4D
SeitR79F1KSkbmHE5xsbRIK+5ls7EeroTZqe2hz/hDmTcc6t/vLrS98tDQl9uq4SONWbWjLpqlvn
cVCZOq+SAjqCsOiwXG8Lh3FymHyMNAxvbdlK8Djd1e8/ciduPhMRw5Xobu3ceWAwxi8YCKhnUS5m
N+99wWsNJiz/HCxj3RRc9iOa+tx9L/PxSuRGJqggQ7jcMwQj1kFPs9uXI2cZe7tM3YTq0Z97v/RA
yzHYJ3x5WHJFeo6IYB1fF2ADz5OK/xTQFTJU6U3o5JrWHno7KT77dtAnIbPfV3c1ly+/n8NNvIKU
61N0TxukGrHMausbBoG1TvHwS5jDYL1mJwUGgTkC9sG0zQ2XU4Q2dGbr00r0lrgwUfeQjlyaQ0Br
5GtLToe61RIs46Gt+SW4FFZKVON85qBgBxyty6q1I5ZhFCEPTWBmwpW79Yfpml9H1QssNu33sA4f
CWEbyAbD85TGeFrG5N1oPOwb7tbgZY0MFUMG8LKozo1gk8H4CRreQdcb12dpTjTtoJBv+Vdopx0J
pxhR5mRabz3+fk5i6w/RgX5JfBpySlKjfVc8575AqR9r7P9VEiHQQ9+qUOJn5yGrCFR34stqf7Fc
+elPBT9lkyIAMLfBWh7eRMb4gLFADIu7P8xdf4UF6G5cRdKsgWC1Dbv3gHFIKFHG7tN0+gKQB6q8
TC9ZCjwkXEOSzOHPkevcxgRC0cr0LRcfAcRP9EH/Q1VpT6bYJJVFO9lCAwMT0QY5OVKjf1iwuMyu
faFbfteu3SFfpqt00/dY5xS6kb9k4XVgCiCLbbwpcZFQ4rtkAO5sFNNHjU5DAcN9AFh8KDsMBhWQ
VqfY9EwDMBPZJX05FJptRv74vneJ+UjKLbvumrT0gTaIqNwQjjCpdj1DWUy8EMAT42j7iErKcCIZ
tG94Rf3GuwBDS0YbMUut7Nywy8FKvhRpehgFBEqHGAMignmqkv6uFN57sQZ3BQ3K6PtbiI3dNjbu
ZLs+1VNw1QMh6eLpIq+C1iaa3Wh0X23feo9ziZfeAs4nnXZn99hmhJl8SIt8TXjwqZtGWYUfASyf
W9EdXa88Irs6W5doMgcwZtRhuEHyKcWEKb7JGEH3t5DeqcLvo9VEFFWB8QLpKmGCpMWVhaIM+HOn
TBeAZ+KQOSODuBnWOgMd1wJJZznfB/upKMvrYDWXxk05QN4H/PnEcw8gG1I2QifKyZZgrrnZ+ITS
pTwVAjtqtirOhMI51KPF7A/dM8z4zgEFY3xm8NukBhmwvjgJ2kHJJxVfmzC+NE5MdGfHqXdL3E9v
KTzWDgNu4kHe29pXmJy/OWbs4GaHqRODuOJ+y+VBmNdCzzNr6IV4KUCfmhZXY/PYUwfKENQ9haO/
z6GAbswq3maZuldZ+zCJ9NUE4lc5DGbcydj1TfloD7TiiiS5qKJnVwY5oDse8biQ8HMTBkUEQ7sh
OeUdpwYQSdsFeGhg1/cNxR40eAwfxN2y27BiaF5HQj2FS7+FYcUfs9t3d75w7pi7VC8jf5vDAgJn
t5IKHGFYnmeP09PcBuOpN+UTSz6ToM5/q+oAHPI6RZmEQrz6zmfpSHsvB/qhkpHWL6ZWTQYxXVAF
xXtSXFesH1udD2FqOSXmy8how50TLliSm395pIQO1t/Yosm61d1qMaEc530CKAI31/zZBTNzBtzP
u7JpK84rO2z2IgMuZcSUn5h2ZR9oPYAY3p9m/90J5uTozFN9dhaF7ghfn7aH9rX3ATU1yspfh9T8
qHr2hrbHMheY0KCE6OXRdIKXGpoPMT55zmfI6CIH+wti0QD8RfejTXRitwzxslFhd3Pnn3Vpuc8W
ZAvsAeuZuL+/tYBB7OaQzH8AX2ZHaMTJVvM6DLO8hQw3Fjt7Ivrr7WJpM8/ExTbmEyaF+h7L03Dg
zbI/A1dVNFCZD2FC288AXTCn/qfj3ndHtYWkFYiJAj2auimotrmDW7o9qNA9QpiUuzuTxEmmukvB
QAJpUdIIlOy5GBsHWY4vjKqNhzFrTn7dQYbSOEvJJKfzMuuhDHGjOrwqOOU/m7xgiVntY9uvw1VI
csh0IYl6eAayPhKt4XLYMHIHAU9zUogtpQOui/jQWHs/X4vLVGUcDPyhOCOzmhOHbLfqg6gSPHdQ
KnoKhmlrChp6m4RucGJYR3vFn1lJK4dueJqpepqpfBJUP9W6Awp5nkSFOriUQ7mKgEGp+6ISK7i2
KTFkiqTwRnBnSjC+mNZpYkNiaP3a+chIzaXS9/7usFBLRbHxJ3iCN7ViaKO1qqmfDA9fAS4B7zZD
xHJ0w5Wg6qrTnVeubr9yqMEa2/dJt2Llgn6sWAjAb/Xhlzt1lnCWGdI6kSuLb21GwZXVX5MBCGqt
lnJXBPZPu1m9qNatXL7u5wLbmZ5UDi6LMPlFDAOLSFMeavA597VZXIN5wNZjM0/wBB88hwX1QNqj
4GLVQeNvuJHCeDJ1a1hOfVi6tkdDjsXB9zxYV2Y372Pns9GdY55uH/N1D1mPn+HVy3jgrJE0h24r
S5R6J0gZzbrHTFBoRjmEPDDE5eit285M3XsmOVjXwgke+l+daLodrRa8n8wLCt2bhj+NOyRVauWv
TrWx2erOeLqh2EJ179p/ian/Kr93dV//Ofyrjf+XNf+fHv//n6z/Pt70vzPfP4w/xu8pbo/ldwe+
/dd/9g8Lvv2HHbqey4HQI/DrOkDn/7LgC+8Pz+WAwMcD9eOv36nqbkj/x3+zgPK7thPCw/F8CoVc
fPE9eqb+LfOPwAYXGzqObbPFhtZ/Br5PkuFf/Pe+T/bbpbzGCV2Tf3T4/d/Y+14TLtgaxjYyAu9r
DFKazCSCSjKKbTEpXECt3hroRm4q5/tvr9T/gbdPwOBvv7WOBvz2re3MEnmODyAK0e031GjpFjjK
e/P4c2rxPP39d3P+Y9JA2KawHNIGnum7rm1r9v9v3w4EVYbhu+IqRnHvjgsowkpCXNkOv0qRXCEh
UMgR2Pl+6ZsvZpJx9bLps8UstCsK6satTh85sUXmXAt3yh+/WKP1VRpf2vQeUzuFzPIK2H4ZxJVO
jS0Ebg9dbFMuzOlt8+KsxkM7Dee0ohOuzu4s0nnR3/+ItvkfmxQwX5ESDIhZ8IHiU6ff7d9+Rrsr
ewFC1Y1KulPBCh5yVdos/fn44I6a/DoATU3W5LUFr7AxOE5vp4a8Rc/E00qbLz6OodNk3JyCQsm4
JvHlxh7R/9bcyWn8LLx825jFPk0/Yv5T5gcLR1+OZ9mn4aIpUsCFifDTdxQgnSx+GdoBQsVwwila
6gsukCptC00oTvHMQJzLtFInlnqQo0t74l+Xx4SMJvC04LxQfPTSc34FjRFi2vyzNgrKs7njZMnG
XujNxkYZCzoRAu2wyo4Frhkj0QXn3iafmEuOsHFUHMHxuwS1e44fLBqGPAt1AmUoa81Dndj3zGZc
6pApAp25nDK9/FBTSrkZLL3aK1DoEs8kQxli/6JriGhgf8I+e5Il2lhGi6Gd6vJUuhZ3Hgn43Vw5
b25nOYfSCE5TgC7m5+Zj76o3iF4b9uz0CQKYtaeP/Iet1uBGe3m6JUZ/rNhen9c0O7gVBh4M0aex
pIGNbVjL2MUHL6EfFUVzKriQblO6oMbuZ2lMNeAih1NSB+J+Cu0imqm7Fe6rKfJk3zGyw3EFR8+I
w7MK/CkamhlQGzooe7k132iE3CQmOXmrjve+H3KJT306pEs5UPWcT0C4CXYTgLsklazvSfXjEQSM
qAi954QPT5Xvf8w5bcuGjqBBgS+vzeA+jp2H0Ez48xjmN6Fa+jOsO1/KFUxlW0eTT5O2+l/sncdy
HFmWbX+l7c29zLUYvEGHDoTWAUzcEATCtdb+9W85sqqaRGYnrd+4J1WZTBJ0cf2Kc/ZeW5K7Vdl0
J9EsCkR+XjHSNIeRWAdYPlDWxRWXiXyLvQfPLIHsOjEBmHN0Arfqef6HCU8Z7T2CaTYSJU2Qe5aQ
ES1nUj2ikSkdAi3fFbI7FalpJ+ifE9eeE6RLGLb74lKADCEml410zynycZ6gy6T08yi8SIVpjVOE
jIsm4jQfRkW2kUwsv1VyNkLG+t9/ueowzf5sgzI1UVWZi1W+XRlUw7cIFMtJpCwtCbf1A2vNLhR3
sRw75Qs+9YzuSgVVBOFiXFNMgKm1hUGRzut2mJECxIRK++Z5cotnhCJ7D2pzyZTPh64G5jSMBWSz
ZkY1PqlWPCZlYRrKZdBjA7WGopBHiPuVMF4xHt9dIh03oRyuU//qya8wu8tZodm4k3XzI7GralUH
WrHFvemNiqyqNnnDTthtkEE4MZYMpFC7r0fzv7E/v3EdKiJD4adRNLgO/2kYHIyT//f/nDzw9dHP
245//pF/O/8s6lOySpMQLZppMKT+6fwz/4EJWqcIKRl/pPr8c9Mhm/+QSEhnZwHzRRs2K//edGAJ
FA0Ls55i0PL52qr8y3D5z5UeryZOTqyaf7HyG4Or77+Gu26x7eGqSFEwgRSZqsYe6+d1ijgGPkg6
54hQK1q7mM9hRp7kg3VKrrLp7dATH5J36y5e63MQZi8BQm1OgVlRE9ip2Pe0hsiqW6Ra1y+In0lt
icVXXxR3VpRvgtS9Ra2p0BlDtZLdQqbqNO82wSNP82Se/oAtS43WmAbX6Bq9V1frLl/TQn4w5ypI
1+DUueXB1aG1laMh4QW8nUJ3un9NlOLoak2wc4JqmuuciNugrGYeQLiRUmTE3QeX7FxvVcJ0RzmV
B4gf3QpPcDIChI+6USPXd2sNHOHIIArgp9f/F09V+XUS+fNTHf77T6u/JnR66ZmdROB6AoSuqI6h
Fu8KcoxpDXamuSR1zrLlox7bkwYh4QijWpuXLOBGvBIsgGbuqiMr5Ee/yU7RKb00t+IGjnxpfGRy
drYVGHOU5wVv/4dn+L8dD5b0u0v/thdMERanObTdReOJ2JikdaFi5BC8houjao4obhTbAomiWYuI
7gjRuJrXbre1m2iu1PI2kDXkq3k70jMrAmeEiMnU15qpkyEAiFtGLAJigI3DwRqqxkGoX2qZ01na
IrELD6aKWr4PAa927EnwZyErU/RHW+rl0C1Gf6eGq0wsdRoB2NA8S0vnRe8dQ1O91ITg8tQf8KvI
coa/gr/TXmKyo9Rb0NXSyJRaCok4k1hsNn3m/qhUNV4GGd0PACn2BGpCjSAGAKNC+Fwpe9UhdHyA
lFEy73RYkXVYraI4jpea0s6NjP1NCJAC1+WUGie94sh/BCaLk2HqD6P1ZyQ/kMrSkiDZmxQ50dFt
lFDx2TQ03I7WPIUc6JyBZnTcwxFO1HZ8xDip82qHV5zzrs0Pnfde3tpbdolP+UnciHQ6VtK6D8xo
HNQp7UneDegHARlSuiFmD4kNNMBR5jusvI6/9ExhL4sOKTr0a9nUiLNSx68Ke7B1vBkGtB8NibSu
QAJVUNKMlt2kWZKWMnfLaCvmuki+h7GJdHynMvBP9JZs0PskJofAyUgBJ7JDk7CpJbJ/SQ5eIW/q
8la9RY75ol+DIrw1ZjKvtomovA4A4m4t3Iv36D14VyEcvjShcFeL2FrZQbcofV2YQM1/EXv3DPGY
vDHA4nqRjzUwx9klOCSHUlGexViUyptaiAfsrbNwkgx6LT2reePZuroMjwmpyUt7dl+tu/WDlZKO
fLl0z9FV2ambLAWfZPv5SWVjx6FnHUv+NgRFSm8CuvbVfRV+CH5xK66pSdvVLMwX9DucxjxgLZHG
JJQ3wil3bPJ4Vso6Obo0+dn+RCsKOMK9YjLzZcQd/b2+RznbfRvaBRq4cubXVJAVNhW99bArW4b/
6G09RXenESDRNidifp1tVam6aT3zlOitg2lIKoQd/qBWVLQv5aN9ID8FBB7NSFCCYpoI/qTZlucs
Pgnca/TuvVvqD/ZR8+wo3Jtr8q6DhBup4IqnqmmSW0iQsTtIVRxRPlLXr4HMVrtAJj+DfdYBluG8
V2ICkIPXGOLLOFhVWzXvdvE+PXtH/8zpbRpix01fhZ19MMx5PWG6A/KalkveChxL9IVlFqyT9JGo
JGbT1RJfECPS1bKduUaS9cKr+nXdw3OE5Zou5L1zCS7trbhUl+xQqyriw1n2QlFsS3mcNIa2aqcy
1UakD257bo0yowlEhdIikHMU58bq0QPi8Hs6L7BtP4u3ErylkrropAjBhuhwLkA0S/Avp0JaXeI0
e9G2xtbct8RujqKL94YoOZm2WbSJLGRNNsg5Cz3NhD9cIkodww5+jy6qGq7R+U77heUiJiaJI2o7
iaSsVp0pIOOTxgeA5PLmebhrcV9mwrugkkAiWNp7gTqe/XuOgiXPrFFYvZPbcBbBAI7UvXeJLv1N
udE4z8U9Zo5X7y1jPPd60UyyBhML6ie7OzFGA99suctw1ynhsqfXMe7zfp4iKnPhIr8Vn80lQyHk
IwwpA1wsbrRM+nwUy9V7j5RhYs0zBDeVyClG/yFE8ckXqTYk1EFDHy1Nm7xRTF2KDG/IgPu6QcSA
zJhGwSeamLUlz/sQ0KzsWgQ4jBDrjDvydOwX/xiRXteZxhzDB/G2rlJMamRRtNhWmbUI1f5Rndtr
dJbv9sk86Z0+9XWsMW/FsBcIHxkbg+Esl9/sYbcQD/sGci9v9rCRYEPRqu2rFA5ZGyWdQeyMQCIn
YmriW8CKVA1NTWSmYvKSHwv+HvWuRspBdtydc9YO8s5unJOi4WLW0hDU0KsipwgAM/fesjYRr5Hl
BE8In+bo3SigkNWcOKOzcLBPUY8usJjEYQgcxpy572Q5XduXOv6QT92eCAcABuZTO5a3YRgNc0+9
I4wsMS0IuhCd8LZOJTUyJqq1Se5Fq++lgyRmnA7SSXO3JEo7UWCg9GCbOkRPbWhpZNWi9iKEzeXT
juUPwLtW8bCM9Nzd9VOhVXsfs72IQ/vqX5WN66TDEYlE1vLZJniNCwJ0aZDv/aN7hLwwIq9cjHgO
ysEQ57ax9K+QE472GcmHCnpVy1t1PA0bgl+hQnJi9yb2Sd5BMk/Ns7JV99YxutBGuDStcw9kcA77
YT2SbtUlnFRzY4H/+mK/9rfoLT8VB/JnTfeENmDR3np+T36K8+ggrSq5hX1ohaemXU0HNpb6Q3iT
zFOQnqVDt69bBD6t/xDv5qk/SFv7nGObcUgtYMolZ7iQ1Stq6CatR9wb2ALDNkfixDJJR1FnhrEi
kfGlfrd/eAFsyoOwaQyQbsW1alMUxe2slQ5051+kIL1h6sSwMULQISgTZ1NiWZdrpDav4KSCeoeX
h3+o2H5o6hzS4trIHVjB1btvSeUkqHEQg6VCPu6zL0sv0SnbFbu0ay8OHTk8xHvpij21tWZadzDt
ThvDtKaWQ7OPfvZrJheI9o1kljjOONiFqI6ULVQbTHqnUCeOZ4V9mj78CMnM1P+MP2U89qCDkon2
Gn/6b/GbleJF8bODpprzBOPyIT3k6BhzwintVbaPj5EXgmdgPpIbqkwS+/KXsp0HVHxWbitrkyL2
Fz1ramepF9Nx7Sv2AQ6k9blmfvTxpR08K7xGpXzXfGsvp3KwJjwDrh0lOylZOWJSE6Thsz1vfV40
Ir/G8O9Vbc2ySIagT5DFJjCwCcgO2k9E3LM85DqyDlo81c+JgB4h7xJ6MmlDBckm9FuFGi8ERC+k
bNG8/O62wktlReKn2mUbJSe0LrRUYkIq7Fv0i8WIoe8XWHolUuOE/KGFVF1MdDVtpsQLcrSNKR/4
Tg7wXaYk90xsOVv2Yk67TkDJa5l2OMp7b0LIMYAAoqlnUWt8InLA428a6TJr9kolEQmgipeII/04
sbKG9jEGH5rvdLjEHrkF0ta6r4l2K1XgQB79Sdvj7ermDFJDsQBegkBOd160uGgWrq+2MxMrRROj
0CI7YSmUkTWz7aIdxTpqg6SBJhZCGnUpmKz0SBVnoYzCEdarVbZw6ETNnDYIdBBqQOTsFYjWGb1D
UkuxMgAaR8QULhwbW0sWt1NVqG/sbU9Ivp15AzFuTB9sGg67BaMxMV5D/KMm/mKJwbECpTA9mCZ0
A5wMG3hhV7G3jImY5DupkLdgsGaO0+5hX66soqAp1WRPNXixeDXsNgV1JHn+MzSialLINVa6lkJ1
FAsvht3P/Zg4aMfQmmluqxr6e5ueu1z7uPcUPg3H20t2QjfHQ7iJMI8KCDn02bRTxb3ZMXAjW1o4
tCnH5AkeVY8tB3SZcTuENRRCdGqLlkJU46YTMztpzkcj0IICCvHiF+AJ0txOflPdlSjs/+nUbNIp
UBUN/Y5oGd8q2NDtGz8uemnR7+RDdBUret5gncauF79vSk9Wx/SaZwNi9yweu0N9r4IXPPEGh2ra
szuKlZTvwnN8jo4o7WzsUGWZARMeSSXKJ0kvrTEOvXt/N5Ot0CE6U5u9d/XeU684a8YD430k4PUw
6ydVn6Up1YvmRdvptiKNOLYj8kc13LFdfVdKCApQaLRT0Jp79c1JtuKwFoG9nbbD6mQO65Q/qnbZ
qby4b+GluKlHxMNP5O2jdm9fDPkjXMthcJV+SJU1861oU0wjDY1ZdPXP1bVFZEdTuHzLRuKYfIEn
+2zyDork3lc5do1uzv7GeMq6O8bsvWQ3UB2N9MM9BvvM69/qCJ4X9/0kyW1vJT/iJ6Doj2QNymVU
28EmVamz9pxtwnJYm+aWSgHbypjW1GU80CBwJ5vvQ0JWyA2z0T05FR1mNE6a0WO7SPS5nrYY3hUE
q72SHm2BQrSAtIC5GF0e2bPEBmB8DJqdUb8V/d4GbpZjBkPWGWTaQvVWVZbhuh0OrghcsPwHo6zK
N6K/rw28v6MKUboAcnEcscwNj7G7NTeb5c9wTzCUc34tfMMz/+peioW+KOfBpLyI/J7ihjyI5bRm
Wc0v6SW8mEdlL28Tlt2/L0jIf3Gq/2XAfmtH+PRO6QcgYBfaNMQA5qI5GwVLB4fMXb6b9/4a2s2a
3PJAepXXjRjDV/Nv3TnkDFe+VeXN5VQXH2JOeL+5sl+Dnr9KJaZuiKok8j+qqQ+9qZ9KJVIj2BGu
EGmhnIJr8K4E0aNiJ9DutZMond303P9onqiTxxtVX3Wa+uaiVI6VV9Q0on2UQskHBwJnc9glsFuA
x3QWt39/jRTj/up7/+kiKQf+fJGCZ9PeT3wMF169t0L50xQRm0YSAOLkTeFEhq41Wc81+DVNd7Dc
noP0g63Htbume29ViD6ita21a0IyURTCke8erffh8y+2rV8nYwQ7C5toGDY3oddM5LGUonBbiofh
q8fctMuu2Xt3xdo/g2N8FSRlBSvE+mHdy+XEOPV35T789/LMzkU9CCccpvWggvGztYDGyNKPsnIO
jujv9wFk9W6vY/tbhaKOdczXNm2Ox1mr5lGwLLAjmJRAVAxBB2R6q2jlrpVdLD+DZItCawSAItay
V2MEy25izjUbX4Y/TGU2VjW/WkRShZRX2hdM50r18IFUISmnOaIWsyoGzV3l1JD8a3yFKkz40j06
91fZws4crKy8gyGxB9CzyobDtZJZJ4QOCqzvBKpeTrKxCKlH8hQ6S+dcTW/5u3RtzsbQ0UrhGuaG
ywP1sfZy1BKSUz4c9J21sbFP1qFFlSnizEnf26t0Lam0qC9Dga280AlZa0P1YCgjDLzclh6EeOg5
zRI8Qb0hPviH9KJSg/j7ofXVTvhWf6VLKGuSgUWKmu63nHMJ4ZIEix12mYU+e+eedTbG8tP/aBTh
JSbnZKGJkTpCJi5aOH4hbtEDrkcpz8vvR16ojqJ9Tmnl5CeqOiGFQ/Cs299fo/ZrL/OPT/Tna/xW
Iw5K8Fmi7CgLLU1e0Mh5M2mk3PpH/dDN6i3znqUE0Eq8Bmjm22Wentt7SSDhKIZ34Q31E/We8I6z
vWL6cy390THlEEl7zYxjelTXMTsSNrjY7wxqGvGb+GgexSNvX3oBTuWPgOqHP5WohJR5Pney4tat
XYpe3eLvb1P5i9uk3k6yryGbJh/7UCr/aSbC5ahzGM/Imm3ym7s2TqF7JNtghgp7Ci2CTB6zRpsO
5GecPurRZ9XXzlzM050RReec+FsVDjOHBnk4PhScI8K5UL2Gw9GiWAlrwcaIPc2Hg8fvNiQDIfB7
Ff+XS/9Wb5bLRMjFpFEWasOuApWsmxozUmeW3kowqYBj3uqUeXEwbgEVgvpWVNZUjR+l9Vaeorfg
DfrJKwAc7eCKBFvrCFcjFkBQUSjJTX1flR5N3GV30E7t3c0QzXft1oQnvdRlKpfjWprbO39b45dA
3qgWU+Hg7cMjQrGq2RFt8ELyJYSJ1n1VwvD9/+O18QFZugkj0SRC+dfXFopSi1zQkxYyDALr7r4W
xzKnXQzkqL2Uu3wXnzJKS/QDOLElnNzCGvMoAdd91L4PrN4w1XekqRTjTpuWgb1JMuEmo4utqrUV
PIzUA0TuPv/+quVfNRBf35T181V/W5Ar8vgSKXbURRxgVvBVzpOUP5GuvQLjlvTqLINYyxDcJkPD
ALwOxfhV+pLZM2rW4/RQXnIOn/5FOEv75DdfwpcA49ukxOPkNGGIkqzx/78+UpqIQl4mpriAXLtI
GB/Jp/4KAApu1Uh5JJ/Bp8TZ1KZ3wklVWUWcWsOTcwDBXXCWjQ6EEXC2RcowU2mIAzZ4t1vr1UiY
uP7+Mf5Vt+KXK/32GFlLlTrENEugdvHJPwDmpnJGQF1B/S9/Kz+9Xa26SBU4f156WfvN9C391Wsc
HpIomxp9uj/tXlKrinG2wMBSonV+zo7auuAYXgy2QkrVqbZsKsIMuxXN8g9m+t+cRL5EQd/f1M9/
/7eNCaOjKqH8qgvdtzFdOdaCLbKnTx/ljtC3W0ZZRo6PrY4oOZ6Im+TADvXinrBzzTSOEclm+Dgi
aq8dJhwAy5v8RKLTIrskF0K64DYt+IJOFaXJ9qbIIT4yea09sk9iWnsiWOoN2Hmxf/HCuaxvGxoU
w0/rCCkDGq0mUxM3nviB5X7aLYohC4H6aXhxqaUiDkaVDdNhKLJaVFtxNSDVpv5aD4XY4STSDKVZ
Y69v1S3y1xebui3hEM3//BGqomigQjJFNDu0Yn8d7PBcmszwyO7O75r5jpWVdZa2CqpQyrU2dVsI
JAVvVHjHZ7vJJ3JDeTtJIWiGhCrPcYuO22OS40RNqX/kCsWzdUgaZfaDFGd7aq/7ITwdRtImpP8y
1k/D8pe/1527x+M5Ac8TmmNXmhrEOkTEVtWiM8b3vzZb+BPOIdjA3z0q9mAP65ZyRO6f1HlHENUn
4HHT+pJ/Cq+O/oZ0Ec9EPw/xkmOhJqBq5+38oVSMgt+icpxh0aWO3A0F5ZS9jvvmUmVWqDbHB/nW
3XgvFwXyAcc15TfHj69dzK/DFLyepVm4AIbHrH37TAV0JHbU58qigzSPqniC7FoWXmh0INx3USa1
4DLQ1e9Sey63EX5D95mGY1CN6uhKihgk+0v3AgPCzd9imRRI5h3BRTyU5+mpe0YG1tgh3TJdQsd3
Jz38QgfUI9lRyMNFeeRW6ro1PaSo0jTQuk+OfFSN2uypdW+Om4bLvEexnamIwvqMsC0E7MKEJCPi
M7xuqhfUv3VPOcBOPuntXV7aizB8ZlGwUrR2mXhrLMSslJVMv1LbBLY7I1j3zYCxasoDbfbWOm29
ok29JLht/DUF/q8q4zeqDAPJuDSod/57HvN/xh+0EeP/eI8//mPr/Uge7/l/YPvmX4ufxRr//kl/
yDUs5R+WJoqWLrF4DFxl5vw/5BoW+lFORMjFLZRBmmEyVfxLJar8g19h/kDQqOI2kbR/CzbQj2oo
iizTQAko8jv+RypR+detHo1jUYLBLqKGFWGuc6j/dboqioyUDWJ+5mYoXEOpWfha9IhTM5gqhlGM
sMsQtQuGcGTU7iPVp7Za71C9wgrtx4l99eXoHESVNa50HPoC6VOdlxAGoh16ThjjEjgghzdvYRKS
IPXuSitAufz0Ev5CHSENG+n/mg2+bsFULNHS9EElqX1V137aaCu1rYlS4HALkd2OVMFaGqX7CHTt
4LiZglrbgEcj4JUqgB9GlHgpRQU6jJzfXMevi/e/rkOF0s0TNaxB5PPzhl8OJExzapjP80o+Uchc
KD1N0VQKCZfG5uvbEHzSofIr0NzUMH5bDVhOM5+EqgIgtPjNtosh8qfHojNDQuAWARvq3ybJQvXk
PIzCjMuhVWpJxrlyta2X/U7iZg0/6Pvz19H7oHQz0DUr3+6bDKmiBHaRzQklekjZa6ZF4jjMmiGO
SF9awAktWVvKdT6WXWI7zcji1jvCCbEUfaQRitAMHENCCGGt7CWABfTM4S0XjDtOEDE2vrxDh6/d
ex8zYL/FBjEKOu2OfmRMDAO2OSrGU9XqZp6FO03GpqZ3jAQRt6zakgpX+NSKqSfXCSd2yTxqMepV
JaBakON1RwkrkHvcCdsiEU3EItUdqa80NkUaPZl6UGSJgNyE9nfsPcpBaGExCzdauaTafSEu/uQR
asTpFOcAZLxZntb3Ybi5NrdQl+VBj2ZWJJzFvDAnMuLvUezRx6H9b4vywYkxDZLUCY1keE2yERWT
SF0X/U2uyXnsG5UfEjGEisBc+yaF+lROkNWqCy0WiC8qgmcRSdgoaOhU6Z2kjrOgGvxIIVgLvb7V
Kv9pCaDCdXnOyv/4zZgfToK/vnumAdEURQiBQ71tGIQ/fXsG8ZwhdGWoLrk1hwBVYCyiw81TzUwe
cs9deom+tWWAN2yc6Sl3JI8qhLu4hv2bbcGgt/92MaqmoJtB5ih/zai/XkyU0tIkzMGf5506C23c
u5LMF0iV5CpT/mhI61lkVr5RGsAEjlIUE6wfS7sCxl47FaYTU6fVUInwA4CrVIPVuyF7bKKW4bLW
eBFuIXyGLpZUV3+kTkrtnPlFkci0tcpm7oQtcSlNN0dgMoniFtuNab0lrhwQLTPoN1VtmZAsOmpE
tR2lwe9exhBe8P3+dXR/lskHb1EE/fbFi5Wl1p3hhmyJ1BCddn7QOubwKDTOik6jywGfPFZq62hH
zUvPJzRyEOkbuTbP9HBwmPkLhwhLME6RARomiUhU7nmLaQsmIQuWAOoCXFYhBiM70pdfM31FEyrR
1kbBB6dJPI4it85dcDTl6NGY5rkyjaVhKVtDNc5B0E0k3f6NxFb6tdAyzLsqUQeyjq5RRoBoDWP0
pzGIrkrALMxt052ktKdyJaZoEV6e5jM5l/NRrtPQLm1hKrp8Z1DJ5N9cwp9nfq5AJUpV1FEmada3
GbCiRdKgxAjndo3opa6sAY9RFpO//9j+YnjrTDakN2CYVpjTf73POEwjPpyQ+yypf8IR3XVXdtdu
SAQw8Nt5bru/+7zFPy8iiJeZGziTQi8S9W9Hd8znRu34AMmYbJ6lL8+EJF4FCounVpaYkFlaYTSd
5dbYWk5tjb/GtyamCzYFBosOW178r7linXVJrImInGoWe1sRf3gYes/IkZaQPcalwKRtEc84cMyK
ERn0D48UaaBqD8y4ALsM4xyWHmY7dDxRexX8eOoj4gyq9F2toeRXHn+MpWnbvbR9/Gy8FD8YQ9dx
+Vs7MgrQi1zrvDoULUcYuXQutkv6cuo+3YCVyJDkD6mqb4aj0KqpbGyC1ZLLAawJu5bdApIPI7qn
BZlFuOZy4AajTCV8TTE+QBDuiJdmDkgZedhIE9aW9BCUgL5MX5zJbJxMLV65OhNOFViI69J3W5t3
ueVNSsUgpDfMk1EmS8vUcq0RmhOWCJc5nLMsGwQym+U6GAch+WmW+Fah4NMh77k1B5FOOMdFRs/K
ASXYunAebE0hLZ4GUyMXZAmT0VXkwY9AYg37+9H4rQf0x2dHZL2ImljXRdatX4ejH3ou4AYtmNuw
VLh8TN2JIt6RwmPiZMPhM/WATif7fDTEUfriUafxL2tETQRNsmZGnHv097xhmZQ4+QaENRN8V0kj
eztMjmTJWb/bonGzfzFHqiSf4LCSKO7J3+bIBACu4YJ4IxWCI1cWPnVeiNhgmuFuYN4H8J7spP+R
O/Vcx0MJop27E5uWYGRrYQkNIbKcD0eC5zwywZiGvT23Ctbw2LHPkRY+LbHCezFLWugHWcKHUhhs
LxwFIp3wrpExhkySLmMQqHMXus4oKjVhqsjlvQPKRGoGxEAHJUpWMaDN8JRIfvrHNkWJzbOgQ5wQ
UY5WRfXsm55sUS4RBw/JKpl36NpNjszJMYK5rOULd5jvG4Zf4CN7DC2crSiHpoG/E8O3JLApodoJ
xhlOukmX3zOh2DZBdky8iqtO+PsV1veRrJ0F03uiIucl8sK+dnmwa1nF0ztHdGCYdFy7HouN3JMz
IUnKwQl1YWp71r7BAUus8aRMjw5E/ElcEUMJTZlulYfsoo/eZLm4tiWfv5zSdLGJHBu+es1XDnrN
9yRZ7Hhy7Rlo3iMS6YQl4q7oGNTSsbGvNlnPLHRHm6QsDOJ8PSIIIDcXp0jIWvRef7wTp6GG3Paz
MPGeNZtgtD+HKkF2qZn4YweGbG2xaAzLl23hsQcjBQ05fHxdgUqn1gFxlVH/a2hYKclEhfg7qkPr
PGxwv9ZYSEFrrHgHQkbfS9OfUY5Nx5ZR3AWJOAPCyJM7pBMgx6aNs/moa3aztfNySdbIyy1tedaq
AE0oTTD0q26xCFTGAFnxt0yv0CsaIB+lHEoOZOXEMd6qY9zyIHMZJUTY8LhEkxSTJp4qWUYFRI3T
MWEBOuVzU2L46l6XLyPQMqRsSmwInDMAy0mjiYfcMzfQZxGvGCG9NfvMXvMxvGEj9J+dqiwBJaxc
JH7DJZJVco6IShs5ZXnM5eDTdh10cmI8bWC9JFQnVZ95qDbZKmmtBhuLHa3Kp5yRuzZogAGJddSj
LYk9fWlbQGjo0zKKeid4qrBqxmbN+8yCmxLEBAwqA1lOacaVyg4yR6zNOKaoJyOFYDQoKgNSy3Rv
7IKY7WHo1IH7DAzuUkGwJPbMho7Gzje9ZiUgAG/4GjyJy69l0PIKtaFGNikaOXZ6E3I+fldV6nE4
BKUaOs2/pguePQHLRr7gjInQLX4gF5p/vdEmSvBoXYsqRS9q7TBzwcgd1i/A9EQud9oiiXoOfyLa
fCaZCJ4oO17rpTI53kQB0pbYmiOAKiaOyhUV9Eb0JLx72Mtt4O5jaGlMOArwcJE1rexftUw5Qeey
yM5WSBqFT5Cjb4IWNtOCobCY8poHux7CdO6fdLa4NFTk9cweXR08iUY450Y771vqdp3hPKNWO3y9
79LEhN/ARspEIZgabX8QA/IZOeazKs3hX4MI65xxazvPZLBLfK1Mw0TXpfxYN1nHbr71mnT2tZCG
ffQApz7AVd7tno6DY9f0jS1JRHHNL+s+i3XtGwex1O6FHM56330YcXn3c2bWlg0jTkWiUjGjuJo3
1m3j3MnmubWVQ2HHnCjl5EaODD6NYVi3/jNNPnoxhc/C2i8NU1SvOk8wD91I0srJ15zSNXx4HYdN
0okZRJLqnnrnw7T5MDWHaWaI9/1jSHbhQ2yMbZI7s4BJSCqZ0wAzIcQPnvmwE7YJoC8La6IN2TZD
hpAE73e4wNTib0w9ao+26h6/5g0t19apFZ+7Xr9KyfIM3mQaKVgyS1ZKDQzgQOiDT+gfZXfIPs26
y9dHjVuOAorAX51EjGXsrSfJS69kR2HbF5nigoIRE35EHcBcWozMugBRG1EQplIDoN9SaYqLjflC
ttwCZcr86yHkRfgSCkE/KZ3qROrIONfZZqiD6s7X7QWRdVcnlMtlCOmhc5VZXzc6mU485b43SzBu
CC4t2F9a6J5ar/3IUgSJoHHd3ALZKlsYb1Lr5Ji8NNmugNMRA8IAKU1m9j4z6IrZ5yIjLVIqX0P7
onlRApKJ5SLAzJc0iTOGHfQq9oxwGf9nF5CginiaRRqF4SIqo7dhxa3tM1CAsQHEv2eZYcoIiJjg
IuFDHap2nGjSRdGtd2KB5sPoqBr1gN5qa2c+w5LPM9d+EHB7LVtu3qy5+dh3/DGZF6BtQmRSus4I
OedSyWGvDRdaJ68owRE53FMtaBH1Sn7zKaoK/kPv4YlZP0s5Swbk+I61rBUBaegTV5MCEnfSuyYn
668zSdjXVH0hoQ5XaQRPWWPW0gOmupwsxzBk6Mu6/2wAR9r4uSfEqU+yFItKxPl+7Om9OrVDaZe0
GzFwli1eSuZXeZJG5UcsRev06KbSvvKsszlsugw2y0RBHNhYzGVZZF4QYTslwyt35xqXrBTKAfLz
U+qcJ7qz+zBXxyVxW2zTAy+dtXDLhgU49cVlElZrN9S3UHDkMRYTa6z5OxKFj71X3RtnlqjR3av0
re/p4LjK+9fxK2B1kWNn1tosB3lLNeBr3i2ELRaFSyeA7DEVZgNiPvkESxdq2iYVpUMG53KEBgu+
G2uWIiDwcx86ILXW4AcFinbo8mJL+jkQGOc5lIeGicjQ5cPXkjXsy9qSwhqsNk4G8IHZfmVK9xT8
ZjsMg0I0YlT7w04lyajyCCO9iFlrmakTKb+bXv1ZEqY7rN3DiUPL/WdZhA9LZORYkXGQiqVlAS8W
+di/1l5TpaCnudBOOo3v1bAwwTYUOzlSEGaZjilCbIA3CyO3RlMUVUjQVf1MUM1AUmnXskO8RxOr
BydAn1bBZ+Fs0O8wC9WpAYY0H4f/j7cz2Y4bSbr0E6GOu2PexhwMzqREShscUhIxzzOevj+PrP90
klKL3ZveZGYVRQUCgLubXbuDdE+yJgNVxTfFP/gTTY2cD43qHgIEVPZSXqZR+xz7uifTx6+jW3Ex
bVRXfZF5+db79bNc/EeU44Rk4bzkhNnGCnKud4098isDxucMtpQjrvMgv+zG6I1w1e9NT10kwxo1
HbpsvLFMxoEryjq0KeMWx+5VJqyvbkFHfe6phha7zAX/YMGD7Qhv4PBx11MeXEDuA6iLF7mNrcdz
2VXCEd1gsnOXQw2iSv4VLBgu2e7wz2+fy8Hzx2UOL0RbZJzD5p0kCUhN9HLt2B/MgDuWzjw5AjhX
Ki0epoWtJqoUx5pHse3R+BOrtGiDzZLVTrfF86hYy/nAoXiuD8m/pVqh7TB9unW9DNqkwTCNkyGN
iksC/Hh/muuuyn+ckULc7znTWTmdw2liJta3UTK3I0x5rXS3UrYkaLcuXHxesX6a2RQGdu06aTFf
5UBh9ZB6QOxTxM5jw0sDN4Jq1l44ut5QNW+MTpLfYBCpbdKtbz3viC6LU/sx9aLniJhvzE504oXj
/EpM45hGXGunl2WgwksVhTd4WvLyeZiNYddoRiAiYkpfz+uPNf4qSZivq/RLMTiPGn8sbftaifxa
VhjE6wJ45vwcQ2pfp/riTTCQfe5m4DjflEknX7fNMwSmbbVE36D/sn3LOx9AFM82fGWt5Kc5wSPq
/Oa7BAPFN866S+qMAd3OHRaMoggYi5U+2OvBo3EIr7P2oSOnDLJy+qVKZhSW7i6p6+gQKlWtUHBf
9RYiKdFYL1h1/xxkjjeUG4UbeKw9kpzwizXqV9AmIRuXuGlTKRJmpsW4Swk04En8miR2XEmNoerY
/Mpii74ao3wjk2yENQe2o9yA+A6XqDSvg3Ey406rBA4wxnAsUf7hWmxd+gmyUqMLT2kp7XV6h0An
73HLxgQeS3gvRupl0TXFU/yGCJOQD2sb2XW0naJiE/XYcYXkRwMkCtIAEzb3jhzKFsHWqu+X7rCQ
LRIipvPKZANs36/DinG7YF7d8u7hdYaVtm2iAEKovR9T+RRLOIqQIGNdKNC+lCb/cJkVkyvosZGE
V6a5iEOY4SGcWt+gT68DCQdpqH6xn09Twhs0orTMBGVCnfMSCvUwYB+1rWo8osjkeuIYxdohHfYa
Al3HcYXyLDo1aoxXIhvuBZZSiZmszntdmixUepS6S3Ndtf2jOZo7116QGIUM9M9/gfDD15Qzoh69
gfdjWiiUkDWlmH55Nl0m9Oh+ZQpc/AU+igWWOkuDIS2uSK9+6dCq0n8QIX2MOsz0ShcmdoTzz4a4
QXJFsvkY6aK1r/2dSkl3MASm3gZmzYSUYDmVJdupINKZ/BaCYBb/dmoNcz27V4Mv3roBepVA8DMw
xgYFwJYM91sCVCzkdgQJDeV0Q7QCtGE8xzpAebqKcMvda3dhCf4mUJaulGsdibB/zjgm8AKvKIwc
otRAQatVHfXPg1mSHCZafzf2ZF0RTRInVrDRIUFU6jqaHfhpBRe1h6Z8G0d2sJmcjMC89FG2N7jF
4SWhpL8LO3KkE7E2jeHZqorbyOQvSMoLwwiXDYEC0Rpk/EflorsI5x+OnPNV0kxrQ2JbFBlcUTgZ
38q83BkUAKBmhMOF04XqNI7n0fn6FXiZzoBPEgt5HJjDJi+/VxJC4JJWOyyKH/NuPCZ2qjMgXpF6
3+ECdZf6EnIKBbKYcasNrQ3w5a0xppjFk5iF8HvDHd5Jj7KnaIeTGp9yekm2uStjxDut97+ryznl
kB2wfXWjk5T913NFpHfuOQCQz9VN5XBq4KdKbn2IqrJGE2fcNMzqGTEMX9PeeJEGnJKlwgm20yOQ
DvC/N/0TF900ARzw7DZpMLPN6l/RE43ao8oyNMnxK47mNGLA2qFqXxIXQG1ssAhH6RP5iNLI9Dp6
Lj1rNjOzEbgiLlhwa/AKszdKWtztloBdOqIYZuliKM/y3NgxtiGtYVwZtgg2CGHfxql9aYW8txPv
+5hRyVu2lRPCtAnTtL/RCGYfJmrVWdNF3g3dNels28pvsEszsM7D0pIXrF6Ym7Xq1ZCc+VbwKBuL
hIHcPPi6OiV3TSNR9Adld6ja4MrXw7bzk8XCHvNndkHO501aktNEogIntUjA6mDvF+z9vdmxmKhC
Qt/K1ngmt8yhV+7UddteMM9IDMVNYACiJ4l6whSl1zJuv9WhPgGTX+niVhwCGsepjHYdu981kOfp
giSN3MfzRAzhLd6MdFq+yJ/1v1M6g6BXL9glhq8FVaA5gK5IO6rWguZQbabeesoGWiHkP2AhwS85
wtl3hufE43L82X1saKbTYriLPLC0aDB+RUULoRhVEmWivlODh1dLObmg1rD0W0cywdAgBJ68T8rb
9zJ6jbAyLiNQ5umaOuxtAByJiNStl2zXCU57w6cADsclWhs7KblCu9eZuYsG0GhAGJ68epJqkDH1
dYgqA6vUk1AznXDCL56H0PLF7xuyyuf2OaGk9kLq1dAguCe8GMDmmM4V0nkcG975OkXFn6DwRwmC
2gzf2zLYli2ATpUOVziw7vVt6wznYKQXnc/1EYPr/VPpePiErIkRujqf/kWJiomx+77VNRmxZdSP
vnlVtN+jXl3kcH3MTTXnl7DJokNRR/KfC85n+5go51Zl466B/uNl+KyMA+Wjri86fQzMUY3nn7qz
vY4qrA9fRxEs8AfujNpsN07Ft2tL/zFunOu+5zu1pi7DvOIA4v9YIv7kQI357HJZjRk/6o0vAsB0
w7vXrjsXJ6WU2ZGb3XetySGYD7TpqTLhTrl4NhpeSYxJ9tK0PY5z1LVzjkmkkNUDpoaZ4J4yBIKE
Wg/DLpTTTuhR4Ej+Esa4tx7aqmNq6cwgo75Xek4fp+0zOOHz7FFO2PO3yW1ORHQwG3DMa5EWNCbZ
l7lPNoVBTxYEY3rRRqOzLr/ZGM5tHY1unJ2QhqGitHG3ydzNqyRrOE4CFmEysiXFYRmu3KaEPhf6
R7U4P8l9JxgghPEq+vZYuOYaeOBWT1vCrn1umqHDad8GEA+AgaWJUFovBOL6hrS9121tMfg/Z2O8
wBffxPzc/Y4mCtSalizEOwAyWPyFNAD8E2iHz5Php7hk+xzVFB+reHxS+MPvNXTpZ8BTFn7g1K6u
njCEEHh7aO3VS8llr88TZSizewvZLtr8RwvpXzKVV2YXnwINgePxrK3m+a+IyCG3YMsemueZtNWV
rJZHXCwv+1t7yJ6Ufha9A/0hzuSjKIp2U/cDG5txpLrBCYdDaHIjf0eI6Co28GE41+xDMaht5cgv
6HRIV8t+yci5RMbnbRox4q7MiVA6BPR28XwiNBJbJj6I85LcBB/+KBbjJ9/jJ0Fz7AQUBSwPt01M
bbQEcbxKaijiEZX0nNSPnjAvewMGFm04RQ/EEbqO6G1J0jeqOcZ7pJAz87vDWoKlBwLmRCYUMNc4
TMtziDYo1PKBc3HU6xZk8ssdWZzTKtZQg9cMT9C7J49jN6Mv8IPpiGTwjPcYRfJaN7p9YoHXsY/5
k9ncuL194WD1sCoy5x4bz73js/AS61qpZFuH81Wvp11niCxxTtZkf9PMgKHn6ki3vQ7s5EqhQsDF
KiVDwrleYkmEinlla+YBnlfX+prPQJkbsrf1jJxAWdAPJzK9cfaNWVc7TPXnFWQ50lLY5vS0b9C5
XkY0cU+5JxBd0i0YxkM/GrvzXcLbcUGiWULWRNUxGt6jRnpxSaFPb81DK9UNYIxedUUdv+pBIlZD
e7vnqAoG97Er1kE3XpxPZ6HoZNqep+vkclOSvXXe3fyJ0yTiHPz7cOtPk3Ss81BReKAlONq8n231
qhcVrhXp3gq41jABFNIwrtVxtyBVg9ErWkLbuos11vn3zz4zRN9zKiwS4hzXsSQegPCy3n84Tne1
TRBgvwfMsVDeYWRLrjr60wZA0zAYJNYgu0aCiYUTR7sgKd4I8tp/chV/uAW+MGHAmya56czK3l9F
pkwSt1K/33s1lsRtU3OfZ+Jhusm5WNSEOzFOBeYyPGSe599CN4CtApMi2M7t8HXq1Zuo8JPAdPpr
PQAVota9aGtHPHxymX8YUPuQyvFUdCGhgPm/v0zCoAQoIG2RZz6OFOfb3smytTmLe4tL8eNlK7Py
cWobsAU9XMOFFRp8kJ2K2cbTfFIjgsJPaNx/GNRDg+KymH6d2X3vrymnKDAJ0uv2bUN+46tZW+Y6
ZSiC3Dh/rK3q2sjv/34b/viJ7LeO7cE/+I3F53WVwpTJ7vY47iIWraSLuhcgz1JvdY/9++D127nL
4s9mwL+zB2EiaFsp/KgkpDc9bf0X9aIm9cacvBwN4n2ARz8NBfuG6LzHbEpyXF9fz4O5Do1KsgSA
KtTa5QLwOHqPEQftCsNFBn/UfTle8htksBhkiD0hTUgpm0tyXWgMCTHllJbbIL+zPnlQ8g/UEU3M
dAiCQerx2zrHytuoA1H1+xBP7jTE8lVOI5IjvtG5ITMqMNrK67DZd0/DHLQXf39uH3QbeohuI4tw
LUhCnq+pnu9vYK/YjANijvZe7F53utoGELgccXaazTuNfotiIEHKYhune8N0BUy79m7w7sce7jr3
7Gtd//qa+Nir9Oecq0OAiR2DzkvLJ8mIxGtMrz5jGp11CO+3KNuGtGez3tgHHPWBNYozNLbGbtju
c39QmvAC+0BnA+vKFvcm4oDB4vTF6pbf6hQuyvRwRjPvAjJyzvyLBRmxJxoTn3au0YhyQAajfAYI
eyPFJIgR0o7D9zyneM4aGpXGYjwOXpc2RBNL3p2Ymer5JdLY4NK5Rw1rKz95M0kxKk2MNqIfUe/t
KkK9AjkOzN+A+vFTpzuhaiVzi1GlBRhvLBdW7WGJoMcRdeIQG2Y9OKk+GGFsjTgtqXl6ykfcNhhk
rproSpMocaCk4iki0BB/XRf5Ubn4uRvLI56c6pN1dqZQvr/fmh+M2xuoC9ZqH1m6uHpMHYBOtQ8D
erumj4mpo5bWI5wx1tbQ5vLqSkL0RLRKFJVPj00MZv0Et7v8gr5Dgx/gQVjA6tdVRxiAZJ4rRUl1
dO6Ug7p6LlyHN9DNKVdlxLahGx+lcowooDwSoY5y2z3NTgDUXDb+yjDEUY8dyCT/arSE+2Q8qL+v
kA+SGL1CXJsuglGTDRXDFh9oJv3QcT41AwxDR8++Gip98dWqDWw7eAn0+wVOtvCtmq1uFyM9Tk1D
iiy/co5xk3+itPr9vMFGj2mgUvC5BXas7xds5FSlExKAus9d7sbIrVS8drID/f37Fz//TR+eOVIc
DzcAeKTK/bi3QlMJaoTy1X6p7jwQWyKtiNzQG6avG8dpZIk12B+Ad+6EAGtIbO+tHroX16UNjfV9
MHS3Z47UDw3X2fvzOojtddmDto8VrTWYHFm6xJLHNjewqtZuDpfRqMRDpG0wZHeZY4+kEZJSYwp6
AMEU/PI8axCFe9Q0Vz+kueFkvsOT6s0LkumT+/CnFwAqIxRTm5xL3JQ/kOuKbvAU1PFq77p0Fn4Z
vsKOBzCG06c3yLzVQ1INTNSAxUQXPeiyeCZyddXX0duce5/It38/a11Xoj2BW2Rav5+1mepbt5Ky
2jcZw4lyxq8rrB9txbC1cK/6DLxmnD/7UOv3k8rVkl4frq2Jtt37WOeUsvOEo6r9PHouJkBQTEi5
/ecJh9Pyiv3ttekyaBEzakUfv5fWtL4UqIAzt3kIeveHiQUyyZcj3rtEJePD78cH4p8fk8Jh6oB8
Ni/2RBweuuarlctifcaI7GX5sRDMrBvsKoRWQiXx3VvsH0qzL1Tl7LFjefLb6RvQpVqLAqA6Gj65
4x9keec9wDVtzel1HU7Jj1T2xp6gRU/sAaPNGFYANohfHbXrStDGQezuukuHVNgw6B1qUNpNhoBi
M+AF9vc1eSZyflyTcE15H+G92fbH1U/4tDeWtSr35/HRmfBhlQDGwlMbTCuCA+8/a4aUura8wn1/
wErf2rZZfI/6EoBQk1P0dMqb+i+9b6y8ruM6NRTom/RzeiJ05g6YxXcpr8cet0oPIRblr5b6TMT0
1utFv9pBT9+DuRBmaN/tEKZzBncHMcbrBA0mCn8NHcSAeja2Zzp8DAEcn1ec7+3u2R0c0u/cxzOi
WWjiCv7LiqzvrlPe+nzgdjjHrOLuzrMfsgzABq+3H9kwPOUhSo9Z5D8FDlNrImXBJIahACJWt3lC
5+4mX1OBAg8zkwE/A2ai+PrIlTUcK8nJEqa1uVpk+JZFFmlQMfyD0cfuMYpXcX8QXbnXQdz/7Gya
buHP4ZdokRBl0jfJyW6E7Z05PhqjT5ADjtHJxHljYtWyLvTJw49vyUe7RUFZfLILWb9Xurx7poVa
BqavQOzwft+vvCXG+ZHd2PSO7WRe2iTZnEyXlAYbcKUxaUxzq3lWtoV9gbE+jzCT2FLbfm5ReRMW
xhnHKJAiBdiXlRg294Pi+fXweLbcCcdFP9MDu+DFi/1Ydqn5fktCoE3RVbeT6QHf4lBKs17I7Sya
L62gJ2dS9krgA9DsGDPBJHIo7SUhqVQyhc9fvCS42nVqR7aeTWuUA+GXjDEC2X/5+9L4wzbtcRzS
hCEBEVgHfTinm9AycWqhfS9cYIJ+GuF+tuQsJFWAwsIHW7TUKWz8nIgnV95NsLgsae0sj3hUydKo
h+Dw90vS+qkPfHj89V3bRJeCzEl+FOT4jC990K1yL7LRwy/NOQapZtQKc2eNDORtHfG4dBdGVL96
GRPgwO6JBUsTRn24vVFByBGG2ZNcLt26tleN4ClzKjirxlAXZ9rAZDCz7WGGCZTKbZgy/MFEO1RI
T3I7+B4upb+nfIHvCapGYGDHtBsfUbd5TlJjHZdirbufOByeuxJUDRKC08J9cLxDP2JU62TT1XmW
MWJWsaWpIiYGLemEyRGYKV5ANnQ/uKlwbHD+BJxhOJczy2gmiA4zkq61g5+4k5UscunRNIzRsS3h
udR1Q+yMS3iFE1ygGQ/BrWdeyiEmUdh8NE2YVYJBgB/n2NP4JVniS7loTSXjNGeiPvSJZS08pCh5
ZV2KAbOCcfmkPTP/9ADpaD3p43gvbEfz7v/VXg41uGsyRlj7YuMiB15zPaOHbO1tTAn+lHgh9sGZ
W68E2d0rWMdutU4TNinSuBkyo31pVIn6woVR19+emR8Lo751lNncrSlanwccCz4gKSNzLPA41Mo6
h+qYdShYQ9SteGkRwLp46Sc1/e9lhKccylq2WQHc8xG46Dt6y7wIcZb1rL0MqOj05ryUmPtxEefS
PIOO8fcl8Vu/6bIgaNkASywqauF+KKZwEQvmJgXYEkHFqAbHMscH3BoX62ecL8zNKSpzz3vNCdpO
ew59AByIrKPa1KbpsqzpODTuVQfud5XO0HjUnee2z+cf+NV0B5NwX+GNx7Dysz34t279fPE22zD7
i9b36D36X6+DM3tJYsC12jf++OASGphiszISmj1TzJKydzL7Eps164aIoOPfb9zH7Z+P1tsb+iJT
0qv/VoGklY0vXZlSgdBY6dp/Nqj9LUBlYrk4qv7+cf/sTf+uNFxOCrZTNKnI6iRu3++/a9QMpbM0
caRp8cE2sy0aT2NCjV3ilB1Z6MMni3Fwzki3ApoTYhSXAJModKZ6G5Mnhsmh5+zCBuJleYztMThg
IEGNNCtNbqS5i2LYOkZfy705u8xi2mgbtbBr4AT9IP932NQOEaWxAspXsr2LyB9FSQj5wYG6UbqM
DYMkgzmxDI+dq/Y4d35v09A44VJtJkxEO1z9mOO/xktX7Mh82zeoFVfx0DiatHDX9Lj+coB/K6vx
Fs7Xc7+M0SE3n2fwYXwBuVZhEdHmhlZ1GPDWW6V599SpltxwCHFresKGYTKkitCGLAPtYNvOw5cp
GHeVnWL3ZjNsn9ofofs6i/obyY/1djAXeuURdmKf3sy+4t6hkPNcc+8qkxEJDRfGiOTJOVA7AUYv
nBozmWQiQi+ZcQ/GUDpUcbororvcUTNsALT5hecxx+9fCZF8ivLkGVkIZBq2Tl88C/BjAKQMa53O
vhxlgX7Gv2qX6MmS8phTxsMOIaKqshpMYSKnW1sEdtMFrfqowxfHVvgxY/BMmGG1MgeySKuArdwo
9tA+Ksos/3nR8zWyNwk3aKMN6op5M7fbro5uu4E2ycnrYtdgLddabrNfFCnrjCshbwiaeCqIAhJn
hOIQET3WWeY+CSq18uyJVMyxzU/+9GBUARHxxgPhDzdhRFaoE+1CzAkvPNAOuA7aGqnu5Maoxbw1
bQNTAawaTLAjxuDcvr+vjDPU8X5hePRBCsk0B4IAeXy/MPwQpaGR+d5OLl24XkpiBM+gCKXpHe8W
XWor8OrAD3YVCdQpc5SuESY6ztr0QmM3ZNlPVAx35jJbW4fZGd8iRhiQWiRtxL/uMb9rT6ruyehK
bpJ+cFYlGZ6LATM8zqIfxpiQc20Xr+SaOCvKCywl8NmzzBygJI+gGngJ7J4MF9vO3FhFU+yWFHPR
SRgnP2znreCiPdm6FwM3aGX5pM3VAX+VX43WOinx2YjUY9I5X2Q8PBdWx4/pBjdiP8YkFmdU6L49
3gd0xURgcg47WI///Q7rneXdDUZjdt5dERJySIgPO0/QVdI26xRrWuwfGsA8mvvPtrePBzsCTQRl
ro4kEDB7xIeHWFONAnyG+Fq242XOV12VAxOpmfH6KrPde9NzftmKQFzf+G7OM/xbAzLU37/nb10l
F8FBaFHRAyywr384TkLDcxInatydH+YUoDOWxUxlGzTFy8hkwDnkMDNto37xTC/YKOQ2e9jzm7IR
VLTYB35SrqqPLT7MXt3cKvp41FRA0u/f7LnOsyHJS3fXO5WxI4qYjw3IJDR2/gJZg4YuSfjo0Pbw
c50dQOBzinp3iRfjfStL6saCyI/AJ8FRuZjapma2cYiJQy037f5+85w/XiyKQAUEgrb8XHv/6yxO
jaVxVWM4Owed6aoy8qdhrtvDaBiYUcKkcYM0gX0lKLNQW59kKcWqL7BdrTEeG6M5uYG+ztK9m+LG
vp4DmwS8LDL25ujAD+uDh3om5W4IEqIBivnBdJ2tkbrLJsmgUjYSbhJeBXXXHOVQwyXTYt9xl+Aa
uh7d5YAsxMTTMvzWS3ZyWAikUhNO00/9HrS5vuvl7chrdczpVfMoyg6osEOcLXFDgWCzkvVUHXhF
L0p7Xm7VUtykFcBWz4D0Is8cizQgGe9FMtAvl8VNExeSkSld7N9vsvfbUqTfRH/pmCauoCZV4oc3
Iu4cq6aSA69RCW5yxs08Gjbp1ug7RBWiUVc9YEL1kgXIv8/3xy3lpqZWuSKMyIN1g4es6zdvbcSf
nmq8xoqw+hpoK5JM36wlthYqhelLlA73aeZ3+0Sg5Iy8jVsmxqaaWvb//M2qaIymRb3li/nSTH6x
MfAD5NTFax1X3rWCPG12p1TlpPbNnlg3MzWsyxR7WbSaKRsubVH+8PLW3i9YXWLD0GAC5qUoCAxb
A9hV+A01DHaFDs5ouSr12KK778tj3RHnkFdqIQfWuYM2gr7JE1urbB7nPmsPZmV0qxay6FoMPzqI
ChtyPZP1ZPuP9UjphG3nt3mpvtox0v24aZjMJ9VmsRp8AbDadSnCLxvLmGG/l0+YtpGeZCH892Lj
k5PL/m3J8DSZ6io2PgaV5kfwqPL9gCixjvz0IrsGRbkgGLsBMhku43B8yHMLlmNhYuFPj5XWvP0x
NgZr1XF7yKEX65x3f0V4lov4MOMbcqwUuWZN+CAvsGGh1trtz2G2ebblVSrLkqDBtV/K5ejS9y3D
9CwWfzmloScPk6pu2IENYml5A4o6tMkGO2EdOu54Jd/mMX8B4xIM81BhFcZgrXrnJkDZv+sUl+bE
XyBx3hhlECB1zyri0k0YlDPf4e9r4PeiX2Mu0rWYMrI9/lb0z1McwXfgrmHM9ZZCLcyEy+R7nrpt
jHoHAF2upCCyrTQ3sxF8JnOVv+Hw5OJQrGjDQhBf3/0o7kbHnCvRd2zLYX/v++nRjKMbk5znQ9rl
hCA3ebZSQdjCiSbct3LdgPo2+BGlqjn0bvdSLyWG/eFEq+/pl474rpWRH+qpwF6lyb81Ls38NNQ0
gN4YII4anpjVXI6hc0UWm04ZJ77OuTCq5maoUuik540x6Z7TJLqd5vyFicSyqWHiQOqpLxtybTdh
E6drPQujA3ybnNHedejF12p4IVgEnZhbbSGp8g4ptM7J5HydKklVTO4nYCVlbXfEhVZylECOISh6
rQhahY4mHALnMfOsKs7KZDaby2q6TbsquSX7FVNpMqcx9oDSiNaAWRCyz2x8brwQowHHvk4tidvA
gNFClpPuEePTQID2lbKyG5lAf3GVc9eRqXPwfP9Yza7cOA0ccMuB8p3Gw0vWRfIgG3FDxL06aUwT
I4VkR6SdAwdPnVr9zRGz8wUQ/gJ1E6HChrPCjeuHYrdjveuTWxGvyhqVq1aYFzh/+rsmdxMQoWkv
RxO2FeUudsjRUcKwWEabfHejmDdw4sNNYghoGf2A1Xs07XzLm3dNIb7XVszsrxfNOhH2vLYbi0Le
KCo4afx/Qx8t2ymgcsuCfegHv9qBQrR22ONQB1xhbQ0ZCkL9pdOAldUBUfaQBRB6GqGJfRW02G5M
OTk99dlc8SMGwavNkgJa1t4Fuux4f760jpOlOVrdncdUdJ24VrgL73iTgfEySmur3Lg27dDfV7T3
Wy9tSSYVFDim7VHvnOuyf5UOCcm6DpMtezeoKD/MY/c19fneyo9OQTxtROViSe5C6cjjtNkVDSFL
ucVpg3wyK+Zqm2iuvuFNxDssJmbtsIXKFsa14Rt3MzE8pxD7jlXZlDbKCKnl1PumBExLooDBaDWW
qJ0RTI8eVkQxz2Oz9Ljny6zZhcVEZHiFlDSCnYMEq/iBed1xpsDaJYKWGEvsHpcjtk2znG7hJPWr
dLKj1ag9RKLEvfIlSr3zjr33RALslzcv0xzJtVTWwziYz5Wp3pr8OPsuPMX4J5BpD2vTvrSn3tsH
SCaAKd39GGXmdgxxmBxByrdF7d0ij+PFBtzZBk56bEII4T52rSRLILatClIZjOJW+I1Ea9TTywL8
70dZHoa0yDe5yZ4pYtKF0Hrc1jawWWxgyvn3J/ubExPFtGRAReqLBHO1PwKuzMzzxlhKe2el1tqf
G0oVJpi7YqB4Ukn42IbLr6V2jsu85DsMYiBatvLCSsdPLkSdZfzvmhjArbOHJ8AhDC7/Q23vocmp
VRhaux427TaefRwg/KLajmnqrYKFRNIU9GJtaF5eQmBH1XssRCve9lBnhkaeEr9sd03L26EPoI2k
4ixznqNLFPP6qrWngIgw/rMWPPmkC57EwO4jSgtvvqB68OwmwxYv58FX1lWb9y9OESY7MAu2pKZd
Jdidgr3ax8UOGqyG+DUilZ2Q+0La1MusX5na4khXTnsZKzbWxot2JBgcE72LJk7HkEshswvye79L
errVehdxuLEwICR6ogUp9ogtrUxSgI6CBsKLfiiQGQqv/MEiu7QvKJwV6patgRp5PZr9cw8x8ZTe
MarBraufyL2gyiIOS7IXMZ7wjUe36egwhmpdpdTUSx9hhoevDmUUE0kcbxnCmOWDkWfYh2UTQNlw
miaGiW5jPNgjwGqaO/DgLcnIDIF7hU/QgqZsKJgyDz9zv6vwQMjEqUjTkkgz5PYwOpEbkdamFyYI
NqT3deuhiItXautP6pjJ0Fs1MTJMMPC1O1XTLtY6WALRE/4kKsrFIihi4FyolRNswMuokIwmkVQx
IQaznqWwY4irjTtH4bpfbs1snnehUd/FcWrshNkcsGQhNpdAm3WfG2RsE1Eh4X6TBuDhFcI0ysXP
C362iZovgaSblcbOTU/5nI+7KHdwDGjM5yF/cFNqp1Ym0JFZ4tRVJqdM2x7mht8aAvPnwvgXCRBz
hBjrrpX3OmyzChSsdggBmrpp2cAOIeRBe/aE1XDhxN2xa8I7+pcbtvNVLJzoYCN18Z2g2ciovWtq
vGllmDvrAEsSmPevXYeNSY8wuHXMZWOMhljT6F0qjViELpkeuSRkFm7XephMeA7ygocNlVnf+fN2
U5ckqjZNRxiQsUB1Lft2XQ/tm+WHPKoIf+muILNA5TFLb7QA7Au1hfydQRGdsbecs9swDBvyGvw3
PIK+Cqe66kJOm3DIlo0i+pVCKNmJWs27ZEbvVWfGhoKcLRxZQ+8MJO44PV1f6mo7MXFzBsMqn36G
m03dTA80h6OzjSMu6LzH/X/zR9Qf9KPE2TEOo45oxf9+sA6BfPc/tphxdfNd/6uZ73+1fdb9Twqj
/pP/tz/8b6zkJ9aHUkjqHZMt8v/sfXj9Er5op8N/Gx3+79/7r9Oh/R9G9IzGOd41gPEvp0PzPyZF
BrwlUG0C6zRa8D/RlM5/IJLhxOLruSqMCnrg/+ZhK/s/EngIvhMjNRvLFvf/JQ+bve59A+bBqgVH
x5nPowjEpOlj4ZGmnVua7RIeia01r4AsnXlq1mGcGU9mJaqNoxCqV6MZPBUW6S61LffYFUA3wNl9
OyZmsBXGfIJLIVZyREqfGYoWLPZ/SS/FZFWo+1YMTMoS74dpJylqHrdcy4l4jDQ7lGaS/wggpzJO
Q79VBfmRdJuLscROuA5GtZ0Tez74VLSrmg15G+dOd7RdcpDG1IcKjO+5V9YvZM7IfUsc8MrqNyOW
qzDakJAlZXastQmQ6W4K259P0rJwN2lPWWbsmjr64iYwwGVzjJYHMWYUEYl7gFLB4pKUyOMoD7bp
4H9KTRQ2xYWHaT8CsGJp860R9/jNLKz5SjD3zEJ0I2YA8pm6QbxVJa4CtKWRfWXRmm2tDFQ4cGN3
VyTdS7ikRM4VtDCuDLN1a0UGcG2Xgzd4zsHsobDIaDRO2EAQUTNvuthsDAxtLEBWyhxfuMOFx8Dq
AnZde6gGuNB1uohVzHD7Ok+QirV2dKU9xM10cr9OsiNcuEJYEOZtfJNLqWitwp+RrLZV340PMius
jQin4KStbPOBoW8s8ZNxg5s057n2Afx6so5I4UKBGGf+0Ror6s/cSVez6WxaDIOaeEcaFdpblvgm
bepHRvKXsZubRxIZ10XVPdmTc11N3WXAw0zF8NWvmTtUpejgOWLik/kOBPI+XDdteodVCHOgU4gM
NCDSjVquv5hMfA4gFKX9sJnj/hSmlzO3+VThLrwiCW9Twy84FP+LujPrjRzJsvRfKczzMMHdyIeZ
B3fSF/kqubbQCyEpQtw3485fPx+VVV2ZOVPdGGDQ6HmJRGRAksudZnbt3nO+E/OXaFIwpoCVqOru
Z0EqGe6HgDzHoAcKmHfdMsnGwt1mHYnCBumSxBOu8a/bGGroMRrP5cSTqql0lHCQ17SVLsUUaHtb
EZlv1uYP1666DTis9IUiGh93V5DhsPzVTAmZruct7INNYU/KuhDvoYjR6LVHsKHGHRb/jTMX+jrI
aLQQVvlU2W7i0dQnk/6pKQh0Khp6SKkNAdNX51TdGjea90sHf2DM5CL4dOKfk244G6PnpMaO/WCP
/HJGtANnIZHWGDIEfjBcyQY6qbEJhd55qqt4Y/H2YngcDqjoliir+Cuxq5Q4H0dbjdPLfJScUmWH
msiW8wdz/5YTszhONslauiHx7QFkZkVzBHe4sBzyaBFNaJdG+9Gl0d2osRpS3KrQkYmu0Y0SC6iW
faV1eymbtzDPuCT3LiorbdNX+RnX4k6369XKS+ddU0zFtYX8jFaKMNEV14/qPOQ4akWsZds+dRle
jRQnPHO0Q8djMDzZZU4oaFG8DHVaeZgjZp98sgwgU+01DkyVqqG3ORegII0uwt0GWhgPx67qGPMY
gzV4dDk9uFtbJklrE8MLPKiBFDLSBoNiT6zie+J0RCLw4IP7mHp+1bS9KnoBj3vlFC/wQ72eDMhh
eCpVsWol1uJM2h8JlvSTjkAHB28eb1w9PATDKkl1ldpS3pbAgPjNlQUstzrFtY8OP6PCI+dKqeB/
Ddv2J50Qb0S42vTttec2NPP51W6k7EFFkkreU88Z6dks2m3XyY2iTteR/iGZiycrFryNZoYnq/c2
MV4kh7gLqTWbMeFeZWRIOmr3PrD49ErUbSYfavBsEXKmdPM+rim6y/sahtM4UsuAZWkn9rzGj3LF
Lyd4MWpyJz1LbSVKM41YMmxVyB8gwGXZfF84O55QpeF1uWaz70vjFXFB4rt2Qi4tsSbN/cjVApqG
T/Dmpu/vmE9v6L2sUu50Citx5eXqIw0kfjHgXD0Tecajay2L91FYeGE3nJU52U10xGfNvh9T5SOf
6K2nQzKt9eKYu52yw7wDUADTJvYdDqHOMP1C/4gxkbliSV1A7WOG5drA77DSDHHf62V8gimv0s1Z
BRI3OypRYgV7nupxcsDsW8pqjKdXM519velejIi8teRBFMlrZs3ZyjYaz+ThWBHUmmzpou+0dt6N
OXFzlmPtof6soceXlwAyq5GXDykt0a1GXZlkIUJvvGuwMZLnWc/QHaST6wv8fL6RTNTDyXs8hi9D
1qXHpmmrLeAbZ40yOPNH+6TTMMPyuRIkE3YPRrRt9/1cXyWbhSrTdm0NWC7iyRbgRAYL4OMLTCAZ
47HP3nX9zMWHK1NJl4sD0XdLTza0FCCTrTnYuU7Bkmd9rVfgFWjCpV5KKnEZPwh1H2F/TN7z0HcW
2sTFmB+a8mHTMRfUgh9VSDr7iQgx+B7Psf3S92eyZbJPlB2uvN+M7Z3RorB5cqZunaqOdxpwHjaf
wNbWYfi6DCw1bOdD/StX30okNloFRwOQJC8PjVizVwAMFR5CjY1H81oeizY6mF9q/6Hg+df05NSQ
dE+8AmgRK38iOngqlHNBGOU0gFFpj0rzavBJz/audfZk0K2E/lUG5TPEDCkehv5hYiPu8lsWXotg
n3efVZyv4kKsI+kj1rKLbeJ+RIvxNHgXIX0aEiENIhyWbO5osTVip3GMiztkvto92DPBc7OGVEAt
bK+iRd1qvsoukO+i8o7rRp3vmvirMC9KFa0TSHTVMa+PqrHVHNBMarEO7ZXe2xgLiGoS4CfEGboF
pJhLFYennJoffipMX40WD/re1YAwIoxvqbwmfANqs9UmYYY+6z/Tni2aCemEFAqbISNY8kfqCZuA
9ag+8WHBniJjtL16hfsOSyI+0L/lkr9LxCcD2dwuPFETqcg0Iw6mRz5ktzsYiIJGMO5tuZ44ClrH
A5u1Qi9IhrmRi72WR15boqjvjMflv87UkyHI4dBsFPdkVlOEdd/qvCpxWD/t7jQHq0IsWKTBH4ga
pme/aZwDiprJUIE6mVy7SLug6WR9TumLLl41y+bnvUZSe2mZfEjtWinv0XBw3LWMD/V4nKq7Yvih
q1sTQkpxDIqfTHwc9TF3HlvX9XBnacYZ42Qz75SGsYf1OTjnor99K8X0e5VG7PCcR/eW8dUXCWcn
ilvth2YN6/LLjcIzWYD36agSbrgYHvJv5uTU3xVJ3WNCFXv6V+Y+m9hRmzyVbIt7V++GH1N6nUYn
fRrd6W2uBu3ClPmXVUT4sRFwfkYwlDlQDPWoRiMddIg1O7tr9650yEW1bcImuIPa0OIAuCbqO5cn
cBudKu6T3LDWIm3SXehesqTXL+jzL3jO3W2DZPzu+4+Z9AVKPuJ30362NrWW1RdXjFw5udt6Qg78
dfmjy8i0SdLp0hhoQVBsqjfQDfkmF7ArYzIf2Ue1fa9Uo+dEMxkOwZnbdvFpYylZ552JaV8kzpoI
8hvcKofeFmLgWMtDz6ilstzso/s4s0a/dOof82xgxR+ndFpNRTSeolLS1MT6h8/ZwTNqTc6qTfJi
pmTOrRPXbHNXwjlYtbSmsAT+VDKseTlMk5uiAIZEVpoeRnusIRyjMNVrbbpjoiFZB3Vvr4dgpmVt
9B8W9+Y1rl+3DttbMVFQ6LRkH5oehobZBxrZGH1yaLiQXAZKTLvqL61umhcVfMDFoWTPJYWPBq7H
qrv2HLUUTJOBw6aPy+wgXYbkljPKtxyFolEO3S1N7c7Ls4QsQ2rTICqSQxjzB6huZqw9tFV9fDDL
3Cbvmi58qMFDpRef3FnsZ6zaqTTflaJk6keuyB0D8KPJmM2n0GkveRlxY7Jac23Y6NVcXVYnDI08
JpFT3IcT25JqjV88hcAq0AmilQw6Bo0BMik3JcYUjyyD9UJuLZH8QH3pu5OWEBqa7MeqHAkSMWiI
03V7EFnvxVzUkrgyH0u1se8iZ+BE0wiwZy/qjJXm5mxvQRqwe5iUWW0x3Vdlc2qGOnrhQT6ZCtvm
HMWEd9jGuJkVPvogKYkIyVpxqGNaiHlRKX7TIJHNo7pdKw0UN/pgziGe5clJpbO1Z9ZMihHiIFM7
3eJau5+4Vx9CEbVeJRj64/Sf74EElNTNBo1LdEIbS0LOmPOJ/UYucWegGk95hX10kmQas5O3uTJe
mTjHjF9FvTWQdsZmY5xdok7Pou1p4dZywDQUqLey4VwQM8AQipMGAWw6P46tFnptErgPVYCta2YF
Qdsl87NrmB0XZXi0dS+v25oDpanXejSTv1oHB9XhO6gNctLWtXekeQ7rIurrNYexPRvEZwTmMb7i
iKhOWTSci5mREZMmggY4ACN236mVH5ld3amiy1elozGdDIYZiavFdL7CPz0WZEqh6qOBWXZre6gh
jrCbx0QYJGEMkKHhHqK04ilQ6+EMIGfu1ZGRUrk1RmwvVqc6O1RjNNfCj8nqqbIkeSi9wxRgeHek
Mayilrtj2KQ3VdG2uVae8/a969MfvTVwuGb3XW7Ym0Clslaj4Ipp9Kb2MSm6FeyzPF+OuSiDvVj8
TEgBWc150HrGaN5Xk5YD0FSAsAzaRpUMhTrh3qhSX8rYeKxR65pFdDdbjGfbZNqpIUE64cQE8ie6
U/QikcP8oyry86wFpA8zBa4WKn4cwZrRTSASahet8z49ZLbky7th8DSyCFEwjQz/EfnvkFt9pmFC
IE+iZNtYDtaxG6kCJ00rQIQTmzjqPXWE7H+KZBtHavnVsx9q48gnMCFWg50YnKzq7T+3DffHLtz/
3P4qz+/5r+a7Gfdvzbnf23H/9tf/Gr26ZQ6uEk2m6ybiP4OxJq20f922895/yvffA0to4Mm/7d57
EFd/I8nkb96/ZZlAqvljW+//+CN+7/AJgw4fUlgXVaqF7GwZAP2eZSLU3xxcUXi0DGGgSFlkef/o
8Km/fftbXf6Bl02D8J8dPvU3lQkg349fZ/mWzv9Vh++vNslFimSYOno00gjwhItFdvaHyWIdgJ4J
EYf63Ji7qTy5j9om3EQGldEqDqBxr2NrozYPBqRNlIvrOXlq6ngT5y/BiDgEzpDTm2s1zd9cCvA0
2kVMLJA8CEduoXqsgibfR87HNBKNWAHR6OKXbnjTwWYpE7JWdb6hRmEKP12AE2yIHKicL+hL2S6w
H3v9TB+qWIzyxwlgZzGcStmtA/srx4CVSgYpNL40eMJJC95G1c59XnCngw4SIbLHlbCyx249MvGG
66jaiUTuhJiw7LLzGL0V7oz8a/hQ3eJJUYYTCVeubfttHzFKCEGPQHKt/EYka7P4bLOL7fTtii2q
hWiJ8iAk8jiqV7j+BqGTQp/cwmzeG3Rw1Enf0UO6S1U7g71wNEaNsUpVXZoORE0dSq+DPGon6jVD
VDRWyfcI6JfFZZtALvOHmihbPi2/L0O/RJCaINDl+riZzGkt29FLbAJQ0uZkxO21BbWiBcYnV8br
iMQYIx231krTn7mQPpWEa+i564cmTZPEYYYU2VxxEXGy6UXxNcwr4O1uw1XOic91M6Bs+A+0kciv
eYT+MFj8Xn4qLhehoUnh5voXSVbaq80Yl4rrE+D7hDavXJtmcx17axcxcLB0tfYyYd+1abHNqotF
OWNp5qHNnc6bVCQyedOjjArcvR1nu1RRN/RAuF5TMnSBcTX6cjOO1g3joaQoAYtiUNND3GeO25B3
XRUHRXzI1lkzCIc3O9/DY9054L6k5p5bPsVqgtAtrQcr/aHwTgedtUZksgmTFAoO0GAYEvVgeGXS
HLGeevpSAktlV83qVVpy0xvmdVLdo22GpxGzszsiLI7ax8XFw8O5nd07U3tjGIWhv7ur7flMTmSx
UrBAroTgouPyfKZTQfcrPjrFSdSkVgY0unI8Be1EzhVUuqHhUCTnfZ3idZ8R8hAU/j5V1qYEf5bz
DVedGi+F1XTHxgEtJjwH+R32uguB31BDhsdifJsTazxU+lSuk0ITP+rvyXyUvaIeJ65S29oJT8kA
PEOz3V1tyJ/qyGvs8+kSTnD3nKC0oC8a3aHmZK/s+fcDinMj/AV8OJvCsvgb8vVrGRdt8z/+27dA
/68PCpZKPAMC4i5b4p/3IvJsKNaGIvDtMv0VKt0LwKkt/Za3Gpbb3Ms7TciHOkjPc9dfwkbuk4F+
akzyedrUm7YWx9SiW5o0FWli7iXSaWzF7UPjIL6L2vSaRP1XZRX/wQNuLpFXf3rAkVULsiXYynnW
lzCLP7/upoJCSURS4NOVEZjJjTuChNczcapjx7kvM1poWeRsW3bIKoQ/BZt3VWvduy42Y1Vs6wjv
oFBm7FI1VRh6qOKghbqP7WwnOvBmuo36Le5vbLFbI6PkTLpbpWhPsxF6udR/htZ4y02qdMNBbBvR
tQli0gSl3ZY+gGg2yR64SBdx729b5WjkA467uWpXWTU8RH1/HZzuUNmoaGK7OEVISBF/u2+1mOmN
pj1BFNmlJw4CGWX1RVhs5FtG9Ti0CrdbI8OVaH/ZSnZr7OQVZudW9vhlLY38uHgbEbgHZI/+ktzL
xsSBjjwqsp6HHBOFQ5tCyI9haVzGDo2EwW+0Vbh0p3rCylPrpUBaP8QQloKRyPP2pCrxtWk5RypV
9xLH3XGVwJfRdS+JbJ9qVWdHN1/ntH4K4/HS6cXs9TSqZ6XdGUm9rkMVoWtxs6KBym+mw558ArMg
Z7a963S4/ISpSkKJ7MS5hgAMF6PFYJJBlDm3XNNJTs5tr1Nd39XcdRxaG8IyMF4kR1XDjNAPnDfx
SzbWu150fouzyppOanlsgxmnBYoyFyU8dyfwasl8C2wYJzFOiO7gVuke5Tp97fTWh9mndKMX3YyP
o0qoOR9boeae1uxazfIGIWjhO7yJS3M6uva4MCytOAhUuzJ81vTh0KkIcWTyo87hSeJ0LHY43tX1
bJi0qm3RviSAecuQa45S114hhwEtfX+NcbHUmdnTcPzCHbEPFPfFRNsWKOXPxQdQdUAnyzI44o3n
K/ryylxlp9MbAMp9Q8nwQNV7MPVpgO1nr+oZXRfMUL6+9dyy2zTJ4CH6Q5aVvib6sDPGcZcvAQQM
u+hSMeEyouI1bKzjKI3nrKWTbdmv1lw/jnmHdDHp9niovmbdYKAY2f7Q0FpGynBAeC5WHYFangyd
zLfM+QiYZIVc7JITFrYVUn1HHZb5+iAfSmN6T2sub2nXvqrZ0hEsoO7E7nRFg/bUz85dLypSVtWY
hvM+1a1nWyDHaIkDyQidZAIW8Kx0B3UcP5BTgXQoCOzMjJ0yjDTl1Wtuh15qBc9QH8FWpWtpug92
p5zC9MeMfqR0OmQa0bnpsVTksz+xGsyk+prjJfVjWo+jexsn40Wv423Zznup1Q+B8tGnzpc7q28E
GcJcHDda537StsP3eqPtC7vTsh4C91cuOFWIFlZA8p0r7WwRHN49JH18lUpONivQfOOhn0AmJs4T
rOw1vPt1OTOEs0Go06NZmITxtC0gwYJ3E+7jgFgrHk1GA19uHHma/qMLsZLlWxvEqkPUeS65xw0P
ZUcqI+xGUktGPYYDOR9Vxi1i4qLFMRbb5h7jAPhGP0VQ6SYoiOyLNny6UJByYby2nbOyJ5Z+qr+C
R8rHYS2yezXs8N6m0Qtt+RRTj+WFQIGbBpbsF3khyJzdj9Ewso3bNx9KZe9iGe7SWPvZDwmSDZex
R1q63lQjIbVcct0RvbRu6eyTCMWI0ruN54R0oSdC2kd9Mn8qUteA5+DXMgRmi3I+0AZ4jMJaeHOi
PbopMNBpeim5vs9jcp2DVqz7SsI2LgxzH7Zp5hcYwH1hF53XD8Un7IitM4tdq+DJMPJHJ3AAgkXj
TTHrEIMsCit6lnkyvLdYJzsGzvYQaOuuBcxvi4+cIYg7RL9ohj8ix8KLm+igRqclIZPixQ3y1A8E
iqpF8ZT07WNmzNR/OTh1k4AJ4ytVs3WibcPWvjMRjGilPKVkD1BjMQTGRzC1gKBqIrsCZKrSJGDY
HCzFG+ola8eSChNot/WzFP3Qf4/mAJxJRy1XWe411RMV62P3GMOllHPI2ihxyYVNwKhBu+Otif3A
xXGhV0DpSoFKRRRdtwJizw/J7dv/qwvuf1kFyb+fnrmOkI/EXEKjP142f9eQLF/59xum/RtaKn1R
pYL8+P0e+fcbpv2b0Bxd5fa7EKcEBvy/XzANLphUKkQ/mo6xEMv+KSHhn2zupSg+cE9otorH5x86
mr/XcFzr/2VNt0hi/lQbceXFtbeYlqiQTKhof66N2KdFrubJtNVsjvIenBUw4LqyMVUIpmsRNApK
jd2gptqdMweMpFUHuHgmhmurqB8y19tNP+rJIdKzezQJZ+DeHZgH2vA6LEyk9RlLtUkBAmgxHXih
GgycYIkChbC8CsY5HSGyWMZ6A/edABGr3/R5FTLlHMuL0TTPWEmeMAZ0TOU1+z9Z+vT/a89FszUT
kMBiUvvXnZantn2X7+nykP/p+f7n1/7+gDsaLQ/U1ihPlir7m2Xy9wdc/Eb3hP/NzVLDGffP51v7
baE/wBYxMR8TCcsL+YdEyvmNf1j8V793XfiqvzzP/+7z/ZfbLaGB/K68LCgrGAOAyfEi/thAQT1t
G9ZEiVoy1R70+Rc4+nLNwSLuoF7GG91KSi8pBuWpdvXx0dE093Vy+upCNzc8EPJa/wjiIfHNnsKA
mZUebiMw6Y+j4c4bFS+dl4o0psx3lWvRSwrU2lnmHSbKYZXkEoVpNBPrV942jGRxVgCp0ttiW/Vi
0XakBwcZ4Gdo4/IxFB55JcEBlEv7uasbba+0leUz8Nde9a4TBwrMdp0AL/CQhAGexld7NrM0xYxs
SJCitUM9EgnxRgROuLV0fPCke7yXvXXt2u5G1ny3mrCbe8jKJs+ao+m+7xioxel8jPtUrC3MOPC/
NAldNIViwgBrlHO6UkNp/dTbOsboYYbtSKVeGltQaj2H+OSYd60TFqVfuOFTFTspbZfI7o+BEGDM
66I3VoHeWz5z7fk1KTCGcvGbI5a9aTJO1oITssxuawQ9tNRqmi+IUBHM15i1g7i/x8hxSULnDtnu
c6vxP0leSPclcY8Ud7R4Go7MxonLnRizYVsZeXcmWimh4EuGtSbxs5stsgJmScwi5pEZokpTf2Vb
nWv5ZdvGJwgWud8342tDuvUm4nHwc4WKqTfWPcYja6yzTR+m2BEri/SBXinvZGcqnY/Pk182ipl3
d4CFlvAc4o8UEtGGmulCjOCVSCKbF+BwYbLFg+vk9spxouQ1ViWIO2Ps4we8fhpcillwKYWEU+jG
vZB1tzLFkHv0zkxfmXnPu06J7mGrIKR39BoFt4H0JDTUixgnhsEF5m+wW8NbFzktU43QbZlgME3g
1cVeUS5w9r61Nl0+PhS6wwC3SGg/VM2pFOXwRG1A52yaTZUSOKIGRj1tNDQ7olGotG4qEsciOrno
bgoT/nrkAsss5HhkfJf70P+XFNChOjlzqd1pao00Qe04LqZkrwcGM1W1kfbPTo+5QXJYeq6TGjQk
LRfUTJnshTE1m0rJugq5guQeUDi1zy+X7FtTRlTZcvZlFJzHzLzqbtptmG8xsnPTeY/b5LPAevsQ
S+jvpWaOO6m0AYBphYtQO+XkN8wECSGJN90VQ1euYkx/JHcapmWDpCbKbQCwTaK0z3YXhicZoQ0y
FBRgRgenNIyoDaus2ytFyPkFa4CaLHPE0RZBs6brUVQ72htk6kpypEdpIXcyK6RnMmVZuzgtKf81
8V4VXIBJcwUzVaAMMlF/bSdnQgPucC4+cvu4VdJEO6ZUD4oex7tKUcojA+LyIe+0RbsRDWwvQRMi
YlCOZkcorEyFfpCa+Yu5JRiXLum41YIFWcGfnW5OBBklClWN64plrTuqjSvAJ/Fca0qJD1rk2jFN
9XGdjiaBeilwnlOUtmczbRjTFPj0BmKNuJQomRqv3NDUWY1Guq1rQ9l16lhsOs0Oj3UzHivNjtjf
OloeMa0eXqt6LOKBNgcBac9ZavZXOy+IUXVnsbWU0PmBJBWmb5KSh+OgU7R0+4LTongrrKjYOlGJ
ymFW02kX2QPCDTNHOGdzafWzkP53zgSewDpbP7TFIF5GW8c+kFo819Lgsy/0WvmchaPsk0o9Mn3i
XxFdA90GyoeOMOz6J6Z4Ykc/U+zUXgQeCojfK95/WV3RPP1TefW/nz5/aZlFwVRJVKj6FkfcnO/M
YmCwqlqlAtcQQapZuC/NFOj32qQSx1el6jpM52IEape0aEWFpd6RUBazF6sDqTGTvtdjo9rCy82I
BK/6jyhGUaAmMR990oawvd15cUT0JFDsFUhx6doRsfpA1pKxKdp6vugGANCsNttdUnT8ULuj2E+Y
HvpqOsB7q+SvUPYTtPKUnqKbxy7zYs05q20XH0O4dT5Sp9hTRFdvct2IfLNFx9dwXT0kBHqt3WiW
61qjRR4lhvuTsFEGflY9qRtALeYWn5J6E3Mc4z+2ayAVusDKM3LXM9thvlM0aAwqDW/kZtC210YW
4suLdPmeAdVBGxNmyTZ3ajNfhf2UDgQDIk8maMO5H7Ik9Oy6Kq/YH6qPJmzjW4Pdc4xwbQyQy1Zq
rI1+pHRYHgzmzVU/vSPACo+zHUqgmMnYon1DzgwaIq9OlTNir41SBh2tJRA1lVkfqJ5mxvcgJxhU
j86qcnLTCwqrRVRJeYAxAq8g91dJXhnwuPJdYRM5TUQ1vLnJCH5+dqrr3ODsXM+6Yj9mZlLfSYBW
u9FW1NOIorFe/KmhpzYdB10bBD7UkZuDJtGzlye1X55Z9Mr9U//9IFehleb4mHsmHop2pNxXCCXk
2W+WVdB9L4hpWRvdskqGZb0Uy8rJlzU0fy+nYFlZ8bLG1GW1ud8Lr1zWoLqsxn5Zl2JZoZmmJh+y
Kn9QXYgf7rKO4WqmD/mytptllZfLeiczbln57AHJshvUy74g2SCCcgyPjKGBdyy7h6vC7AmWHUV8
by7j90bDaDimCmH3geJ5doooPWXfW1O27FLasl9Ns2TrsrREPPfLfmYsO1u87HHustuVy75nLztg
v+yF8ntbbNggm2WntJY9U7B5YnNhG+W1clKmNvCVZZetl/12ZufcWVHzUC97MYFoN9B57M7fG7W1
7NmUZ+01igDo18uOTjqaeA+WXb5Z9vu6NeJ6hVWMNuRyHnTLyaB/HxI4aRs8k5wc2XKGYO3mOKk5
WEA6ABhIU/LBsFCv+74XvHG6cmzCqX3GFA4TS6J7JZRz3BJOgHbt+xirlxNNXc627vuYM7+PvGY5
/fAwjbt6MOPTLFTxMObt57yclulybhrLCTpxlDYcqc1ytlpGEu3h2id7s9ZrP19SBDRzbpGhZyzH
ejmjk+W0dpZzG8KT8ALiVwC0CyrDaBFNARBJ9h2HPiMjGptLHTAuFUG31AbZUiVADxmPYUzlgAV+
+Th1ZLy9rBtyvJYiw1zqDcYer9VSgejfxUix1CXVUqE0S61iLFVLPqboeES4D/o5vTZyoJsbjIUP
pYRen0MBIMSA4qNVhoU0OgQXR5jVMcqpwvqqpd/dwCjdONbUSHI3svioJ4EOSG6yjziMxoMq22ir
Gnp7LNRqOEV5lr9ZVYZKryVx0eClPVWBWRIdVyFs17gGf2j6DESRtsw6nWp5swqadWROFpyJkBXQ
QbNJ4EFPz3ppdFgrlHzrdNqIWt6i3e+U8PT6cJKbCanSQZR9xLQkUHduavV3rVDqK1OfnCawsJ5r
xR6ecS2WvwbioihuxhJI8uwoNzF1+qVvaIpqQc3VQyNq69AOzEPjViQHCB08n4VhfBUpQoZSG6AI
lCimUX/J5zjqYj/ljsDgQWSzb2iTjfTQ1VBKpBFTZtYKkVc4o0yZ0IZu9PBmijzYRBScyuL1nvag
I41jmMfzdoLUvHXc1vFxHc9QsIl0WhUKPca60bsHUusDQiFksK/aQbzGg8ZYLpQRHYOiPuMR7M74
24qPiUoNrJ6ev+lwed+on/NrZ/cxNmIl9sY5xemW2BA0eonbw8HUt5dpX/taDX5gbWVI29Mp6+4w
WtTegB1wb85afq1oL6yTNP5ERD+vW+TQKQZdP+TZCsq3FM2VQki1Eh0cGMuPdZL1vxYNv2dLY9y2
TMHonHbI0Xwb46eAmBzRk5bmMGwUTBVYFqRRHSuhMNsAGg3fmLiJzIFZi6quWOxsziqPrZVpvMpJ
3pWaM/hq0GVrrex3eYhUTqANHRUpdxw0PqFHyM2TvN65VS79lmp43ZI9aSIpctvNZDfVuw05rzmm
RgsKic8jx7zbFQ6ipG7ckKSQ7aOOQOV1qIWFL0eoEJGUb7SgOFO6UtQY1AyyaGbVGm6ocujVY4k/
M3+XflM76t7AlcwdKSRwsWoihyid1MXLi4qa4Q3QrdL8snWnPqmDPnimqJ7KYK62eU1oc9WP/SZu
mKEQhgKyala4Z1yHaBEtDR+6dcUYsa7qFztvX2lGcVkc8LIPDGIsRmWAou/J9iWn0sDKPGjimLcM
KcoscPD1hcXe7sd5i0s1OGoVW1ul9jS3RwG5Bc9mYw9bIjc2fVCShzQu3plyuEMNwvDPVIwH/Cnd
nZmUKgbSvqF4VJLxEsF7bMl4shDAWRHTGrsYNTrasY7sVVW+xkDazHFL+cyCqo/CqUjvWyJLoYmW
P5ke9jtHr8Rdq1fzuwo24Cns8+DGpDrnrdcdpouo3t4d/Ik+W1501sIx8QA2TBvAi6pfgdu/Zkah
Hps4zl8n5mZeAQ6wxHQK7lobrabw8YiOXhHlv3Cfy0cD8y+5zYr1S8p+iUhLTa4fBhKOOHSG2Acv
bptbu4gjBlmF8iDCNIz9aDT7XTGOHelxTWEz2HaL8kFFf1mcshAPolfMc88Ab6822sycra6T4eKO
I1Q2V2b39ZzCDLCcF8uZP+wcHa89ke8dERym67sUqoEvddCGdZrgFmb9t/X0Myj69JphkYBDOCir
kpQ/LdKuuUMoo0Os+2Mj+mwzWuGbO6WQrnp7eOwHM4OtIoxdjsd8YyQ66b6FGa6yBflmuwUiZCew
fBWtqd+JoXpohgGWR067Y+I4feIlN/tharHNllSUJDoxtlCgW0T9oilWnH1epvbHEI/j11DpP5vY
km/II9+RiqpYmDAcXFyF4XA3d6TbiZjuS2kMR2HIJX1Q7Q+zqSMcqTHkD2q/N4K3gsBgxLvo0njP
6+lHJKtNFvVvXWUFpFo7j/CX8kOj8ybpZP94uN4IpEAmydi3CeGeWcUmarr4kBTFcMmVoaCThPAw
KAfl9r+YO7emtpEljn8VKg/nzS7rLtWp7ANgsCFcQkjC7otKwT6SfJFsXSzLn/78RrLAMg6wyLVr
PyVgWqOemZ6e7v7/O4E6Dme6BXhBzeQboO/uXce1W9eYDPc88FYKU0xvBl8L9SslX/m3tjK7WC1b
ZGB1iZZsGn2KlJAc2ghEt2dCVeraMM4EgXcm2y0uBoGXWQTN7Pl1iyhTGi9H7OGRfaF3orBP45u7
2Jt/nXdsiKyMxVlsJC4Iq8Dr+6148T2DnO4G/pLVSSeDsSUy4uR4sUxdrgxZfpKGcHm0JrbSdect
Qr0TUHP4KyxtevuAw/VsifbXEyoltTGxFpBAMgwcUC9BzRwa/EsFc5iOs1Z/aoXqJbVMC8LLgdsP
xpn/DR+RZi2q1+mlLdnuabk6Ph/nmfQDVDHgGzlWehD+ZX24A8JbA15gmI70lUyWjOz1g+ZHCW7T
eHbXUegdRqrMvVEBD3BFX6k/QOZPMAe0fDoNfF3uqpk5vqAY2uwZMMl0W7E2+k6wY3Gcz6fh6Vy2
J6d4vD/npjW/FrQF5zp997pzwjS9FZCZvjUX7iisNP1gMZNO1bFtcXDmeJY4Nsqp3wmWNHlbHRuy
e2Npf81yyIagIGqNOpNLeSrY01qkZoP+eC6TXZ5PTpLZ7E+qLk3wLqBSlOXK7SpuqH1X6LJD6I5m
SK1lrJ7N5M7yYqZ5SVeAXIeBnCzPZYnmUYvlsp+G1BKPNECCLD8w5lM4T+46Y02/76grDRxyYndT
l9ZjkR3bb7SPKBCrz0Um3Jhlyu1Ih8CNDQLdlLbitVaEx6uC2jmfHhvfVg/Kw9xpPczvsuv4K3Qn
wU1r8gYVt0asuZYCkSBK68CpAH7UgojTEPVRGyV2GXcQgKm+fb6AcfvXJIz9hJwwjTvHSx9aeWzx
7DLKCUaeSO7Y+yXRBbI7U206qcMGTS8/ui8BDM0o3pcNPVl2aQsS0l4jnBmdc+J5rZ/kf/V7HZ4L
EGX0LpNOxqpBq7BknEe95TycU/ABJ7IerJZ9lpt0NlvCiKUb5t1CjUentj2PrgxjOjqDaLHnK8Sj
VnR97HVmS9AhWe59cd0Ot5NlN5il0GJCJjpRqbalJ2l27LeU7/MFdbOBuXR7oHNheYTvY+pn0Rcy
mOOv3nThXsqTVFpdLjCb3zxLXzkqHRgA/GTLDKZIH/J0VyEAZsFN/3MjobBOR22WFKn1+AjkGtQ2
Wqqk63JBC7bNAR/D6o6zNm+d5wlB5GDs9xPZNrscZBZtAETWlGYttx01aUGJZPl0JvZT7XwhG9Kf
MWQnwUkUGu4gX6QZLGZqDjRPim9NUg4PMlUDPxRz9iX1gb9RE8I5ESvZXTRNgO5O6SJO4GtE+Vpu
5ONeJ8HrJx44Iu4HF4pxAc8z8exEhLaVIso9EwFvu4h9TxMdhPNKhMTHRXScBiFEyldF1FwtIuie
CKZbIqy+rxxqLRV15T9GYRz+L9lj/e8GrP8FWP8pJSOg/EX92D3B/i24/7u+VOV6dgt6H/pfllRI
gGuJrWJMBfXAayImDkNOB0Nq3/Q2PThEhpX0aPH5dDQJA3f9a0tuUwdH0lQweIkP2V6et6Gi3ynh
9fd7yYvwUs5rLzAsdN4ffP60zkLDF9BMD2YbUmWFsD58GeJDfnhDD4bRhoQca6XBZy0+JePCP68H
qjSCRPBKuH4Y1LKV4oB5jwq2JGwsBZmlIFPIra3nmvLBTRVYbYUeNiZR41JDHFiHtRTosCFoQd+n
Bmcw9QlJxEnkPya86POOkNs04NMBRZczbW2pQWrDPwF5LV8pP4emBkmXpaZmQVKp2CDZrXJsFZ+t
7aC3oUO0gPkdrFmAoKzco2US48nM/h3baEFiAoG9ykrf3AiYTBXyVLiySt38W7Zgawlv2ERgGTh3
77EGWzKet4HUaeMm0sOQOoBqndeVQFWFrOPSlEoot90/bxC3XmBDCdDiNd0GstLWFFOCDm091Vvb
wGzLtM+jMGeto4M7HVXKrppuA8lqq4AfaGFG7ZT4MNX1lQBxHHXyAlF0WAcCBMdrh6WBEei0NQlY
FEwFu/aBqbZV4mNQ1q2Vc3CnIueUaLzWyBhQiweTGjAva2vutTYGgAIrDGLxOby3B/LW9O3xkWG7
xLUwK5egvgGUtqmx+rETB6oERdb1cmY+vg8kit9EhRncfvW3N9sqoCq6BpXG9pBOAF2ihwk+SsPV
LxltzD+0Y9LWq1vtDt3tVIpXS9PArw/LACoANMtBfXziWf10ncHrX7v9WzcjE/uoU1kom4fqCioM
venqxxHAyAOSFV13Ng4/02hbBhZWra5Mf8MAvmOnPEUSTjx/MuiKS68/jDeYBd/8QnUNfylgfb0u
7tDcHWtfFKyDpejSnxL//6PmaRUhgI1fViGB4jnrP1+/4MtH155VvVX1w54/jJzo0cuLX+TrYQqQ
9+dPgJ89QNG3kTMYxl7t+qsJBuTnAX3+VBvuhgV4VX6UBs6j50x2PUKmpfYeHhHHzrQSI5RfBnGa
jhzcvxNtiiVYx1ndVGzPiXIncCpBxWIpb1aNJfvT32pagradgE7TR1w402l69B9nOvvv0aUTU5pR
0xC3V+EdNn3KpRMFBAPHdSWVd/DGstkKky3BxdWuqeAvzjj2nEE2HM4qDRRzC9sy50VT6VfOwMt3
b9PyUtb0ATcDn+FXAy12UenqNxV8mw7SR4/UcV4TriuSVP1gJyPrk3f9mnW5TSFB+1XJKUZd+uZN
R33njJw4Ab9Qk116vk1lf/PhT64ZLIWrIKdgU8H3ztSfHF07g7SSJTSydlWbCi8gHbuM+Nojair/
5zBOjo6HAcy6tdGXrkZT6VcOxhyDlUS1Nb6+zDeVfp6OkE7MsxQktP4UOW0sO6yNWMgl41U96uNb
h4P/ifPk2n8Mf0GI0o8Fq3FcCS/fg3BVgUgr8gMNnveaI0DKgavQXgylvwqjujsghNMijaBN07m4
j/xZWl9Ba+F72L272WmqQYu5KJ5Firv62ccn4w0C64ZTfeUEQk/VMNdDpxxbUNQ0nYOroYs36eS1
XYFmhPg9OJOnw4nnV6N8Hrm6hx33W46hcvTqHs7DN2GlDWf2xPMcQE3xC+DqGti3h/l9B3Sw4Utc
cBT8Fpq4hyV0P8SKuts+/nPkpOkO+OIMgFZurlGKIWCTgksKanhBK6XsY6PttkcfYct6db52XWmf
0uEvL7pVmnvXn9Vv8eIbj5OhE/3xfwAAAP//</cx:binary>
              </cx:geoCache>
            </cx:geography>
          </cx:layoutPr>
        </cx:series>
      </cx:plotAreaRegion>
    </cx:plotArea>
  </cx:chart>
  <cx:spPr>
    <a:solidFill>
      <a:sysClr val="windowText" lastClr="000000">
        <a:lumMod val="65000"/>
        <a:lumOff val="35000"/>
        <a:alpha val="0"/>
      </a:sysClr>
    </a:solidFill>
    <a:ln>
      <a:solidFill>
        <a:schemeClr val="tx1">
          <a:lumMod val="50000"/>
          <a:lumOff val="50000"/>
        </a:schemeClr>
      </a:solid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plotArea>
      <cx:plotAreaRegion>
        <cx:plotSurface>
          <cx:spPr>
            <a:effectLst/>
          </cx:spPr>
        </cx:plotSurface>
        <cx:series layoutId="regionMap" uniqueId="{96259C36-DEFB-4AAC-A1C0-E3FCFCCC2B73}">
          <cx:tx>
            <cx:txData>
              <cx:f>_xlchart.v5.10</cx:f>
              <cx:v>Count of Evaluation_Score</cx:v>
            </cx:txData>
          </cx:tx>
          <cx:dataId val="0"/>
          <cx:layoutPr>
            <cx:geography cultureLanguage="en-US" cultureRegion="IN" attribution="Powered by Bing">
              <cx:geoCache provider="{E9337A44-BEBE-4D9F-B70C-5C5E7DAFC167}">
                <cx:binary>1HtZj9w40u1fMfx0L/CpWtxEcjA9wFBSLpW1u7y+COmqsiiJFCVq16+/Ud6mXV91Tw+m74MTBlyZ
EiUqDiPixAnq73fz3+7Mw9G/mK2pu7/dzb++1H3f/O2XX7o7/WCP3Ykt7rzr3Kf+5M7ZX9ynT8Xd
wy/3/jgVdf4LDhH95U4fff8wv/zH3+Fq+YM7c3fHvnD19fDgl5uHbjB99wfHnj304nhvizoput4X
dz369eXh6Otjf6yOL1881H3RL7dL8/Dryx9Oe/nil6cX+183fmFgbv1wD2MRPeEopJhSHH7+oJcv
jKvzr4d5dIIiLhEjRH7+kG+3vjhaGP6nZvR5Psf7e//QdfBMn///YegPDwBH/vnyxZ0b6v7RcjkY
8deX+/q+gKcuOhd/ORC7x9nvLz4/7i8/2vwff3/yAxjgyS+/geWptf7dof+Fyj+77mi/meW/RwRH
J4RRIiQSX0wuf0BE4hOBOZOhfB6Rfzub59H4OuwJEv989VMhkTwYXbz4P69v/+9fCIc4iSis/jCK
nnUQfoIQo1ww9AWt6NutvzjI5yl9++m5xfE8HF+HPYEjOfup4Ngd/XKs/8JgheUJkgJJyn5wCQhS
hIaYhlR8gegJBn9iHs+j8H3gExx2Nz8VDtuhPPpj/0er8D9LGhifRBJHEvGvEerHEMXRCZM8JAJO
+fL5dusvPvEn5vM8Ht8HPsFje/pT4XF48EfzF7oFCk8olRLB57u9f8zhNAQsKPoawfCPcPz76TyP
xrdxT8A4/FxB6mqoy+PHbxZ5LkL/Z75BwhNBMaJMgpl/iwI7AQAEphCqPn8ghn0hcV+c4t/P43kU
vo17gsKV+qlc4vx4r5fjiyt/vH/o9DfL/PdoYHLCiECcsa+pAf0IijjBQsiIkK+e84Te/vlpPQ/O
0/FPQDq/+qlAet33UCT99RhFJxITFiH0xTHCHzES4QmLIsKweJ7w/ulZPQ/Rk+FPEHr9cyF0foQy
9Njp3v+V6UWeUIZDwaj8AtCTwAYlYigkDRH8/tuI9icn8zwsPwx+Asr57qdym0tfQIX4zTZ/QUwD
h0AkpJSw59K9oCcUA1gk/ArXk0RzeV90+g+n8zwi38Y9AePy5qcC4+ZYHrteH+u/EI/ohAlKMBHf
6PCPOYacCAbOAVno2cT/p2b0PCS/GfoElZufixHfPphjnf+ltSLiJ5DyIwYyyo9wyJMwlIJKCGef
P3D4t1HrT03leTh+M/QJHLfbn8pJbo+2MC8ujvfDN9v891ELoZMQRZDixRM8xAkNeYhDxr/d7Ash
/nOT+B0kfvMAT6EAyfAnEhffPnT9C/UAzmG+mee/xwJYMSQIxEIONv9NjSL4ieRQtNOvTEs+SR1/
cjLPY/LD4CegvP25qpWtP9b3L25d/+9B+Qt15+dX7ZfY9WVN/HDGf9gIAE0HODYDmvcN/B+WBpcn
JCKRAJr+bBb7KtD//myeXxRfh/0w8f/Pav/vI/K9T5JAkyX93GD5TTPgj49+fjzo+zwZ+jW1POuy
X2y1v//1JafA53AUQhkUwR+YEPDL722cx0v+kKLOjvfHSn8LB797gQcgOr++hPKJYAHQoUe/BspI
X76YIKjAXTHUxgh0bSDv8AcGZ6+d7/WvLwk/gdAArIVQkPgiweFQ54bPh2CZEC4oCkETJwyU7+8t
rytnltzV3+309fuLerBXrqj7DrpNIQOpsPly4uPEA1BKOBXw2FD0NXfHG2ioPZ73P9T0rkJVr3dm
4nYzwOwjVTZTLmPR2HZURNbrgQe12A7Ed6dhz/ipw0IPaoz68mJq1qBXtViYTfhs/BukyzYuR19v
OymWN01pJY3rQtTNxle2MqqYWnljm7K75lVI55iXVoSK8NUVrWryPPBxM6Is7UiYOdWVLc4/jmIM
mv3oHD3vMCOnZkbTccyW+mOjK9alnpbN1tnaW7WyQuaxGbso3E1LFH3wS5U7RZycl+0S9mGosDFj
u+9ckAVxu2haJsLKtTrUeNH7ueEsj8vVt7eMD/bVIPicRNUwZvG8+Og9Xip7Nc9oCeJ5xNUY+3I1
ZoOXVkeKMB2+b8ulIkqSwBexrHp+M9fF6BQryXhXsmA+laWlp2jI8xsWsDptRYFfYVYOb8PMsysb
aHvDbRVtg57KHTXNuh3DuU6zIOLZ2cgikiyOtSnJoznB0RSIzTh4O6gcD/pOTjOAGZhOy9TgaByU
rab10AQR+TRl4/wqbPP1oZisHVWWN+37FVf0Ug5LiVLdlZmPLS3z15yacVbDYPsr3cjwYinLeVJy
blamhnwZt5Up8lmV+Ti95igK3rSy0EZFEw9fiwHpRcmoXaq0CEx4JSKNP5Zoard+FW2McF/lag7z
7srWUeCUa2rLU9tk8lCSqj8ra+1b1RJf73jZFt2e2lZ6VaG6/2BpFfiE0aF7yG0237LRTZPqaJ8h
JfpAxDwbxLlrfNTF4CXGJL2keFu1ZScvmRxMm/ZLWc8xkyPVagmMK86nlc+FskvraFqOdUA2lq78
oS5JRhNtWpbFTVk3axq12KA4kLZ0qme++bBSo9+FuHEqssVcX1o2s1GB6ywdGMPYacdqPvQxGHYe
4oLaAuw3DjBPAjeak4It+oYh3XqwfpS/sx3JPhVlw5dTb3D2UGVRvxNlO6C7xoyhVdpHaNwSm62w
pGbWuw33RLur0WB0NkhdZyozRuz1NHV3Q6TnNPDNUCdhYeF7h7vgDAWFq9JxGOQH6ta1vOr1GA2K
zhnbjxRpFepCn5f1Ks/WSudpi8M2QYZnm5E0gZrzKhMAn+bbka0oDgmfDrWxRSL8WKi6sAYCAL0r
QntdraRItGNRCv7nLgrRLucU1dO+0Vw7tdgmvw8yNCdBuVxK7vecUrYP2qlIaNhTVdcwHYPMVVeL
Kq0DmAN4L2oV4uO5I6P+kHPcb11t+13lp155OzWqMuMYm6YzapbtGPfd0CZ+HOtELPyaZbreBHNe
qCbrmtgE9LQJAnLJqGvOGG7xronQjiJ3mTdllQb9jJRHY73JdEM3rmh6teCZbb0gt34it0JXLp7G
IYeAOHYjgFI95EFmz4ZZhDHvijyeFlzEQ0BupMgiNYm5O7MVymPiA5tUa3TloyBM6prucdGthy6T
EdiRiVIJx9w2NGa9pzhqlO6naW+jdt42uiNp3QZaTXOVeDa5w7qidmOMjTYOWzqrVubRvqhlqTxp
fFJN89nY0UtodydsoKcrmSsVLZVChbiaiuGM1P02qMcHbI1TduzjvuJqWNa4dOaQ54dG02vUY/Bc
3LzzUt/rAF9E0RovYtZqZmg3d/p0zPTtKIObEtFVmfIdrfwmY32j6oqLDS7kO6zx+SjqNmXgL72Y
r1HdKrc0O9Qf5mxSzVTsPCZplVGZdCaU23qq0jIk27bNr1bRx2zgN20r302L3eQo+1BxvdPgfaoq
/Bsi9DmVc5o3jSqiTmXBKZ8qNVUHUVe7PC8Sj26y6E0TwdPNYltU9aw4QZs1j+5RdV5EbcJYZlUz
9KcdY2qSbVJPwSnjZFTdFJpkFKRWFB2YWxOj67SAhmjau/zTstS3lZYf0pXKPTw842ZSYZBfFjZM
RZ3HujmUUXWtuwu7HHKXx4HH8TBtTd5eVlK8a6uqV9R9wFm3xLgNlniepibt60kr3XAAKyOr0lHZ
JpC3WhX1i1ZsDBM7FXNiuD+4doDArvVhQLlV2QoxrqiHT7asbpF5hOmD4QGLNRuZsnZxKjBDrzIc
8euKrx+GbDo0fZQpu47rdrB83ErreDowyMu2z1xSVku24VTatJ3b96UpFLG23DJTrJtKQqSgXTjc
FHIxd5EO24PFYa6cD/GmqUpyGJamirPJ5AmDHJR2TWQTw5Z5SwYP5hhlrgDOj7Wdli2eh5TrTBxy
S8UeQxB872W13vdBl0cp7sPlPLR9cD5wnZ/LjlVaYUf5zWSb4tU4BoNVZozQPpyidUe7zN8UYhov
uxxHvcJTHSQ57HJ555zm6bhOetNlWXbbD5CwY2LzdVNWk1kUk00BcSAc6nilovxQF5O7LI1nadfm
UpVynvdD5tf7YSFOxIvWDm2ryhGuonHhTTJUjSaKTnnzvnFN9Z6jHE+nkiDiYjZzr4AB9a/1HM2j
CpccXRI7dfFo+nY5Ddg8dRAzOiK3TpQuyYpgqOKwIxDoMlO6j4aR6LanA4TwNhwkVvnUlh+Qo807
1k6TVG3rnVF4oD3b0GjFOnZVWdWq534ttrgJmzddicrqJqOFyHaoaMtekaAO8UGXSzglI1h+TXnR
B7OKmmWcd9hMhO59uHTksmkbf56vRVaoqZZLlfAcywvfcvNx1rn+pAPvkqYLi9sce4jJ0hDgadxU
Ylu2Waljk8MCyxbUNHFe82JH63DIk8C18ykdW4gtZMnM6TCNEGvYaGwXG9e7i7DEY5egvMvBIbP5
ampasibBElTb0epwj/psSEY+GBrPFrF50xJSnhGPYPlj15Nd2BC9HedLP8xrrjRsPGuU78b1bCmb
Jh2srZkKWxpWcRvZ8iNvqzoNDTlMczENqjQDjHIww+vG8e4tMWI67QMg7HG+9EyrrgrHUhWkFYkt
fb63XcXcW1stbalo3+14JLZ9Z9bo8czXoRXFfsx8kFQjLYnStTSnmkwoV6j0bQXb0zIWKsjXNSRw
FmwhihEInhg5qUQ4rvcGaBQw3KK/NbUBn1ndHDteO1X7hscB0/1pnQ3jJwrUbUubUGy5EESRaVw3
Nppil+fRdp1IvsN9170mMyO7NWyB1WUCveoFog9tIbMxdmaUVwNCZFOZaZjjlYvmFGW9TaOlGHaZ
RGurSFF4n0xFOZ+tpO3P6tyFiRyz6twwoEJpOdVto9CcuyWmAgWD6iOUVbEeA7TtygXS1lq01X6F
vWg3uKTmdIY1dyZEXx5WWdDDoAfRqqIZuncSFlzSsVrcRUuGaxXVtL2k1oib2oZ8V/Z9jWLaZJnC
c4DvJaycJOtQfd2WslKtWQua2iqnuxAS1euwDovtNMA6cLLV76yuuFUTrtYO8kkeAvUo+UVdyegO
FT0LUy8nF0e+bz70XrJ47dv+tsVddzfnqLmK+mg+r325iHiqyvyiYx1PieN6O7Gw6CD8NqSHqgXz
D3Yl5RK7wcyvI1pQryBC5g+ZbvWlzQJyVg4Nt7Gx4I5qanoEFNQNw/uRLjzlYyteBZSMIQSBLH/P
w0q3Ki/G+UMQ6eBDNVBfqLIv5zeNLKOtFg2/hM1W5FTOU/UJ5uuveN4tH+U6FE6tzdJBgVN406jR
i/5WLpNtVdlNrExIXgisIrYs1yL3YsMXNr1ZaRRteFvb4+OOFa+arppy1XcZkLLM97WHdEbyLUA1
naE87yFMFJm/LjyJIPs3UVWqfjUQrbCbe5M2g/bFKS+DwW2H3vts3/g+zBMh58hsDNLoomsa+hbz
acwV7sJq2RSjHZGavciJKrAXhyLnq40dnbs+GSfpdSzWcCXxgNtIxtky+fdTX/gy8YUOXVysJoP0
j4lLWB/pPawQucYOF/0x13zGamIC3VQjB/t3YqCTym057DBsZ31DqW5vmtZ0lQLuQm7KBcjLiEZI
aTjkh6Jj4hLNQ/hQoFYYBaugxinQthoiIR6AJVTCs1eLGQqdFguQYzX5DqhFXqxNkaAApIArweyY
baaR0R032LmkqmgjIMXVgiQO0sV4DvyxyVRERBgoTc2wi1AvbozBTZuschKrctLQT6UNJEtqGaDX
kgXLsRBBeC+EGYadm9aOqMr7foByr6xr1Q7tDDy5LJvUQEsnhuvmn3Duipt+bcp4kQ0qNlClrVZR
UaQrd/56EHWXeO4hVtWdiDYL1D1lQmeEU6mFgIA1VEJFUZcd5dTim7AOnE6hbpRB7K1kJp2bCPhp
lpvgkxnsClXO4PdyhQdX69i6TZDVc+o5ATehkJsTWNkDStsydEci2wZflWNu0myMgAg3eL5yoWmW
uG7chFXY+EwrWFU4zmyrrzJT0T2pRH5ZhdZ6tUQdR6Ah4HYF7jyJMeZwyfx1WVCYEwI6/aaZuOiS
VmbmkzMFvqlWnAOhX3GXVPOCr72fg11PfJ9GGWnyOAtRCPVO7sMkr/s+HdYQVmBTVEyxMG+O2gT+
UM1wFTWjdd0FPZKfFsqzZZsFls/nqCyC2zEY4SpCd2yfc1GBlAGCDd72ZMhOHazku8VIKDZXivIb
SNxNrggw7oPIXL1v+rBq1Dw7sg2DbojHlpcbDikkzT1u0wjralZ1ydc9LXWpgpAPqXTBCCVAN5zD
pOkpNN/Cd0AD2lRWst5UqCABuAqUC3zK1kzJsYXSjwPFnstquHF0CDpliXHAwlvTqroNi2seriZF
jdS5YkKyQ2gxEClWZSmOso8zqGTbEDwxBR2sS6F3lH/A3vYflzBkRAUFypJ8wdWHvHP8Ol9RNyuo
qsvTyQVmuwbWxkvez7fznF0tukfvUWj0NSs8eCOeea2yiM2noh2nHW1MfoiipgK7R8Wp0EbqeOYF
27oqxG9bv3KITIWLQlUElmx0GBa5ggK1sarPy/FOVkX4kUFg2RVASNMK3KU7n2ozwNIhZTL40dYK
B0XZJzlZzd65AarO0Bbu1uVabIC8RVdRNNNXdHVkz6MuuHIdI+kUuW5ReRmNt23Q5JOCeIv3US5E
yudR34LDZe91hFcIaNnQQFDMC4gpwygLZerQXtRLo09JpqOrEepGr1ohFuDpUVids4AMUCxpclHg
dRYqq8vy0ps2XxIW2iDR4cD3mc2XLsmGsn+1YFO8HswwXskgZ3fgsegKaS8f2k53Gy9LqJQiEM4C
FUwUvcW9688Nqso9a6PyHFqx/azCETRA20OUKoYB92oQttybetDJUFu7zURrVSWDeY+bqEkyQ+dD
YOBhKw4XgXx7L0VgDRjdRSkzZHjrIcdpuGFrNmGI4LJhb15l2IjbXg9BpZahwZ1q9BRt2qpsYk3w
fO5cgFD8SFlYTLmub5FF5SaiY3nlKP7EQUfpwEOXqlJOVP52HoL+bKEzf8OyIRL7ZeXUx2am0xtm
mHvwoCSHECnDrEicFGU8jK6/r+i8xP8DOpdpspqYness7dIwKt2g1kWzyxXSypAYWYZd/Fl9/iqU
/yDr3rlm8UWuv77M8P3rP26dhX+ft9n/68fHdyH+9W374B47e93Tkx7v8/2sf23Vf5S9v+/bfyKr
f3mh4nc09z88+OcEeQT9esz/WIU/P9ZA8vxvZfh/DfuivUt4uQL2YcBOWNhAg6ig37V32MUvJbxY
wSJG8VeF/av4jhlsrg05logi2BYFTZnv4vtj3w6chcEVYb+UJCT6T8R3eMcD2gq/Ed8Fha1vCPgR
wqCVCQ6S/48iPGu7ugnCSu7AM7CqSv9uKPm+m/o3tukuEhkW+yWLXZbHtBw+uuU1yuwad7P5hKZO
70Y8sB3L59ueP9jd3AbvQWknm9KnPJJaoQ70j9DOSb5SFudTA9GdNq/8XBwrk4m9ZG8a291iEecs
4rGFGmLPayy2fgr7Le7QVrfj1cIoTciYX6LV0IT2RcJG9GqDauCFoV2udLB65aviVNN74xvFs0pf
i0rHYbFb2yY88B7dI0gMKQ+lGqQ4dPTgzOp3GTFXfRXsO5/JeGJkK4Nab+qyOPXFlC7YpnyZw90i
l/q0ns3piKIxLmf9kQXVqmjdXi68i+s+PM3EsmxCk6OkpC1QFtNdle9XskTJKnIBnFQcs75o0qKN
Qdi6yEZoaMyXddsmme4ORtqLpW6zLYjvULFamBFwfagVO/SKtbeoRuesKa7HGiVmKfzZWmcg6PBc
LUAuEliAMZbA/wpClR8ilCwt/lRF+RBHHRBQlA15PA5tEFvgOcCtFqzc5KhqfB1zKLh5Be2OAW3K
EEhXlq13je1l0o/hmyigeSpJn78DEWD1txD09RV0HOwWaAm0M6DRMA/drSz8R2ig1IpHg93Mrh+V
lc5ubQvxlQbFq7ZZ1LLMfjMV7ZwMYhBbXY3hpmejUHko+WY9syNHh96HOxYN+U5qeTtetpl8V+Dy
4zq3MT6H/kBsSbUBqfsSPcKmzXlBKeST4jxrqlPMNlVGtoszR+k6DXLW/Wy0VYmY103U1CmDHpfq
CO2Smi6fWHHGCX5IeuAwoOEoDfJjujo0xTObItVw2Suwftm606r1HVTokYWyjyxxNjIJcrM8kxXb
tTZ4TfkYTxZVsS/YHE9D87o081saeRSDtNElU1C9nTLwMMdAatAhdK+KHcOQpQfztimmN+M87YO6
LxXPX0P/AlhPlsKC3IOEBXppexUVMm4E5Nc+287NLWwABHlPozXBNrurHIOcM2UgLAz55vGJoUAt
YkMiuvNcRwdbNec0LCWUbYQoxvDOIZH4WihU19e6T0s3TkkAGlQc4QapYoXWlGzrK4mL6jQg+NWq
Ia2RMzna95PFl6ILP0yvp6zBB0xxtoWMejnbaU4WDNLixgFqjp81ebYtEChHHYgB8TjN8VhHQNOm
V7kOyGHh43VjVqNAzM43ywgNE4v7jbOrauj0qlqqD10JsjavV1VW9iIHOVi5qNuyXLgk74EmNqCR
gDwZTDtXWRBMo+EwsLXdw/hdHukxZtSkdYEuCiZAcNTVTksBUmB74KhFe070Wxx+gEwegYgfrnFY
Pc66Ka8Rye9bAs5YECDW9TDTLSj6LQjAb01Jpq2YhsvVQzMH+qsjUPVYYruLmjetJ16V7bpl1XxR
10P1Nh9re+ichkLm8WsWNcOGtfQ9DzhQzSVD+y68ZAvEMv0ouTRLWSk5sTdZt6mgvwWcW1ZxXvJM
CQar18Nzp5UJhxRnUHMOIH4dXDZB41HP9xMVItEaB6rEs1pGJHbMglmhsIeFC2L61J+1eDwAqUoY
7ncLyW4R7U4zj8GMK/R7KD+sbNd11bUjSx5zKD+Vb0CaDEErmAdSxl02vwFnU309nkVzdOGa/q2p
oc/ELdmXtj4TlbsFO+YJl0G2jyCghuihpSyxhgDB8dapEfYI7QMdQz+ohaZexG7ETEIVrJeFLJfT
euyhmBHzY98tOzRY00Q6Pb2Sq0t7Ju+y7LEkXnRxWebQSOlN1ZytsuRvJHmsUfJzkLr0IQpRdcHZ
uIRKOrIZDO52IuTjqc6W8ZRBO3VfTjQeCmiGKL4kYanRAespONChWBSyYbRztbavOyYzoHyiAgSL
AexUFWeu7I8BL/iGmWBVzIQ8NUKzc+IeMwN0rIrUVz0EEWvwqYkwPsVUM6vgJdMLt3YWgirUjzLV
vj7tvIaoLBiIo+HOQ+PlsQi2EOnYLuwClEr7CiG/j8ryvG3168oEGyq6gx6Y4oFdD16nSzCUClqD
Zi99rUZt65gMiZfYqKCt0Fbg+jhqwkAck2IrvXjfBnO/L2gQpQ1CJSi187KDBgRO8yH7BCXPqbfY
7qGqjQcGFB9eHjV3HSt3DaS0jGAXryyv4Jbirg9HUH7n8CYUVR77JnposhWWkwkWaBIDrKGfD3k0
QUDjgqQkoGFM8gWBBtvsUdZkb5em4HtvxiZxE8neRvBeaKwhHnU5OY+aD8hW2blfMpHgeV5jeCX3
rgTV5JMot7Mf7xc88hsJcSFdEarTcYaIUvqJnZESCjOTlwZaBKbezsK95mWPUtwEPPZQg8RdD+2u
QOYk8bk9kLYESxHw5xBKSUXXlrwKHI2zAGcqF2MHlQRI2EuetRuBBpnQSWSHAHmTVL6ClaQ99LUs
up0eRfT/R92ZNEuKe1n+E9GGAIHY9ILRZ/c3xJs2WERGhBgkECAh4NP3ef/qqq7qXvWiF22W+Swt
M8LDHZeu7j3nd5RG4rRwtTk5KoAHsDB0Qsq2EBm+v3i2Yo+2Hs9WcpTxjI0cdXE6w5ETEHjSlk+H
Xe36yXf5EfXIS6ZIQm2K+ATtwnzCGPkjYJUTvBScFM8Pf1vhKIzEewqVQ576aLlFf9zaVXmt4Rlt
HklUX13ReHy1znpwg/7YLVsK6EKmcd1lYU9gooctSYFO1rnnOr9qfD/jiq1QR/bSOWZJ64Y81jn0
k2mErLEWLjvwpkEx5PfJweguhcgX6xfuKO5V4Lx/f8PUn86W4GtTwWuv0E5EdRvkvmh/e2Yt26Xo
/fm4u811V/Ko9QX2kJ+MdNBQnNvcpaSYt/Gn4PVVC1LAQP7tTPTJN1DkQ2wV1UwsdRX51D4k5M7L
ndUZ09VdsMjW4NtLw1TG5wW2O1v7YjN4LvDl0/n7/XZO/cfl23md5w/oTqnXozjtoR+g+iyYg1d0
BRWk6svSNnvCgs4UaHUyBVjCXfUHOpZ/NB/HZK/MsVkncdPEkUXswT2rWjPkSztf9NiUlPR/e+r/
Fs0Klx8Hilc4GMSzdgz6tJ54If0w1azlcDvXNCDbhbRqKCZ/QbvoMpk6wf7ej/G1nfYtVRy93hoO
F9k/BdzLa7O61zrS953Dp/OW+CLc5WflGpS12Tn3wxan2rXoNRbANmquU/Aq1yBEozNOQ2LcR9ha
N8Gc+GxHvaDVrh/7cDbG7VMdhM/6W2Y2HgANjmdJW5z3WKz/VJ2fqnmN8NrcZAYmQD47UJVCLzr6
Y/S5mykqBrr8amK0DoJfWnxX3x5DoXb1unw7GXLfl5yxqyNhcvY8H9TyKxSaQFNDcVnHrVA3OFTg
K3zaFN/S+tKtkE/Gt165GoI13GLlpmhitnSJBlQavT3oqGBBYqMibiIysoaZ0IBbIHdkdcMhH3ep
J8ZiWBR2VQ+UJMKJ6y4Oy1r+F5oxGaM6txOVBe3cMNl9cZMzxa/1Ftiejf1Hq/oVfkaOPn1/RB7k
GXh2J/xnmbKW3VsTNSn3Ou9ZkWPvq/UaEzRFIxqlDM4cyVXruKVu+pLCdD7xGG9hcHZ5akIYrlGw
BCgUTJ95TRMRg6qAWhzmlncxWjuUZ9inu7ePvzpFz2ZtzYmP8FFWhhZ0XwR5GWL66Ah7g6I2X7th
p89df4whNN7anc/3WThQqla/GLiTzgs/QtXFQbDciM06wCULJOF5n1JtocaAklrHFb77Cqrmp9+Z
ZI1mrL022Zow2ehHWx2kuXX2rW1v03bz+BPh51G+G/8pmp6KSJfhNl9VZ84xO5AZ7eWZRtdlOy/+
/DVccWrE8ineYpxmz4F/G6JHRH8EwanzMGjtW1Ks9Ih3eqf2tnjP1v0aVZ2gofmsh2IULzU/b3lo
LmF86cMriU4QnivHTfksUmNEYrzPxX3f8fbhF0BxahI6vG7ij5xv3Xqp/vAAlfzkeJeVq7QZNcoJ
ZNYFaMWn2F71WMTxZbQ3fzst4aFRf0h1n7Ygr1DoC5eemb6x6MmNikY/rzF8v0Ovz1713LSPyTZJ
QB+2vUl+9PW5wSSEJnJGI77fFudhq9OqymQKjmLMODvjNLbquQ5PfXclbjk2Fx/lMH5aYTfjt24T
ugq0T3J8Hp2b339W9Bx698l7d9VtfpNhwtGeoOnt7lv8usPeQLNww+v6/qV3H7GfEYXNmOOvek+w
xKo8HE6W5G6NT4HJOfdR/oZDJYuQ5ikEa9/chiWvghyMjKoPQ3Vu5LHDiSE+Viefg3yG2L4k3IFl
U0qnwMlT0XIfnqgtfX7a9E27Z06eNrfsx6t0j8FwIyZp1qKryzCAyZx35oAXN+j1HCy3swkBSBQ4
SBK9HGmXjy6qLSi9UujSsIJMeS+Kf83Q2WjyDg4sjkTfO9XwW6Z82QBUXBuJvusS0KJWOG2ejCrD
H4CQ0sb/Sk1bTHD72RF7xtdZOsEeaw46fAT+caYnsr7UU9ZWAMj0lS8QBt6MSml3QfnsSB6oExMf
c3UemypJfXuVcdGvhW9y62ZuldCfrc3D/gDurQs/tr5EwzNGyQLFbSw6QFZQ9+FjdIWK78365ncP
2j64eTBsNQfEVsbHYvTOr8NX90y8rIsydzqHw9Ebjn7w0Opak0I6aQqsSMgkdeOjwrhcnzZzM94P
0v8ULerbzR8PhGTL9KGce6yuC8b/tWBRpuIT4YelO6/eOVRlC+JyPRbWuZn9OHUFgZdZnVRXODqL
WeaPCZqCZJzKNsjculi6MsPE6jmpoCnV6fI0YX4MMwln1Tlu03luT01Q+FFei2z08bP0YXtPielO
vD9MNm/FyS7J1gGxzMcqwxfrxWWIzlUWtV+aKoFaG4bgC89S3ZyuaMZS0AeYjxy/dISOKdJZpnC1
NjwPUugxi0iRVrBuqkJCblJYGadV57q+eAKSFBDEs/ALtWS7PQiefgNssDBRI+FLC5q3NB+3RKCP
DRKo7XghLCi0fphERwBI/cXxs06n8wzMMvNfO3x7AudVOpAUtIjfZVKnBKP+nsU2wT0xIh2wytCK
xYn6yeoSqqzbFJIAaU05CEnsLihFYUrbxD71OvNUykSWYYz3h5/TDxyujsnTSCUQ/bFUIL2j34rc
A8gA/UXBKLoJxC8IBE2VOn4y1EnopJj0J/46NX9X/TVSkYgn2Bc7rKP2Cgjxe+jDF9aWOGQjP1Pw
y1nWNdg8CcEtKx0Mxlz211rkrsosS1KFPv9lg5sCsspLyM/+q26z6qeDDwazA7+IXL97a2yQv9zJ
VpNxF3ReXt2dPyTCAZdBE5JtsmBc7zO8neF39HOUr+gSW3sCeifszyAunTBdwjQN5RfXcJsMKMyl
Tv2qouk64RYYbxsyG+ynsdufjazQgvK/HEVyGfsEPr778HTjZP3KnnjHS1faJZtbeGdeXb23a4Ne
bT1GCyrTto6JddUvf3+SaGsGUj25GkfAtmX6j6Rf1HXyrRvTvXKyCpuctf0GyK+6wxr4o9HchHWT
dSNES19Op3nUKrereac8zqGDAUMe3FMUAFgCB1d1QQPuDcwO8weZ+mPzO6j6+wTzgFbflh+1AB58
/sJC2B2NmZLlCI4Bh/x13fHMhkE9OoMBzW5REg0bILL9RQC2Mn79OosQ/QOoXiBl66f8/ggGiF4s
HZvakd7DhuRhKLfEOOIK3yNz9jOQYyRAYKFhbJ+Hu+hh4GtwQInSc9paDdCOTCg66zfvLDHeqqR1
XbjzwyUdo3Ltv11RdiPe1icy4qcKBaepli85iB9VjBpHo6+hZSlUF7CfsHgiNxfwpwsAMENpoRa4
rKVX2Y59prxOpmQA+tm325yOJHiHqFwvfZ1IvCOmLQ5Zv0lix/sYawUYu2+f1zVMSQ0stp6b9/5S
qTfH5QI6JpwTBxTrOAyp28/fjMo/jJvC9Wc40k1fw9VpZ/imPLENwXYaolSgCWpMUPZLTBLLKbrQ
eEgDsd9XPHLpOIk32XQKcGzGzSdkFVAzKYmmwzqw5zVUh3p9ndwPzy7XRqw71sPFNgGeHP2ATPLu
+/9oSXP4uJkDhj5Z5WYgzI2PrQt/6+Eyj362fivHrbuXse/dBICHpDfxhdkKIM8dXOvdr9FlQ3RY
Ex4CdR29n/j7XU6q3DTO1h2updfSLIgJaGj+wjGFBd76JaRTWh19eEzas7NteQQ3GU0c9mAlD/9P
bJ7rv9+V9b/7PP/Z5vnv/x+ZQQHB5Rn/elT/ds3U/5HH+C9Z5f+V6vifv+8/YhgxdnSM8RlZD/Zf
Yxgh7GRKI2QSCYkIEhL/bgV5/81FJIeyKMAVBRGuhPoPK4jAJSIUAeDQ9yCjEBb831hBAV7yv1hB
+AO+7amI+L7PII0FET7xf85jeAY0rfacFSxV3aQA9OKT/v5hPcr+7cfctl1KwgBdXtgdO6WfOJPy
Ejb6RwOc6uSAYd9ZkIiqZs+kFSSbPZV5PCJXjw45ay27wY7EhWd09jNLvBRTtnngAZDUc2MYyXrq
sn1wIYUNEMkFdNLc6u0IhvQ3NMftqqJ1KDwLFaH2MDGvVHzRbXmax52eACKifqnx3DNHnUeXY9pn
+y8q9XxWrSEJHN2lDuRpZ6B6kdWNcy0oBpvazujOlrdeBPN9Um7O6XyriN5Prbvai7/Eb6Tb2TG0
BNMlD5Khg/Vtwn5ASEC+78E0HT1jekxrNctXPORDJFdWKCh+ORCiby2RLlfft2k/RU3RDl576AJn
P4JguettdM7Ao81pZSIV2ypvwUy2XMSvoxvNBzr6fRlptIqB+9xURBzWChU6VKmzs/DFws19Ns5v
QSCYOHI9AepS5x4zRUDNtQ0k4DczdA1okH1JncYVSb01XiEopqAVjDdYBHNp20aAPV6bVC/4IqHU
pqxuWBo27FyFMy0bGmxZvbU8a50+PMSioZe9Rk3jwlQ3Ays8HZX40W6yA2Eet5e1bn+ImJgC0uR8
8uQEAyBy+JX7XGS7GsavPlYlQVLh3Wrnj+f3mUd087IGy72OZYxRm2HKac2zHvv+w/CgnIQPOtb0
GHZd5pZis6zYXVc9KQ86mJ3d/cyoYCmW05uuN34wkR0eVb+JE3H1nyH4Cddl+2oDKzNGWCIHs+cV
9ye4QXXaiGD78+1q2Z4+uT7BcOotCODg3BbSLZWd/zbxuBdTEF393uOA+xk/DtdNQJVGnCa6Dohb
Hr4YWI0ci1ldAr19hkyyMw5CqBLOfMSfKs/w5vtz9S8rgMIv8se7wco7oqNYS7gT9nkIgyDxjat+
Q66n42T+SIWYRzMYD61h1J673Y65EI4p14He5qE311URW6zf3oHXkeASW+6dZyxJHE/90a3nkw3q
78yRGC9bFa2JHjFCcduOp2iujxoW5Rau0dn9/jHte9ZtQzSkfVRnUbC2N9r3cRmFHLLyME+nLYqe
6mHCcoVgW4AZqXLh1gf0SvSmQ/nPWDnIC3FYjENFYrSFQ18aZKiOs9ge4Swfy2rkWy1UBs8MsupG
uq+I1XcNyRb21qbQbFfdhW7hUuAf7tNKBph4UXS0cEizkAiZEzAjF5/clqVq0fhs+pPZ6G9b6XO1
BQOM220o5l8wlMwZ2ut2Nu7k50ituOiOt+heeStmTHXgQP8+fFSMpJsRtQCAqzGtiSIEAPsBsuy1
W7i9rSFCS8MAIrZX7NfWVFeAxsvGQPls9VhCKlvO4xJ0RY+uBlR5SFJat+a6uO4d9Bv+fWcb2B0a
c1WwiSecEXXWoL2byGQu8DRI4u3emOhvp2FHu1WvhuZOL7Yy7Dc/6Wt3BmI3zlen6W2xN0DeRDDq
gnRQsRqXd6U/t05m+6oQRtUlhZKXOgN1LjPV9w2+pkYyRcuIFv2O4SKeNpmMy7QdLbnjTr3gGkL6
sjHWWd/NNlWy/gP160ocBEhcBmpdQGz11PIxDlspVjohvcE99M7u743Olx2BPTE49SkaGFTvOPW+
CatmjA4IN0ArVhiqTVPGiFZAZ3km1vSlFw5PXmgvoc8zLHAfqi0cNoR3jqszXdZmbnOAQQsMF+Bk
XN1cuEEpwqnwZ5kLeJseGFntGRmkhOzzq+bapkg1/QinRiVihg8O2KedIsitDWZ2f6ZXs69f4NLA
nq8DYnUwPRvVvCLBUILQngG1neeQzYUKvdvmI07lu/bTb/pfxLH4SLL9EyFz6HE0jcuy/90wXrGa
OBlrNGwyv0vlAoA6XkgAzpDexSz+GZu73aGq8wng1+Ju+Raat8Gr33cBsyDu+nSqGh9UbfO11OsB
kPn3DNWA60V2De7w72kJ8PAqGHSGk4IMeNZ1214AUr5ZAhuuEgD34ggbOFgh6NzGpm5PgnXXKBjL
wKwrbM/wL+m4Om0eRocXSOFxLKe06VgNW8MtGNJnSVe7Ed55sJ8hfX6wcTBp1LAgc+L6BAJQJFtr
0SJvVY0xcf+77C1PGulNuR1/jUxCFxYNKwweYq0gvIkpvI1cbcVm6YjfdhKt+7Dx8rpG4fMQhydg
cmiIp8tCYIxuGNcqtSa2mtSLRE/cBVOQgKhOsQafonFukl1PKBScvJphf/hxV/gxYja0JceG8Z+h
Q552zUsFlRTOcK+RxApTE8mjD8jvDNU/68CpnsIJc9PWgwgdsDcKMzR+ui0Y1H3kozIFj+KZV6Ab
bbDMh1aI06T64E2uQTaAiXsL4af5Aea/ekbuJg69YzCxoMCLfkUjsbkNRqcA+tuV3Gv62yJEd7Xm
jceSXHTtm7MbaUiUX8IfkLpZ1vURNwhTfWNZCw+6Q+g58anSUzZEU1M2HpwlKfbqjIPsq3fduoxr
ApFSxpjlQVJ6GSykcsByy3Tdm1vF7A9nd7syWH0H8L2vn/uWJJWZ/xlpPD1T30OYZ9uHbKwi0D5j
XyzIfCa9JDtA2bY5dN+RJBGgRxh2fbOR3xbuegI2ot4MfawbOH/Rj0sJ0JukzHewZ5UNLsqXv7yF
fXbesBQI1c2vhn0Maw0doR7XG1KnGjC33DNrfVk27rEWwfBzj+Y1R0bRnlo/+unCMLuCpyiJ+W4h
qWMfrgynFK3ix+IMDGMQHHFXQkGaNQ5QWIFwzJVGa9IOqRf2sug6KO+BCwe+qwgteWMBwVIs24YN
tyAII9jIEDsjDfqwDZKwDvVT0yj3CQsDuV9HLc4H0iLPbmRvQPZspteVgUUHNVyRDg2rGsvQHb+a
gU4nz65QH6UDWDDQ0K95d+US4z5qNsv7wNzoHDT3NQQBFaFxOmnppuiSt1tIeTZKf7ozppIZDB8U
Yz2d46rgcc9OyKWJPBJgTzyuAU35S4OUiXZKskRhuTnq3V/5+lg9cAYIWD5YrQocqzRfZhUlvSfr
dI7WKcXzWROPNOE7qSqYsFDmQ3RNNPodaiiHPILqjZl5OcbBcNi7tjlL13t1DOuOpJljSFc8k900
583sTXcbBIfBMeZ5HaEmgVDJNtjKepl7bIiFFf3GnDSym3qpxint0J16mJRfN6pZ6Q5rn21xlQYO
d3/E/vfoIKvLsMw3ar/dy3pzscdMaltl0kH6zpm7sL+8mJ+GSDMoaxjoJx7GEDbGMOsV0gszlSgz
7ehSFEd/yqfKuElkjMHedMbCsNkU+8QOkjnnXfbDq7DknW5YWh0S4M8cwaikqSW/NkvfHpHCRVgR
zySLGF/S0R1BMcvxMDmIyqwNyKLQvlqLd9yvFCkQVAhio8cQ/gBpq04x3pDytH8WHvvHSkefZEfN
Ecnnh3W1k4GVpkj5ISATx5Vb9Ix2IEnW92jX6hgOw/DoFaRIgT8S8jBSf0vjXfR+geKf2cjZ7sZF
wwNu6ODWa5zvo3NkHbGPntKtiGbgXdGIHNq+h8+rPoSmVXdfeVM6gxXV/gw0Rzkpf8OU5N/sKk96
7KLrxtGJ+z08nZkDFfMQQEqXoELzqvj2yvuXaQShtW2TOAQSyPtGjXNBArM9R1UrM4wSRYtL98qV
I2UlJ8xw7YARqzZ1kAL4/+F7FNayoPHBtlAxG0S+yzWyKl0u0TCy++K4ew6lFy74N8xR1sgcHeVf
d0bSd9yhSEYRNLK69dK1p3+d4O/ucn5Z1m67z2z4zZF+drs3XeFh0HrbDpVZo5x7/vtC4lfP0V7Z
4vk8V1ct66rcoxitOd3LBgA8dk73oh373knANRUQ8cS2sZu3kT4oIs8KIHcZC9xGCvEWgdmnlYx/
2pD+CgNZZ1sTfSoflRfrZzvUnXegDG5GTMZLHe9O3vIWSFq/3LZt/1a4OpswdKwHEww6tzsNbr5m
W4Lxycm80T6FYodbV33u73rl7YNoIBYL7R0kv/WxYiK4Tsa9xrWJH/0CyM7B94grDya8XRleZtn9
oNrKa8UWeBitOOCGB+j4FT60Wws3USx+663ynxB5KwHhyXwx0NSR/EajtVKW1iT86WLov4carSXC
2BdvkCPWwtA+8bFpAFHl2ob+xZtHktt5uNVcdBcxCptN32vS6Pg4zdD5EVL62SBMcxzIuJ1aeB98
jdjVa/344iBwQlfHOfSYyADL2KVkgfGKIGiugNrhPfjivHi0DE3d5WqIRkSv99JB8P9I1VICzgMf
GcpCdM1wC3dADTi+4TN8R5atfKHL7j8LyhFxc3iYdrjs4Y5EPEl9ZqpSRcq5DXDD27CfDogljOd6
arHqO97lEmnZs7sAheyaWYKNc24jTOaTiF1xWNYIPiw0bMlfsSzlDQPzguqKuXBTNgXX4p/IFjWJ
hzRN3kmDeu/V8RGAzydZJnJFkNw8lLQ5zmN+RJLnPKga0l8dfnyjbSecdACLPhDVPEWeb3/GbGGp
9ipxcLfhHZ92veDSlhj6u370HGAKrSP3Di0WAKbCyDIH+1Qi6yIuq0TklLe6O/S2L1szN3nVBP2L
Bf9w9D3RI9Vdt1fCRlCLRP/x1h1TKoaNkC45rSycoagZj72DcGIcR/A8+0ut/gWnEJrG2gHNtZ8G
pi6ENjLzp/riBxBc5QbthmxdiesKkKPj/nFp5EWZX3HFXlpRXVw8uMSQ6E+nfOjmtX3aMVnuYpgQ
awaGUYUOeqclTKLlsIlpzcalgUOKuha0wQ8x+xg5gvAW+hrp9GF/6ayKHubQWaQIxchoMmzg42q3
xbjOkNjh7Eqj0C0cArtGjqcRt3LkGHTBii2fLEYigfr7oV9euKSnEL27iFFabM8+v0MHwPdxNwCi
iqPE2AAQQyRsCY8rGuwj4sNnTebMkdDDzazLGtmOxA6iS5u2T0GV/SGsRrihqfsUeUeWAkRmediN
yez5bTmFPTAZ29wadJbZHvg1rigJs6h1vyJOWEpgDbbtVrrh3uSkhdOMKQASxUsl+yhtpuAXW9UT
XL1lVx8jAeQ1IwO2LMsPbztA1oNxOCGcAXHg7Izq7+zYgredn8279jJ0kPCWa+Qeev+vU+s7XRGE
ZD3qvuHxAeLH38iXe+lVCHFJtoPV4aM4ezQou1nxY+DM17VbGFxi99eg1wpGdlTdOgI0S/Vhkwc1
wpPdNgOmQ01IgwXUBttQbIyJ9JVqeYQ8KD57JHATp+29lK8wo6DDzyfo8RUmnlMouruPjC2uAZ+v
LXWRmQatw9p6yMNAxRkZZHcDETQdgRDdetYDWdg8j587/A8YMAfS5Ry5K+LGy7eZUnf9s7uNf0IX
KJDTVfbujrC0nU8/kkiBRc2F2PVlnAd2lpEni5ZNEbxdtD9KC+zhanTTTgfkABBVp4p6ATzYlTwi
ZOi5Y5CcB7nVVs51kNDoNeEacU4AAkTGGnF08HiDaZ4hioKdEP1FV67IbTtX2TB3AnP/dwIQWwOh
kvi1Mc0D/e05ku3yuTLepszCK8PhpGAlDvXzXnchvBilX3GQZHiBMWck3EoDjegUrEsWG1h1psHj
B3382mjYn3MQfXBdP3uT81x7GMM17gM5TKFBtK/3y6UiCNIj5IU5IPFCVMCd4cFQZ0EusDuM+1Tg
/dnCbyoXEbZ1hzGE1CRxUGY3zD5o/iTidoiLYwnBgzOnZeefM2E45RF/grYa4iga9JQ4FXQ9T9HM
o/oXb9SjmpboGrbYRPtvtuKgDVDkUmHadzLX/yw0shmr/E9csoPjmH0Dtki8i1qc+9k0OVsDdcD3
obIxmmM0Uwru6hbwF+RVP2RlQFN1uAVhocAlep70tu0PDFdt2EDeplnvcF8caEujj5MBvvKAc/sZ
0F7IBeJURhQLonHF1A9PUtHw3rB5zfYwHVwbZAhoPNUuPBqXAubGMh3PuDbrvEzo7Vk9HtE4w2jW
E8+XWryODA3W7pr24My/vNDB8Y3Oc5JL82pmaDx9N8KSaoJ7tEXuo6nnAzJndRnBOko0LFNMROcO
mbzU9kGBdMCSouLu5cjCM7tvkwnfmxjXHNB194u96kRKkd78dChFws6/kMn9ia2HK3x2KDZQmuOb
WUOgjcAe9d7e6/rYoy6VYdjlnQ+zG9o0jP0N4VswhTCJMboiuElK5I+hfA6vdbPxa981uIultxfE
ITGDD6I/YHmjqKIL/OY+aaonUAfWxAHKCANdQMO/PmS3QmvxBdSGASTpb6wCVzkMLD4M+y2aotvE
py3vQMFmI68ULkdBEnifVn7dG3i2W5XRbdA3qWDZ4/r5Dz0tfhIG3Tu6d5D3wgEp1SJ57P4Ttdzk
OoAu6OO5cvTBjZf1dRWWZMSSGTjDt2c7MGfw3DrzGHogIC6kytSr6ClS+2XpNCmWMd4KBPtOK24y
SgQwBzGTquSD990443IR9QOwoZM2G7DgweIyqXBZXuqloiA5nmA2ZgPkOti+MP13M7IUnCsUxMlJ
rQ6P8pvkMgCHZwtAIOjAemMiTnYCUsnW4+u2QZGBSvGGMwGOHmkQcqnp89a0Fx7uUKZjhVtXqE1b
3KeDDgKiE+bxbej8pEJscapw54VDzQ8M37i7gVLg2+NwaIvAbn3uYQdOClATIiBzI5scVoQptwm4
64w10nP3hAuKUG40s8UVhW3Nsdvgb0oUglhEJ96Rv2GEpLfD9wVe4wxKwzPfgBwuSaq35R3zkVOw
JfgTDPB85zb+LbdpOqMvROIa41IgGHLXM2AAKXHJD25RyZb1IcaVpsvOWAo8ry3MviHKHaLqxhCt
WkBAAe5CIpDoNhN+BeHQFVH4ew3oYdvV2xSQo+JwoaRR52bpQMwvEH/5IXKRFN1U5CZm/x8kndeS
pEgSRb8IMyCQr5lJalWiS71g1d3TBARaBnz9nqx9KZux3ZnpyoQId7/3Hsej4TUuTirdM1JokO/z
XZdP57jnT5VM5ncbwpCSjDFBnMDXMfJXNcXWxjPkPl2Cbp9SV+HAA80TVydGtH9aQjVFXr8tQ5et
LDVuM8eVe8tVmGf4wiT+QBeTuCHSu4+HbynTMyrI3R/Q2m1KGR6J6l+TLmXkKGYU3Ccfps6OXsFH
37TbIemTm5jMFiHfuqgW1+NgpGrDXfslu9HejwKlrbJ4EtqAMaFq+TqN0To3fo19SuY97LT8kjBq
YvTajLQOKfUdngPDe56KcT7UpF9nnK8cPn6A0GWm4aOAJrJTxAyssa/jMe+udHGbinFXd08MUALp
HJeEZNxLY1WM7p2Wmiur9jgH4lXtWsSw3EOLm2Od8QVvQ8wGsyP8oxPal7iVH0Na4DOSSuxKQdTS
DCzwHcZbSfQQy1m+WnKz2cNce4/r/LOv6n9WaiRbg0j92kVCLLmhfJhElVr+oD61TC6MCkCAf5fg
1e7hi+j6f495wGuKSWCKU+v8wIYZSx8pz+5PhLRfahHO19bqWmpbuGClPRRYgJhvD4TbcDSEO+Eu
JY1VXOJawcggivyzERa+c8SuneyWj9LyiqMcq+eOinA/MZbPkiI88MY/T2k/XoJxiKwmftCDYLWV
rl9HsQCPQXpYAc1Kj81SxIzwfvLxg7NunKx7Uw4iVkUAJyneprqLj1z6LUneWEWyxMNTPFS23lge
//ZmV1A9b3qSsWtneERiwCNEbSEjytRxm6atWo9W+Tziuz81/oiAEM7r1piMTdVMvAtGJzDfEJXL
ivnO0ANzr2mofT1kJwbzy6+mNznN8mIXgK7aij5u343YK9dJbPhYIjN/I/2YdDDDZAzSLZAoQFI8
RgSkHjpgp8rNoMV0K8RcX7KULA851nADwK5AmCz/q0pAXWbndZcu77/7kN636JzdrF3nXgTSv4m2
fVpCPXJV+j6lS29dmthT+7g3fs3mBfu4/I0xVsvCWDkib141cZweS4TX1keD4ofZu+Ksjwt14o0w
D53hot4u2OJ04m2w0TLPWrJ9PuckeQKV75F9UAnhZtitVe2bEObE7C6rxHeDyGj49kAsOVn+ZST2
JWHSoWjNtlmIWAsh6+xQ1wy2IJxnptPOXJINsmm/b4buMA6WOP786OrwfYGntndTN73VFjoAF0i2
nW1C0YLWuEWGdTK4E0rhtaTKOg4hfhmVZvWTE8oo14DbaiUlAKYCS1HAR9AbSFzqcUzPymBOJrFk
tWnzr1RJcDdG7KyTmsU+c7LgYJFVJAyFoorCs5sWW9zyYXoeA3QjxuDFPlUCvB8jPd5GSobeGp0d
WcmnYKn6Q+aERzh+y0r1YbWzQqBKi91b56pJ3jERpP/Nmraaie4qGezm0DKnv9eBtqJl0EeOar3R
pqV3+L+ZYWMLX9dNcfEtK71Au4t0mDZnzoCJRHan19QL2Tl1nwLbzS527/1n97rfEnMeNl5iF5gA
veXiqPq5Xgbm7NWwWUrcckGeXnVpM332jHNf0hs40/OMl7QeEMDaR0Nk17FBGGvwL2FLbWBl3dMC
dePY2/VvTlFxIv1+bpMsXFsTo29VaUbnpfgFTM98apk75IG/K3yHRCm0wfWoBnQbzwjOMlXDi+dw
68ftLQw82mvFtEHw1F1+fsROhXE2I5dpCIxTtjndSnIhZH+Hy2Qr4wgBc5PUzBaSJuMjGLRLfIZ2
vfI1rC7P2EvMlqpyOq7MdOODOriQkTrCC5CbOO5oagRi2WOs2ztpuJsT5xrWhcmjxmtSmxVB2jLp
j9pgYsuLvSvQh/cDQxKeleHVa92jQ2tBX2vdyESNl7Zqf5ud2Lpz278UfT1vAicLQdDY9zTNbV42
JvtVaplbWhL7A0/EulzsHV6L8d3PRBrlLYizxMicU2aMcZT9ZLjITG1JcQZ7Y0BMFDyZJ4Ck4GOk
8z2Hy8Go7S+B4gPnM/1DtvPRalNNF+7OntyceNqyTezyqnzPj0pShKvR9z9F4T0FQ4ZhtFw++rTZ
TOQ6Q8eHhTYCJiMfEVQcPj9BIbqdUzt23zS8EIuevN54S1JQJMDLLAeuG2X4slYtrXLQAydx89so
xNvcWS6Ga4gYxYSNFd4X2qilziQU73MouFo1F0jpTdj40PRG+ewpne3SvH+nPD341GNJE6Byya1v
KWr70EPQwSsL8YShdpkTyMLisFmycFjL+Z+hwJfY0h3IFQwnGwLQtuBMxg/NaLFK/zIKznrn1Rnr
t9CiV/Bk/9cv4xeHce4OyuFHlbtkPbF8lrL08En/diylj4JecjX25lvoPbiKnREFnftXy2YTEkf0
a/Oj0dNv21WnuO9kFBiAAPXvwPvlz6Lbjl7KhQiZjDHusHhNxLlt4MBbpodi+9lM8Ro9bGU6Vbky
TTTOQad0BhnCd2mdcv2gdrk+KUE6B+ax+94FepCl62LiAQhmDCU+3kw+Uu55IhxcNrFHyHbSke8v
r0uNn9ZKzAtja3ChlY+CKKr8ojLzV4VP2WEIMzaSxBOcthWGfD9FgK3IMq8CUs5d39R89sM7Ekca
NaX5vHgI1yrrV7RTR8ut3zHUwaEDALfSWc9UHC6eNbs+49LhAG3lngpCzUaXvyl4F+gBL2hdL6r3
n5yGqXzSDYgU84udBORpe4afWWp9WZ3/OmG5d+uXFORa45HKktycy+KYV0m9a+DNSIrPOKdR7CtC
vB3pmtUyJczI7aR5nC5b06DKW5olJe/RY+80HpVjjfBpEiMvBk4tEzafDVR2PTvxayf+TNLso7xq
UP84xZPO+pU5NmYZGW770f0dlxDcMli/66G1XwflD3z+ibWyrDrZ9Q7KOz0nMZ8CU1ebRQZf2bYu
MPjWaknWiadNUlL+vV048bSFdzzXgHcaniHLmV/L0H7LbLvdOAk6vl2YfO+iBZrk5L+Hx2g+4Ula
hXa1imwhjrxs4TZLcFvzG/B7hs53ap7ko2tuWnVRamEOjfgMK3AT5JBwuuqDABIG/ITBvoRN5bgY
7ZVOGJxNw5fv3BxJ7yQz7MASYWltlESykmHGEzUEJSJf+eFjEltP2Fhxu/yrOwNjvFfy3/bFKhnV
PTCTaeMsgnCV+GMUEKAkVimhzNsweBdF7Hz8HpT6NdpoTKbyzjw0xvxHZQ66uMdKy9bllbNxtNbt
sAMje1vyJdkHXnFdQroB7z1ucIclNV+ZTLqPdEb+sWYcPXiHN6Zb7sIleZsL91ri1lo3iTY2ZqNO
ridxhNYMOYewOnpxTlQj5ygzx1cgXevkVwAZYWmC4zBjsQ5KKsCEm0N7B4wY5yopXmZrmaM4Xw5E
vgekAjfYUl0fc2KiFP4k0xYqE1xVzakj5jGaqt9iUTDXk1/v8ia2QENkvO6dQzyj+i8brchfpmtf
TUjLNo+vO8luo0ebjOw04YiyuS+l3R+bBmsPzc+ELuxhqgqW9OA0T3nsILE5DT77QpBnKZNzjkUo
she6kbHNzVMmhbUhtyrXQ5mmUVrh5cMs4LxL3H2TTWrWDF7wcxEnzJ19opHVZOaG8AqeHdua3hpP
kc6irb106KPaSh7l1vLwG0ERpVYCxMYDnIQDEunjh9lJ+/9/JcaN8aBT533p3mIQB8Ew+9e0pvqy
GoxxYT91l0BMzwN/xr0thvSQ5uJFM4e5O2nm3N3O/wrQm5owkxeFvLXLTe72rhL2uWZ6Oi629QwT
rd63SzGth4qya/TcdGPL5BCm3m/bx3+A8+Ji8hGup6miJRNMSCQZXvuJPo08vEHiNybq1SxPKbFN
v22JDMA8xdvi7ScfLuAyk/fnLN3Y1cNwGHL9LDWITVuc/SS5LXRHa8wO7RlCB16Uwr+LWMxYt2P3
7O7I+R3xTUW+lcw7f2LsPrYLTKfStvfl3IoNth+35ijr/G9F8XfsvIoYdYktEPbNdIs9b6WDuHm3
1ISfY0gO+TL8KawSYk+CihDC9SI6uUcWUldXYk0PZp72BoDvGriEdV8kwi6K+b7tHLhc1Jl+WaRo
FYX9GJNyeVfliZGJeeTAG6+xCgqerAY6RtqQ2wfrvQ0WcQxHEV4FZE2eUxOWNiYRuWhcAhkxODsx
1zIXwckITSJv7H3ZaHA8a9ueReRYxDgqTJBzUoio0wYRDjh0kRvYy16P1a40M3UAub6uXB8DukeW
KwyZjPFGx3vDHL49u913uAVv1mAjEizWBZyYuR1dazcGLYNqd07ROLArlRbBaC+kNs6MraG6YV8+
suQ8Ze0xGbmTdH1WCaMXd7yLklqTKLxJUCbA2NTN9p4mS2BnffBfRQq+YfGfQYLU15rpyGbx/fPM
b/0rZQ4khNntbNMP14sHrQtsQH58EAbT9wTQxRVAKNN6z8sJ79iIeRiCaieQ91FYn2XZwQ4ZhxeZ
9fOViC9adUzf0IsiXHnlhHoO2cOaiZk1VrGpnDC4KnvBy58AvK3Lhtc0EMdW1y8L3popAAcCuog3
SmTLasrT7ZiSpZg9O+U0NqxDUE0+eUKJMyh+crA1vFS9/x7kuj7aXnmpsrp7rYA6nGC7vzvzwKmB
wzECJcoIDQzLVRIbpcaExDBQXZ4a3a6CxQv3WoR/TKD4v6Cy38IxbX+nMAPizNwEvnDWts6cS48P
ZWPkU7ZJp5rIalJ+ztxkgrhLyFR8cYuPwKw+lFDV1qxJN5XkWaoh5jLWqD2Ak//5LXNKOAX3JIXX
4WXdvQ/h7sm5NndYL+JNVyKtOG1zLCrL3wgt1cEE2843FjfMfwMCmkjzShdvFDcuHJR+IMQdA6qa
DPO5TS4Fwyd/IOg5jqj6VcCAELbf2cnmeSes45jD2q+N+ajKHgpbT/bfocXKu+SedimuK0FI1xj3
SxWuDW2/dWlIuMfYjZ51T+ZmOLdO2hPBgYQdjm8TIt16sjdjpTjc8vQfh4+5Grv8W3rCPNkHfrGM
PzKp/g4XacOgKqhnvS3y7zZz/7SdDsC97IPJfBNWvpFqcfa1k3kX2FsnDGflJ3HDJHvn1fVW+Xfu
DuormJqtrvktZnuyX9zMdyK7LQVWUtOGEFDHdwN4NZldTtPSspx9z+s7xOKRohimAxXEa+LaCsvK
kJ/buHDPGcEwWqy822VZQuhWz9Wzyj+s9M1g5CnRVp5ts/2dtLG/nhcB4AzazrQEY6Q9x4soILKd
UzrYqL2G2UcBmKKbpdgSC+czeDyEsudLzpgU0kSV9XkYgE64VedsNAaztcAApKbQvrpY5YUcwLAn
y64dy2ndV7N1wI6U9k1yBAIyPZVufTeVkicUMUMNt2QZ5LML5xWvbZEwzIWLOqfoEotzfShe15+/
Cog7M+6uMgA33ckCfnpCGPvCaJnuxMzYo28vPtbiYgn+NHM2vgS1eAms4aUQtTyHg/PZLQ1J5zhI
13Hb9AAC83MyxVdgshFJAKJrtT/ecE/S6upyuPf2b1n3wWuswCSlePnQaBlEd4Hyb2VukxbUdL/Q
9Le1D7oDyai+M6FhDIajYtM6MJx6P+5vhTR+obG7EPGLdj/NCQkEouhhqh7ePH2WfIhAovQxthig
l4CZc8N86QYPArg9X8ciabGJxkaUGJBLZictL47tf+TWYh4Ml9oBJOyuN3i55jL4Th/um7Bt3pNq
7k/+0P6L9cwGAZnnVwEvnzcQGnWubP+YPX5Mocp3RQIkp3SbazVn7RV09K4j6Y7wU2+tyTa2nEcA
fYBQNkULxi6GMOzGb1lY9Q/IDg3uvJBFxSLnVuqXYAyzKmb6lOBR0+VxyZucwQCcAIBsgb9G6TAF
ke21f1w33U9ALBkiyy/PGGk6iDKblOlB49sbgKkf3eyYK3YzkCtTv1StkIBqjOeYmFKMlIgqdLYw
GE9FwWhg8GiB4hDEZ2il6AfLS089sx5bl3lF669MsF1akqZMMWzVyhqYJYIzXzj05oR5DbyP0uRP
nwKXqFmQwXNlKE5bp0iex2wtvy2NkIYSnDvGtVAVMbZALpuxXDocDs3ONES751wH6Z5+4HhfDlO/
05mbvneCWapKrGLNmMdczTIePzhy1kGz8B14i0W+/IVGS70GYO4HEWCN6lv3gGUXJ0wHr8WMzXtG
gGIw3H6/SDimTM3GO736C4JM9uwE+sQB0B1I8/mM1EzzY6mJv5cB5Ilxsv5VALKOKrY/DEwHAXks
AoJJZkoyqqbaxg33XaubqArsP0ZCOy+aeXqlfk23KeQPgQ1rg68iufc+baSrZnL6j00g1hJETU+q
Yxb6Mymru1lhiHVNP41Eq/xjCntpmhinV2hETjpWkW1Wz5Vs+ab4qLZLgeUwM4J2UwSc2M2IJdCz
i+Dgjuh8ciD7yU2z56blta0t0t3CuqNv21sY4Kw6mFR7Thue1CQjUT3nnjz9/AhPYwZno/b/5CLW
246j/8JogeeGcm/lLQ+TUOG8zU18hQ9FfLjvuQBsZpwWaQRn7G38+jaEi2G+V3Xng2dcxQ93VFmr
c9rL7KWvAVCwOAAGZvJnctShgF2z7etg2xizFwX9x1D0+cHrAmrXfD7YU+NDN4PNQWCEHOq8IAp2
ASFk/YmZjmOBKDnWnPqgg/q9Cw2sA8MuNI0ve+m/xpogcadJsiQJcchU/HXA+hxDNPl8rcoKnfvh
ZFH2/DRI4gNp9iaL4tqMFytHSEXry+DCAvCtVYmA1Mr2CXiOinLPY82FNz9xOk0HJdCG2KNKpbey
DRCNugC+2WPedgfMjDrBXjtRO6xVOjKQNbNnn+G6bfav7jKR/E2c8cSz2b9Ome4i6IHN1ipPkxMO
EHOML1cgjgjlt0eTtEUIad7tPJoPMplcLfValKPa5151qsZs25TZZmLwHs2NFhvwI8RiCzq21m4Q
KwHt0BbTv6n8S7ker/BEtnGc5CYnFI/7rpgNTAUtDNn+0FJf2yVbFtw319GvjR7xVA8MWjOqCFVs
QAFfkW5f2zjHZDH+VXl4VEWGPzcxyfYE4sIYkf9cbHyl6WPfgnlTLXGEgsDoviMWt17s/HUaEPnQ
7gtizI1e23Xg3Vo2+EiEq8jE1MmYDGv6Q5HbNzE+mLjGMJ8GBYk1C+RCK8V44OlNPwzf3U3lxYxr
D0u2eVQ01cRekq3WoseayQA5TODFQdoVdhj5wyR/lQ49pLprfwQoTfwrr57ybMQqbwhUvdl/Ccb+
WGGePvgdfCJINecu6Fg8YC7zhg7avdbEw1InqJ8bp2M2l8jkt90Rn8scZwd3CkaNAtRPtMkBKI95
1nba4RbiuSqo5PVQ6oMap2OXN/IKuwXOM0rKNhBWctUJavDcWCc5+fxaAqteT98e2DPthTZfxcRZ
ydVX7EcnTaGYTKtpGIwIA9Ee+yexWzM3j7BtDgXrOa6eDZbNE/Fn0FsrWRDa1y5GGKN6FXCYFoM8
tM8OoXWFjHQB5dJdyhDRRc3Wb2xGlJvdaESDGD/ZvgP+H/TuMbDqr7gLu00/UO/lWF4Jo4AlOpaN
jorx1aSNZEsELs/KK76ToWAGXU+feKCYqtdVu2mwBK8QMj9T3FvnsMnaVemM6HJJ8vTzg++fP5Zy
/z72Oq67B4+H8+hQZ6QNyvBcEMKLdJ4YgHXqZd8vlHy4vSAMp/N7tlQw1/qtLir95rou+PEWIFou
aQdN58jKp5faxg8itXWLkREV5tYrnnh7RXZRXEKbIXmwwMnBKoWzbMqOQ54UN4MxxJb7eT/342PU
oFgEJVN3Azgxwd3pVlQSdhC5Ecud1MpxauZKCdEMbJAWA1i8kksAlUJ3yWs4mM4GYdZ4sd2BTUN6
bHcT6Ya7r8lnWVWM89+F0eF2iljbQ663lyaCeQTMRmafVudOuDlYUdNU5rxKQwh8Oje8s+6Z3qkl
G1bG1MNKWUgCjToNt+F0lAT3/GDqb3ku/o6z7V1y04IMHublBlzeykToYohv2MB21GcBBvGpo/f2
xFLc2YczbVjXAgEjBDvyLqR3IHfmf1suSpVT23vWRvUHT7vpM5yB3IV4qXTAwoUsPuRqkKvRLpJz
2QFv8N1HmsPIfc4QJgTQrTHdTXKIxtnVJ6ukgrAxbCIzL9d+MZajFulLMJTwPayw2Jpebm50Woeg
Tbpub+X4RUQrdm2abivyqYdkXFmPE9hKrVc7rvydjRzPREz2JP7lf2g9d7akeIfc8uW2rZffnJw8
8uZDPdWMVUfBhdwyiLKNw7goXHVhZrMuaj8SS3tdaKz5NrqN+3CXdTUfY+h7uHT81jwHZmihN7oH
i/TZ/ecH/rpPT6mYI09qOBp2zjSZv03hTu4bA1rImC3H0k3lLZ26Gxah+UTfzpgq/GMvLAMqREcF
Zs7FKXNwDBFx7+fcedI1QvNi9Yd8DP4UQ28cmbu+9T5xUpq0myMKf7U4o8aZ5OS7NAu/pri3v/Ph
t3SayBri/L0nAYebn9fHtsLqQ2OxkY6Yv6yc+KJZQsZyJYKwQ23bjflZdR7G8JBYJmK3WzJ4tyRl
i/QKfc2Dxjk+UklLm+VXIxFVlBa0wGbeQ96U+VY5fNWGpvrNWmdXw6dd+256mamcWU8DntW0mNcN
d3cQVC4BT7f/Wdgd6cBkuEht/pXDgl+0ZNFTXh56Jy/WJWXjqp99ROYTbO1b2eG8CJjugcIQG6Fk
vzNSxlqObzzihf3OnCkotfrnNPauLVkOQN3URfWDRYejXdBY112VRWjv307jo3YU5j8WkeyM6VVO
yR3eLBMPOu9ynDkUc4NieDIeVAc2d4mpz+j1kmGVDyETUFfWtwy+qcFuONMxiCTaj89U7oag/vqZ
0mD0Gi9SNXdcBvN+mjCBtZxHIMvT81i/G2aHTTWEYFO5/Wf8oMlJzm7egDKaxoZ4mySRoLLz7IHH
8GLjE6rvDKrPdEk9B9zUlu3g8+tIwqh52ArG+RdG3a8ibpMjkhylL0tdMJzGwdWpGQ9WLoDaHnXL
ybbVkoL16Atmoqj1bQxRviAjBp7JKS9J1WFveiADC3Ldfdvqezpx7uAum+l888uUefkD1SgPlpaP
eCTAIT8u80PdIEk1ygTZUk+XLmiAkBoCj9yc3+uaVUON37/UBSg0o4k/lhjLWZO4NShD+BpIypC7
GMyVZF/i7s1X6d+2V7g2pXMEiMg0UfP//dl+JjvvrKAhRiotYGb74pnBQBdlYf1dTfG/UUwfkP4N
K3iZNTmRVMwvicC8Q7f2x8W76+vH91yqemMq/vcyHC9TtxzY6Xey8Fwnt95wiGp6vMhTMGMNWV6q
G679aRemqMO4M7gFEkqwQZifSc2vWGuAnk6qV+yuAgLmQLl1+WxmfNls/JgaimmDDFWYvQB9qHs3
AMobulGeaYxJj/RfMTGpbLvuacq246Cf07D9nQ/ef0U2vSc+PgSZ4qfvzU3NfsYHWsYPiltqekwH
AttalyWIrAcd1eFDX6zlbyeTXVbn/+Ks1RicqncTn1tlZFezG8+hCXKnEOnzCN8xaqZygnFE5iFI
eVkqEbLLaUWCoiGMQlHpEJnaPT4Dc+TXqvwJN7HnP+jMFdv72FcS5fKfVaPWB2gi7TROp6RUu9zA
5hnm8XVaUi/qe2qkCc4IgE7DJ2WyMhP+cR/n/aYqJoUrsq8OxtxEGZsE/HQwQLEh1lXa/zux9GbF
DsOjseQ+hmzlRV3rnUon+xU6U8kEG1UoMPLy2FvFYWDjHpdHY26ET1Pa+gm0K0RmNPTmo9Xr2uwa
xMsmiXTMnkltLR8Vs4jYfPR0maw3nI9d4Nhb3/S/a/2S2ScdEpUSsxwp/lkykiiD0ovSqQAFKVU9
XDrrn1OSr8VtBEinaAGfZMmNfTB/PXZGQXR1//Tsa1knARFQr+A7Gh0G8SGuu0nOL2aSuTxu4qVn
XWGXcQPa1WBu6CIkwX2PYzKsblXwWrT5m5vylNk/OwC99O8EdnPFMsRXh1GJ5v1hysg0Cq5Txtko
p+yvM6ev2GiJv7Bub81eKmyxzQ1F7nfh8oftmgGIHMhk5k7ruXNecAQXhxhkz7ou8y+yVs9BG5p7
1X0y/WAvEabmVR0QLrQTZiepCemWsSpAu/Jma+tFKsPci0TDASJKgR3XeoeLQQJ6oZlKyu5uMNTd
EM0l2BuAK/35twSucZPmdK2RGDY+lREYVMbLNqJ2SBey5ruFgJToj94qoXZ+zOR812H8mN2MGuVK
+js/XcDtFPDFZML3qHDyIaucGQpGdejOqyadacG4MNaMthCngPk4v4Is+6ObkhesbI7BA2rO+3iL
jf4Pq0Fe/cdXV+l20+mhu/Xev5jYR9TooIgCPI4SPDEqfhE5NIyrRsKVXmJOMUdl21q4lyVGqjR9
tbO60tz4zRMQyvrVmTzQS9l6CQv/KwsPox9/GrZnnpuGwTPOgHA3tRKOouefLCZjhWj8p6o4jkWV
UawRByxUdsvrhKiacDemVfXr2crZ79YkBFPqbSzSxz4Qx9zzga1NH+2WJEQX0UFHRiYx7lMM+Ti2
LPakFIO7gxyZRK7PrpYB2ESpLF57wkVUbs6y0Un6lykaAs6/wbPpS3Wz7YcAO0jtPZckC9Y+w5CV
0/vbDhcKnwUbQOq2iOYEzYt3pIT7hzxOubtCb8D+0lorNXigB6caW7qdfmDdZZvYQn9vJt4T1KTN
yL9lrXT9GErA3tMZv3Sa4VatmQ+ULbpYyts9hBjC4g68Yo1SMneBubc8PmlqatqevjtngpV+s39k
pWC9EQt3LOPC9WCb0HhpUtamDcY79ooYayVGjgezuyCButVB11MvGG9DwzmP5Kh2bgC9lEuwOXrl
c4pGtGXlD94uM/uF7v0wiBDrKeeMRTFW2EVagVAzAG6OYbnH2sMI3+fWEyGuMNbdkOz8K13jQYdM
7pOWf/goTNB5M6dRiLU1yWqSizHT09rD9fF4Ydpi+G1V025c1mGJidhiGRSW/XhhlCefmoTrcWks
jjwQKdoO1G5hqxaGbgERgolrD3JPhuCQpfdk8vBi1g5Xil0iiNogTkvdtJugz9xfXRPJovnqvUHc
KVO3bIl1qYBdPFe88rVX4+gmkr4Lqm4HFfqVTEi1xoZ6zkf702AsvhspRtnEoTcBSa95rNhZZrxM
HvrwkPHCzHFTApuoKXVEcGR77xsbQr6Mut2S0xl5dJrvQMa/IMeIg7DE9+CGd83OIraU8Lr/PM6P
57pRyOCO247bAXySdJJ5ha7dRRWcO1qoR1PLqJOQGiQ3953S81OmwI7M7O+iudXZy1Zvsl9LOFwe
U0wKKaDD/qAQ7RfuT3fgB1s1m5DEYoeNkRkTdXVOBcmn7gdr8gTJWjfTh7YC7Fwy/oinyWEik7g4
F80X+lBIcRbbQomlReHAl99r48hM6tMouXsdiWoXah3gL1rKbdks7+HYf1ax/tCStEVTx//ZMWwx
Q6A0JDV/5AbtbTU0zY7HJNzghahnOUcZEXt/iSktJuJI8CCgBjhUuwNQhMSmenJTHuu+wb+fqwKZ
nNwhaB8id3Mw3idiuQ13UK9xFLdDyvPGP6ILeDFmY77+1AMotDl9KC1rG3Kl0EtTsLn8q3KX98/v
yePiuLACC1YnY5sk5z1UhvGsLUreEPt3X3p6x+C+YlcpntHFi90oMGFTGjmfVoIoB1OW2EE0/ufJ
xtz5bQhxHO/uz41cybmBmQkRA3wZi+viHWHTDAaZeDWC6oIXiLLygeOm6q0RdH5uxgSe78r0KPIZ
cLuRZbdfXSD5XjkeCoq8njHBrDNyVJhz0rT4m8YgWiVl4phyGFkw8SEh7KyiW4WDIOCHDPLzYcC2
+0sz+nMnGxlUXAOgOVCYKAlsRG3KsyqAfIFSeGCzEZsRHhZkDYPVcPWHbUwXc7CC5wya7eCOxkUB
DR6Wjmjvo841OD4kKMPM4FxqM/PD01zwg7TRHejM6z38sm4de4mx/enE7bGPz6CUbz9/h40IDgBF
bgCixfN0t61qqoos8vvc3Aq7/R97Z7JcN5Jl218pi/FDGAAH4MAgJ7wNxEYUJVIhKSYwtej7Hl//
FhRlVaSnKFr6uEZpFhnhxHXgHG/OPmu3RPiAZ0V7FbW4PxoWfzNy54dV9iht9j3emtth4G7NJVe1
KDIlakS3PvstxUw82DBdbkZMqqq7uY6/obgGtIK/xZhwkwIPiEWHcjTt8PikWg0nYNO5HWiAwxPA
utp3l9m6fdw6k0JCV1/PbCCPLo1oU1tdLjU19VQQEn0d1+fRvcxYmak+kOUXL+DAn+CE7DE9zr6j
o+c84TopZw3B/OLClMabvC6+GRbJqZj2W1DMxCaDzjFaOekAkq1Ed0mOO/zc3uWmeYmtIy3/CL2P
Xo1GROQUADu0eqIqr/zK7GniODAlaOroboANcMT1wHBaPwSt7caAQSPeZ97Qa0KX/WlyiNTBeYux
HCAfhKKcU41jb3JyGDgNVF2MKRDOuIhBvjluKw/Bey/ePsYJ25AyIlGtcfCOVtc3CcyRccTNkB7B
w2Kzxx7FvuWPqKna4Mtb+VcGrin3uSUI6FH0jXvRsmc3XLYubsLcuLl/bdEiOczsb+E94UaFx9w8
indEx+0AyuVk04jEyny5Nlzio7Y79gAjkFoh9GdDeDZrLBmMDBpgH8h3sCid/eC7kBiz4M6tuWnx
issyxz3LAlg8LB/rhn18PIPwqd3kHBvpIZ+W4Wd29F0+hKG7y2f8FSZu3o+d+NQZfkI162JaJ25N
Ozbjhp99M2LanSVRELGh/RlfNomBG47r0s5pQaC7h5u10x4SLnvGiyBf3vcZmnIHA5JyuKGPje8k
GHnJA/M2YW1ySNN5lxJyF9FNr8rE+9rn7Kq3ebijpQaVIS0QHCvSbz9X2NZgFqi6Q5Nw9z310sJH
mbavssH7kxyKoJDtIe1x2CreByV+ufYO4EZDyFGvIinC3PrGBQ34ANrgG4y5L6qdqT3ViGFWh+XM
52s4LDWZZupxxqDH3aCgdWDdZf5MNmFo9s5eOtHNVvqsEfsps8MYusDLBl23BUw9kegshIv5NBvi
IU9v6xaXgHkof5TcryL2bFZYQxhE2zju0jQT0GxMNcFZPzaBvI5wWGlttuadxI5yoGq0dYRYzv89
bU53En76kLoVDQrjR/ATN9FIBXoe1u/4iN52Df+hO1E4LOPlKuNr48wwoTVlcwWipT85ZXk2EgA0
CK1gxXF9fKqhJDlOjUzQoyoAuJwLebrp1ml7v6QTli/ydV6Wn93B5Ka8oow5Fd7yELi36eSa55lE
CC07+SwDvsbUAmXW0jz1ys3zEx/R12rDKqHLsYOt6DEzHPNU+cm3YHavx6G43xy+rCkFB9UPmffP
iTXnJMk1jI88e85v22V7X8KTu9ha1ucmWmkqBjlxYLmAUZIflojOMZFPFSpcuuqW0eyPKD/sN3Ri
s3ByICZeP5Ruzb3u3OH+6rjTKyOZzNu4TWbuaf/yXUxFOwpcdENymjab5JrA+mcLIn2mHvljclH8
6MQ1CTCPO6RHZKHF5feKpmAvwbUS5/bE67bLpaEJyNpqBIl9YhwLE8sey5R9uKa8hzny/0JigNNG
u967+GCM3irPOLNP51Y+mNgZU1LEjDbtBxBGE6ipVvxo/TgHREF6Su0vYPmIL7r4uDi7TFNQ7XYz
PtB/EmB1DaKS+Pm5TnFvwFsd14r7VkmdmFspBxUAXpm+nL/2PqjbpTbZ7pvyOzqv10Q0sH16TXMx
chOWGgG3190RdR8bCYdTU9rHVGjqrg7pCH7fpIZFKrHtU8+565BKf7lMu57ProEnmliOdZ87lCPQ
h97RIrYfQVtqrixN3Vj6oWGU4/Uo1kuzD7o3sUUyQ6QVLl2XvsYJkYRvs+5L6cD+nmkHMDML2NzM
Sl8MbM3xe47PA3as4ex2VMQz+iqX3fOPbkrrRLU3v7V3F63aDP+PyFkN6bA+rM33f/3x+VvJlSIf
V5d+Hf7dZ80xfwflPH6HW/br/+gfIqeUfwoBcdMFpWWK/X//+K/5ez/86w/p/elbDqxOWJy28HlJ
/0vk9P/0EXu5AXUFizO67f4PkdP2/3RMm//K9IRlMaL9nxA50dYpQE7TR9AZOAjYhOMiiuPXPgZy
poh8Sp4PvFzeXwfTVt9lwefZTPOw36LmtbO8L93uvkdRRtMo31mWTuIQjVTGMlGwYVrmhwmi8rFr
U+PcGezFM3OcbyuWA1y+qi6MsvQOt1iOc/PY4+aUfZ8b2b/nXuyBb/tQT2t817NNLby8PwTGSBd5
h9iGApblw21f3s5eFR0rKn2HISpeN3S4p2U1nLm0iS67n35gNX1f2/o2wYDwYgcPt1PwhkuJHMns
LG8BgJx6+lY7dNw8AmXseRVHg1MIRuD5sXJ6eTn17pdtRBZsS+f9gF75S2/DPW+PrdV/QBQAkskx
xGmLl3N6sjN2pWu07NXS45j0n/C9c25sKcI8bfFk3duL2clXZEffHz/EGSotxJTUUvx2PQFocqFh
J3b3FdF6GCP6OnqTOFayrd/45afM8z7SIiO4sIvri0ua4udT7+EwCnEdEtWNWSEkNKeOX4Dwq6iX
jzJ/mGiwXJqVnZkXf7blnFyOgjv5oL5Y2i8ONnSH2uhYbTt/b57n3FYk847kycpThp4kodB00VO9
4RoM/PgcQf7I25AWIRQ4/gQzORHXgR2dSpdz4dTNVN6w8oURiSty779ZuGe/nsr5fki2a+F2wRtU
5wjz02C8XmYAzuDsD1Ybj1eFDXYyG21OMOYqKDpzdKpFjsqropXBl7l3KI08vwGKOt5wX3EbUVsJ
OWmDnqvxMrAG0rdBIe40p1QZeIj2CrLQXdyVf5mp++ABJIWN4/TUzt4Esfk9LuzgdYLs77WdVBy+
4/5Sllv6oUm2K1t03tXaAMvmVEGzl5d+WKz2nsUGnXMWfQhm3kaBtKQBqtTWnB7iGi7ltlT7fogL
Qmn310NbsYMzp1fOOGfX42ZBop/c1yVd5EDex/zYRWZ00/rjOyGG+Q6d0/thpifCjd0ibNLWfu2M
Y0iju3Pk1OyhWZgKCiTR26zBug4y0uvFs/Kr/0vpj1L613rEvml99z1O6+pJdrbE77L5JeT3z//2
7/+TyAP5p4NAhAYVQcVQBh4A5X8Suef/aZHhyZ1uQDoF2/o/iVzIP00pPRK5uRtpugHWnH0Nnvtf
f3h/Aoch/fuSnGJ5QfAfJXLGeWSxadiglB3fdLw9vX/9/C6t4v5ff1j/D1Xf5PUF+/WBpLK3+Kzr
B6jFy+2jabirizWuq/+qxvKOCs3Af/nc8AquOZNGvs5LhYaya7vuHQI4M36Il63+8fvx93H++auX
3/71x/8+Puvck8cvt9wfIfOcAtvtN4ROJTvtRGQc+Lgm5q7BEWjWzr//Y8/9mP2fP5qrnneUzXHl
nZZe+AJ4pgCCUK+e//fvx3+6pP7vj+FTezy+DFqzyQIUZZAMndeo05zyfjYz07tZ/aFaQkNumBWX
a9u8+/0ffO4HYeH6+A82vtlMcv+DSK3lclUnI0wSp6ced/r9H7D2XcCv3g9f9uO/4NNnZw44BiAA
6eV85eHlZyNM6+3kxs2hpsF+dq2HDL0nlymi9VdvF3NY7ZmC89T9Q4b/B3f+i4/w2adQ9iiNRHPs
9tAHxzjmOMRWKpTC+gHMqwV8SHGBjkvaZIybeo5Ryo02JwUQKFx8lTe/n4hnZtol9h/PQxGv5QQF
g3mgP5jLwvqHdOf0hd/33OCKPW5NvFLKHdzTuvbyo1lDK4ymMXuj9+hKhij8LPV60bmgV9L0u1n3
9U0F2WH8x5352Zfz3MMrGaI2ZrdpE6poNE9Of1lzS3detEm9/OMq+aGjA6JBMOWeBsyrtpO5GGx8
vKbm4kRvdvaf9SgnoLeyEG5wCF9qZ6SOz+2kc4EMsAiOv/8Dz2Q4R4mgMphmNxtjOtKKvo3eSTAV
41+ihe54NRhJIN+SmoV3+fs/9tzLUDKQna1GVYM2DLFjk97dUPubcS+5fog1p0vJOBSyRnMG54cG
1toLaY4BMCTNgVv8/gfs7/UX+cZVZiuoc6cY7RVYheFv5XnuLJx8inm1MJRJEyfQ/DNKQhFOjdAH
g8ZwGEYcSiuvrszThjkhAJp0mBe9wHaUrIHSsI0oQfoh3iQb7j7QDyvpBQ9ac+UoaWNG5WbNbElQ
mS10vvedFDexs9bth9z18+WFqXrmk/rp7f0oQBKfCo8vG9yyQddf4gRqsq22KHT+/kc8N7yaPqKU
XhqOEeEouf67oFXR+eRtuPzpDa/kjxG/PklBxwungjcwoKU8ObQ/N5pPv/+qR5ODqyvc/zXzQ6ef
cD8AyovjJpfriM1+//zPxIMjnv6BPDDcNliY/cAqqUY4XmHQ37TRTHrKEZW0mtOkhLWk47C3jMUL
gz5J/5J+398taUy9R+9XKOEm6dgMTNOVYSOcgQaUTSwYWNk9pAVhtkv0wp955lsSSrhhItp6g91J
OIJx41z2JbRozppO99JCvUfWL7KTUCJujbPYLDnOhi0Xsri4xULKO/wZJ49qA+SX0xLjZPSRK3Lx
N3SruXohrT+3ARLqGr7Ekay3mbQIcKS5Sow+4gy/5Xgi0b6A7nu4QCKA9UaaeHQD5gsmnUfPmUV9
P5kUzPXymVCCdYUBJP3cgJAqjfEo0lmGvizEC6/P2pP8r6ZXCVZ3otbb2i1AJHPrMBOwkN5DDN22
4lUTCLm+ifuy/tEYzly+Aq8gtquh20EbtkR1+NHP0fK88CjPfUlKXMN7dJsaXl7YyAhykbcF3xtg
rK1eThVKVBed8CxqvDLsjGYO48GikBcLP/72+3B77untp0ljtDqPGiVeJnBB/E8uK91tb1Kv0Btd
WaJbEVcZAtQgdAsONweKxhSMxrRb+xe+sueiTMkWfdqurr1Q5xjWOaLI4HSd+WVpLCIusRNwKPhj
NyVWFl4Tf23Krbf1Xout5A8xV8hHbBg9nh+VcApaG/3zOuKho/dZ2Ur+2Jwtb2kXlKexdTFTWyea
bb3aOGq9GFtJEl4UmFVG4SgE1U2TUiWzC69rshdy0DMfla3EvgfS1VjYt4aZnZYHMEyY9q14++k9
uxL6HIFq30prqLA9BnxmYn2oYuelTeVzj77/80ertOU1lUPDxhbGqA9fUx0yWarbxMo0vxslnLFg
GRpYI2CkI6hs+Png1Cd8J9SbGiWaRTO5zZAz+hBRZ5+FpPmytFLNZ1ei2a/szZ9oQwpBmdO/ITBb
9XLa9fSeXQnlzDQ6c456ehSstDj3AZ3Bk+ts59+Pvn8cv1gvdkezx++1ityEPgSDepjhfucMChTR
GXIQWsMsPb1fYCkhKyYJuR+kbygI3HfBgErfcupc72xuKSE7VGyI5s2bw9pxPWgO7njMVoRIv5+f
Z757SwlZayiBa9CRA4uncK7TopSvm6XQfHQlYlmoozy3xBC2dQahpXMhJclkyZOj3sMrQetG+I8b
G3c+TZUuVzm+OzdjFBV6QbXfCj/+dLgyhV2Juu/cgWnr7wFf+sUbt9vdcPQe3376B1BYTS2l7IUt
Ic2t4P8+rQFlab3BlaB1AVk5vh9Np5ZSM5ZDIxXtgNZMvdGVoBVN5qBvATnQVManzmZ/VwVLpPda
TSVm82brDKMHVffz0Wk7tS/cCTCU1qObarS6WKbilYR3yMw9sr2P3mtPzM9S6qN1JDenBlQgoy9Z
gFx9Zy57lOw1n12JVhQaPtIEk9Ed+ztKyeIcp7HmNZepRCsQj8KnRZaJ2cYyLGSA/jv3Fr29ganE
6jIIGRVrDn9wiOaLxULCgcxu0FuiTCVWy6SxqxqIzqmaNgRFSfodta6lOev20zjtt25oamqhENUT
5FWO+wm6ga05uBKnZuR2dGYYw0m2dCf3S/q5R1KpObgSpm0fLBk7YaqdXoBP8+6eRVFSao2O3ODp
vODJZMTIYXh0+FSveyomd5GMi3/KkP/hpTE1sKejL6NjVw4jhxtArx2m4Xs0sw6G32t9MyJQFla7
pZ1ybOIpXHGV2aXKjYu5oj181ckzmH88fX4rjeyuXkpW1qgvroKsx4Q0z9aT3uhKsI5d1Ih4dcdw
CMTfVma/7R3xVm9oNVL7FQDvatAvnxi3pEesKKTeVZ4IlDgNECtLq5JDmM2Jjy7CfajzqNZ8oUqc
YhdooPGmUG6kQ4rduLyRO11Ab1aUOKWiOzfwgQxQl8u3dLU+2G55rTe0EqV+OscG6/UaMmyP8YHd
J+CEehFrpV7hK3E6xS5GNk43hPSqmx8dACPpRZ9ultZOQ/hKoAIKtc0iqsewrLvtSMPblwTskd60
+0qQAvhpJfirMQT3utL30PDo+UvF2P2L/vfDAW7DT0M0qDwnbQyarupuCF77fWyB64maD1qv1VdC
1B7soUNPxueYgOUU5fxR+qnmK1VidHPqIIuSnHZFl75oRFCfcJ+503tuJUad2VlmmsB57qx/QCj5
2nX613pDKxFKc2sUD4I+KzOitcXIopt0M/XuB8QulXu8X4cR2sjNsI2TZwZvylV+8mnc1UstqgLO
SNind7gth/QJvt1F/hFcc605kUp0Ap4AtsPN+qneplcd1keOq7eCSiUwGzzvPJooxtADbuDXS1h1
kVbNlSvsp3MNP3hJxpGHbsr3s/Em0tv6C6lEZBFkIA9y3qGT5F+6JQDy7emlKamE49hO+bLONNqv
fWY9wJ7Elm0U/VHvLSoBCfJwqbI0GMLeQFZgV/mrIAo+6o2tBCSGJj3cQtOg/5PNrWF6n50AupXe
4EpI8l23bYEbaJikHh13vQNoJ5CTXtxIJSb9fpIDsnLj1Hr3mPPhuaT52MqamcRJ67TJSr+sj7Bj
FvTjWq33oDUnu4rrcSaZqcWvK038JytpXs0Fdf5WZIPel+IpUdmNo0lZjsH9wr0TY/M1ddZOb1b+
TekFcNhsfToXulIAq2i+LuOkO7YSmjCN4McuFrfGtjBvRmyhrlpn8TRnRYlOuHkT1qFQglqXfsaN
xtQd/qX3OpXYXOAFzpDKobeJdcgOphPRpg3qjjYrvT+gBGgzl05EqWYIY6f5bMCZp/bwXm9oJTxh
vJudJ5iXcYyhDgJeQVutOedKcHYJzdtlgPtMvCx3Y21eLRPQd73nVuIzK6XpyET0oZ+L13TGglCT
0tabb1VpNcYdWslxgpnSFG8do8C+OdHbobhqdLpGtcaihEBru/A7S6s7WE72Q2tSXGXVXCkn9D58
TpQG3qe4X65S6d7rDa1E59IN8IVtowtppschCtPKc1VmehIJ5K1PE2LtzjBG0PGE1I+2Y7XVt1L0
L1X+9zD8xS7cVcJzpMifJ9bchTU6mOKiHzssAzEof6c3M0pwzoYgJzojb3RawYpUb5fe/6I3tBKc
A8tO0ni0kude/I7+pkuzLDW/QyU2p8jPvaxwunDDO+A0QbM6ouX4qvfcSnDCh4v6bsl7XLyB/znr
bem/tOfcv4hfvExVzjQbXAZPjexoapxcmDLSy1633u6ontnjetB6flXV5OINXuW124VFKv4uEucD
MNUHvaGVEF3QPhbAwjriH+P1qQf3gN+MXp0OjfjTOIrhY6QdvcyYiFofyonubcdo/tJ7ciVGE5yg
8s5M+tC1U2c+bXSrgQaCK5rrLReOEqdOEmPI4hd8kovxNi3th7TVPIirEqYidVtOywwdrcHbwUzf
RMLTqkEJR4nRwl+jEkxnF4qotEPDt4e3Fo3+WppfoSo3bTmZoE35EiPAi/T5t6FwNJVjYm8ye7wN
LRdILvSn4qk7NfimT/LcYqB7ofW5qEKooaOjxMFYISQ9XsPbuy7cRS+GVAlUMMeYZ7ZxF8oIk2i5
rddBl+oVzYQqcwr4SszFzrvQqqc7gdN1B69Ub0qU6OxSShPebLRh7/kfUqt7W0Bc0htaCc5ocYAp
QYeEgQVHDD+1+aJdS18vHwolMgcBjjWrg5aiTdIeQI2/HY3gvd6TK8unaXLKqlyzDeNU0GE+c0tx
Gk3D05wYJTyzLECSlgG1xgGvBJHree+K1Nw036i6imauFyG0a8MN9iVcDOeWlVSvdM5G/Gl4YnHr
1+5S87nUAcQfcu2a93jPBdN/d2L9pyUQVWyETtcM4gUieBzDWj1U3JyFUeTQIKj1blWt0ZqPIy4P
UYOjXp/TbT435Y8xoBlcL8eoaiOrtE1nDowGYvnaH8vYA0PQJ+5Z7+mVcJUS/ow5mQ1OIB6OGx4C
c+6+NfPj3l37OPkOBfK7XoD1xLg43v2c7fxzvoIf05wbJWaXtPO6GdOzENxPjS9T+X4BhaI3M0rM
FnY9l4YcmXfADq/W3uzPOI8lr/RGV0IWACkc52JuQnxYtg9mHcWvHOmDs9cbXolZQZ7EvJzXGlRR
25/l6IuddlbTga/3B5S4pRKX1xVcTc4b/XzZdf77BK8IvYt5VW8k89JGYNw1oXSG+zSGh5gP91rP
rcqM4midRVHEbSir4G8Y4dCSHTCPeoMr+96W+3IfeEAT4o7s/y2pKLwa83LS+2RUldFgGgtOFW4d
Eqk4sezQIwOMol4as5RQ7VaDAn3B6C7o0wvXauCAvyRhkvtX8YsDjaXEaQup3G18u8ZyJIfbQqk4
I9nIFKPnGH51DtJ6ne/Hsi8uRS8MLxySpHUfcszL2jsncPvuPpClB1MqHTA9zivHu5BFyk18vLS+
OYPBzdru/QxgczzgEF/ln+skMfAYYmNpHy2Xi/aTbMZlPBYWd2QHjxL1cjm2UGdCWy6JcxnV2Ywl
nMltwkcDWe96tkQGWVXIhTHnIh0wJ2wDIERmYW/jubTtZTv2Uymqv8HuO9Hd4HhG9qW3XPhc/mYH
U9gt/N5jM2wQ5MzJ9Q+VxFfwAJQjHl/FFnbcN7DD6RAz282+t/0A/yzb6y6btO+20KwDTA9mWFVw
pDsndk/4dzpcYONy4BziooHuYk4B/q9+l6LwL+u0s677Nu77c2EN0rzG+yeeDy74ksttM8rbvOBs
HSL/zCQez1203RdWVku9XYgq9cK6Y/TyUdShBxeGWx8DriMYUb3Qsp+uJFDuVjaSRRPCIv4eOfl9
JFPN51Zy5UQZZilsnhviW9gHxVXkWpqJTMmSkHIEQOKsCe0gWC4iI8DlpMDTTmtOVIlXZ8bCy6nY
hTE2sxdL3v7wsk5v06cKvDLaXadKmnU4rmNzS6cWTlxiKPVSmSrwSrwUqy7AxSFevs4NzqMZsv9x
+KQ3L8qepivjaZoarLtyPx7/6nAU4Sq/8gfNaVcyZVulAz0iGOUGXClfuHZ2k4Cr0DuFqAovkxB2
MRyow7VuIvCn5rzbU5vA+PTmRtnVWFVqbYbgi/RiEBMnu6/GDXKbm7dHvT+gBOpQ4hRqJEMdUqb6
MTfOlWvAYNIbW4nUZpy7qV1lHSZmgIhs6OVSANTM7B964yvhOrktDV+jvXshBhuQYtwNKLDjGqwn
xCDon2YxXIcLy1xiNggmnJRRztkpTVO9DYKtir0aCfNli1nCqdBggj5aGFQa839Div7Dc5StKr1m
k6ZpN60wxKsxk/PE5A4XXtt5euJ+W5V69VkVo2KqScPVKK+SSph/c6Zdta6C7UAJWrmUWLP37Fe5
ylouIycaQ2kOUuujh/Lz9L3aAiJ8uq9OWVrGhx7u3sU4lKVWwrFVvZfVWQvIZr+G+lmJ75hRbd83
3Lj1ZJ82eIwnhzQXNFmG00UTup6cjMs8qKyDCcrUfaFy+ExTnR0oYUvfaRR5hV+FW2GJ7qHBKac+
RLKym+Pc18YD3Wa3hgEI5sguLg8OOHUW3jkxsE7TfPtKYNOwixN3xv5zXtvEP0D5A0hRJlVTaB2j
2ak9nUOAVBtnlj0zwYuLrss0pulsbdfB1Ep9tqoPw3mso/XVrkIhrDQHnJyBms1yZ9LbYNmqRszr
t7LD9bMK19FGs7yNH5Duf9XJq7YqESuGch2CcavCpqt6LJPEj21wdR9ciey43ay+zzFdmkznXNg5
Jhm91hWA7SthXRoGTsEQRXBNnnrYrA6lhnl7pzcpyko8JPjxWvNUhSB+cbNMAEaWbqq3VNq+EtSz
hNdT8UbDtFuMLxgIiK8dLjcnvWdXIrrPnKp2KqsM2Wvdymm7Ltr4BbbLPrf/flS0VZEYgPrW8Trw
tf1iJ1c4dfkXsIfmUOvBVZ0YDhypP+V424vcr+OLzPfbq0SOOFvoje8/zQNOsNQC/ngZShcGVhv4
r3LHWvXWAVUv1jVVHEdBin20k8w3fVc6oJez6e3vH32Pl19MvKoaC+Z8nWaL9b3YnJYtP+YkwQn7
oLrGWFvUldYey1aVO3BAgLsOXRFuncSWJ39dyuTD73/BM5+OKtxxJpPSIL1YtAfuPtZtP07fZ9Hq
MQiggT99t9j2VVWCxUkIgj76e2xxsXOMftJbQTwljdV2tjOiefgoTjjjW3ZzAVtCMx14SiYLvE2u
OOtloTUP1nqsUoq/h6yqsknrpGurwkB4RJHvibgOTWjFmE64Q7ZnTBPrSa2XK5VfUBppD20wJeW4
9j2Q7XexFellM6lkYuAhg292PDuXpu4x7ajQbKNVaUatkokrcoyRo/Q8WbKL3k2r0dxXCfRevWlR
MnGRVha+Qz2AO66p3zalcMMhxVlGb3Rl39RwaWSCoeaTT7hsqlv/LUZoqd7EqALBcR2qdVzTAuEH
pK4DDaXtp60I6klzfOW1+tMcNexsi9BKAA/6sWne1TTzvdOaGk95rauXcsM1t8YxtuKlvspMy7y1
7cYdXwgo8Uw+9pQ36znCXjxvJJt5o1u+gUpZja/SfGq7MwexEbfPwPH6I3Dupb4xVk4FN43M2vIT
jp0Ojgj4B0rHWMF8b9EIWmGF9vimrNzFPpRtu6aHDfb49qWO1nQ8Vw1r7mF0s+WrKB3nemqyAcvh
ZDqLaJwZAgBGcmGWqbM9JBbNLW/zHVLxUGGm0h85sDkb/283HxIT3edt1iTGduTf7tPX0EPr6ave
pCvfI6rG1t67kU9xZGW3U5DDpEhtfB+0hlclcZgQu7VjTnloL+Z3z27fBlZ8pze0sjHgrLmWhjfn
odhQ2QLnvLTr/iWKxr4C/WLpViVxI9bg8dYvedg2ixCXXb9h5ResqB6OMyeE+NILvCL5pPdLlGXQ
agPXcyYcyY3G8DC6mYvz1hTxe73RlWUwWaORM6LIw6l2kqMRbR+GzH5pnp4JKVUkZ5lxOubdmIde
Mab3aKqdNzjVLp+XzDJeuNl87k8oSceMMAS2mzY/9YvIvWMytPB6Ably2X6ZzrSzvXCofu6VK+kH
eUI8Tl4Rn+J0yHPsEhYLdZhR4Mm3YUOBnlvzVslV8lCccHcSdQWTtvsBYvL3gUSkuadylYA2oI1w
EYBRmEU5bsAFdRDWCwn6mTehiugkHn8+VmHBMY+xnLsMit49135A3d+LJ7xTtb7Xf1PRMbaXptKA
0QFSkEb3+GOAU7deQlKZYP0atGmK8QnWQe5wRnHtX0SJpXlYUYV0U8pVpBitJEwd3zk301oe/SDV
O8c5SiCbXmMVhSyiozWl2LHCjq89zTlXtoKrMIu+Hhh62wC4B+25TG2986GqoVshoqV9kEfHPLWv
pWtct57mLZ6qoUNWuANs0+jYZHN7lfU93pWuuNf7DJUgjVyZTKsw+NitGL/LpnOwi8O1Q290JUrN
IO8i1zRSDNb65hrV64c2XvVgsQDXnx6rYk/GxmSPaVisdnHG0Kt6ZbaFnhQV+vvT0Y11oZ5Sdin2
qFl7bBL/xpBdf9KaF1VGt2RmO/aiDo5Die3j2bbn902X55qXiioFLKmDoS2cKjhWU0vttg6zrtZb
xH9uOh8RFtZkWXafqgSY6JheVGNlHrbCfSHz7nH4i+2IqqSbUOdvtPcRRP1UX6Aaw1IKwrDenCsL
7Aahp5+GJqVnqcS0LG7w7om6CkNWvfHtpx9MUK70XORuQJtVvdkXfhF11zVebnpNkPaOsH4siRph
7AOgF8GxnLF/yd+iAnjhyX+qKX4170qYOt5mQaaKk9BacTi/NlOc7K5QSa7WA5ikOkzdYBMXsp1K
Fw8dG3uSdsjdCVRm463ndgww0dgaK7Y/l9K1pzDyBeYsWtOq6m6KYBCb8N3+lMqlO7sRTigcizXr
aireB7N0sRX5gEvCXCaoLIaHDf/UF+b1mc9ZFRAuRmvBCxn2k143xJcppiXjKenzvtI7ZasKwipN
B8/HaPm4dIlHbl2zERS+61lC79ikSghxbBm3CYvx01gnzan0nfnYBI7eJbnKK2O36YpGlOPJ2nll
s4s7UulILWk47UJPo6WRGIBHA4NPIwDqonfai7qw9eSJtq1sJJxkpIt/rEaMJqzmIHKsSLnf+6L1
xdtKoqpz3zdNEQ2nyU5KnGkN99gujqm3JNtKmoqRyeI5LYZTjSjoos67+LaQYvhL79mVJOXMTSMs
rx1ORkDBxsm3+IThpebEKGkqxQuupoY8nGBr2ndVueRfPBPHda1HV7WDm5vMmEHgflbhUXYAvw3J
xon0aC22qsEb5xZellz70yotrPbMvDvIXHOvokrwXCxRDdHy6FsJqwXPrR9ml+j1EmJj8DSSjK3B
cbgQ4ymmewZnlgTndptGTr1ZVz72jTaIKJ3YWMnG/tKX4r5MbL3mattSPvWk5O6xbvCWSU0sApcG
d5QIp8IXnvyZY+JPRuqjnVCBIbSd18I/e3ilT3fJWKblefXsojs7XcMqqDdBykcfTSJyrIwf4dq+
cZxsN8ZwddRTgtmqEqxJIjkMHqPj0pMefWRgONKs37QeXZWC5RkxhZ6xOzUY3xzSss2OfRnprR6q
EixoHHMoXbc7Tfk4ncvEx/VSBJve8mHutyePXu5aCs/burk7YZdTnK0+f79Zmav3SlXU15aUzoY9
dXtq/EQecEXODkhS9WT/aPyfPnolVzlIP2pORgmJOtuaCje4VQ/bBHfn6eiYABadlXnNKR2wONzc
En/ttNdDCtqmErGjtXLl3MX+Ocuq7WEzm+WvzKxeYsrvM/CLba6pLE6RmGdrRKx8cjuLfpR91W5s
66U7wudGVwIVZxquq9cgODsGV+eT8bUuqgedQLJU9Vdu2VaEk4Y8A/nCT3faUCfiDdp/1BteOepa
RS3qzewwPGpKrErnbPGSG88qKl8rVi1VAdb0/shWuAnOQW9dZIF9VZh62xlLFX9B4WoHbLGDc+mw
/O16CGzI9aZF2ULi1ICxr2yD87Zzj/LZcg4ONlUXeqPvn9GjDIOLbzJsa+0cQXC9qrrmDsfhF1am
X3+JWGE/Hdp0ERWJsnSwp53/P2fn1hu3r2z5L3SEIUWRooDBeZDU7b74FttxLi9CYie6UqJIipT0
6Wd5Y1525uz5A0GeEiBtWc1L1aqq9bvpxug2GdtPf/fUf2xQDg+hxrAxKWPAGelNogfMXTdBLZ//
7vP/2KKjpnM3LFN6TCa6wj89scnlY1Tvn8wE0//xCEBW+++vpo2A3ZWhEkelI3tylffq3qakBu5W
zWl1rtUemju3V/+cXIt/9cP9v+cO/bPHK93iavTdDKKcXT9YtnRoh1gf+h67bjg21dp/MLIVwDX5
yGbc7Wu3mTE9T4MWjToise56lQ97D4RcU21R9YOBQKpvRoKW1j5nYCOHkCPI0fNtL6jUdx7EZSrO
a5Skc5+bfQBYNycsa1mdGxBuEQhNAl9dzrN5qn9o06iFAlucturM9h5ez+WGhD6ty232wRT9xrr1
Gf5xwbegBAP2A4/vrV3t+EHNjUSSZxt84fsT1b2A772CZulUjrmCYcED2nQaP+tYIRvo0k7+Vlrh
n4VFXQsxx5bd43PDT84T9u59iNubfVtWgJh6wuz4Y4Jumy75aiihIedS1M23sU367E3VC6g/mOXc
JwMkrWm77etHn95J72oDQRemUbYIobW0L1PMTlaHHVWb+BDF1QoWtsRiywovwsZVGfudkyuVXmTH
li+7wmjYPG0nUALGIhXaiztgE1tZkpYFVjSpmBGISSVLqWCAC4pfLQCntwEE+bpcgY62Z2s4yD45
pJIVoEBn5tGkuYxFigES395UAFIziUNFqOWCr21q2txIhHgALEeDAvJujL/PTokygGiXvi3tDiCf
NhPv73eDbrnXZo7T9J65irHbvWrkUpfDjmGV5JiFhcIaYRfpMtxhVEPii9Ntq/GINdmzejkSeBsj
LFNk2vvTJoCJ/AlseQs0/eShCp9TjCJlL3RNV7sVw5gAMVbL6MMMcliGMUQYZ9nRvQUjnXTxy2HD
lzpN55hDUYvPogdNN+9Fnx1F34zFJNagDLSJDY0vHyGmt1ey2P4QDA6rezHVS/eyrnE9ggdRj1N8
9nxnSTHVTRLDK7bZhhIJTiO/ScfG6ZqtO9SghpMFqEUwF6HqAxfP0xihlHOMsSLjjHWfaC+NOMJp
pV+vYxwo5G3i4LC2o97sfI0hLrJZ4dDSKWC1RoblZzxEGJ4xPk30c8oVlWVTWd79RBIkB+welUyA
Xnd8svddnX64IESrjIFBprM6dluKqaFsIhO/7DyK+9usIi3aZirN97t2HKYlKRMTTUApYyc3h1E3
W3wG37ObvzSRkiTOYxTa/esYhGIPqUoyfU+c6+nPpKsqueVVnan6JgTv+QUQ32T62gWx8QJW+ARz
6nVgNIPjMxfDW+VC3ddg+vbyJ2di1l8wd743BepOuNUwATJtd+j3s4A/xlOUvE2d8ftZxXrbXvqd
UFroBhvsrUuw+k91H+/3LiP1kcSz7B6kWVJxILLVzdPcN+v+GDD6EUeoUcNRQJYfBsXibIMbx989
ajqgF4uZbTfT1A3VzYxuX3Nd5iyNiy6BccA3KeIke6ehr+4xXB5dUGDa3zD0ovIu8LqsYRwUlWu7
y3BJ4Ii+n2AqxL4OWZtkpR4wA/kp3ZphvKd11dJzmNoFNOu56dZTthkiblKx9uQLEVVfPTVzVutC
by6CVWJHMovxGiWsB3nTcnNnye7ImWmhh8/geVTTA/CWaXMkTT+lpVs7j1M1cGmaIzqrqbmbMy/e
BrgFjEUFRS48NCsxOGGaaQ0HwSdn6pKgjuWvfQff42NVL2Cur1Hq65dG2iw5g0+sRe6qyIifTZN1
Gsx52wMaLkdaEeCJErae7aCsK12ISVQ6O8Y0H4c96G/MZXiCkpOawuVwxVO0UW1N3q2RHQ/jh1lP
Dp+7HdTqgJG1A9cmfI/JFgQQbDWojQUIEeIOgVT9q8KeTotuaGJVCBX49GWbYUnTwkJRwQotZ/2+
t+fgMD/7soFkZ6q8mV264ibYdZimvHO4wEMOLdzbt546Vz/5Zs+uwHMY3BeguWfZ04CP+vg2tVuA
rc4ECqGHMcQgV2M0dOQ3Q0az/uB9zYYNmFkn92sAwR2ixgoCVXYigDF/0OYzEJYtcGxRvpu2jZ4F
701cNolYotIST7My3YCxfjVkZ93Juz1kN4uaoqqcQ1xttwyUr0dCbdc+Q2SOtz5vh8FlRzjK1+6S
9Uhw7jfITvKY9C2uQ1dVHMh5lTTrrapJ1xfTbqgrEm3SCGMNxlbAxhMsI/rkSK8wqzEmzj22K0nj
04SKcnc/wQYPEGy/JcC6wnM8n4PJ6JmyzLoHDo7v+CMG03W4FQOzWGhjo4bmnQ1yx3JQ8HMDGr2W
rT/iN1u7A1d9Yj+L3jcVOKttx86YsRXD3WJisLkOgNYPogRSiVW/dtgow+/cNh0/2amta7Q+Y0AL
CwUY5O7SdG7TJ90phpbiGC3G5GA1IIm5d9sYP49RJi8tJso9QNrWPcM9nVcvRLcr5Fu3mfQZraDr
78nOJJQ0wk1Y+G7sf2sM2rwqjGTwk8AJjTgj6gg/9SbpysmM4jWFd1xU7CRa+mIwu0qLbI2x0BUB
teHe69UX2iJoe0y0BNoGeRygt3TR26dhj7ekbNvO8mfcak185lHSspIsfLffTRcjDVtskBJZdtdW
n5oEronlOhjzvlhAy96qsdW3dkkz/q1t2JgrJzdgcbNUJs87VXByGSZejSetOctO8Ujb+lTpxsUP
6mOtx8Pku9PcLOuj9ZblXmlX2KjqC6qV78/BQu4/9cJsCe5/t05bSQxn7stMa0x1zgmCDngKOtgA
wkCvx5eQTyFKXmLwW+KyDZqOb9IzHLYRRuquurPoJO/Qy1tfM+ZW/xttL67NMxQ/95JEsedXmbp9
fU9HFY61d+gozhuY5j/I2YmmmNeo0Z+aASfRdzapKjc20qwpVL8tMDqp6mSY8t6kur7sMXWmRCuQ
W26CFeouKESxv0eXPjK3K1qOHa0VosoGk+5DFs3VY6x1tR7RQjuOT2glc90zPA3EbUPayt+oedu2
+xSmCrqEUc6qn6KgQSmG5O/F98CCl3UOaOx8CaujUV1U476Kt4m2M312ICRGXxkqUtEXxLSqTMDr
bliRtsbHRa0liy9NuyNQXZY5qYt05/4o3dJ1N1AGdn0X0I3ymOEyS03ug0KTU83v40yNxZaCWmgq
NMThfARwedv2C/XTkxiy0eUuJl9UuiPshFPtSSRTkzeVMvkOJ/h8Y1NSxE3SC1iqExG+Gmdxy5ll
K1mYalzlA15FXq2D34DRMuMzD+iG3CpUHpNRuMNip73sHEXwuifoLJmMro/+gXc7otl4DXE+DEDQ
+92VnmXFNNM1B8Ah68q5X4YOI4ToTSn0RP0zcN9Yg2SQl6hLR1OQerpHsO78TTykXPicrUTN97qZ
G8yAU5ipHnXWDdMdQS/E7PJM1KzsptmtR07bxD/QkRi4IaPwnb0kcgzNcWLwMb/nbY+fLC2gO6VN
Kogzso2cuK9a0XQ3Ai1+7A4VQTY+DX1q96sepilac/uR+o8JziRMK6B/UN54qhHU72OdXSs1ZHot
9op4fDuSmsMqWuWf7B5mDKsPjMYBcGpc3UWa0VY/9Bb6X96oepgPbMPM83DE+CA9yIqNAJ2TKtYF
bZuBgtysP6i7wn7EoxKd2E1dZNLzuHSM9GHLR+XSQycHOFrlu8JE6YvG4CF7ra2Ybs24IAgumrqL
CtrBsW8rcL/6PA0CmzheYElxqkXQiLjSlSCFqh0KoBivN2CJbyyJ3LnFc5BPy4SNU8RczGW/Nct4
0684bL9xYoI/xmk/UHBjDDzpKI4vWW7p0Lxlnte5ZXQ/LnJZv45j1cRIEHjV2fsFTW7ZCKYHUpIL
a3VAybzaHuT2wa/dzc6uVsqeHCRoQytiG8SBpdkTxl/D4KP63IuRu5dlqKh/Gs1Ci6gXMxAtfZvE
eTvj/IeD/56zafq29Rh8mlAozc3aNafGaXihJBiFRxTEin13mc67Je102av989yPiBGsjK87qOo5
q/a4DCpl1x4O9l8GhBvFunU/a7g/P1BIQY8NjUUNb3+HzeEv05R04iJDvb1T3dHXeeSyOcVtg/7t
vbN7djdHsXkkAaa98Iznd/DbXHLkkHAfWch+g0t9fq0h1ZhHH2nMCrg1LZYIrQpVxF+lxMNtk7wz
fsnhTo59AnItg/v8lt0xjHMPMHPujziC68MMRA0qQJzKs/JuOiwAOveHdjn3OkQFX5eArV+1pyRJ
slumVozESv9erRXWbmdfO7Cq7rI6rIdutqeWiE8DN+oz3Yf1QdMouvNRNdCjWoa+n3F6tFmweY10
ZztuAApuJ+Hj+lXQVV9ct8ms7MYZ4PV92dfjaDp+2dDImsD9V6bP9RAY3PljN6bRqVKpD0NeYZ9I
GCZsDXlvXbW5z5wLgfTBUthYAACLeRl8vA9ITlLAjy8JcqeqzaWhmwZ5eZ4tFtvasqkra+FpdPE0
wXQ+xowDuZiGVtm9jVbrjv0+QcCeADJrDumOICbfxRCLwhHhwyWOGnsHGCV8snm24rxp+g1NxlOH
kBTLse0eKGcbzkMz95e2ZuyA9omfqJQPtuzBIik2IOAfl3r0A7BHc9d8t9KF5BZeM313HHZZJXmv
8X4GqHXxKQoLTHqMDgfYi3hfgFySwQ/BT5+RfK04haPVRTgHKgzZ4C71Y65xU5XTQPx9HY3VkbGh
xnjPyNqvWbsmx9ERWkywKsbPypaArumoumv39itS6QWpjqV1PvKAaxmumFBNIItXh8wtaVtQLunb
6hA6BNz9ESlRS+fQa1a/KPF9mZy7BqngM+/Xye8/3Z4kOteJ+rjRl9XXHsHoRMVTim50bMgOo2/d
AVCGYTovaIPI7lcKFeswjQlTR5fiwC6RktfpeVCtKMU24BebUxWzB8yIdfyKdnBGywZsreo4LYo8
pqHm3a8WF7Z6WKyTmhRbVvvmYmfLiADwbv3IHyMymObSLDvq6H7lcKGa9acONAtc2ApdyfvV2sHi
eG3GNNA75WYc0ywz5lMPRSZ8a5fgy7ifq3OzNy+xpGv4Si3ro+8K7w+S0DpxkD9RcGkKrH9E/lB0
0kOLj2O5NctaYuL/GGJY1H0R8LFwrzI0RH61ds5ilJSW7lmTMBHs8ZFH/lmEvVvrfF8ZwnNOhwx6
SsWG+N7uct1+J1WXDe+NTLblkAgcjZ+2oVkzGG3wyTyCdc779TB6eBrfZG0UT48CpxFuG8LMLMHe
ilf+qPfMcYlfGDP9p46RJpx64K2rrTSwKFdNPgghagAQJqTYGMCF9VKbtfpn30WzwzxEMyXhIeBu
54juh2lojnW0JU+1gkXA58FGkz9OXeSys7XZwg808BsWkNPNJf6nWo/DuMLOZBKcz79ihaDtqwv9
7I+6JioqYqY/RJowvwuwdvJOIOif0W3hbreuS+pL1iBSwkA8x/u2KEUVRvsZqdks4Ln0um81sefQ
YQqZtHRFrhHPN6Fa5dMuanM2WwfCZa5a6qbHTXZJqSWkZh67upuLIYmaB9OBNJi6qJVXkA6Hg2Rm
v/SYUjo32QIBTMzDD1hqteIQ4ozgqbx2FDE/679Xg2BzYbmtludEV3NTdkniPyGII7mZWXyMwmQK
mLKE+tvYc37foTPlhxwrcEQlxNDb2oLmcqqQud6OGqooZ2uP3cGoYhfWY8UUK1mTvTDWqZdJN8+U
gWhQKHhY3uI0G/gvhrkIcbejkrNePHHQo4DlzsduI9GNDBsagoWf73xCK3x5zCfpYdsRMiEunFKH
h8DIRcfoXF1CYC2oDGgLPU+Nhf9KnNTDWOEcrEn7xMMqARTr9GqQOhOK2eleECGfsGU4pi7SXZtD
nAp1FCDhnZbE3yK/gRpCjd8+zA739jYlLX8SMJd57z8298epIa4dS1R97GU0XpzQhOZy7+/SNEKs
w5Nsu7GteCDcZryYGoLzYIlVhWFPuGOi4y7u35AhmOYA4fUrkDguFnmn5iEq5gh4jKdpWcNbjHBt
KJY4We532c8ChjeLZ2ceeFZdVCdWfZzwEz530crP/bjxXwKAttOYYEZ/EdmAQvO4p2VTcw9lmVj7
dUYHQGEgdGQniEbsoCKGQFnOwS2fbT1PErZ6gpAcamHvzlCKukPikzUtZ2TiUyHRogAZWFTxbYOv
vjosWTNXdyB5ZLe0wbK0NN22c4z0pH5Sk5fuiUfwQmpzqAJS3cZKopMKr2cc2wOCogaDHIvPhi8a
wtWIFcNk9xEkivZTs8dRfxIKY3CQRFrX0G9wZwGb2nBpk8PYxFtczLKNn00LieFmGxEFxZ2HpVbu
FwNoZYOh/BtJ6iS9hHQJ2ZWFpfHFpiyFjJEmOGPzzssh+ta2tPopP8Lek1zhLvF5E/qX6weXnAkU
H1oX+PX75QStKW5L7iesd/TKtfPDkCUSUr/QzIgDjGyrBKKEJOy4xmlIv+o6yhDhtVmFEkCUKVig
WQ0vkhIRrgoXLqbpbRhWrGLkJU03vsKSMeuK2DSBnTqXbO9Qwur9aoa4+qUa3Iy8kPHm41vVhGT+
HFVE8F8UYBz+nmR+GhBJGMf6BlwV803vHL5GFZlFOLeREKhTIUolVx5gFXzMvBFxubqdYBnYJbpC
WmoQH6yCJl+GdmZvuBwMXneYrmiNcvvNVGEO7ASwc5OHHngbyHTAeOKXd5jHYygoH2D9uF4Vw3VU
OMnctUrXacQpnGVzwTVS5dx5k43Hmel2PFC1uIuG5c6et10iRTEZEh913yGohj/Mxyj3pK4MdeoC
3QECqf5Azgmw6CavBq+yTwjHsupm36fmic+4qp/DAg/n73AIgrwSUG2ofgm/pbqMQ9fRAeu86fUR
Lp1JUzAogIiRR4BOk1sHYyS4+GKuhR+4rCF3hiUG6iVdOU2uACl0/ZOHp3Vzw9qPdKowq9ncB99r
HREZj8xcdd+kSFKXhVuYU8PJoNSWtC91bOyQw6yBuaKbq64pjBB9uI+6LF2Kj0728zQOSl3XNN0H
oCtcrW6Fb6av8H2pIQHUabjqsI++NKG3yBZ6eb+5xaZFkozLuVWrOOF6ttt9VNOlbBkEQkX9OB4N
550t48YPFK2yIEIfpkDaEpnTdEFhCYIjxPJJQ0sLGFjAWeeebNR0ICezLt5y2iFSLKPIqx27yO/v
EQc1LR/wwq41QlFspEoWLXI7cgAW6kdqgig3yB9vqSbmTfaobeTNgBi4XeL4Wkdp727iZJ7dWQ/b
zx2D4wOusXT1uHwtoe9O4mxMQcDqdwiAdlj0eB5Romy/N/tsVYEeIDheyL5B+idH5PqqwOGjgS+A
e1l2B49ECUErCL2c1ymZ5U26kMDv18oL2eYqIlM75dr2AZrbh+jyvdttFs5r79IdvEYdm9KmkNem
QhtH6tLDQB+xzqjihL5OCS6t0ofMNEWaeIHhPie2/rUV8KUqCXSl9usAiTLJ1bg0zWey7jg26igS
9CJSqniR8DgC4W8Cv/GJLpCie5T0IvJl8TqS50TPRn4C/af1+QbXd31YtopDw4j3JP1GM03dW7ND
BlJjpnqcoJ5nn9as4+1pq3ls3wSt6/DFIhcRt9zSAetjSPv4MVHwEkLFsbtu4xgKeODjfITOcExS
Z6ZPGzw8+iN8V16Zzgg81Sls9zBHGND6dBPSZtxrKNrqnvUEjqIRqwFuga7boPaCMGy+iUjIfkpW
8eqdJgS7AVWNLEWeNcEhCaKG+UU4a5v7eK9GdPxVpB9PYFlE8SOmblMxFeDC7QFF4XHTRxBdgzmi
h1SrAn5HT12zuPnb1KYodpiOEFnOdHfyHA2QU7+SQc1QWAQS7ZKaTOPXbJD+q3vswawvMH7l7JLD
qonGVyJiDn2Du2g8RSBNNz99Vv2Ys3EDHLy1xh1D3cpQGq412OUGhR4IJC37ugcH+m4ehyh1H8rE
ABElgU0jmrSRyhyAmlqmMgjYAL+SWdGzSbe6SkoYthDsvbZSaHtBx8RUX4Rf2V5AYtfJacMVjaae
GaFwjqIM7XMMIO9diXQO13XfxXGZrAudf8loheTUDlwQpJg0cQzJAlyPfnOzJmZBbynv7buv56Ur
NNvGnkIald2aFNFgshsld1M1pyQGgEOBiQcI1G1QOmANJLJNuqTo6MqmBwyJRvUL8Dxwnysa6ti0
HFE+wMlReLn75N4G3F4PNU+j7DoP8Ml/2Jc4XXDPKGqR2kIwse8TCjgBJp8qi8ReoFbLA3LPEVDX
FxT9FwRTcksV+WWcj+bjQlOOTLvpZfeL7Qv7yMk6Hb/PCxntmeMgqq8mkdGP5MPh/wukWNTHK9jP
bL8C7Mj6Eglkb34mMHD7ibJsGG49Eab9lKwcxko57JESfhzruG9+M7xAFIRRdwYpqbV7Dwkg2oD6
hQqBkARNASuYy3k1NSo8ZrCM7l/HFlOTkiQduZ9qFJQ/xXKjh8b4Ph0grMghLlI/w0UdQ7raDGe6
2wgTVAqXzsGkUwQShN+zjdxKXIErTpQV2TA88tY131G5nhTsIU3apiXhwslr0Khc3/Z4GeK2X5LE
Po9D15tLWkPgPEfLUKvvjJCKFGJcBaYJJxUhK06xLm8RAi7Vp2ixS/s12kFDLTJkG+NhW5Q09611
mLBTnKT+ZUfWwApJ8G3mLRtGeFuZOnJvUlhdvTCI6EU8AqvS+f0S7VbhRGQwVB3OQddsQ8HUdXtB
09Utp20aM3YyKOKFm6EXO3mljeP80vZoQSg0Ueg8OmDinRiIbCPqiKgu2pVHx9nE8VIwoboox26+
E9p+aPYjhy/PkVCIEvOxjSjqy2JESXnLB4AdZb7Nq+alaVKenNy6ZPtJJ2tERnhJxmHJ8p7VIDRO
S0a7W06Nta/cYpn+SmscV7eIr9v0OPBmyZ5DQPm3HGrZ1RiLRifsY4sgQFwr5Az9c5B4Mdctlr29
kAUgrzuPZ41veovk4xHym6ova2ey/rNWH3J7QRaxtTMUXalQEEtgDtmSYsHpoKMCpkNi0yX6DlKZ
HXv0IX94p6ffYJ1KLBKxDM676qBQabbLGQGhwYt1EPjMI8KLESUtdAGidI9YMtueGV47pjoz3vT7
ZxRnUQHwOBGO2b6ntxzCV3SNoypDoCkIbDPjj7YBGd+QTgh903fpzG/3YYI3AI23yX0L7ZJBTOkX
eBYdXa3XrclpQN0InRUxuj0J3DM83DmNst8VLoz4cYLfi42PHx7TFBLayj9SQbNnvisyFUJfbsp8
cCydFffcVMl4TuBqEU7zqBdW1n7T4y3ilJFBFOsJPSc7aj23kaU0OqIbwrUlhI5sKho9W53mgqmW
/VjTbkmuFTTO9QkuMIlDPa+pzP7ORs7qn7qfyHAmDNPVZ9KGbb6Do4VxLwNc8JvP08iT9ZbCA2T7
vc2807fbVkcWuvUay2LPEAXlC8E9kaN1xaK/eHbJ3UKUDSizAVR8NniEDnJSHPcFxnEE2nSS5KMt
3stjhomE+8GDRP6ZhL62d8btdLykwGwiKN5MClpYn7kN8ZRNk+4n1OsIyj+XEUSD3iKVKuyIda4O
iPF7qL5qg3pU8gBR7SGLjGfFFkXUYJvI2UBA1fzj3WVaKYguqG5lDzb1QwQrjDZt35eP2/c9BX8d
mKiZ1+d5yjaaE5yFwzMzJnZLkdSoL5p8GRJ4yAQGLl2KmhEpWcwjNPSxeq7u4yZ14YjuEbiv+mFs
/S/XrXq9nfZU8S9qwgHzVENri07d3C2XDWWd9YtMlfYPsFKt2cmqpUJ5j1ZzjsC5hqjEUFjErY7u
iEcDQXgoOMTRcLANxpzuUYZVMIBB3L5DTZ17WOjynOqEux+Ymp9lvo4ZCBsK/mrDcRW6h4qMrvin
mQysKb1n2j91aK7m8IGtFOxjMy+r7BUxaIaJkZGgcO5RcDPz5PIWI8dJPkn0MbECXTdm+RWvBuET
pNlA3A/U7/Y2yoVDMxeKPjhv3Z7Xw4SBsxycDB3q44oJddDJxjURzTeYPKCcly8BFK35Buo1ZFYk
Fn21onWigVUbLQ1r0E1W/hdCDDiER1zerMqbtnQL7X5HEiJmAat29pnhP0dXH5pan7PmXxWOAOWM
Fwyk5c84DJLqYYqtObTRvC8YmIiq6PxfZpeDrkY2nNiGl+QGs65lNaHrKEfNgD+gOj7CUDdDMPJ3
LY9/upyJDbfxNNrhQLKvXfIi/s5ch/5pbsYH5lekAcOBtU+SZ3nL/26cj/5pbTbBOTar2jQ94uYk
UO4yT+4sDnD7D34C/8E8j/4JwIQyCUluQ9Mw7J/rfG6m1l1ViCb4sVqjIenFvgOiJM3m+HG1KB4U
4IpHpEC1bvon2vdHu/z/1Pn4R5NrvaL+0kYmPU7AKg9liym1OzQyz0W8reh1QJ+C/AfXk//Q2Cn/
6Hk1s93A4GXiCHOSOX1221Qtpa5bqAsBlxWckuGONCD0XbfxH97wf2iz/dMprUOvKi6YmB+FBB/I
wQLrMLf676zM6Z88TQ20qE2bjKN5Tf3sDX0NUld/uVv+6IJ1cz0rXVf8uAFBhP6A7dwuA/u7D//T
Kc1R6sZpEfwok/mAJnLI8nT+u3kV+idUs1pR0uZZK441iSyueV/ltEFA8Ffdx3/6pMW9ZmhQxHuJ
dwWfcAeB0O7T8///w//DCv3TJk0YqoJeOyyXJs3idzu2KhREbDEYZwj3kWYsmAw5YWqR67/ihCJx
+fdu50bWIYWlGT+Cy8y/JLNBzyIV/+RP9a/xsv9hd//prJV2G4OOVSdHJbMmRYl/3EIeKP782qgT
rwmCcfzLmNBR3LS6e+n29oVipfFTZdul+ZmZujkAE/u+egahI4fi4f7viOb/+jfbWfvf/xt/f5s0
hIi6cX/89b9f/g9l57EcOXO16VtRfOuBJuGBiF+zgCnLqqJvkhsEu8lOeO+vfp6iNPOrWwp9M6s2
ZDlUIvOY531PRS2/+K/rY/7v7/z6iP+1/azO78Vn9/sv/fIYnvcfrxu89++//CMkVO+Xu+GzXe4/
uyHvv55fflbX3/x//eFfPr+e5XGpP//2x/tHkZQBeVCb/Oj/+MeP9h9/+8N2ha7pkPf/859f4x+/
cP0Qf/tjO6Tv7fu/f9Tne9fzJMZfDdvScXqCg9UEBMUff5k+rz+xnL+qLhIBoamaITT9OmmqZARz
/Lc/NOOvtqpBOlm25piqefWu6qrh60fir6pq6w72w5qmqi4ywf/z7m7/vlb+/qVwRf7x77+UQ3Fb
JWXf8Zq/nBe2IXgFxxXw+a6q2erXOIAf7/e02Pll9X+4GiMLu3y2wzi1o2ec8TNvXZfl26Skp7TT
8v8vL5zryzmWodma5dqWxuf7bT/s6Lukkyyt0DKy8W0UikOOreP0OvbZuJUEkX+i/PoSk/73LfP3
VyRpMVDyClf/l9PfJRan0xhZoa3OLiWQvFduSYtWRgeR7HMq62VQWEXy4EBWoFNw7mM9NVUP5Q91
/XLR1a1o3PTQWbF+UJtRCxktkB7cJZ9OJB3rjTpn9Z8o8LWr+OL3N833b5im6Qpb/H6/p7aSLdMM
B25SdvLGyK3uZvYYf86mV4Y3RQ9SZ4A63b8gWxmhgB8w2IISOd4kbRCpxKk+9LUdXstuPA2zMz0v
Ej9xE5blpxyG7Kms5v5AzFD9/Ke1/29W05fY+1/eOCOCbJUQgKX7m2qFEEfUqbtY4UAEf0oUXY08
WNICjifysK2dX5Z0tsn21bo65r0+hwID110vtTnkvTu7eDbsb9oii8syx0ec8/ciVu5mqZqFF43X
JqvFgONXRs7BNUXAJ3mlVd8HqWbbAou6+//8ecxfI46/rx4GduqOpuuGw5+/7utOspIWDLoZTpV1
WvDC22txKsO2Yaiob9c93eOiD+QCQuMXujBDpeqmj9KaqsjLqdTClBa9uZstV7kb5rl/xZdLVzyM
4m5Sw1Qfx6Xazmq26TrzZLcQ7aWd8MTQO5eSVt++Z0ZG2Mr0tTab2Esi88U1e/3cM++iLK8UEs7k
9WIV+6zNrbNalM0NicFae1hHwDtq9LU2cVHSWrRtm4qyQx5D4ndqaxF/OFZLSVcd9PpItRoiqkha
OjPrs1FX81tbCBqZTWkdurpOaqS2vQz+8+X9skf5bbnYQkdtYqu6itDzN/EnSBBtiI6KWbw6pp9l
HapteDqQkvkpTkgjKaBR69co5evqTyWd5gt2hChKChiYYje0+fSTHjdFwLrpT/hoMCNZQ6kBlJ7n
ga00cNcyOy3YxvtKpNe3q0RZbSr52zh2cj7Kulg+gE3Uh6GO0Drks/KiMpnnpqYDL/28TmAPpZhv
nGxIN6NrxUwUcP7sMvx2rH+tMm7y61HjQOJw7/y6ympH1Axz4K5hOhV0TKHxyVNNMfY1x8WtQjtg
g7egRniXr3ewEfKo16aA/HaceqeSkD9R61o+BzrZmwq8/U9MnP71jHCc686t8QVZwvnd9zSXSH8o
+XITgDb4elv9xMlob/TZHNC8+ZMX+zVo+7oWDkwpOAK9XsbbXn/+TwdSFWvW5Cy9CUcR+cmSL1hH
RW4oQM+9hEk0e/Icx/vP6/BXYfm/vuZvd3nuAL1219Yf/EHyKaquulmGUqFGjv/l5j+/1teMld/W
vOO6xAOc3hR8v7bQf/qALNm0rrWGvmxHv2aYyMyHGal/53T5gSIJkpO1Te9skrdjWTbmJpOlQn29
EC8UgMtbxkW1f3If/ptdzjVsA9aaA8fgr79dc2Uy6yY2zTDv7fFZnRqDCt1q/0ls/OVh8s+fHAqL
sMU0HU4GjV7cb5JDfIVVZ8lTCuNme193mkQSteDHP97NRJVucplL3Ucd9TEz5meIc+VCjzCCXK2c
AMpvCdxh6OgEG9Ud9eppy7yy3jPn+06rOQPh78I6kfRah3hPbZgOJir1FhOf5jOVyZ8kLtcl8etn
cUzD4HA2UH0S1em/XrKVvnczWC0ntGw/sHh+TAqOtVHTT2h6E39gMgt2an9mzfP7zUE0QK+QfpBF
BAXV9nuasUYwxsw8DO3ckodoyZSdLdbxKFtqYzooz46r7v7J6kA1/Hs8YgmTDYp4jU0arPb3b45J
TKZWqFMU2kyjDadl0Y8uNa4XHTElWhoJ/5IkHgssbFJ72tnTor2nEgFCL+IjgZe32I4NomrdcpZc
y42MKkwYHpajjPMQcrxGWvdajeo2AS/z4Gk7D/8CzWtyGC57mvdmNhpea3fi1qWMCo2BCC1ZYpA5
M6eVIRaxAWoxT04VzYFsxU2tKfnGnsHe3YjmoV4Xd0MTu17ZyNrTxf1iZz6nxb4D691Ng/G5Wu9G
vX6UYu0u5VqYQWma8qWrlOGirqpxqLoPt7oa5yDdA+a3U4byYiPugeykr8tKpW8GXI2Bq7rxQ8vd
dmvEhovufaKp5rmieKzr8baxXnoimSSV6o+IeaqhSePTgzcr3mykPysVPBPvpSbLwjJx692cmwUl
nLY4G02a3aqzFQ1ALti+wKRydreD9gng55yKwu42iSrVIEqyKfJddUSDOVkQ/BEn2htWSFOYdMA0
Xrr4dW49mHVSBX1D5dxzu2p2PM1ubiqEb0dKlsZdFI8N1P8SzroI3WreVbSCt81Y79peC5MoSzPa
yHGySQljnxOtyjazdJq9XsUqpGA/niKtUZ+bNNXvxgxmx1OpnLdeBxUWyIwG5CwH50Q7jX5OjSdD
PEgl9zJnhvNAp3FpCUm2ULzmbY9d2UfZ8cVQIZSWV4ssO8s16nChc+q7LnfUl7Kp82/0a7dlikRx
k6Szc0uTrb5TspwK7SxFbPrMf1hQFI7LUy7X/k6PlgGxLMrUkqb3I8rPalfjMHtW6kbukD0q94ga
i0NWCMtPhSYClIf2Vq5WfY5WZQizaRbhYDjquxKp7b6yKqQOVPwCSKh+t6ZFfxcP+Xckjsv39Prp
JmEqW902v3VuskHrtPi6rj5Eit1tU5FOe9mpzivAdYC7z93Q2s25EikBUF6Wjw6qlYNi52vQ900f
rL1tvQ/W1JzKLs04uaQSsrbrl6w0tY9elcu3TGUeDEQWY4q8wVzQpXYd0aUh6f4pQEqhqrRkOLmz
1zveQCXtIJITiILUU3h4OL4BVdJbXqn9s2RO965wm4IAaKlCas6aT/7U3bRFS1vOba1d2jKro1Uc
GcIZq74qrPLZaEvllIA6bGInys9Qq8OxQUCwp8WMpNEq5RbKaoTsUenwx2M/eKXQZz9NYrnVFBk/
jLPrhOM8KptMd5xL1NGeB99yHpj7/L1zzOo+hzu5mAP3NfcSV2eyhv3aRMo3c1aUEIlLUI3tPXPh
sue4m4aDQcMaxKVTb2A6Nggo6OxU9Y2djuhodSvxqsF8a/BACo1Y+POsGdtej1Hr6PV6FAIhrlk1
nb8wPmBjGt0SrFZTeCb423uHU9XNKM3pnKxRfod+hm3ZqLmP+/Ha9Zh+xnm6NY3ktYmLbhPnSbzP
RgSFM/NOzlVGe2dRZu2HPqWU+B1sXHjbIkhQs91qCmP4vDxdjKuYzHJm9snR2Kh2dlF6Mdwrc/nN
BDnRlbQ49479aCARv9PFrPr5kmgfYp3z+3pMCfmdaTW2ZPe2g2K9TDE1sy5gfwZGoDb67TEzvc4u
z2aJRGEYIlQY9rAtV9zJaP19x+rwaKyXnhB0M1JX2mbZ7Cs4rND0SXO/VcRDxiDUU2mO0Q1AVtrQ
Sam7ly8tU91MZfQ2yqxZdoqj/OzVXvpaoaOVy+R5WJHI9tqk+vBvKx12bP08pWkHXzO0aPJiBMs3
lmskyCSiA+FCta3SNDtWujLeKgiYNokoy5sYM6IDozqVTdQkCAqL+qcEH70Hohs2idFW7yt44xbY
xvo25YMM+9lIbpKovWJfDFPoQJPP5YjvuTs7K/Ps6vgdoThOfY5AzmDN3X2rLdjjmXF9YPJX7Nd9
Gt8QrDpBJ6tiT3UzYds20aC0mTgxRHTgrUxJqHXRGvZOXt1bytI9Or2NkF2N61ttyhcA08w5AhMs
R3u106Mw9CU08j76ZsK57YoYYwNUDLXvarl6P0uGGNLfJPejbbglPUvewJzhLoyu2YyNc6UPhdgn
sVsdLFYsSYx708cL40AcWuWCj3oDcG0e+7EzbyId/DmORvGoiTi5Y5ji1aV6cm4Mmkk0e1J5Aizh
b507nhs7/YAETR9jsxB+Ykix06MmxGrzu1OY8cYCJBq5Ycau8BCOgrfkNSH9ZKbOpZndOEwVh74I
kKFH49kBrKmtKFQGxz5ZyqrPjCWM5i2jVooXqTlFuIDcBEC0FGQahFboV1rGa9rZ41hq8VFro/mD
hW7f9I3KMlTM0cCFCqP6cWPXZryPWrc459TGgxXof/SivlXqYC4tY59KhNilI745Bno7h4fC9irK
XVTGxmNUT2hj9Rw9GbfBGjh1vp7gGmI/x3P93TU7/Q3cKtmOMvKl00abNqL0THqP4Jzmn3uZMG24
9H0nn8j9rKuKOFE3tN2t2LO7sT3bWlwe6jzVuUfVPZzQci6KXpy0fqoPupTzCWbwoFmN+sJkL1HQ
1Yvjxwko61YRBgj1LNwfDgD/IUObGWoxj1Uj7Ktaq2xVLyHa2kRmqsPszvryLs1s3Sh5qW+gTYEu
JENDQrLI4RveCwCDPUP+jCW7QQsE1KSnMYJVXamPkso/459rvfZsNVHBTgkO0jhznQAv7fFkVbEV
MgV5jUE2a4MdxxmH+zUrwNrUga83R6zSTcjpF7qScJhdGlHvUMxN69qKn8B+vA+FXB6R+RcPUvTa
J9Qk0UIdx1EUmjYbiGexjbMwCCSzdlk2XCLibMt4s4yk81MrQdEfoz16lQ1HC84b+aulDfbWNRVl
QQwNejtNhXsq52a909Z82DW1+4C3nfjprqkeQuE1wPyNsl50lxqgZ5GQvfVtV1+cVW9PWF8YZGrp
U4RcYt9YzfQjatYllHY/bPoUlXubTcqpq5Fbm9CFkdf0jXGuc2e4QVmjYj8yxBubpvvBxPj32YTp
eVJ6g6DAuZ+UcdiqoNiFByCRHs1oTM4EP5Dm0cfK1uVM2mPrjO9qE++dRb4xf9eyENsl+SXr2+E+
H52sD/IquQ4kVFGkV+vqngtRt4GNp+iuyBW0ZzG3dtBLNz26Zts/KF2WBYQheucZtTacszKRhtch
dnjHPsVBrD5pwy2WOdq3aC70HQOFylcA4rXy2knoOypE0+eYwt0iJW62y1wpodNLZxdNfeZFujRM
z6SU+QHAM3p4L1AMNKwI9YjO4GBFdxr/iiA6Mp12o1ARGlS96rXq4IQzzqZXge/k62VW31kZ9RFw
SUCbkafK+sreMb9nehYtI6U9y50Mzu2RikSXA61UK0mkoI3A5bOSnzy2DPO2WOugWRRrZKwK329Z
YWKMrK5TDtnkgEKlsrtQ3ZvjIBms7tSMlngXTAOk8GZhlJOnsb1NkVGQcBiVjuxRUzZl5zoPymwT
xbN2GbGM09ArabRAhpdU29bRXO7/wd0qUpGeEa13ajr5I3pYcNdk3cx6L97RNqkhIiIFbYuz3iqj
GMLZdsGc56Gt9nrpKCcR6wzMEXObnazGpbVU4Sa1hcUYOg1Ir8mZQlGZj738OXbjU2/24dQaxvs6
yGQr0KI+GKNSPawm4xKHmv4KkF5JjOdad66ribfYzN37IdO0k2aL6Prk8sd1I3wrZBU/DFPRmPxn
ph5RxGlweor7RAupf7QzJjwEQ5/8YL/Jz/E4zU/MIUzSILGzaqOidnmDjiAvKONsF0tGYOR9Ilnb
srkbW8ZyVGmt72sYnHOiXieYKJpktbniMi7sYN28Ll6d69pxAuI9Fpxj3wrcdVavHdx8SzRT12Ez
ovlwitndNaON3I0KQHKhwDc+ZwYFvllZikPljh1nRjV1d6KLbUoda7vsSqKvo5X31uekNshJ1xQD
J6ah13cYbywlZwlqqD0BXh/oBkYnu6yl7up9wYFN6pS7uJzSb11XtK9Nagg11AVtBK9qVuEGBNrp
06BiVPzFDhq4xHWeXRTkIxX4101UMJoLIE98G6N29FYhKXbmYCNp0EYt9jDElNlxIHL+IaaWvZW5
WMOu5t0pXu3U5U/+aVj+ZORpG2aLYzMFRGloapCImfdKLJMAaxlCiEjLDB8jju5J7VVKmkIQk/Hj
5gfwyBzCBuIYA9TbbWNtZhYW23H6isKrbMNINQnPUb5Nyb0exz1zN3UiUgXfoOZYwbV6rVzuVbPC
UaC+Mo5JoUxXGk8R+nMRRd3PUUtzcliK9+VBMwrL8InczenoLqDT3hohGAnyJWsR1spGUVDM/DcP
mc5ajs8OwU+iJM3iFWOFTIivI624cc3aQUJQrSi7dPvYN1PD/b3iyuPl1RxP4RjDkbh5rQWmvTp1
iCRi0W5Qi4RtVTUD7iwmjSinSlfPZEzMfm6YZpihq3xKRjP1JwVl3tTYrtcpzvxzrV3E4mS702FV
quK7qdbjpqtz8krk6SVE1jTqN4VdrN+00uh+QhRYaL5N5YOP3rwO0cQwEdwC+wNGufgPYdV0P2Mi
ZbFcVfe2Fz07WmIZJ/QHy7kzRXyHJJp9AfpoO5qjuKEQJVXfHgtGh4w64p4mqupLMrogqsJM3/7O
ddpT43xP0xYjK40NGwMEBJwow6Zjr04ru6SYq7vUyfTPKyr/ilCrCvLaiF5oFHHrjHlCXpZUD+UY
OTdRa8pso4vle6lVWDcDiBq9YYY15cTtlRLNsglp0bwgiEnr8hDF68VCnIXp2jmJU3AHBNaP8zD3
PEktj4jc1UtRoGynmK2i9deo6i7EKt4Kfh9i9bnBsyvQVFfiPGJp55IhuG3QJu11HHzVIE22xl3K
4faMYDLqmYvrDM/UDAef3LI7NMNkh4CJA5ZeiRqOMMBh4jYmCdEKLqe1NI3E/jrpkiwo6/FAqpW2
+ZyKqHvo5z4qyfeWqGPBxPDz87ieUlUlKyDn/a6ZjbOnLiqP2jh/dupIjKI8iTGBw00xwtEBYwOn
YrKPMbHLVgxJfXZk21PFXOJdylSmz1Vo9aVbmiK0MKAJsBtiboTSU7XXCIoXNC63okTU3gn7pula
9UfdEtusc618olSIyHDN/HNcO+yUqio22rvrCyP3SG1z8su4apJwbsr5NMdGjIG4NgrauWMy6wQz
QiwoKxcDHS5kIRY/llct0a4p1mcTKg9efp2+J0pdZiDfMENzZN+OIL2nnn3c5HNHQdJTgPHcTB+O
Y9+s+3YyYOqa5RXyfbU8TTGNgMwl2ya9QKNQt6sSpEX3fdEeqbHv24YT3dYYsmL3F9HY+gt4lDw4
HO6ejQfEnk5YFa5loT9zzPkIHAG002gxzwpKVp+4CEVsnn2JAE5xWTRH12pHH4Vu/bHkM8W0YlC2
EX4gvjLj66Ojaotwt1hsPxvx+pJlbu6pP5FG1xx6aJFmDCSjXs5b3WmVLZtyHhSthfGWHLT63GlK
uRFGiz+crUnhsaOqDxQGlEvDRCYumJuoj1PqzMJX0nnPkMt7xrDEtzCdHgg8sh8breApiga/Txst
XKyFTd1x8DpjbfSTv2oGPVtnsr0hdo/V6L5Mim4/swysQ7a0tc94FBZxXsyByUF+GFJLPxFZW9ch
IM3LqFrpsTAh9gk16lCbR+oaMOkUYt3pNE9OxgBmoSyhi4MHqROZ2J0NSbgxxmk8trab/JAtBvo1
Bvq+jkzykiWyfCqw9nmUcljvFUXaqFQXvN1slAyI3IcG2bgUlS/SGNFzPUrWuJLkFFhzDRYMkwoE
U2nQE0ftV0F9xbZQReHvigq8ycbSN0B4PdeYi2Q7Eahu2cBTAZgpJpwRzAhdSYytiIVv2VvGnYvT
j2Km+Fnii7B60Zr0exrYDmr1rqmLTZfYw32vOmKXkyhU7ONIGcngtISqJs3zuyRf0nNTVdHBaYp+
G1dtHjA317qZjbLZXVVsG4aPQ92OHbdNh4FPG6U1LkLVLQUw/YkCsOeY61sdJ9+Zxk08i8Fa4hFE
NqGFHofJWi0K/CU/WUNk7qSMxX1dISttSt05FMuUn5IueyxjV/PUfIx/NliMPtiEZo9DVkX7hFAm
VJrxIdJwTyeZnO4xTRG7Icd6bubYhu0ow06mw32krPLBWotiC8libTR8cby1ifXTVBrD1kSFt8Hm
hN1g4rRxWnEUMle2c1SA8bb2dkDOHKRx/7MnxflYVuE7hjX7EwCrn6k6mAENryypi73QqjxsWkb+
2DGUeg5cW7HCdRmuOrpyKPTNSs9Wh+veo+nXQpzdfhhdsR4lStyLM/St6TE1npxNqfodwv5ha0Ri
2FSZUBqv7jUn1MxLg/qDHCmrR781u+Fq6VbH6PfTogY+z4+YfnEqKKGblucxUYbXwjU/BnQq20GZ
1f1S9vy2k1t3g2j9qrNutLXfKXXMvoZk59g28YXSb0Vj4OowmN5Viim+x/U6sUeRf2tTMVOtHxea
3+pT5hqUIoRNyxENREI3Q45Dvdfb5ChLZDJ9O+cf2P8lPvzx27rKGxUpsbwOPsXAUtVkge017nSm
TVJbmycX5WWyt7WFUWKVCwTo9SXdKoIe+2gqc+a36wJonC+2V+lmGToqEsromqGYqju/lY5rHfE1
QkhUWWdDH+aNZPMNhC2zMcD17XtVlMYDsiOs8WWskahPCtp9Y0n7Xb6goqcqU8UHU0kya6sjQnpt
sZaQ7xH/EflOW2MImaTrk9TVmGRurEiqljHMDMhuP2qscHWcBX9Gt6Yq0ibLXaQY0UNT6wNqPrdy
t7aj7QmIA2r+2qExNcy4ynGalt1or8l7ZEecn3bKkmoTtUoflWRNaSuqeuy+yyQaQLxN3fZFEyvR
0UrIdnxJMDS9uih77lxpm/qexjb1xGWgBUJfNr3B/Hv112xm0Tbg8gvmXt4A6dygjUIoNvmu1VAb
SO7TacwYQGmw27JvMJCZmeurN2FaAD6SWPYrQ96H96VCNPulyWgNdyg8pH0jaN1SYjdiEWlII0Iw
Cl+3SzGm8nPBV00LeiQRxZhKucOi8cWdcK5OtQlvtrm3D7aF+DMF2aHVwcmy5mdLVDPJdXNBUrnv
ivo9xuOBNzpdTJQYsiovuiKPeFsEvC+sR411Rt4ym2yUspR3JkHNiaUXvzpmhHSpWd2beW1YM18e
iPWW4VO39qJ+tPikwKFo9S4fiQLMCKePInW3qGSpto73ZjO/GFE39x63M/vAqjcIH3kHjuy3RtlW
Z1fH+MhqWf4F7p4+ULwe2J063HO0l0SuGSW3NK+LENafbLhXDGDnfB2LT8w2KPsaeudf3SyZwKrD
F0ZkZMYowFQs2lEVo8MfF7rPj3KoGaqS6BS0c7M5pwAOIs9Ona5EIRaYakAFryM6rqLohZSloEuh
2k1gZ/q6Hyu9f0vUFC0owqD5CMMopI8CLiUQT2gINwzzVopBshHGvkOZYkmlu4MhGQJBMQXj8qyo
ziIvzYdmclUCNeqviVAwHjHT104q6pYJu5ScF06DhF5ngH/p+rLY5ISFT1OLYgpVl+RitcXLNKn6
nVzVSG66Xl/eapFku4Hg/GS4vYU96qpSdqOfR8S04gGQLq44zbkiGurpXAbYMyXdFp2MLvoSdz9I
f8mK1jQ6J6MsKY1w/biSSmyrYWSq+RNZYhJ0bbvNUL5PhSqOhqv0QdyN2RNeILt2qKeNWUzPfYez
GpLDJ/rF2xrWfpcTsYTDivZfLEsbB2ZrUiVPlQuSjz5kt0meKKnkECU11XqGDJOoJtL5Nhr4r8TW
Td3YeKSMzrZDEvii24f+OqXEEG0Q5RFyhC5JYyx2mobSQT9Y2OCZyXdt0MwagLKedkhb2hf8xXHs
t4xmb6Za81FmFHTxby37pylpccRBzTk+5KaqzX6j9ri5RRj2fKmb7Ngpnpi12bXbATmF6wtDrkE5
2YiByBDu4iY79zYSyG6sk4OSNyZKyiLfza2Lu2srhqsPGNN87tc5KXfQa9NVF+1oO5yb0CdDUdOE
wLLjJWV//LGqrUpLUNUerDpiens/18nRXA02M9Meb/sscun04/s+J313M+A1XHkDLUsSyMXBuEfE
8jwR0RzGJZK9RxPNyL04nhcMe74EWL3QgOV7LrOvaMNz1l1ze2d1wsQa2y22XCkBHtauds2BWLfW
tpqStfNIjLUTWWTlxS3txTFoqGSW9Qeeispnlc2K3wIH3GTXAHhateQe6K866+44+BWufLf4TFk7
bh8dfzYHyivW7NBxGXqCx2e5GU2zRxfdaShvESwaacoOVmKsCgBlEKCNhNL0MI7svbM/6oxjGNiv
t5ae0d6v2mvzrInUb1iI1YeIhlFQZ27MGGPduh9WNzlhgmr+gD2wI48CIsdIls56MBim4sXQpn6O
1UhAaQpPwVgdvDpT+pc2ic0H/Hqbu7hWWUqSmuCEj8q9GROkV/Ssru6zHdYlvXks6PHsRSMy6jPZ
gk1Dijxo1dTbpKiz7YD57Lcmupq7CZ3u/VSCxHmLSPnUSCnB+XKmpXs15VxGZFTxDwNu9xWJW3JZ
tK4J6Dvi9wLx6FWpjgkDDqy+JqTF1coRMRdLf8TlJ23Z0/Ee8iYm8b4rk/JaOsunHG39ZLr6bV8U
DJcbKBl0TTTfrrgxdsGQtqkbTEZczGd3pY+9rUm0hy027uxicduNO5Z2QzBJQdWbCifeq2kin+xG
XP2CRTKKgP11oQnH1YUR4IwoRzXamXbR/tDk5Ol2eR/Zen9BarXsSzolsHbK2Pr9lALMxD2GjRIn
gAdWWPItwxv8ZdL0PLBsTIMksv+r1SCJPSNh/MYernnoMtJppTb6ArrZP2WrRrnLQeOLeRI+XnGr
NT4kmfx05eoENarvECng8tC4TX1TFmWx4ZTIQ8tuuwOqnJo0FQn9Affdr+x68Ge9bI5KSkKmyTyn
Yi7VPTY9QOucHZih5VgHd5g6nin69Ps1zpT3TErrGSfQdsex4F4SE8iEryIAkA9zbR4+FAQ4JJ9a
pGJJNjF6JlaTm2id+CKqISe0NtpX/BrTH7p79R+O5fpg29o4eQt5Tx0sdJiXXAkqWWJ5hHeyl1GW
eUTu7Q6+a5fO7Iux7x7UuejORlZRdRBOOR76RcXfEEefIaSjgIklhRGvXzNxu+ixQ1ppFerOVeM8
rK1+oFqAPNB2U/sxGnXtHNfIaTXV7g94gEzczdx4texofDI68yluC2gRZfHRBGcYxWRjSCb8aJfK
JyYc+SO2Vc09o3vIRY1RqzeNtb61UCKhkSTPAo3hZcFk4hHrnvFeWcYqSNO7iULuRjPS4SWrrO7W
VPX5RYniPkyBT456lTjIW6Phhd3lJU3K8apBX5AuO81BH1tj37XRyW2HxC85rp+RdWZ+ZI4ZhuNR
t2mw1PWnHH4nLiv7PoKs2i1JlEhf9PhpokB130FCzH1ud3x9rbO+FrJpF69fVu1HoSsEal0t8D4m
gD6mCX7FJd5SuwZZWtDh5YNH5YAvjMG0QpJsh50KQd1s9NYGJ2zzpp4iklccFL1ZaOPOyM08hH4p
X1fweYpjCzmJ4vbFhbpuclySbiEi6JdtY9gzbKXI9hJZxW1tN11YuK4aKHF5NV+i/JGWPy0Ngwws
mn+syRhviLTd9mpOyPi7FJQg6tJy11gUqPViMH27/Pa/uTuz5caRbMv+UKMMcMyPDZDgPIqSQnqB
KRQZmGfH+PW9GFllXbfMuq/1a78wJUUkxSABdz/n7L32otu/s1m5VCGCizC3g7SM1igCAUUZ2hTM
ffYyZ2HKdTWDRsRQ+WzcGmF17rB6PAcOR3zGx9Gu3hzN9aXqrrG2c/PksFMgDAyeU4GQ5Kb2e81Y
DYmt7fKhfmHO994zljPspD0y5f/BuZ7qx9X8sIBtQsMVyCHNltlIYRFaVY5wBGVtU9crK6rBbPVX
2P4uhc2ysXqjRzHR7uwm3Padc+yGLg+SPtG8WbOYuYftI9XqeN05E3oJLb8Upk2V4KbKozL66WIs
qXIkeBnttB1hOnhuGFG4vMROkl1M8EWMshI690Wlbf7HUqkcRJEQrIGJRF9KHBsnKm01WJwo25Rd
0v0dj/BPc8k/Je3/4WL5j2//PzO1kCuFrPD/7Gj5n133Vfy7C+bv/+FvM4tr/UPVdOFiyjAsy3Yt
okD/NrM47j9sBInCtSyYgWxmKCb/ZWax/4HLxHTxfqClN4ynvvlfZhbjH5pwTf4EzxQFn6b9v5hZ
EEE+o0j/ty4T5TAuD9vEFvPEO2i69h8KySq2RwwDnb6ljGiu2R3hDdhOw4qCUhjJyfqEyY9sWUCh
xQU2bOdmjDdMJh9GnTmvIFeWs6moHxHLCw1RRRymWnexfKjJTtYXuYiCkqVAgdGiTh7N/G0acSFL
uZOlMQsueT3oo3baR3F6YIY67/LFdH0opfkhjprkaIYTMn05eGoNSD918mLjdMuyt0aI2zIc3S2W
7tF3Stk8tIamIhPRIAzLFu5gurwXC+sr5JCE490O41B+rBmUH/98ZRvhsBYid/x5zPp9bcJwQ0TD
cd7Ov6fxJq0xXVczU0a0j50sycCwLDqLnX2NAXzFDOZXpDEhbgibgzMa83XBS24aLRmeA8TCmvu8
ViUcp+atggWwHbWLi9Al6CcWo/w6N3PQp1Hm2Tmaq7oefiLvWi9mdMjKc74sA2TPsafubx+qZgZ6
XzKbJv8mARJSm8NPFcFbYEBHsIW96wyIfU94+7p28p6jhrDpD8KuIIzCSkXIkRi2piT6Ts81kAGO
cw81A2ftdECNe52QiayQ/98tfVFpTF+ZcjDLsUZOee0pqzlYyQHEqomVG3IgaN1OOfQqLZlMZcg+
uJx6qXhcfbi4g62ezEiQVnebIdU2EdAAjnezb6bKKc3Fe2ETXDHEauPXy1DhwFWPozn5vZNGh4Lm
s8vcX5+c0l/Ai6/CjaLZXH3ZvKZPyBQ4+x2n8WZMu6MCY2+NXBX1s6YQccbney4lhKIK6kGRh98c
2p7Z1dfwmQ8HkCywcQR4BTTdY9WMFOkE3SARcY1VIevKa1qOy133Y4nYKpX4Lwqq1KNva/hTP5wN
ZyqD0VmISUHq5InJAHlXqsTMOoST6SodazPcZKb+Qc8bpsjC/Ir110d5eFvM5tfUigDAMDD75ksz
KaYXqK05viRrMHV+zXHQy92sJqdC73ZA1IWO2NvJf5VlbaxtcC7rqTYek7b4FviskrLQNZT3pckv
tgAHmrMxQ6Py3DG6xAlDbLZeMlAH7ZpnZFXLWL+iaRh8Oc3HekrghPAMuqr8DB0DPqqVarRLKLzq
EDBFphS+Uy2+WtQ7CANbZeg+3Sg6T+JJEgZHzrSzXtMKq+zhnDhOseedAAOdNSuszr9CzAeOobVe
gXXK/ou2/ofIMsSTon4O9UnOTZNkBy9K3pKo3QJ36Fk9nGuo1a5PE1jzXHc3RFCtKod6pysgCmVS
TaExKdwvKfopJxz2FMC0oeD0+ZbUH2FMdEsX08pD/E7X2smVQ1YzVyZeoQ3Cnjs1YmTBaBVJxZKa
/mgL/aV7Auf4BYPXqo22obI7AHLRV06Lxxac/uQXEMT8oWSyoGXtq1Z25aaCAYMVsNjSjsZrUFnI
ZA2NCFK8gFvS9g4qIyxf05ViA5vZa1TY0pYxxjtVC/0OrtuZ45/mRy7eJpj1gKE87al36NN5q6LG
8swy3uOZCipbfZhF/Y7d5QVIy+KXoxaYmcJMZ6b6MibjpoJlXWUN8yOuz18Kx+Ky4FakMoRPMiTL
3rDsFyd2rl38pBywYgVDfhtNqF4DzjARfgImPGu0ciDCv8hYYd79NMW1VAjMN9YlsB4mhCD9yvQn
jQcvl46ztZN45kMi6ifi1gVLImJtPKe6+yoMuibKVCz+pHGIm8vl1GTdYULV4UOdEN4wlYvf693o
1Y35FHku/lharb/YnFXjtt1Drf/Z4fBYEp2287OOtNvpFDvTebDK5pSwcllH+lFE+6rvbbtg2lcT
kEGNs126ufbV56c8KsqhWPSZqVNHHg7aok3jrNwFapAjhoYpkrMaQArdgCvrK6Rz4d1t4JUUKCge
c8Ez0NRiftbH1SYkL/elsBgXDSHpPSFK7XNqdPrZqOZNKZ5SnufVMrXNfDVmJgqwVC6FTMgjkd3J
zmx4nGgpPWmO6XFMF4K7TGjYLWc03CrzcqtsqsdIdbrV3A/GAUD9TUmXbOOEirJvgM14dtY6m3hp
Ty7oqYOdFv02lBxJM26mW4HcFy+HE7LuS/vgppWLEKOaAfo+oTdZp5+qzKxXgJJPnanH71rUn6pw
nm8idWtfAuAA/1QU26GB1RmJMkSX4MB8ishqAjWqwa2Y9bWejuDtUnHHJo7xDNPbKkrTnYnYcdcM
2hpC3keWlu1GxaLgpW42bZQGlWL33L1NNFNOz/Bsh5Yd1u1crMHTVLc8sjCYq1p9auO5W2HbNjhV
s+4WgFsvCJcFFL7waGQy39ugrtZjoRtfrsecah0nUUbLvkBVUQzzZpyBjHZJMt/BqOpOZ0PeRxtG
xZEeemqmA4iok9opPWJwp3/pK3HX4NB86tkoKeSm/ACQjL7G4rQrKQx5Bq6CvDEbn7p+Du91gpXc
enJbJq+dU/PiIg8+jDCQ96pZwxEB1o/QlVN/PXTyRUOhViqJPy3F+JPJGcM3dPGxyBB5hkk479Pa
ydbSsJuTK2R2SImhCgrZGy+tSlmkPKUQ8RIYxL2xFavGlmgP81SjVFy8nM4K6SbKc5aNBVkjk4z+
K3dJNhfkkgxsSSRYyI+mUODksnXfWporq2Qm7qUayiiQ1Aj7xWa0psIwDc2kP1uL+cwenMrvEo69
EUc/bSBbq3a2tB138K6vo/xo50MR9LGqvnSST1N1+vkic/vdaceGLi8PCikoqyfEa0W0TnNB9ABV
DL4tLDwZHVQz+9dDZ7qbSCSXOjTFJaquuiDuSee06lvonm5zRwpi2s3qF3F3jTdOizc7mXbC3qTT
F+l3rWq7Wxf/xCZ06WE58dS+oQUy/Jl2IT20RlsZgmpY7880F/MdqFd3C9vXPBt0pVdVoT84U9oo
RmPJO2D2b8uCvFDaxfSehfXrJKf2yhT0nw+rrpLzobQScQRtI4587DbAoahfDTDDz/L5gJb3igRE
9c15cQ9kl+nHtEWGzZSP6qD7oo+41dVhWI1zquzEiKyY8pYWiYleA1FovLKYC1ybLtuPGLR4S4q3
WOpiDTFHPfe6pW9MRhyHVBYaVbkmA8gG8pCQjorclzbFkLbX5SlVhM8doYwxauCLcLXSVN2Fpv7m
IDm9/XmoTeerwSn2kvE+5D0Y/6hlpW0dpPOEOyXbYY7tHRk1yqk3mmwNR6i5ZJm7Q6Uav9Wz9oWK
ZQhky9RgYXS50doKqVE/x+e8ZvcQclpx6H9152hfJwYpqwYmHQKpKupr+2eZ1um+L+n8CcU+Qd5l
8KXZD6UGWOIORkOaN8urbf/QLEQoegxy3IUJsp4n+71mmIP+Whk29shQehqI45oAOO9h1yGuidls
exiGQVzBHosQOV7dJMdvLErnqOVG7o9NLjz4FvqZ5Lp7IQRqP35ioI6+6lhp+PTNe5saJ0MxLn1r
2he0tHOADFUeQFCixWnxK8f1eEjTGl/iwPjZvTYUKPRUVUb2FrX+SJxYqHR7Y8ivhkw4F1fbLtM9
PAomSLwwHMYAIv7E4HS+DEObH+MohyybiSpo4okFAAL2t5Ebvtso1aoHlEbGzbAcxOziZahQjD4b
iLc/mzUjveZOj03b5mYSbhhoDi9DbeG80hjWV6XyPKg3+rGrdPH3Q9EmqLPwgK8FWHDV52+3O637
GqKq3Udw1vEWKWCnvX4ux8AtlL9yVNQblZWNxKHPyhVbA0w3CDCqGPBUtIK4x2fm/7uqsW9jvxGW
SGhdOdE2EUDt6fgguPy1YKbJx/7LmMKPSjFcAp0GBlwSAHOFpoEpJNnlRrHCX0kLajZigGMIA7Fm
d+ukaqw9fEidifjN0rEVORURW8Da98Arxf7PV38ekBYDCTfWMjMlG04Tv+lEWTD1pmma4CV5rZ4g
Xc5DhCIVpxT5wzts9sBBsrqLITJ7qlLFjHjGYNDlePvzHcqLDxGzWloOsL0BBvJx1lvt+OerjoUB
A2OowsUM9aMG8xc/zuIzhp1H2vb0cuA2fNgJl4b6lB9kisYFl5Mmo71ZL+0iCWZQEY13ZKjIilNS
ba2aoLAmz0856DH+CtXjq0LfSyU+8Vzfm0fxaN9CWq7qtTjq+Z4RWqXew4tzUQo0LpYXd+luriP/
mCpX82afoqN+Nu9s1GgWXPmlXmblJkUJm5/Sx2FeZfyKktKzLvZJpXmM++eYV29dYGMGOBjXBhwy
XkDO07v7vauC5Lljv2qoaqjLy+qMUli7DfKOkuc6uc+sIBcpLAdqL+/0+Q4vwGvRjL6Aw2L4r5r5
IeqT9gWtO7WQEKCr7cKfQT8/EAaWp9GJ/hJ0rvYI4js/xsBKGBDVBi7GR8NtI2/zwyj8kjci+/NG
ZPbWuMg9JOX8beVPrz26dF99dNf6btUX87fzrcp9+uW8LDcyQgydau3KCcxbsw8H4QVlhtdya7/M
CxFCXpGpXnZUNOxKdBw2ebofEE5j/2JV2zJbdeIv40f7pken+Yf1IpJjF2CQOZXqhhtn9LDDHBtm
Kj5ktFXyYf7ulJPzPf22xQORv+tFpEPyn/xNXGjOWUf1mmtrdFBSwHQbTnGDz/diJWe7tnfWKm8Y
1kc0BuSKWMg03rUIoO9ZV/tdtELOy/HSwNs5E+2C89m6m6a6+nAdLhKkpO4GzYD/URBCxjQNL2bA
Xa27tMbP7W9ZHsRFP+n36DXlVxe+ck5SZVOcIHpvd9WE1OiWP7FoPidyr/pUX59qrdAaELY2PriE
V8mB7R6m6i0W9QnFL36cIF6Nqe1XG3e0d7SAHimbPJ4kqfXbsSrf3Ug5hpLnRgcco/kmF6tQW8++
WRwhZl+95AdN/+RfJXm5h+QkxZd8n7yJJ3+rcN3cR01wuTIYe5p7NrW6pdfvybea20FcMDyj7fMX
40cXRPp3NQXpu2buqVeso35v352P6FN/HzKUs+9FxjkWk8SqJLXvGO1yPr6DuEbKNnlV7tVr9Qog
UQRDuFrqJGA2SVf7L9et1gRJrK1rP+3VhpisNXc/sYIU8a/N6+SiwguscauOOGXg7X4OP8NtXJ3h
KH0xQNlmQGz78Pu5aPJZPaNNosMErKf8Mr6HbO+8PN+A8GHfh3dFWycIA+m+m7uHybG+z+dtOsVe
dyovmkLNE+6q6B6zWlfdetDttY3cegwa426eUPhc23cCwt+zz/qlu5V4sYzL8x8/vvbWeT4ZDgEv
1Y4qhGi512+4xwoCEackSgGa84A6uU9mwM3WoeyoZ81U/cLGigOLjaUextX8nmcHUweg8iLgJaU3
iLd4Fupb1O5VSnN5s8f79DlL331r7y2z+cFLD4ktNv2jnFB9BChGMC62CCwAr+a9lxkhltKKXIkT
1cxLoYZbsU1vKRueYx+36jbeT/0lRiqxU66hvp1/otk6Ya2VC0FenRK0r8Nr92Icu2vzcLg/6zfn
hVOk+QMcfvcjS16tcMT+vVOGap2CNVVleC2sxjiQtnOu6zTfKSrStxlYjcBz2tW853m3wD3PvbY+
dHiOLB/4r++w3pfnjKUIT9YjfGl1M3hPlqvlbCxaCeS1lL/rFI/Qm32rdEy4+qOZK/06ZgXHAiS6
t/AAHtZreKEV61f0eHr3n50ty/6JfcfXTsO5uk5vGKF5CmLD9hIRfroTCjMr3JXME8Ju3OmWg9Ag
3GBwtrxiN5W/KW72xjInGzJkzQ0c4sdCVskhSRN1HROm8IOD3YGULuWbvJ3fQpubRy1AlOfWgDYC
+D85G+6xRhS4FlE3P6bRQudsGgg1saNCF7GA9k1T9NJo+byTOYmtqTVLVB9LUE6JuVLLyrpASqeG
zIy/ECl+5Mxcf4TNw42ar5xBXCCwcPv7MB3p9aaFtXECoi9OmOueBgJlX9/Lu3zTaRwCGy1WiMF6
FcDpd4pFlR9lrT/+6H6IykqIHDIvaqa+hYyZmMKgkUbR+bPr1YNTjcb31PfviFe1oAYFRrbwEJ9d
N0l3RA+80MFFu+ZO/S5dLAYoWb1jf2pebO7vznoWHRoqw8PfX1oY41ZklL4ZCyuiM+gHggLe9IGJ
FQoEwDxE+umHRX1QNBesNnQzt4a2XJrROGkbrdaLrbapNF3dDf38QA9gk/ImRpL5nl/SXbq0RFrC
ouSzJS5pJOGLhz9fuU7xkuhmtYkTAylab/nDvpvzaNVrKPnCIDQKksCa5IxFfwqVbTkuDxQljZut
7r3ucJJUo2KlhUxNzUn4UsvszYDXy6vlFJ5pqRFGMCgTLH2u80JmWHvE/BKTpgIpdRm9UKANAlzJ
exl7+oxGJS6YdgltAjMqtJgdT5nJCsI0yCQQZ99RO2utLldj8WXtjG5hUL016vRVmzk7F53Tbp3W
OKCTNfYFzVSoq5BC1ZcJSVradp9wnwvKwoN0Rbidw/J9GqrQZ8rpzxZ5caAqSoCUTXWa+qg6lXV+
n0Bg72zNxPoymktA2xlnwyBf8m52PZHBtjEuy1AmJJZAmXxPiukvQzs2FSfIsZOfOgHHK1x28/wb
dVG9hgywCNVDcC1opJ+ZoLfkQbi/c8XMrlXI1J5QzWEbRiU9VSR8Bv68k6XH6CbJUfNiAkH2bYGw
GAuivXaHJjwulrNKUF6zWqP0GJYQkyv9JIQiujGt9JouMJtT9Op8LD+zz/G1u8krq0i3NtV37lup
ldcmOVRpafkYCAEIV6nrQbHAtN/U16iZTpaThwf7lUbxiTyph61gVQwJnlmJ/gRnmFZRtM1JrNjH
GpK90RH04Ivh2xzadN2lFQ3TFHaSGdLs0JcVOsdfiBnGIuekdY6xk3l1OS9+it7fw+2xqub4HT0L
qIb6amrGT8IWcI8RvYPeMf/ABoJJgmgcQyJuqdDNTM3kwZe40e94o1r6FHntOyF8oFwiqAK/G3LD
4KBBOZO/OJW1LaMW/5aN+i9r9W8B3OGJ8vDGeKGAKtaQYc8NV+dKUlgQEo1IUNHzXTU8oUB5oDjq
J7S4FJWuLE+lNgcZualH2+audrrI4Yydy2AuL63SfLpS2dRR6m6XPfJhgeGE2m1ZtmjV4RJb4m66
CCV743VGS72RQ8HmqP02CGbQ3LTeMkv+nOHSWrbSrQkFiFe4+1bEOHfwARoa6UNGV9tgfbKie2Lh
muvDT6Vj5VCywl07lUBDVGiwWZLphybV97zBUuYOMlwDJmwQLCo06NyYbc4Cvu7rVg+mJW0QyE8/
RJq6O6u+5dled/plXY8FVt0O6Z7hAm6bEtw2XUCKwxcnTqXWtW01TsMa10+y1X/HGpZprMzJl9RO
rSO/UVu6jyZyUE/F42ZC8bAddZUqkJbcGov4ygjDmOFd9q1blG0tM5CRdqBPXEYUjPDagylv0Cph
RFxKSzsKLUk3UcmE0KD709m2QgFHC4jpulNatKEQZcsIb5QVgalKFdIcmglb11CZtwE9zwd/O1AW
pEeaCcLecqtlT7aNTgpV9wb/71dryZLKfNEASfPApc/rbAXMkOcvnISIDhzd4r0Vf/Z99JKrEyTW
50/R2tJqyDkUkTdFyYswNZZNeZR1iiGzTD8jd/jmJp586sHSd8vhZz0NZPEUBocyhdwvteFAOPZz
EF715a4Vc3RRZigsOTYaFIMja9AUFWtSbA56Z39iX4wOpaw/ysZlp0xsQKQKzWROYPXYC/ySY0Mc
yaBsh4gkGCDrb+7yU8lsJVBKDNKjyAmkyundRVbFOvKM6GjfOqdU1jPvDb0fCmnSaPxlFpc0NHs/
rigyK5mei0Vs7Jz8qoKO7ilyW1gCufSHfNI2kxh+LBP7KpLSaG0MQ5C1Hb2UNK5XtC8X1M3VvWyT
U2PE7oqQ4XMk+eiTlh6wW7t1UH8NPXaaUdPeozLT13MqpBc1mtekuXnSC+kNFq1CRtGcinP11XrW
mvXEZjcZJNoVk1Zd8jKqL2N9WyrXPEIgiYKa04Vf6L8G48FMAK0sHxdDpkK7hGOYPzpTINmOrXab
w26nIaNaazfKxgOC7/EQtuNH3+AvmBxdbAtlBk7t2Dke0/lINLJ7+vNQxD1ZbvO4WxgoHWxNLocQ
+9uaqSTTiLQqibFyfwBHuOWhu+ztRTe8RejZGgyFtipqs19rQm4mpm28CmXZLTZRImXv3lAk5o96
MlaQtZcN5JUuWPCu7cs8RjtUI2EbzB1T2dpP00WFPB6vadG5Ozm8kqlcv8zdj7p2eo8tZdgoE5JL
tTfSt5rGbdxrlLxlZq0NJU42XZkuQbMg1Y1TrBd15E5rFPFrRXd/AMIW60yMj1phqJvEhQd/UfHj
gjDpwX7LTQP8QkULsnI4wvMvjFLQ9s2CXs2i9HqR/cqcAHmQKfpmED3kRQoxwRm1qK0an3aiLehc
+iMLZ0m8bXuvlPQgTIKnQ2TJhBqR0tllv4mwu5WW6ceKOEY5LY008tsqE36Pwn2dKe3BxfmHQgD4
Hx24ICHk2YtNMqudvjy3YbTPwljfj7E0fBtuIHZGlx5WDqJ0mApPV8C8jBYHaBkjqlGTrSwUd7WI
6lvJUwYnRnGMyvkTbzmsDz2zvEkJ240NFGM1JmnvpzVAgr67NUNiHtOxO0lHbrrJ8YES/V5KhUKX
hjbOGkJeKuI61bZl+1QdtkG9umeriVGRulAeaD2oE2lwukFUwKt8D0ezW1X2iMCAk/oeJxy7fYok
zB7sgGwnOrjKh9tW4lqnqhVkbmVT+08H8KbjqVJbzII2hLOrtWBQM2VQVhFDo7j8yup+fofkMG/D
KY5Y7tA5p8Ng72uB0W427XNYyVv5oZM6dLQtezq6I1KAIeRSJwSGS73bCISwrGTFrlH65lXEzTGy
a2MDM0XbFa5zlUU7Pxg5xvtZ78c1nzZafLpxKNaGj4kQ83pp2sAyUneNncJAWL+45L20/dmM2xFi
klhju8YV2tn9YRkZV3SI4REQ691aqQlN7dXJZ1nTH0TMInp2iqsYlVfKEitglyDszekw1dSrYmTq
UUGj3w0l0+NyplScS5ahBEsGuzMQngV/E1zS+AGOtFtnC8fUP+PbBOnUdTaSeBsRcujZi2rsI7P9
94c/P8MjF5fenz/RzGncVuyjbF4Fe5tq/uqI8jqZWjlvBIP0DfZD/V0OLmZJ7SMrQ/dRaZxgTTIA
r6Xc9ErfHmWft8eoz8iKHDWqlyq1DhYjBpwbYtxDj/P+fCfj4q8qhwJmRoZJSoYkk1l8KggE9n2t
D/uq1wRHjCrAwx+Q3zg9XGXuV7PeNB4+WxOuCA+GLX4nDCu3eKm+sVs0LzXJSKMp5y3yA877vFBW
HrI0BjWX94LJLJ9Yd7Ej+3tSU+dTIdpJx0W1sxHC7XIRUQ8gyvF0fIfvtPdjMlqQDbT52Q5NleX5
CRVvmvJF5sM1b6rjkDXyKyqelq2Qq2YeK9Aa0tbPDIQ+iZ8Snh6VeIZKRm9DgRo8muhqzN3yBI0R
oExEFU2zRFc/8fwExFJEfym2/iWWprwRWnPCp1DsrJgQPYSl1PhuYVzsoueX4Hu5ZeJGjKW7Zhqm
YlCXWHdoqWQ6cRFxT9jVqL1pWqTeK0LUtkpND7OY86r2HPTih1iiFtRnAtHtcNmj01zIvvvXw59v
xaBpW1ITmLxMxR37wEAsg1OiDYWziYttCa8IGcKrO5J9NVWtvrPLofMdgjnQQTd+9KHrzwI6TXtE
BfoVXstZI3tg1KYDFohV7DaRTy+a1Q9i2G52sQSEZe1jAcz30wwcz0ishVoKxd97MivtLo7dYjUv
7ZFzi7IvShTpZY52pHW1V8JVB5qrcfskJXAbNs63M62HyXjFUUmdq7WcB+f3usFRTMW2tmrm2e30
O49UuS5QgXiFM+7dntCITBvfSye138jOuzsN7fjIpPSHCMcmMOH/Skdu4bCMHM+a2QJElrpMptxk
/UzdU1p6xpJxcmk3zhmSe7zPpvh1Bh15M4qnX2zOyz12jAir6wWg1puOk5kXXBlBAgTWMzPHhDSl
bC00C7QSFKwN+A4x6k/vEUofAn/Du4oXxodjvHVwVnpzvUQ7cKfnRoaQWfviYnFLdCVIgqEu7wxR
f7QiFv5CD/Kpyh4wyCBBO7maINTZ+kkewE/LgLcGGjjdIRM5912xNpow4442PL3iBzn8k3x0PAzP
NYOvpLgSn87rSuYNR5ruSpgZvL28Mr5jZ42P9DvUOvdqo/napcBuVkm1VWNgL2Y0RdeO/NPQnJOX
iNRpr6Yk2FiZUFF/JXgfUswNf741w7YOFj6YVZmxx4jeNnczYdTVhWVWP82jkW2mJOkO5aS8wlN6
RnFo5jWSjXktnG66tP0X4dgl1ZPWbgFOZT4RGHPgqCLelnPzEnVJfWaHl7g5S7/i5A7fx6IpZuWl
3yixeLhQ7YYWRZA0p/ZSVqG5J+Mc4ers4oeugr6ntayT+nkZsjK6U9Q9LBwXdZoWu7SScm/XovDB
SDEB7829bZGr4stFfhTlOPmJ4vAUtHPODb4mv09tg3d6BEdeucfU6lX4oszDpHja0T8Fpt9Taksb
VnOJRoZwUX+C7kPSDjovgzG634OY2LVlLGEThgHn7W2OZvqaDzQsraX8TdAY6EFXmDu2iO7hRLUW
oH5O1vlgP6baFgiDV1087cs07o7Id2ApWMxwCgVuysA5Ry+Y6jgZ0kZ7Tv04kZslw+uopmD8yhLL
Yl/SSrVuiR2tMzyTlY6/ukzh7cXdfuFlGdVjpsTU3PnRQBlZd6W+NyAZACZSg6wjrhA/gAbUDM5Z
O75xCbC6WHVgRsW4mZcZwxJMlmxwhW90YmZ5LAyGRvUXpPJhNc/KmpFJE6RFQuzIRbi5E2Rgkoni
6qiz1KhbmXa7I2w7CtxxPkhoPSd4EqU3xZLJBcQwjdanbXaHoZRYwEiDDJEa0aSRH+WE51GUl5Kj
+6ttQdEwjWO+xaWl7MoMrEYjDIqp0r3LrtMpcaS1tZ+EKq2Y6B7blX6MWv0HUERPkVlylZOz7yY1
e9PCBbE3spBtGOMO6GADsCEUUBmyCUW6gcbIJ32cuk1Ijtq9DCaGnN8cUtkQOYq8mqMzrYiR1y+L
0zgbo0P/lEEhTtso3QEn0zYw/3giMmo3CC6VelF2fa/p+0VnktLHBlMzjpDWQofbmknmRJQ1LPE1
be1HjtAadE8lxr/i2pyCehFZYNXRz+SHQcLHtiEM8fDngfWm6ZvkFksnurcGkCJmggF9qPhFogFf
1YTmobYX/WMmwV5vpnpbGD1szCwsX0wMxluhUtEvQh7R1vx39FrxhMb/3zS//0GR1qe+VKuKuKLk
rUjfo5ERITxSgXZu3Oi4M7ysSD8EaIl5MFZzdxQIGlCy/AIb3yLacSkqGsVa/5to+p+68X8H69tP
Aux/vipwzi68e8u2eU7+/N84vw3MFJYvhZnJdFZx4bFpMyR66/ZoJ24GU8S5/GtmcqXqhFIu1app
7+ptcr7Ax/X4M+7ibJz0i/syNLcfTYT6zsx2s5/KZwPmFt6sVtybr7bfh6fSFtfiTf/Rv81v8iGv
dghIMvJ+muaRiBYPxCrWPNRtwcgMtuZUAzRjDBJ817Kn/pAW08z4hFP6djN3GHk4ztUYj6/KfwP/
/zvE57++J9Ay0JPruoremwr5v74naA2EdP4Xe2eyIzeSZut36T0TRuO86I07fZ7CIzzGDRGhUHCe
Zz59f1Rl95VU1Zko4G4ucAsFpZSD5E6nG83+c853HAM+40Veh/5AZUmVX/g/CTplXBeIfoDXbjki
E1rQLnTSJSObe0YqOsFQw74fWccgLeGk5HZenIgHRYiG1xL5sEVGtLk+rj0LixzqDORda2eE5zC8
+CVfjxN9BrSashFYTXfyNMVrXsQLVbA91Df+wqAseiRTLL5EcaZnenynF85V3TJzLf34BnERAyxA
Mft0EIgzx/ApfJ/Kk/aSv9f9e2Tv2mnrCBcSPzhITjtio2wrATbuRP3DgrPQKN30qWMDOoeDr0rn
rE8mFLakvPpAzuRSe4iftG819quv+Y8Xl+ZW39tPU+iS03lcI5Y9MQQ56tc42s0feM0HXt38amk+
tdcKDbnV8m5LNJNdWCEssGwESPskQsaOyQtaGZm4Njs1TfRKac9yTralN/ATu2zToW9ipULr5Jvv
o3xSGXW90sxHSMp7jNn3Uca9EWil02P2VqGd4mdaxpfgSnxrsWUl3yanAKXVO7OT4TorN/k3MH5p
/oohns39c/OFBqmaHIFj/v6VYh8dKwWD+B2FZKt82pnjeLDbR/stid4y03pxWXFfuCzv41N935+p
A36sHzNUNJz+UCopo1VOTKB4g1dH34UUJF7Cvbrd8ccdSTFCy9xmKHQ3x3Nlf4IasaLQmWgRIzX1
rEk3LjBBLP1thAwqn8ZY32jHAEEB0+uteJ2a5fim2fftVUUrDPB9Xrl2i+zC7zuriQ8mymIaH6bn
Eq2xYUWOWSSWjZTvViOx3cdHyWKyjgjqL9h2uW0c57soavC6YCjpHpN8TRck1LTFcGrMc/con5VX
U79QdV1d84fobXyOHstnlXtbvZTxg75RrBEGiY3rf9U4ycKnVhyBVSjL9FKdQmTXBvlV57n40BtU
py8CqG18k57Ne+emHMQ1foqaff9lfQs+k0+7OHjYxNMHtpyLMP2MZtl3b54c+91txnO7bz+E+ZYi
svQ7o9+G6x7huIAw8AgGOZ0F5RUHINK0e+OOruz5RLH6bBCgtYXWRJhu3Ijy51P2mD169wGMwa3K
EjRYm35vsz3agoKCGpzERAqe2/gyv3maFJ/lPW9XRdDbh8805OTpJ7ik9JVu4cCmj/mack8YLxms
qcTeFjuQ+Ut2Az2DnUVy65UVWUdt2y/q51q+B6fykCLSt6zKb/MFGBPc6VflwUuxe3p0OsMbwUKJ
dMAGEHtbq3XRLin1V7BYFgmPATAxypNO7HX2U9FlS4+ASxofRojQ70LRtZj0pmzlZAzyGNF8gTqo
97RGRNs0pSO7wxQQjEybPSeztkPQvv/1Y0n754AMyRhhkeERKtKm8RvrnplfYCU5aAvbl5hkS0TG
Tj4haVw84eMYevPf6yrH/69zF45fAcG3BRafcEpdi4mW8VLdmlvU4ePF5MyHqZ7ibdU35kbSKb+8
ML5HWPfY83WSCFjSJyWnNQCFBrDZRJaE6DwQQFZcRvdphUligot1q/KRWZINq9pL/oa3r/3aXjAv
Gpowha5S7AU0wxK/7Q4qz/N1BIt612hfWKrI759KKMwWerO0hh2c8QXeZRkwZzTj3bBWymGvPKg8
TZ2X/L66G2E4FEuz/NaU4QYW2yJn5aVR5am8V7FIGMf6qqB/AxO0XEbKwd88NOW/fP2qcPi8NEvT
9d8qVfDUSxq302bnN9ZCedBenCxfT9pXxxx9XJbxtkTxJ7NortOn/MmEBFI/RRziyP1p2L8na2nv
2bBX+WKIlTW5HjT6gQDKX99X/+pl8lgH7m9YlqnT6fHro12mNZUuZZjtDNtLtwFGLfMEHAFTRxRv
iYcbezcLHqlf1KAWMNQ9WIZfL9Lw+WQQMTn4Ir7mTvSkC+rxfsjUnFn1laiws5SJD/vXbAxGRTWh
bizC+t90Ezi/kvV/3CWGo2umVA1NCm7GX1++H1OGDLIl2UnGZmAESt+NjnE8ASNnFWGHhFA92Ccl
zewTsaRdyqR4/+NXP/6+1BRQZ2NxDH3zq6WXBJNvxs2RKuvJYg8Yp4pxXwROfQ5S/4B1tNwIAmk8
nPG3G520Dj9+VliRddCFsm3BWewwIMHlrSdQDfPPkKxUl/NNw3m/O3htTJR7MCkpVol+zIrygLRc
zxpzfrBmxdkNEZ97pib5rEaLWZeeq4tRqa1KPySzbk3iaWY3RY/1Vpt1bWPXpe9i1roF28+iIOUG
/YOxNRspzks23uQQz4TDjnoRSXZVFE4S/M+Dfo17OBuBavmzzh4guCez8p7OGryc1Xj82oARZ4W+
nbX6elbt7Vm/Fwj5rD2p28za/lWbdX6DMel062b1n5AMVgBn9gSMm7+5af9pMQTiwELomKyFBkiZ
3z91hUJUbL7hTkteabohKbKpbab4dq1+sdeDMESyvnsbx7g8U7RMOvA7ljTZ4Sa2iEPoV5mUCftl
SV+l6B7UTC/cqIV9FwE/WBs9uWXaENuLj/o22dlZjRg9ezLwlnOk5W/ezD/dwuyt2TwbBC1JW1Iw
8ustbJYB5SE+5RfyZEHyY744uOyClYnQm+p4J5+exhLwxs5sa7EvTCRwLamxDQE3P5LGvwvbVZM9
d1KvV8O5unaP7Cg+rNf/2cn93w7VnsJvFV0rX83vVXHffm6X+3+oT07VjLl99H/P3m7fKw4VPNL/
UU83d9D9+d/82SVn/WE4lqobwhaGyeiO3+0f8du5Zc7UMGJwCqIa5Mc/+TN+q4k/bB4SmIKEtNAH
BSfV/47fWn+YGvc/A0GeMBQP/DvpW5XODm6x/3O+I3BLmFdTHYPnlLAdNhm/3oKxytYwjoOMHg/5
iF64svp2K+ymv+WhgunUS4oNJNMKt8S+6SK5SKH9rVMRf+R63J+tgGmJ5Axo4IVqcB7K4wRtoI4p
W4/s+q0tbOVoSnKOMmqOI9h508tn8PQLCAaybiMaalUznOF8eBMjzcodWt8ydPLmTh379lynMYtn
DAO6NjZVpWbgZxrQ24mcz4rdTrTwW3K1Zx9Uat0S6dDasW+jqyLI1XWfELQzwcZu6mnI3Nqx0lU/
2C7vTTvX7XfFgVZfGFha6rbhlB2YBoZIjmXmAK86VtjbZ5j7yUkZEztHs34XVrsq9Xw6KXV13zY9
X0u0mmWX43bDj4BeY74o/O7PTcU0jBamu95Ss4svinyZJJrlytgZ9iCXn2qQCEPZgi98rAtJACJK
XJuhZW/BloETI9zWaomx0vgNsO7OM9ywLC8ArH1cLMzTTPK/iNJt8w7Sny1EYELfb/J9nFvDcipr
ghmxteb3+NIR/2Cd1qu61GJXhPQnFNkJcimmiiDGgRqYpKp0DXMZGTv2UpoxYbMvKKeLVz2MQydk
DOkgysD9RFZFcQcyVi2o4HhRpYeTTR7bvoMDPWJmrkxMCUwzTVxbXPf42fQdZ4UUYOKtjMplr2tr
vcVz2o/xnQGKLyk5UVTE7wYlfBs7dasQJlsUzkU1YE3qND57EZwL/mzorRy+o4FHWa32w6LzlW+p
Ine6kRyHUYzrBo0SrXRk2qXewuiON/5RaepzXsXYKuf9MWmhhW8BvRSoI8AHNAbVDvTCmdujZ5se
sjoffgiZLgMRFCnXuGqNjWzRDSP67e1pG1jhsqK3/GCRHPIdk1FgZd8aPX41DQfHcIBfWI8+a09G
l6itPvWvqjplQQGkNwaHn1piBSb5UPiIe1rDKcWTvkaXKvgN3dmrdnOJrPIdS/81DB3C6BGiUMbp
QkXin8gWUdNUYnvAfkwX9VfGJ9dz+RWYtuTDjbKI3Frp8OrH2R78O36BsDwrGs+12mw3szYTaAxu
Os42mt9ek6JCHYT6OZRJcNV9vEme/q1HV1vrSmIs9BB0rC33lUqriQLa0/UaHf0rity5eWDwO04M
Ezgo4071p4qHZwZOEFcjQSM2O3yduuQNq1e8D3CCLYTgC1dXkI20xoYXal4dTi6dYX8xHT/RW5Yv
nAGXKWsJNgCVDEFJesmiG6AlcUN9LrPcuPjS+7Z+1NPge6IH9aMJtobXFt4ppO4BB8KYikXbn2sF
3GwG2GxNrjPD4NveNEOBkDwR+gjDua2dI8iqQl5YMO588JNHWxXFqRfQhrr2vaBZ4s7rywP5s3jf
guEihy6g8XvX0esSGDajeQAnrbtG2yI/l/Jk+kayARbsrPHIP+rc9XeV3d7XnvCOVdPGbjbSdVN3
xsnDFbb1uzkYmLfbtsy6LSVczLorJjbIalD+MYbtS0bsFCc3t3gWQrz+1Usi77mM/euoliSnkufU
mGjPUZWR0nthUnMp9hlYo+eia3ZeDMWTzYc49aXvnQZDfifmBuQKf6FOHY5dUDoiSFh4wZ2URblH
zdT5fiQC9RQ6P+p9AZHHsRkypIxE9fbcpVZ7JCMYH+2pMJeUVddIBFWzEbbK6L4xtDWW1HRjtDQX
GqBd9qbj8R0ntTJkaXewWcUWFQ+/ywAOrarGB9A97aHO7uwmsNZ9UwWHtqIFKjFoOLKlt7KVQDsE
AztNNYY8BWJs02M4NEp4Dz3obt9nWgEcHa41z484gFjQThYfaZAgYNddu9DNYpaNPqSe3OjWfTEH
Jn0dTPFlkMmH8tz2Zb4sZtJlaugvfRvfcwINmP7bOMZ18qiYcJpI/aYJInVFr8JvZLSYA1JZmApo
hzHvFyKwoApX5UfDs2BZRxZkrulBEjTmFMQQ08Lo0XoWlyhm/ffOICaZaXTex5xXBR1oYwux7K/I
fKubKnJlkg2oxGKdawi/lJqK1UzXZJUDYlYbE9Kp/iSNpNy0sKzdsUCdsip/2fbFVxW1X11D4KnY
YStNlk6YvhJUf6ArYFxwZlpKEtWrWi1tvAwtoK6xXrUjGQ7V+MJb1rum8F+GUX2g1rfaVYPx6HM6
4Z8WDzzxcnBKzM3OZClfQ8KcsKDMdQJZO6shEYzOPLiZVn4EOVhL8HKmaFY55Sp68W6L/NlQ1Pei
wKPq0cSzUBmszIWsGaolfUEM/fI85P7vx4niifKhVg99kB6t7kUP9bNHvAScnVz5pYzJGWDwbhvr
S0cGXBo1PoGoYjAL2psKSZ9bJZvuCT1zBvfxCbOCjbzp+WxQle6kDAPPRD4PJRmczdA30wYMeRV1
TyKxv6VGdk2NVl9ywIzdBPJUjQMMv43D3wIHvQC+z6fMze4X0gNdVz03ylo1h/eyrxs8VRVtUfUs
8BLWLX0lXLN25hhEsxdWNMkJ0ErWcVMtqzaINrJEA58IgmGhwmPUiXh0dS0uXBGBqUxU0OVICFkG
wMSaEUrZlU6OfpEDdw+D74jnOZds3IcRT/6mJ/KP4nNReuDNjcCw0tWev2qH5qgIyw1tRr0gqAGP
pADIQs0+eLlyDkiKumwcseTqde52vQY72JnOfkfXgmlcgWpDO+l6Sqw75kJy9m5ifloGRfAaEUq0
w+GKWdg4Ahd0E770DVHdBtbUQh+dq14UH16Ut66S9IarVsEys4Pr6BiEFDyscRUxez1XvrNZBLeg
YcaZgNxXADHYoGF/z7SLrIc7rS6CtZV7/jJP6l1gfAc3GkMFGLDeJnmyziIGU60d79hVT8vc7l7Y
f0Yoa/4piNt8pyoimGOk9YmmCegqoBC6VOEsC9B1rQCNjjvrIRgeqCnMFo6N4uN0Cmb8buQuqT6V
IQDbBbektl9w6SrcZRA+tdj7ipypo6lgZTjB96qfJrz+xg5HzcXTY+vJit6VdohXAdLjiEg9tjDO
tbEZX/GIuWQhjqZHWrIQ0QDpEKZTUyi7qOOf2zFExHhGHWrGQDF49mCmxFeBzlwA2GrkkWJAZjSp
uZEXuiGTpKJ13FCme70khK319qNeeCoOMwFumYvnBcl9NNqPSXIV5gCaHk168eOHhM31ouv9beWb
H33PFzZts9Adea4oFEm5I34T7SUIE+jW34OE2ya3C6bKk12fShzrJc7kJZlMPJVY6AKKdw912eOr
JtNAOVm4zczpaI+d7+oj0fAuF/lJtjpWT/+JLXKwg/W9bXClGjJ/ypXxNhmItEZgfJHjGTH/hOck
HqMt0ADp+qnv9i1525bhKKYoLIL1lBQ3fdGaBmH2+uhRUnQLxnFLomOkjqvsN8JMXsM+qQ62z/M/
CXB+FJEebhrTJNpbksVrBF1akUKJFNURRxjNw3Zgt3nQvR4TGuGEHdC+2V/s7QMqLK8h7Ivqs/KU
/DB0xGd/ZGhJ3OA+rNd9GCS70ffVfW0VL6lmU8OIweSA1husWr0Xq9xWX0UShK/E8q9eOfRuPemE
IT0FcAruS76m0XQFfUmsSwmmHckmSjMdFGQ1vpMZJ5E8AaSlUW+zzCZksNgQ46pkOV8WmsNID7LD
wspTiO5Dc+7tVK5jyfcaV1i8kWmO3GsF8RGCdbIEqUHSFIf4fe3qz2VivSTphDEgaKNbqywHbJj7
zi9IT00plLe2HpcqnuGzrxZnXyZUJcsIeIFkc6OIDzov+7tJ2ERFwZmfchKirAj2dmgJJ0+pZkC1
CKvDJMtwYbbd8OQMww1fITmGtrkJCIlnfI/c55F0ceEFPAvwhfLAZZTYO/KMj9qCd6y84da9ywxP
3iGTTetAV1ijA3WrU2PlTkIVbqUCVYLBFnEXG58JRtOdSXN1mvfFScHlgxum4kxoTP4qT+u7wIYj
nMvCXAWBby27OIe5Rrjmrdfie6ns2GrGF3RLnpWFQih+8osDLZbsA/iQt30ig42uNyvNyjFJN2xJ
Y+PH7Vds8zicaNnBOLyaCpzTRW2U32p/4t9w8FCHNUgObrFdW2sV0FOaTaQWLHND72/6oMpNPKhs
bugBgfCcOSty/g7hRu9tqIG1QOq0T2EqKHfKiMR1wjmrpQNRKzPWABuvik9dHFVJnDEvmeLvkwLi
pDOTyOU0p4YZbVmjo90TcNfuwx4qT5h/MsH03Mqys6OM8IX6dsCHa3ANEq05+iAAkjh4olsKQFIc
Gjuji9LnDvJkVjgH0RmSvhAKgWXV+NshgYLHcp4tjcam5bOezKvvC47+5ibpiFITxcu9brzDa2cu
4J/omyGyRvbONgKD6mMHyd9FQftkjDG1EZ2G8y8FBOxr5qbj3thkpart/BgRto2VB5Yp8Q5GYa9r
nJMYvSFkyaEjYaZHW6P23qqYBY6JXHOWQPfIfE5rZ2COkdameC0t5YXdrAWmNVspsc7qkAzmpugL
uTax0hCFFKobOpyoi3KqVq0fZcsfoe/BK8JNos/J70yUh37O+HVhId8cznkYzq0PJ0c1BpuImEY9
J45BmstyvKx6NWw8NTFvqTkN96X9mKl44JzhnNvZeM7DPsbbpDDT7K92RvcoOYXVUIEd5ANwnmXS
X/1AL74bY7Z3uE4vgemvjFA/Nqz41MtYbDCcnPiRQ+/AqSsaa02NFpFNfyxOKr08y1r18i3PCYFT
Dua2Vl5jOnp2xdA+YdixqUDLLR4XgqFvDOYhzaunoFD0V/Ktgjoamg4mE0d63rgeDOh7JjuHTNQR
jx5woir2f7o3NZ8d7xje8Y3C0NJp3QYeu7UR6aijrvbJzQJAvtQ7W7xEVfE9LczxmwzEdswTeNkR
R1iMT2fQi4mrObJbKSbQhkgNxydfYfBLflpdDdhY5sdCsfV4SQhY4bERPlE3bFPSN1s3TM2cC4b7
CkOPyrwr17ZakT7jN8XW23j+faaU9/lwNSYt+NLawS2/J3Ddsdhkw9rOh4Rnc84wI27qS0Nn7VQ1
47HVVRg/SCqXwkb9pxKpvFj4thfjFDHwd8ZXaQRUoGbRxhsidPnamNNs/pEGwXLZ9flWSSv/sS0b
+jTt+LXLMnWjlXa7ifoA27iED9mV6Em9p5cXiOCgYrLwi+5pdn39kwY/YKEYpsIJH3w2CIYVaSh1
y06+39CVyRWhyQ2OTGo18XFuOlgyz5h35g+MDYL7iU2hNBs2wGoerqpY0TYswoLRhseinYRHAZpp
46E7rKsSFKiflnxyGgkwmffmTgNfv6B2k1xBm6vsBbJhlzv+uRmYxrGTOSZYj1ZOzXpoD0wWbH1y
8doQIg6Rw+pQATRipYcCrgfhK3NjyWRrjEN48eySfTRifwPUyZW2QRSzTNS1WQcxDXKKdom7LdfL
uKuCKjoKjb7iUSnuesZsEJWxZbY9tdKCljVSDHT44NjCYBFlxO5wmjZkmLb2JJ2VUbXe2h6HaFOS
vFnIUVMe4X0R1hX9qhRasyqMKmezNzZbO3WCbcPOfuEzxIR5C8IuyFzacDXYZWp+QJZ0XLinbBZH
bZmjvm3aRK/dkhkCdnTVPjOjRUaxG21NKYbB1EfMyeO4OhDfAU9flw4PmGiXjZV9zEjxQ6ihl9Sb
M+YYVz3mmJu0DZtHpW53pT+8TJ4XPZHJYJYDqHRX6bXjjvRebEudlpQ6mlY2kPt1W5uUNniUC6Ve
xv5jmSP27KSh56u8PQdSPgexpoJCPHB4bs4OFmvmR3QVTsi193X5Sv8MIPPQzFaF0BXcw/xQzT9M
uZGi0OIX1V7V3ohPARMbBqp5z1OIG8Ho8ocAAGDrMzeBR39SHfK0mWSgqPlj4NqTwaBpds92TTBz
4OJZ0a/FWpJVWit1vmttJ2N8EkV7Sh45altms62GbjGmaUJCIAUmJDpnr0UCbLA57vJWPKd9C7Ov
DQuOlvZDAlhymAb10mrpSkh/WtqUhVYLExPl1jObOz1p+iNNc8uJL8+urPVvNlbjuwJA2zKbw0Mj
1bzrVrVgdFOMgvlHJ1qgSKRG7MB4xZznFntzXkgS5Q10wQoDITlmedBHA/iTgqmYogoe/r3QXGnV
0VEfm3jlryO7EZ9N3y3SomgOo2BhAhezAHAzo7GlPDma+eExXKEsGq+QkWi7BDzwTjM76xCVCv8W
23WkQt9kc1y/yaakSTMmKQ6N8MNXVIhx2UByBsiageq5sEqOXL2w7Z2c7xonKsUTUzTcvOoiNn0K
QWc6iE6Owc/66ki/efPsFFyZCdsLKOwtnGRrk9WB7QZquaZxE6dB0eVLXYxipaXMsB1fvKl+8YGL
eDfhnrgHRQqY00rYsVv7uG2GdZmwYuU1QIjQaT6mmvClYlLIS6UD31JqoY+p/VAMVGS32MdU07uk
Xd3tdYeDWNBl5TrWS0y8Rsn2pMzHYxdwRq6ASZO9G+M96z7xl0SdGJlAdFwI+IqlySkjv/PbrLt3
bNxidlldejwil4A7nU9MLtOKeU5vhXcBrDXXlHVwYnZqYHbf9gNT2zbKMcCG2pvBcOA0wrh++PQ9
K91mGg3MYTCsId1kSx9M1ppaVFj82saZki8/CtPL2CmwV/wh2yhkoW8a+esi7/MHSJc3xnnZw5g7
e0sK3J2OQs2ww445lcWDNYGspL2WnQaFhxTmEOIS6SDfOECQmQ0+ZRq1x8aJrWuhgg5WO6liIeKX
Y5A7xHdtg9vJC9Y0n5Zbrwim12Z6cYZeO/nzSyYCHzpx8PjjB9nT93JI0266+lHsk2AoNHfs2Tj7
RDSZp4yTayptcyyStt/EjDZosOtTd5ip12ZXWJA2OI5zi6yQA6ASWm18Tr1dmmEtV6YkvmjzRvrH
zxrHYPeT+1srMs+xANRHgkAjG4FxjyDNkzNSEVEiiDyYH2rgNRwy/faOLfoyMfj4PKguz0lBvxab
7gz6GOQaq+cINED5sJL6yJy03mR9eZtoFd2P9CZYUykunumXa9L7kWVqj+l0P6LsnJM5wQali9hs
g+WfdxetM5VothFP3i6xPYzLbVqtNWtd2z274z7kiadiXvYKlU1Tfhkz8EOVbpLztZ07vyPF5QlJ
nqfK90yGVCov54Oa+Ra1RGYhUX+oRdZfRETwPiE7SJ3zJWiL6tx0lb1odZR2PP3FhhumWAXwqWgj
ZcUa4ej7FmhPhU4+GCOgMPVhoh8kImLbO87LlKlvTR6Ex2zsj1OrW0dywM8TffdsRKxtlk7f8Tv4
V733dm1eU7vSd/4+TQvcKkQiUSx0+ikSLX7QmBEefvzQB6AvG8JSq7CwD/HAXtAP4s8mHdPjpPUX
0y6V54haeYiL1VcUFjAItIc6sx6ZZ3fnIG+MLQPdcafGNvHaclqxLWVJ0fVo1yr0hJZjfHEG6jd0
BL6zLJJDoZf61hgYFzZKbHMMeLF9JzyERG8W9ClSax2wfeJ4sWoMLnquUAjbQEHodJiRZslCIPoI
R4Le6Ax0UhzdvYbKTxhqULR2xXAEBnvJcl0MOfqVUbMlMrmDirC+tmPiXaY2eiH3GxyNCCKPovGQ
a4tkSU97uh3Ysp29rNvp+gncHPv61jjp8k1XYppNYnHzwlG/T8w5PIJUcFSqaZbQItRJoTDGGWiv
2ukANXjPPH86kKoaDpsISj9ZRZNDjV+sBf/+oksHuqZF5K19pDiyHYydjKZfNabypOipsoWaEa/Q
jXy3kZRWM3Jvd0FU7IfKmd7lSPi/4CGZlWfyTBPPryebzT+I4/xiDqA/tbh+SlV2AbpP8Xso6Tjw
9Snd9W3HHqRXj3ar3Is8M3dloUK19AQNq2iKpsHer4WaIiTigVNbB1Ox470pKJzyuhoDrQ1ONZTx
uGbhPlOXqV1DytCIR7fLKRj8x7xn62eHNNXF2GxTCjxPlSrvbNtMSLRSh1ahd+y8jAbIPljHLVNq
xcnfgqmkry/v1F1M2gy8fO/yK7DHICVXzPvggJUBRWGOjYuFZF1cVmCTmpGVQMvlWuMZHPWRsbVG
+1KkQGy70SazUEl5VgyCMgoP0g1Hp2TdNc6nU68VMme3Si1cTS+La2vqoIzkjPw012gB5cqS3NM0
dfcsFYw386pVaaIhlhMREHEh6OFW1YANzd1wqFnzTsXOQRVYgZFuk6j97PELFbHobkCjR+arKTT+
xqZ0tw6abag7hxxEwdmaDJ7IurTWnkJOOh9b/iyvBwuTQN2hj5l50ZCzsqZUDk0oQ5sY6zLP/Wni
nvV46ETR0+jZMGKF8e2H8eH/e0QI+Xz/z/94/0wJ9IaoL+G35he/B8ZmbEj/u0fk+B7Xwftn//17
8S/+uz99Itoflsr3xZAq1nKJa/B/fCLqH5aGUcSUFl0r+D9xkPzpE1HlH7rQeZA4Ujfxwdm4N/70
idh/YMZWHYLLGLCx9f9bPhH5q43b0k3dcFg/JS/CJLstZlfWT8mIsDXUgVpzVAR9MtehRdDLaFV9
oeNV1PJW2ykzJjYsOe8bHkXkKV2EtEfj3SiJzqyDeXGcinxyAz9Qj0x/kl3MLa1KKNVawt93eGYx
h8iF+9OFvvuHkeXnTMcPr+XP/haT125ZBk5SXddtIX6zWKVeHghYRopLdC32/OSa9++11wrGodaz
UhI8UUbK7TJBVi7C/LfMSwJiTHmBznRQ1afG2IEpDw6WNfAAsL29GNLygskx31VVu/FACWxMfIIr
hq3+gz1xbgmdtV/O+Qg/b1+xheeLjIxWZzxiz8lWjWacFE4UHPColwsJjq5oGoEz316iqR/fwkxg
X2zMK6mAdC+BMh//+prIXz1086dp/jD+qNTmWHyiv2U6oO1kRW5Rep4UBgVmqhocGfxTY9Jgcmdo
rcM/ykZIVaNjaxcl0ultSpcNnSklhTJ4RoTzQNXaKzQGcZ6CXADRAA7aO9FLi3i0RyUCiNHRL6Tn
uVuXKyqL65eKxOpiDJMnPUQbADy4/eu3RfHAr1Ym3pbt6Bg3BPhD/HSz1emnm7SznLakVTVYCbCq
PRZBnrktqVXD3k1Gk8xcXvLHwjrQ0l4cqxaAJuunvf+bl/Frimi+unQiaFKzuNmkjevr15eB2QuY
rzAA2Rj+N42uwVU7Cxh+LG9TuB58I3yKB8z7gaTNMvNuXYCUWbfJKU9I2/31i9F+fzGWadp4fE2B
VZZMkz1fs5+uCWlpc4p63eGL155klWmPfQ4zmrFqb4baaQCPt2j6adeguLpVq+A/+JyG2rsMbYQT
sR6t9WjPqheCyNnP+3LDtLrfyomMsF2IpyCoiA5o1isFy8Sii/K7p9vBVu0TjPnNVF+SERqpiYMq
jLRHY+yx0fulO0bY7v/9t+rQVOFgqJT8z5pd2T+91VEhMsiQnLeKDwAvJcnLtqNXpvfSc1XgoYb5
Wqi1uklM+aEHQDzArWVBdoxIOY+FQPDxCbpbGQ95Wo39fcRB0qXgLHU5rGT3MW0RbtEq9vKHayOv
e2AwSFk7kG0cP3PrI48rsS8DVj4rhWdOymcIGed5AI4f/vrN/hagYww62+L59gpbVy1d+7Hs/fRm
u2oYOj/9gR6N46M6K8mTji+urqx7Hc2OBblex55567xrkthv0ovg8SuptoQxAvcelh0klPQztfp4
aWBBXBqEnBdVW77JikLKv3656uzK/XkV5uXO6TGN5xFRMkf/7TZMw6m0Kz/xVzXeGKBBiXrE31cU
ghKpCfJN1tnAh5v0PPiWd9Q0mFlx0DFUNSAn8bi509isub1Q3Cltmm1Hbw0lzuu/eZW/LyDzqyT/
Z2kUJeoqvq9f76C2HLpAaqbimirt8Xmpf7DdmmvoWvPSR9GmpkVPVPnxv9g7r93MkTTbPhEbDDLo
gMFc/N7Lm9QNoUwp6ckIevLpZ7G6MadONWYK5/7cCJ3VZST9ZMRn9l4bTWR56mqebAdZzP/7K+v5
JKJYUHO5ua0lr+XPz7EhzRATfORtAJD4Z+aQDUlmat6Mtj9tk5RqDknDcLGKuttkzhKLNoWnWTE6
mazJfFUwKZdeJcym7t3yUnrjjbb66kRR/9k6qVqPA8T1unfoQZ3gqHjR9yL17ZMRkiYS5s2brNj1
VyFL4kz/IJwyQKc+zNvAM/K/uZ7Fcv3+5cEgYgY81VKmmI77l+uZrW6U5bUbwKMZfgubejUns3HF
Qh5xXDGLVZt64tS3T0JDli3noTm0BIttVcGypkIRZU1Azv7358D6t2/K8x3HkxKKi21Ztrk8zX96
uQaRVIEXl5JfL9z4YvvHuVkbxXUW+LzToUkQ9etwK2MpH1mCLJv7bWxc6qoPzwx1eXa7EMVA05yA
tNlv+KGPRHCsqPDGCyctuM++cBiR9N0jqZ5/8+0L66+/U99ylptwOR+I7/nrYxyWpd24kkQNjj+N
ptAkJyVYlDmspVLthicLHNG2Zah9ji1/PMRt4+3GpEYWZMx/46n9t8pxkS+7uHmQLVBuyGC5oP70
u6xl6FSTBWCc+SkJiObXxDzxkufdwQngYAZZp+6K1HIPjisguQUyOrhViThfEsMbAYR6FVUlDiQ0
bnL0RQh0SnEdWFRIdn2HqLDTLQflP3+F/7+T+btOhiaCqul/7mTOn3UJBjb7/L/6mH/+U//qY/x/
0MO4yF4t2A2L++m/+xj5DwTrrsuzsHwRf+5j/H/Ipa0wpc834PFP/XcfI8Q/HM+ikeH/ASMj6LT+
8z9wE0Tf1b/K/39mf/2fP/+5Hfj3GtHhZuP1sFHcUxn5fzlcXfbXymNgu3Ua5zCV050bZr9Zk9Pm
I/0AadVAt7HdJ3vO37Vs6795N3Gq/PVwoSBDuu+w0aHZ44da3t4/vRBR7NigPnOMG1XF4K7DQahH
9xpS2HJuCOaWrc8kKus+JtZtmB8Hsa8992wu8nrVIwIgY5E+NXU+U8gRV8+Enx02OYAmaV2JkIJR
pbNiE1SRs49btEMOeXoURag/sOh+Vx772ELlEHqtl6QU3Y8gbd/S1PUelv/hd/V8YPP3M01N7y52
QvAkctpFdW69M1uMRfskcUleVDGePFl2p4RhVeEM5Mz6yZcr+vdJCnmrihZ+XwKY39bxqSoAlzq1
c0wc/WjZsOcil8QcvC8wK9V6tktxtIc+P//xRbQM//UQHEItfttNv+sb66vKMWbDn7B/NvkhyaW/
deJPn4iIjXIrdwM4o91WTfw4WgGhM4yKwL2k+5KLUGRzsSbg/XVmV3JSKUb0MMBKCv8alGAfUrUu
+yma2xaF43o0p4uFBpp1A9GEygXugt9/N9jIEjlzxWrmYN+ImSK3EacMiZfAAzHk6MfZWUUrK+zA
CZrbzANDFXkrP0eIJQsfQ+2gBTGRhJOlOMTWSW4dzHDjByQWyaXJcm8Y5rBi4sCEerzQQtdM/C7X
EF7ZsfKYeAIgJ/2QeeMo7numbolTvQayr7dsCTbo30uyJ8d9mo/O2UNAXI6APTVqlbWtPpBr3ky3
3jlBOz3CZasOisDcVexhcVZF+TmQRpN4DEwRp99blLLQrUnycZIIkk7P34Tuna1R3V7rxH5Abgfp
NB6a4xg1IFkHfsc4Blgw9sZFJqwNUYCcI1HlJ3Rln1ZKak8q7W7D5gZ3hTbzteu+iUy/gqk9tFb+
qkjJzBoCFQBpbmd4vOy+Vkbv/44TKkKxgNqy0FkrJxNHrwbd6SYIX6DZ3tw4IEEj4Fmr5D6srM8e
k7nhmp/KWGt8syymoeryW4p0AOe1aLcoBsIVADzimHIXcwD5SfjnRmDxq85I7nPSc82xPjhiOwSN
yUXtpKs8d84jc7udUKG9Nos78t8/J2nle2vqPoqy2ZoS3S47sBz0mNhMebr3+wJEInoIJJjer4n8
XCLb01fUCS2ZtPtgQTUqLILdTGaQlv5XJI1dQ2wuYbDYwdyQBy21FpT5BFyWTBj8GDbfrTTI8fLD
n46Nm6Eo7W3oewSXJW9CO9XFWWHLzPb5HDzrltV7uEJ8tlj8Mb5Z/DxI5chsoVsAHTDr7qSZhJJ6
I7/apjwT5qOOYWDiCkSpWOoiXoFXMg527iNibrD2dNCJIj/4GpMBaJtIj2NKQeQb22YGIzUXottN
PIKsNPgCzfgQevUOU2F3gg5FJJxmEhrY6tY7DIbCozVS6gFkwVecM43og/ZgvqRugMcikSffTEg3
yEF/pwmxRhS95ir1fAQRfqUPHbmX2PiSs50V7aMC7FAn/i1PnGBHSDS+ASjBbMq6YWe72XiR7vga
DqI/xU7+qysYJeMn8naCQe6GXUp/RB8O6zXrvzNvRvSzbIJbrP0ogskIYcDjTI+5J365XGBI/qvq
YoKhwThl30KsGmbRXycWtvd1PX4PAxEZZZrQUDZkWzv8ieIIRm9Kjmgfh692ycLPRTKPmGDJV24g
EWvnyVVtfbI4tX3ZTNdR3+raCB4J1FCK6W2YChILAd3uYwSIq9KFMysSoqlh5h3SBHzkPBUSUPFH
AqHrgDuiuuvcDsWV4UXHQpLAlJjRtpZtDujSY8ukiAL3Rs0Hz77X6+rsbIwuRore3zENe4Bb5MLs
DVhlZ8VTW1sjcvHPrtUVUCxdE6bnBqztjehqYNg+WwPkbA7OHaMrggJwapV+mT646M0PRUuSG1Kp
p6DpyNAxQrRhpXeLihZTumuXvLJ4HZQTJTsLXQ85qY26OMuXlNO+KOLowap3Q0M7zwo1WdumY+E3
QKYfT28VVeYb2/xxI7zuNcoAGw+mRQLzI3nC6IZawXPkheEL8EweN2zgB2W0T4PqjUdMnyffy8h7
11Ayk6yQR8sdvHWYk4ZNlA2tU6jCtwRvSY/+MSBjCkRfC+wB0JhlsPjLHFk/Y3hAfFh8NMSuED9p
oaT1563hHBnyZDdCkYiWMEhVzYTRXgNza9Qk19Hp4AxJmio516V7LjxIjabqfzF+OxlR/1ibhXjz
B/2E4ee9dNP5SOvoPeTgKubRtu6gbuyqcSIwuiaReny22DitHEKhd3MyepeiADEZE/+0oxNsVnVL
2oByVHmuMpKIhwKCJKPfVdfIdtfTj5z/+BLmP6aEh9Z3+pbUOjhSxI8NbI/dN9D87rNC81il8oUT
RjzH5KdUZ5U3wQ9P5tHeSXlZqyh7hpII5NT7EaNG/FGXGuBgDcZCECRpJlZNss23RdD5FmnfzR+d
8jRZJZkf85dIkUePpeMe0jR5iFzr6AsgtnKQuA9dorzYiKGBZVsk/Y8+h7RZK8Y50n6yiz65d+BG
ZClxBDE0tzcPpRFW/E1RTMNjzAUMYmE+d9P4WOLSOgOLRyjWgAB2vEmc+96e2OJIa1uQnHwV+eLT
Nru9G6M1MFvy3m06O1Wk+aXqiFWTLNFK7b4SNqLXKLo7hEkLa0l3yVHa1WcWdGchVfcceARsmgJ+
MP20c/rjy8TUJWATxSg9XgDRvb1hDzgo2ZxGP3sI6zp8J6qb5DgM6JMG5zFO+hwuX0D0kQCinGMp
TU08RKivTfEZ22LaspSydolidy5a5043HOCNmxbnMYZ+FpCpcZ2r6VdZVeG29vn7Cz9KNhXqOH4c
FNGDgyzTcyNufjsp74ropwoL5OeG3AahgnOPl6WUcgPEc0I0ZZMknyf+EcLldECJCnSrxnDR+523
QkyTnwI+MSSZcbfvEgfJs1Un21iyAjTqJNsMC3UtEoSlFb7y7zTsWyDf6lsSP/5g8QgQgDYj4hsT
QYxAhvnNsMejlUbzylLVg8U1ecY/AA1knn7mqRmccm6aVW0MCzYp++5CX+998zXNuuLFuNZsGZ5T
AwlL508sfoOQAzPDzTF6ztMUz/2lkjMQI6ckMHuujHUmzB6kh7qNaew8d+ZMmnrmlS/92L+V2CN2
6YCLPxXEx1YZAmHCNTddr/V+Jq6QbxtICWPZCy78lwnD1znJagRSgY1pzgxJArFCB4MRP5yLrQtv
QEKd32RrdNxoJYT7NTifUw2xdsbuIACkMtePL9TB+FfKdiEckltR+lS7+PAZdUIGoDDN30sHXLxt
hx2j8DU+zohQtQzL2ZzzMBiAXuwIEOjkW7eBUATs5k9JaxiYWMFHsw7Zt7YXvKYzIsehxiFTOsNP
h4d7bZiW9ZOXbxMnboXMC1IWiOqL7cXTvp7YB/VF3z82ybgpsJChR1TlzjObZOtBXVkHKpObKiu6
c6Tt8MFfcAvIAfGxhKLfxXN6b0Q+IfRpj1TKAttu2PqoVHascuO5b33zMJqm2Pv2CPQ6BgfdDs0T
tPDuXsl6nUvL2SZjGZ1rOwX9w+XQ9W7ziB4RkBA2OLPqWYTaCGEdaNBs2YtuzcTJfDkMX6mmNHO8
rDqXHubl0jzJ+TtjgRHF1fwU9OHLoKlVspyBkHRYBGH1JKZmBt1JGHZ5HqwGsuEUFees8rdeQKCk
RI+xFbWdbIgm6/iNRdm1zcyzrGR7TGAoFlHLp83Tuy3MOFnHi/ovND19TuPI2TZtyOUgCmfbuTxn
IoaChn7zk90Dj1GKJK7ygjPDp/DmWmZ4g7J3dkKP7MCeLF62bHAjBkmfVuJywyGWnox+umhrrF9F
hhyA9Klai/44tNOVZGBnn86ReAFjy2ZgiE2K2lY/xmh1AYCdi9zLrn1FA9ATlskvJRQ7U/S4Q2uC
PGzs1yDkz6MGRz1je93O869QuvVT1JG0LJVEQVmkatfHsJ9RWomDNbgxdEDnWdWx9YJe68Tn0h3D
Lvhl4+AZ+HYMHgcdycMcpwX5xFN+N1pnpZ+tmFIzMFV9CGZGbfiPo/vCi4bt6KG79frBXZEMWm3Y
u3kYCLjoI8cpN74fJw9hk+2klX66Xd3tdGGLfdDlmMhyaT54yr1HoWLfTS1hy2FMic4WM7lA6jc3
7JCWZDuju2tMO2ZtsxDmtS3WdjFGe4qv4QnXm8ANMw6nzCDhtyfteN/Dpp9oGboqCy9OlnhXey4R
oxWI1iYmojfuY4TjoXnvydY+tQp/W27oelvkcjh6QJQ7/KG8fttSDoycQbFiKAMOI1NMnip5LxL3
kGjV7fCqRUczY+kfMpjZaOExR/OCk569CvlPTc+Ym8RS+C1m6G4+1jPqS2Saxd6kR9tnAIbII43r
hzF5U65PSCePGeAS63VAxjMVnv4iM+7JjtJtXc7NtZ+tmtz4HG0MrgisZq+TkdXHJkoyLG0s1ZCB
NGuq4juUe1ixqOg2WeR+E/FpfRv6eZoAMJK7d7eQk5/sdP6IpyBDJpj8+ENIbxXthwEh/iRI91p6
Vn/LNJrAwlZ+Mw746OOIgjtd6HARfMoYtvBmHLwHvrnFxjVQLw2PEsXao0ff4eXykb5yBREYNn1f
O3tp+umj5RnRDvLlRHXQrnQv9FGS53EK2+oaxjrY+w2pNBVs9oNKbGRv3uiupB1RTWA+2Fvo4xEg
jsnWsHCyzllGcFWZbLOkgGTlmNFyUn+OzWgeuKEvgRflZ3Nw0mvfsiYrq7deG85DZ8/Og17cPhbG
0kS3w8FpOWtSDpI0rtRFGfGzRWN4pQ2y+FA5gUoxvrhoECvptfveS7q9gTZyM4Rdci741+yGWX2V
Ak/ttHjtcMCjce3tvYb581J7o7kR4z6jxNuXXSZeIxeErV0ZtJxWMEAJiIrXAnMCOYDmvW3Q/XAw
+weYMDjEyqhc6Y5Lphi95xZ+wEnU8o4MkvHcKuybmIvOEFzuiYa0T0y8Vy1Zlbz1sJaUwfuHaaQ4
J1XCMKr3VmoZ6qSmIcgEUfCje1bi5ijUIYvmDez5r7a11Cf/9VWKgv1XE6cnvDzRzc3ZuYUURvsq
pWycAPXqYSZwqmHLGo3dg1N676PI5CkEGbtv03jeJ8gkNhqnMzO/8udIMcrd1G8C3Ke7PxwJeZos
Rgz7BOf6lJO7E6YUzW0w4HcvcZekMf6AaZGUaQnurdUrTLpvWYP7kmyiGaQa73sSNJssab8aGFew
aTc4e+llDT7IyDT3KbH2uaXK5x4wfLfIKItYf0C6dddjJJI1AsphLbr+3gmSm3ArBmGJfss9/uBE
n6MAv5jnMwTTBI+Bk4OI2Q4cpFGKVwDSWoLckJA4+zx56Mtne+52iLGx5+r+xTck5aoTuFBjhxbD
slsb8EyjfKMb/buq42YfVwb0J/h0XJj8FDYdchIvBgov/+zMPrnUvaVuxNHbaO/2gy1TUtLLHM+p
dFBPBO62Nqh7FEDaC2ybJzfOAeIv11M+Gju7sPZ5o57iGEuYGoZfCYaXl0hgmseoRdT9SNhuTe54
WsPik+XW6Q2P5jS6Saley9CG7DTQIBVquLl4mY+iSd/9UD2z67jJMvwieiha6Zi4DX6h+9ZtiJUx
PYzYuQvDJ+ypLayGy9GP44NRj7+Q6ZV3ur3n1FXcKse2yS+Oh7DMMAFQFHOG5N6eclxg06cfLkp1
mB+e0F+t9lo+pSpZBR5k6YRUz2gU39GwoAuEeG7zPOA6pJBWXCNIfwmXEg0EpbTGGRQH2X3RWGwY
iRIlCRTTP2qRdd/UjKSJxj2pnh44VoDLmF2m77YbXQyNB7/igd750CZWYz0G70aIC1KbqXHyHWzy
jcWwLW+jgiSXgGUvV+amMsZww5oqWnsepXWZGHLPUIS7LJluIgRibna2A8/JJu2WTNAdolgFuQ/Y
XFelXz4cl5XssnuXt/knkaXrqA0uFsP/VVvbEZOT7KTDznru5+notIZaF6SyX01E97ZsxnXlYhQo
dUOfLacTBH5yyzLw5tLtV03GFd6p5wHnzNqsWeWhhHnwxIs0+/Kpx6OQ5dTouqNIqai+D9aIvyDk
R7fc/eRhNk392Ln2oV1tOXsZmT8l6B+3RRKdemeSqDx/Nz4y+2gIACEmQBOpmAMcpMgN9c4q9HcE
/e9SNN3ON8OfedLhSWn7dya51a4Z6uDUTJO/ysoyeRAjbu80QXbX6B5po0+yEXBwDge6xit7NTtl
lhp5aX3vxTkr2YF2KZkIIHQhBDsDkj85Qr5IzB48OF6djRn0WGkAnK/Tpr6vTWDmgdMT2pqpgrQa
fIzugHA6m6JmC/OlQ2lLbo2FI3WxQByKdH4qhBOf+aVF+7y0MzTFAa1WCseeZ1sfW1GLI/mX4zbp
sw1v/QcYH/t+cTFUGg1nUg6neM7OvmAyF1sBzc5Q9Zs+zcwrxuesK4u9QE9LdNdk3DdW8O6WzDQ8
VEKXmP5516sOg4Lhx7cY9QQ/fPeWdvVzOs2P+Crnve5Zpcg+CHbe2G5kY1g3qmSL8DMv2ZessFd/
/DU4OfhAjI5rL4om3DcmIoE5v4Mj98YWBEip3SwOevtxcMyjox/q0bXPlAXw2U33V8tnvSMQQh/j
qToFTpqsZssqbk5omPTK9iWdQVP7SsQn7Q3lGcD5cPBdoolnJC57323DW08i1DbiRHkoNVtf3QpS
7Bzv3Z7i4a4i6+BUReWTpXtOSBEma7eKhidG4hPCravshIOzqoGE3uGnnjOEUDAgA4RjO4AW486U
/c4WIcnvrpvfNXkHwmjs4S94EhsCJ5ZRl2hrwrrkDVEfcVgH9xY6qXWNx26fWZMgcK4I6w0UVTOs
Z/QqhU9jh4m2nQxOltQgzsDP5zvW1eGOtQeOr1PeVfWvGqcpIvboapaNeHJxfm7+YKepbB4xFxcE
G3Z9tWOG0J0DM4KVyfWLbCn8xhDxKY2ICW+HIt7shLHDjUcJb+PfV0igkGCT4YIcrLgfQ/ErHZvp
HjdU/ZAm2Tva8eLYi8lfZ9pf4hFgTZaTvwFVcWdrcqAAqwWltdcjdg17SF7wjNCuVfRmdghoonKI
mWpuJZGKq3pCLx/rnhhyzASi7sk18UhnmfV2tD2xtcHtrQdoFzvd4zeG2GRb5UduWPbOTcnkQtjY
EBWk8q0RAYjrihSfYP6pelCLvl/uoYc8zeHUMWSCpZr1pX9uIo5pAsvcs6p7+ZzZ8j3XsXdl7AOb
QdgYlJ0tllC4BSWQpzSN0lPSmQndsIKtMBfE0XbReFOZdugzG33KzYGkck6TPh3yQ9Tw8Ecze6HC
LPQONG8FxCCAgdHnCtbb+AYEgR4kIMvXjGC/9MLFLWiyRQfEcR/6Q3ccBqs9FZb/S1utDfOb4R6+
i5MdveJE8e5LyIFe7p2l5zQI6cvxeUpOjeH6+5n/JKs0/ej7Ub/ua8Fq3me3lIKiOaawDq+SNOYV
8YI10nUpIczO2Hrd8rkow7MduodCFd0ucKXeYW9lfoeaEmgQWxsbbAB7HwEiOyXhhl9MzpynMYON
9EICE7nS2KUYxyFLq13ltsY5suAXFKwiLJ8AxUAjAedhvDWDT/yjTo8yM+eXJAnXfr7sPJvCpzGV
w7MfqzXEkjX8JPU0C9tYp0Hl7+JaUZx68z500Zjpud8qo+seRykPiajrO6vIIZ042NmLHLt1Y2bH
3LSepyxNzr6sDtmQcdmQbH+hshTntvnCewRgUNwrzXq2y4VDcizgqQZMDWOfxS80UojW+eRsvVjt
gGSp+4D6JW3FADu2fItT090zd8XmJPHxdSwiwR057YqtSb4dIsM7xRJKF82/b4rkbFLGcdDUd0m4
hKZb423k+bYHssoDh8Dt3CHIe4ZKmVIH4PFMoXJUyTVrM9A0aO+w6ozRKq6gWTum/ogY5O6bEKma
QI0/2ixwlCEGpuTAls3kMdK98e6JcFuc8GvQBcdu+4Dq3geIz2zab0+yEN6G+edN64a0wFS3W5RF
zj6qQcE2sZ2QdBAXu9RJq3UyqBab5TivdEOsb24u8LYWFIJR+Xue5vfGE4jiTHO4jy0eLeXZe5MT
4lpmbLOzYjjZbjFSQqnqkyzwqB8K4HPFvGEm39JJGwNMR39aW917V+bNM1VwjxDeYYWd/cznQl58
9pmk9fnmOit1vx8m6tTWuc87oV7n8dRjWd1F1dzeltEtQbIcg5YXH7weeoDnA0tmrrlT8G4JB4Hw
Lm0rZiUR1I9B1/wqQGAVkDYf7dEGTjCbGWTx4aWJy46wZTxXSWrtw6azNnmgxrWPMY4hgmnid9Pd
h+Wo8MyhS1XmZ8neImptcqzgNGC5OFSi7LD22du8H8f7wq40jOiPxU3VxXZ3ZpkjLjixB5rgKxU5
i15umn3lpcYO+zvzgSb+qJjA7ULG5Ql1z1bKKNjio12p1O1fi8nelKlrv9pmehqSqjkw0EJvs/j9
69pxUWR2ya6YlywHPRk7tzRTXBpsrfOqz09zx668sJxz7xXHPCdBoy3pmCNsrmYb7T1DPKR+9BlM
1nHOWjzZCRuHUtyzm3zuHfo/KOd0Lqb7wHyIUV1N/7TUcqSKPBmc+sXEZmUQio/uIiKUp0Pvn3LD
f2Sx/VykJqbe0zw4bKEihZWkdm85KyU6ZvhMmhVIAgcGigGKCIt8gCXTra2H38yCgDOZSxZUgnPJ
a6MT0025IeC8W4OReI+JwTybORrYYJGRRRYDXYKY0AcUHFfj+nm2aLisLFKnKHF/O5juVr7U+8LP
rnrmlYyiu0TPJ2w4eLXCPFpRoZNdwMYwTtOLVTWXzgVLEbJN1D22nzb/wrPMltkjrQbsCvktggGz
Sj4aPnyadOx95MmslBW/zS6fNzyPuO6Hwzingo3onbKTX41t3432KEn5S+2VYTDaLBWNUsxRnnCh
zmL4XZQzIfVNu2L88m3hCCPCp/wpzeHHbDPD1K51a12/2fFsSZsmd0zQDajkeYJzbo/MtG3iqvb9
PH7IxrmSOhUsNtSGue5hDIEf6NyAtuRML120ZPy0y1wOM4sgISBjh+Gb8RruwLBuXA5vSdSoLKIV
MYR8ygltmVCaIzY/Cg1Bm1Adm8bAWHdZfync4sHpynIfc0NlIWmzbUe5aCIdj9x7HTiHYjadc0Nt
YUzeCjRwfCrtDiQD89HQ/DKTyFpnIx4yVU17ofr3jGqiGRjfxMGUrH1X4jMIvzwTpl4k4RW6QQNU
zLav+OpVX1MsgjGk+4sY3hckJE5t369Fvq2dFk0G8oacZTPY7yTe92W4s5rUIGkzyvZmBg8HQyqh
ntQAK+ITB5azurkWsdlcHRheq3SJIAk0CeJpNkcn3KocKAztOgdlQiPqjuJOb9DPwtSQU/5gGQwZ
GGclazMYst1gmuQJpd21QC23rnDAbihQsl1Pc35WvYtbaOjEj2K+YdC7OgBjoXT+pk1GxphY/a2d
i2f0HuI9X1b/qWp3JL6Vu1T4alX5ds80rzyARgEpXHp3uZuZCOZrezv42cRIvu3O7U+f0NydMeEV
63VzNi35mxSe9gdZBZRD9Q2GWXiZfCPfSrgomyZjHmcv0LA4Se8IV+l32jYJM0pAFHY26QMMZu+o
VrKPUjAxTFCrDmNXvHpNcQ/q/r6vKnlcyCF7nPXBZogqLGGhEfJiFb9yvPM3pucHr2q4wiq8feBc
2NEEwcMcEF9nx/SV0JAZ5ckRcoSH0bz33YoOf9qw9fPOevkyasSZTUwkd6pPjdbddgy9caWmXF96
GRtY1RqeMkQYNctQf4iss8iEvAwTx04AanCXqaC95q19i7EV7n1L621eTySNT9paWSmPGTuV9jvK
Ll6Wqy8ZC17fZBweedRH7NC+fbTrhkMftQ1imTeEysXZNOfi3IKrOjaZfa+nwDsPYf/DbP3q4hu+
sbkNXuMRStt71zGfq215jRszOqblBMdTeleCveZdNTS/efT3Lpcazu1xw+CnuqKcfMD2vyIpbfqm
Al2H7lhjQa0gBTB1yWCYwO5Ppg8lPy2z/Sb/M+f6HKr7DpcbXAnxGjg5TL/GnM/aEvWqLJV6GC3l
7/KaommW0YzPbk7I6bH2ynKK9yJuHpdoXoScJCJwuQGwj5On0C2Qdvvf45Dmb6mo9mXiqo/K8rLN
HFsR+Z2AF2aja05FsIhL4vSlzAJY31ORXSjsXyyk/OtoTsObPYl+rVhDXhKjBCo7pdFmyhZoJXa3
vZP4Zy8GT2sZ9tpJVHVCapesiSXnTgZCeEE4Ve0zJ/+mbLJ2IPGZl/HIrlvgPduEw8LcGLbD66c3
CIbUYugfT+xZV63x1adm88g0231Snkt2WrhmS5IfjFaajy5oAW3zCJtec8iCZ7th8ZpNY4ELKad+
kh2zBk1yQqDuGgbCR9vq0kNqmMmuDnvmOX1/BR040fCxGi9r7e8GKT3+VbiWxLKgn2RdH1nzvrGC
rA4R9KgNuyekInq6dyztHz04ZPiRhksXLBOYECZogf+2hWES1f2rj5Rr24BcXJkIird9VmNK6fqC
pfyq7Vib55iiz1M1/lQQPhEfGeocKc2hU5r7bFlpg+18UHWdf+SeA2VkirYaJ+LOUNl0LdPsa2wn
kq603IIkNG9mZTrrjPXHpsANwIRuIJqkKbv7yhOYvUt7o+MUFNaU+5Bbym2HbufaENjq1qNkY4xO
smEozsCmCjdGlVTHwIJ/0JesK83Rsw9up4zDUIzXQhnRGQB/fI4bYTPt5cHugM36E6i5JH7RqfuF
+gZPNUDFtHLyLRNsgXwy7h+wvj5kRtqfK+gcduzfp1NXPfSDYiMFHo59YFo9GHMyMWVt3M0YHVmM
tq+FP8f3om3fEHxR1Umv3o8yJbhyqgnbiMAnRzTV45SpbTkX+S0ri6duDJmw22F6NEWAmoEF6G12
BgLlhu8pafVPT3bnNJ3kUfZDu58CdQtYVHKP1N1BSEYR9eDcvKm5Dj4xfVMPmAG/qbctglmvJ6bZ
R2UNkJqEe45CXxy4ZA4uG4XTH1/KGcUXmxdwTLnHIt8r9ykLKjCJZr5RSEkOk+tuUb4XlB7M8YT7
DhglvnW+/V1htd33Qf6Wh1F/BXRysmRnI+wyT02LUq1eXLjKqmrWoaO3N1RD4wtakxzDRLHI9n5Y
mgyjKqfI9BTiR1POz25DAHUftt8uEtZVUUWE1/tkyKoUWkUNX20dzoivina+d+2JqMC8Q0jaGuXa
OBZQA/wQcmIQoxifYoTlg6RUHFr3fcKoxoy63ZJJ/aGjlmkO9tm1EwU/XcBKKwlsbUJjNwyPaWJy
+fI6bOyJXTFK3N0yOQrIVG4xaCv1ClDJ4Zs0jpEJ2xGZ7Sr+L/bOZEdypM2ur6IXYIOkcdy60+c5
5swNEZGRwZk0zkY+vQ6zGwIaAiRor3+RqCrgrwpn0M2+4d5z8/papma6JmggXY2e/UW8JdCyqnsL
Tf1ug0TgS4mhwqrfHK27ax5YU80F92emxgnC3Dlp6td40u9+U/M45p6Ptoz2J33ezHGM/ChLn2xk
auT+vmiMAgF3qWblISJm9z/Zu67OSA6f5Dacmjc0asa6xya0TI1PMHNuQIujHfx/1JOBbXbhc8sq
+DYy7Zyl/92V0Tu27NVAyIyqrE/GFc8TMVMIC0yB4DfXA1PDy1naPPtOmfd/P6Dl83ArDzq9tO4U
AF+Qid5EFJ3NVl3DAbmg4f8aYg5OYzTn5zoP3wucXAHbWVZO4W4w2aAsv0m/ZLuChKlZuaU8WoZf
3rT8LrksJs/lfpWy4Xda2dtctu6llTPTU0xOW0cwcvD67Dl1eKN0j05Xr/0Hw73j7PbEtNXwTrW5
3tUZUbhq0liBLL/Iqlv+UxlwznpeTX5jg/tHWgLONdlZQ0UoABWW61o2Y1ZYnqONINzXEMNFGBDa
vt16SWvQ/v9urMTdo+PDxd4NQVIPfyYDznRdvPKVOpZJsqUZpNYDqHrEIVkFkFEJ7inU0lpR0MQ8
AILYv0CxSpQA5DOBRrYC2ah1Y40A2greOLa1zYZEDAAlRuJt6iY7K6OGFzKO+2HO9qny54eaxFdI
HAzmVP0A3U+eOh1mBlNptTGIwbsy/bZZ0foqQI6sYexvLBhiLDfcfuzXeY+TVVjkhJYNtAhKQSOy
b6kkWtLLnrSUAqrPp3mVhe5EeaGmS02exIZoUUZ2yrVaxCIJeUKJi8jcsPMzhBzoODVPpUl5S+To
IAkJq/pESOQre1Nny10zc61GsMGs3KdO4lve5xwILqeuLQZKGcfdCwu0SrFo7ZKCDQkHVVnHxir1
spRfVcaIpMi6NXa7h1MkPunJcFpQVNVXeMLxwapAgfVoBYmN1Dd5hPK3BiN2y7AvWlxw6ldSdGGg
28N3LyVS5rEg1THv6uvAbv9oZQJhSO0xtPTYFYWNt0vrJzTP+Rn2KID7oXnxTds7VIYzHFtexFxP
36quRfxX4yfjnIHkwgqxTIf0Yel/Yr1rd7Jh/debLK5ZIj+Yw78l8dBfImgf8OXmWxHPagc9V3/E
M0Pjwu+jjT6H9mkuSiDNRuEGAMH5SpiWTgBkRRiy+CfknJod7P03Vw6wWUK62z6uWbQV7j30hb3j
p5nPrg0qz8ttEt082ospBjNva466UH6gftMbSDyF8doNbnRDXN2iW2OuJEr/Ho/hfJ6N2F6gzmj/
YSi6omtPoVvzFYjqqwjnZokoYoiIOWiVZBKjUa51e9EXv1li370h2ndjE32bI52W1yWomvOE3JXS
IOTOc37KEOlv6tavPQ36eW6cZCPbPj0htpq37JQ6cpg0eWBXhmip4+FlBqSF0PNYirrzMpcECs8t
cnQYQ64hIGxNW6ONcP0HZ+10SmZYwYNWTPuU683AcIYEJb4SmcpdGnkul2m2G/1m2KKJJFA5mZvr
QCIuqhTIEoM7P8LME48oaaPT2GWAYFWDoFNF/t5HrwUhWOVX28dWy7p8LdKMQDCYXv2ZL+DZGoQR
lHPaHGQZsrtpmDV4TtIHLiL5HQPzdpvG6O2NuRo3cMuWJMqJrCXJgLNoyDEdsHseVYSux4ioALgW
1RbmqrdpGKIU3dRvdTWqPbNb9BgyvZHcDXu+RlFSmgjYZNUmT6GX5LtFBW/GGqDmAdVDvfzx76+8
1sMXWG2ZXxDVR2eOeNwj28pE1IoqtfhLuwzEOxHTsXf15spyENuKpe8rt4AfnzgO3G6/OgoodfyM
e9DdzlGNFCNyyhySggtARb3+liFVAN9XRBtRT3Iza+xajazwEJS9FV1eB1lGiCiEoeJgtWO+YY+E
fi1Kxd3g6U+60s74SAAOKvurcsM/dopetUrlwKhsCnRVIQNh6LxyiFU4wGv+7GkfmsLJzrmWYmjv
ynYb6+4YFIXxBfHrt0Lgf/FQVLo58duGld78sXeg7YhoE49xe0lhQFOeVfsKQBk7cwOHCMjHCzy7
5DLfR+jZL0aKSl8l4HrUqN/TzKceSvAU+R6/NJegy2y4eE5ZbPpGyr3tMZtJmKqe2j754Ks/4Io5
dcsfFe6347+/xUJyob6JjvaA/DKsEZNnaYdSNRySdbuIAL0urVqG9q75n3b2/2+F+79Z4WB6/B+t
cJfP73j6/B/35vP7bxv/Nz/cf/5f/9MP55n/4dnIDYB7EFKl/3Pg/6/8F3ZF+mJ6I6bbMOEE/BfW
w3T+w3PwYvlwK7BNGgLT5H9hPUzjP3QXFY7vYDLAl+3/P9nhbNv631gQhu4ATjPxxLmWDingv9vR
EoMIlDmb262j8voIfDDaIGrJAqty4id32X+iryYg5lTY8m5Y9vhwvInJFVze2cG1FTJdHaS+c21z
OvqO3LRaKa5uxsHmG9aawxm0Z++ig5lKsraKXG6jDji/MfX6aWxyhFNTLLbMOCVz4d5f2aWVB2XX
pjsDBtJmnJMRPALVhZu4d/YdKHOr/sv3HO2JDmVtJm95/jGrqXrKmK6h5M1bsGFltcEoYJ9ZleXn
2DaztTnlL1Q9hzBk0btSLEJm5Vt7gcFgD4Z7iVrUiWUDP71mToFPXsboSUPPfO4ylISe0WxjRG2/
7T+633HAxX36fkm8ofzla8WptlLnkmSztbeMPGhd8y2M922rvH1pu3/M+ZMsGWITHX+Jmt+3IcTy
XLXpyjhEjtBPfZt/ljQIK9iMP3NbZevIC6y+sta4u7nI1aW2ki7QFHdI77CO0nZN4psBQpc3wPJr
arC97jOrjEqTrZGI7qDzqsKe9lkFSZ1g+GPDhQFj/hi1Nlv2Mj1HYka6H47DGncV0RJRQUl1sdvG
eFJotFiFqn4d2jCfGJi9tbWpby1EKF4U03wYPRxvFWeHghc16K2mPjZleI1bgjhByrIzw0G9stP2
bjGR2rpxdKdBpbWysh+lABuXfQgTgzSMYJZsj0RWbbOk+RCF/EDQR1dTAZiqvlCb/YpHGW2AoxFs
MkFkgERjXRYPKSefRDc076VUzRePBUtWbL0aXfTtTUm4TzL0GaKvThopFNu8g3oociu5khiDua2L
EPMvL6Hpzu8lwuJTmcr2xXBKTn8lj+SGvEM99J6dGq2yFz/canRPWq8ZB+WYYIaTsLwNOZU96kVA
2iVZrDFcuNJ3NxqgdjodcbRAlO17gBfpcvOiGPeuUW0UzDW6I0J+4zSZPYaZxGc4XYPutvA5YPGf
rtnQP1cs7bejMH7hDIvvhLQx+DT9c4yMYJP4NRxOQ3hXZn3vcFp1LztO7A9WBlbsNaZ2tAqDs1eo
2l8n1z1XiwrE5j6/erP7FIlEnDWL4iQdCoGADGVhs6S7ZwScYMsJm5u0hzvY9qWWkeclKqRlpdjA
LTum3tzvHTZPteMXl6403EM6oi5fUuR7j9U5tKBd7S5k8mw2LjHUSC/JyDdNun1Tqk9kGyFMtwFI
Y4W9y+KR0vLTlJhNdjCE3KHpnffNrI2bRmkjZEF+xJJxnjAIajJAs25Ga1FOCfR8TWMRbjdE/smr
cn1dJZL4Cr7nV4FaDbn22k0NYDSYCK9Uu0fdJ5E8kWrcVQ3bVIS55YF95HAla04/jm51amey4si9
N9eD1cMLnfINj7gFS1r0e60YtomB+9JBI8DaRWhBB99tRSgdFh9hVPvYyNZAd3OwOsAI5/4PAFHG
QuHIELFt3k2qceGON16GsszOel7vMw7nY1Z/5SYaBpme01iJwE1Cc99jmlvjRCLCykAaYzEvwp13
zA+NUzrnOQonvhb+3c4pSsvGhtJZoksjvvTGIz1bFVOCmLURbHAKuCRkyTdhkvWWY6d39rG3eHKa
JXWSvYsG8DgMMe6S+kNf4Gwqw3wQLLURHU8CaAyjWNpIN74Yy1KRIg8YYwRYh9wBAgadlUi4CfyM
0zQdE/OpomZvKmGeMz1VMBNcdyf9NL6QSLq2Wvc3dlrrPrpC3MkSeDYEhhlEmmLPeuLJQ9h/0ZF5
BrEsJhrTyb36FOlSTvaNESPHlhFYmWUwIa9hqy5/9e+PVkYWokyv/UGKj7iF/UUnm/TWMjqNGuFd
GicD+20a41tYP2Gh9neRTTCXyDuLHXB6MaPYfwaNSmYO68Tcfq9RKBCxlyymlSXpBYtN0C+3lgGq
if2lQ6nHPuBsReSYIVJZK5l218p8CFROhzSJdbLSZsZ4YTRuCxF2JOz4LoKt6UzTjbNFFG3AaA/l
J7IV1nHTVSgT4kT1N8ESuK0GgoTDhK1s2pDqgaSQtJhui02AGzfHCJSVaCOaiMOTs9mqyHyiHOEe
IMYq1PWDYia0gRf+vOSw0docpi46uKV16pgQrjXPP+qQybUXuLYIo1/4CmmMvHMVdEv9Lunv/Lq0
UavlrK5N8CsTgo0kcTlForfZRgQahnHAOHsk8sE8R1H7oVXwcEmpHdea/a5N2TkzqisKlmjPDOcG
GG8nTOWsazv7snBLkZUCYD2c/uTgxPTMOTf1/G5imNGJtWXXa1jI0aZbEys2CYVxpan/U0qx0ht3
gLGc3VmLCJo5p1xV5EY7lvoZ4Dw7GNDXrSo/nEaUTOsxoaSlIuxBWnIdpapeiRhPMlpXbeh/Z7x7
7J8tSfEDDJdSDmWbCleTXX+0BJQjnggQxEVIBuazbLJLhJNvFeunYXQ/zQo3eZnATGlL3d+a8Jw5
9BgXdT6oZr0Kd4zQvpg1TdswEwttv8FZ67kNsH77TWk6anhJZJVytpzo9aqenQVW6d4hEeps/whl
4yqn7nf9nCiDZlG1Fk8kRcTr1pJX3ZBs4IGigOZ08Z435ksibKSOJS4Xkqa+XKICiHsyT1pjvEaD
tcuqGmdL5HQbvfhWVvhilPzKXH0iMymxT56oroI0zIDkynLDzmcJ0ULnoUfkZCSsPasoh3XepNHK
q0REa8nrWzSY/SP9V4dInkDR7TRb+rWKWabjB13FcJot+TzoTOF1/6WcxW9SBtiymsvZHz5bpiKt
OWJj5PX+Q8X182A8pwRbrCAbvMWC8LTB6O+0Voe4DbHoFPPat9gx9LhLkByJeYcD8T3Ok2M2ouUX
ow8A0nwKHWCYIlbvrE8laCe8TD6bYIaf4z5O732haMzHJrxYwkPxgSKsMV/NecovfFcZzAIEJ9FM
v0zShFfgzi9DMapNHDrsLoComuTZsNqTbg3fTawREmAlS2nJbLJ2ZLEfXCTCg+0GgHcRsZXGaQnD
7TAdrmedff/MF3Y1cGRJ1kXRLPGVmuOqLzATdbNTb5ahr0nMQY97oswhOnnl2/jlag7vaNfGG8PO
TnU+fwlhfni03mNcYzI0v33MffyQiObT6S3990CMTB3j7AtZv7PTqS/L3EbgExK+bjGEcMrw2Y67
b89gzhgV5VvSWS+odPj5vwuM1Hlt5hsjI7FYM3A0Mspds0kgh2n6mVK4cFLHJJOUOf7dvuZN7bPj
4DuEPbImXadWvPUjwqacKtBi/QBZ/N3OIK3PKn2KjAmfrIJVMLar2ofJriXVvWjIfIKZvcpH04dZ
qVdU7AZGVSHeUju/WZDTCXvqbipz5rVu4chCchuvtBjzhPbGFugxk8juy0+38E69mnMKSkBe/kD9
VAC6kq5N8UaTgJUOz8gHdIV8bRbOA9PlL7eBhA0XmELOKK8Ob2VvkpAwRMierGXW7rqEEOZ/kMzP
q5B0BwavByCD4THLMVpaFBwG4C4GjigOQbmvYdP7Z21QgH8KG0k/doodkWIJsu2LYFRD2LhzgC2+
SwhE8ofZpoRhWpKV2V/VClTz1Uc8hN4FQ+GpSnIYggVu31qfWgbjRh84XLJ86aZ3YsKWlS4zj6JH
l0aeV6azzLBM1t0o2J/SYkg3ttvqrONrILlDE3TZGhM49b+HRMb/kD4KrYj9/6FnMLj3SGRHnSV2
HnJHbCW+sYVtN/EguwOjbUq4ggMh127oXcZ1Rp1oMLtldFstWVb1BS/0+DC76H3JwkKRlW7qufrT
UjjtqpoaruuHhxGnqIsQmjIQzxbW/peT68+DKjkSSqMJ/C97JKzRBvAWBGlZ8inyV2BGLooJ/wMI
Jm/WZFtrDUN3NgwFFDSVHpsRAKpOGeexLe2jEEBGTAhgvmSIDRh5sdF++UzdqnwcLrEGbhXdI1es
W65n02kC0o5y97OLnWHdLl3VSAaGlos7esac8XL+amQlESdi2pA35m3lWlKtwTWBCYuvlBUMJ9PG
FUS7mMVv1msXHEswJaMXtjnhNl684p77XcIUe1WKDSGrPcFQejrF7oIpnjT0570pni+2rlDkd+Or
pbhzIpRn46jUOS/ad9up8BIn+sxpLv+AJjxCfrHfUT0hUNQ2nQw5TSJsjCV2EJwovXkpsZA5ofHD
SFnfYYBAlUrXLDsEO2KynfXUMmVG/Ew4/ORv/Tb6I2dm+z7Gv8Du7CGoINA+9RbOEMnHn7FWE8/a
HgVct37mduvbmdZrJPK1jw0QJbm2sNKrepfiNPHI+lmlfKkDv0Y0ONsUmuROTiii03e8D+BXBnUg
GLRd12nOugBLRM/yBhZGzvqcZ9JZWH1S9W6baf9cGn/JdYh1MZ809FW7trTaJ1Mr/H0rbsbc7uHx
ElWC8n8duheubO8wRNohRkOz4bLZmM7wt5DwoeEPYaGvkKV6HtfSKBBEAFgB12jnfSBLM+Tqtr/L
fkhRKBnAEmq+2HGzn5mcNMZAfmnVV7T2I9mIJC4UpS72RFMiIWpG0v1gLUIXmldG+oUaD08noaaW
lTjBjK++7kLcC8prcfSU63gx6Y4jIu7alOlqCLqRo+Tf12x594e4BVSSUgIj8t+ikj7UvQNu3bDx
68u0AhROTmmkxp+mxyFmkFSUz71Ycl9+Itx3zGO9TwoCFuwKXIfKo3LvYfdZISKFZrSy6ldegQTl
havt5jP5BvMdPdhb6oXvwNfn57QOjU0b63+btPtx7B4Eue+xjUrrYaOTdrXhu+YHMneJZdVitR5q
TFg9uzQgdta9ZHKduvmdzNfqaLjOFwKkkzmlFdu8YucpZcA/cV+tRJsv+ECfLKcu9prkE02HaYAH
EaX4+ZHlGKm/CFWsTRhN/bELFfpqEiwPeTI7m0Hab5PLNyH2B4hO5mtfifxXdO1Ds8BF6761zgIs
QvN47EgT1Ac5nYhW/SlLF4peaxmofvK3wWuye5gnN9RFCKiiqtow7v4xPaIhcx0VmxhG71gM2cPJ
cb2wgFVeQxxLPG9ar0g2uj9zxZ9zZOlHsNnqNrKQ0AVoQ2IfkfPUz3omYKVEzT7UTDZnM91B07Op
FAM5NoVQgbSo+xBkCmA9xJLlSxPfdnxrTbeaXlWTrfNMBN0Qzt9FH93D0NVubuj9ELOK6ZJoNZSY
XsjGJ7OZZ4/amthBuSYbmeSmVO/f9JJ9Y0FeZwBx7zt1m/R5lvrF6JYPQ6TXrmUIcSQ84RXzT3Ul
yCTBw+I/yRRGZNOhJJuEJEAFHDXRNzv4xXiqMetcdB0bvtJJp02sP9VopPtYq3eRgy5AsxZBvsPs
IQG/GqDiCCnU+YhV7aOvSa2tQxAWtDdFJ62x8VfLvsezIuQ29dXXaHELr84e5WC/5QiKA7Lc7R1P
6tqrQj16A/l9nbpnZU8ebuuFjh+aOxJE+PlmuUGakF6SRD+7UxNBeGCRILSrlcw6wtZ+k/vlJhdv
rWV5J7osf+UMGDxTaWnA59HoCYxT7RhE2EAf2gSaUVQFHcGiRBhhVFjuSzWbCKhqrbBOxNhj4PDM
M+uePX4Pc4/ww9xUtAE89YqicTKCyKwTjLmeumWkbYBarq+usURKN63YG11B9e/lcl8ChuHk9ogJ
lSCuZhMjTyP+FkpmK7IqWHMZ6e9Ra96pkV49M/Hhl1BwOPiaqAlrAIWJA318+ZeGvfyO4I1vslpN
KAv1EgdZAq1XtQsqnGK68Cn6THYNCi0mNxZDCmL8MFB9UvCuxeg4V6T/4crmJl9TcVRx/mhdqi29
+KwU5X/mTd/Aha1tYfZ/XBvmVoeR/H1kxBdOiXZthdRWQr7Q70wvU9Gd3TDzMfQteR3xDD/ZHH2W
nbRFvazV1ZYkJ2SCCoWc6uZkiIKosva3kKDF6AVtCrNpnL/71MDYpR8i1j9hob1k3fgRyb/pbG0q
qgCSBc+VQr5blb9EYV3bBukn/eTDo6F1XO3FHDE+lcleoFdMdMV8MvwuUjbBVH9zKB6zcihJ07Oh
/THdX4uonVr8So7WWR+cnRo0QE/Iy3DSUgjnUH+4mPCKPryBoCSQWZukNPdmxpY8ivknXL0/ua9O
fZ39KVqGgENpPdBUJ4xs6o9YS75ouDxARyuF/n/VqYlZreW2GNwT5svkiSc/brGe4dqsDGldi0iu
yyz+KKIQRa/nvfgq+eyvaCcUaB97p/XmI4ekCiAUcQrmWP5NJdbavkI1NbXZT6k08mk5bWsurbBw
DqOR/XCcs24S9sNrnYNVJiSXzelXpIg/MotT0aRfU+WSH4oEWvU+NvF+G6fJ3za0ghBfM900M69i
TL4Ktzi3ofgj5ox9f9xuI4IueKUxSdu9syYPIkN+XV/wAWuuQdBwUrwqa7EoTtHNrkDmNJKmpYll
MBhzuHZwClIoRT9WjSCLeWyg6TjgkETyfMf2I4741oTFJ0JQpDg8Wjav0PZ4WFPkH8mHv3vkw6B6
CsnBxcOzpjC7DnnHSczsDjz0vmt4MP5M5I+fLyPLhhW00tOTm+jGxmPEyRAhhbBE7p6hxdETLaf2
mCKJiDaJGWcgU7kVY+WjP8cIXfIqL+nVxqGuqOJsuwk3JOTNp4pD2EjBv/gOp3nc59VZ6/jDkvMn
r7uLONAgcbchso7t/PJ1X9wkIjkmrIIDAfnmVBk+ziMzrwJK5ThIMdzsvWHSAxSyJZUfIRkm5D9Y
g378PCJ12RQEZwTaWF1Iv1TnrGD1bmQ9JLveQ8ZCGN7r0LfGmmjO4TBl+XON0+Wkdah8Ven+hJQM
V9Sid9F7TuCn0d/O7ENyuxZBbJ8Om7wFxNCUSKel/4yPfd7hfT3EQ9ptrAHeC+Ea06GZ3BevFDRQ
MWng1cx4q3YdBn36oF/4b9WMXkl+0Ix8xGZkyt2E9KxBq3jvYkKW8e30m0hqP9z8V+YP8AMQDbC5
zlAidfCBaxhmx6QAKzZ5EQuGWU4sO2b35OegZJpZ4HhOjK1fFmg5R7xDfizvqWlWR7YrS9xad1ZJ
8lvOpnXzS+wHRtqjcRr8q1c+8yguCtncvrGNw5hb8zaffkgbwxKLNGjVj1EPMiweQAJpt7xyhrNh
kTvI2C2ZvC08lHpM+6szWvXDExLFLQw/7CTQ6Zz8ImoNIlS4kMGKrOD9SyHG1XG3qWlDyNLOjnnO
QoB6ZuNmKb9Nd3o2RzQZTeVYm5S117FHOuvpk3uuneaOBmhixo1PXVb7Gvn/BpCwgKZsPuqJsCxT
1+XJh6OxpiL40k37kMkX2+cybPTJ5y7VTnGsnMeopRso9u22TYtz1LYC1iJCYT5UUYvozLaJ4G5H
Z5iSagxvlL71i+SDkflJkveIRyH+tD2AXL5rHCQH8hLKF8oPaDxghQaOEL0n2LPpfxUJg3LJFLb2
7jkxNGus+qTWQ24aUTciJl8ZaMj2TePc7MYwOJiqu8xeUNQv4c9as9M16yMuG3RaBV3PwBBtgvBV
knSPuBbuvhW+QnnrVwyA9yTfgWnhf1saqzaroHzFUPek0S+wZBAkILqKmaMq1bd2G6MScxJ+fVBe
Kutd97RobTXU8G2Rf2L5yhJjXnmKrgwK/L5N7zr4KkIEegg/epbT+mT1Bm1ntnMLIXhransDc5h+
U4/RcVu/TT/hX1/oP7U9Do/CnPEuTLP5JjpYFll/KrPO35NcSw5u1yD5ZtLpep19yjEGM5Ee16pn
Hyctsm3CRNl76SekR3bYsnQM4CefoRfHyy/4P/pLIYo3QWijZpZw3eQHfjXrlMF3wedUHpWSr6ki
NonN5WEWBFfrPbyUiEHToZLjpmCtfQsZ7m6sLkiGfDxb7e/c/+obtyJEga3cqMlnz3wY+WOs5lWM
IXVfFKFGWkuhGBMwNs9CqZ+lLr+4j+oN5zR9b0EeXS27VVvpr1ZvI3U1W7Ae/rYlm3okT5Fr8EUf
GDVFLGPPSW2cEie3UPmzZmMQ0z3Zy0mV20wTq4weq8098ljmJtvqjaaOuN7lmiJ9Ualj4iJibj2V
zb2bePB5beusmsSvFhMd+ozSB/MuCQe2CJyPPUhFo0o3Po3DqumZuwzMAc6JEe500Gz7dgyhZ5K9
OuF+SDoveqq0HsMNRc19nhC0leOV+OfqifZvhUkwueV0c2ccSbuGzvFoK+1T+GX5YhYeQXvJuOiY
tg6uhhuWJ7ZNpNqkjcln6zGAmbpFKEMVL2miCaIqMxUI8PDpxwQVbpOkhUEo+UwDDleiHWqK5a6t
NgpJDbwJ0oFjECmMLJWxaShGF1gGiC417FqnW7TWfnLjifOxt6lK+79QN1ZCLAsiVTr3rgJ/NAxA
ScHqql05M1W2VGMcQ/xRqw6nzSY1qaBRtbGj6s2zdc8QK93JHIhvHcDHf56MOCruTs2SOZkcltM/
Sdpzt0a0AglRl+SsUxvOtkZdpg8r5DjtpRN1vJaC0Fe7q7sD5CzGh2k139gyRfxAJnJrPGV1O+Me
7PtHzx7oAvnljdG4yRs09kBj9tIT8Sd5nCSiFy/Eyatd75QsVgVJUejddlHKt8IbrBD2ElVKks7v
RhjzFoO9McS1YAaKeA/HD8mLEOMtJNVNKs4NHhd8Eh2U+2qU+5Zjn9yxD7rg9oNa1V/N/bXjBrn5
mgyYEog1aXLtse67AhFPWxxsruhl5rzjsho+za46kf2UB1rp+wcfWtIhSX080OhKbslIlwfitiHM
jA7MQTKrXywofJvec18se9JWZum9dNl0NbQ+DPoetZuXsxqaSVSlkHpy6vQ7q5hYZ3DESWL+o0Vt
cpCF0W3mloGyciOBeQoOSO+k36NUj+V4QSI70hbxz5AEAnTA3keaE+lr28hjHJ+5Doh8+wN38oog
xfWM3nKT6tNvkOuv5oKN8nrcigwGLdIrKRZ+Eq/ut6VzQRkbrzEpyW1tNDQgOobMkOt0UTaxrEnY
dGGbR1TZ7DHLnouksoPJYM3pRdgVJNtNDUXWOOn9ztfB+rR8W1NfXmq3fDN5BRkZU77GZvJNF5jv
/pWLMSVvJc2bEWGUgEOvy/kaszAFl/TqmOUvT/MlFS9cCoQRoe7EAfus98h14hXd6aGv1WPqI6LP
Q1gTL0bmgNNAxRwZlndIomgzZVWyI395lQJ9gl8ysmr9Y3Um3wsnMU/jbPTvArzJVLsfRJt5h3rM
9ODf33am9lpNWn5wISKeh9aiRhIlAh1ImavBRFKeNmANlHSDMvFT7n5Wph5W6a3TM+yfGBIido3l
qTAQrsSq/inzsVx3KBYC07HGR9vlA8RXjqWGWSw0iOit69wnwor9e+lnr3otqL4knD5BV9SCzYTQ
zlSYkrMlay10CSzbxWA+mRhQuGS2ucTp5D8hdfAdettZn1jdp36oVloVv7vJjbbOwArJPtUyx1eH
EkaD4sNF0G0GB9Agvx951NILqln3pBzoFbxSA9sWzX5i6cMzA6MCWzTd0mNZB4N7mCm/9bsmaj6J
2j+esuPAkdYPyeHbyCenctZoc3LOZm75uP+VRKdazo8UD+2N6b79jCiABEHj5JWZtbPrzNshx70U
WC7WEtdAoBlWjT233RMvsuSCsSO0kp6QtMjH1ElpeM8IdSWj/VvYuXsEkLks4xt8Ff3AYiSy5wPw
ifaQFZxaY4GkR5SGeA1L12Nh11/A4JmLBkA8NG+Plwc/UtE0T1UzvfVaD8s4nve0H8W2Vd1WtPNL
Tc9wxDc0BfYE9C9nf02OosIcEh/aeIguaeVqIBCR3ZTkxGVu4ZwL/xLFRbQdbZLywi4kHN1/iXuH
cFR9/iAurdy3Gb8zOzEeeuFfs3qg64BSgVEjfZCNlz+XhRlMHZgPkEnSXjapRKFOYxIiCKaMGiky
dl3b3aIYI5Oh1siHkh2/BZLSEzCqpBqhHPMuw8QSkxK72NYdsAQ4F8xdTA7YHkGqw6hnXQHhDKoo
DaaWKU2jpTWf4Q+fApJ5xgS7L7MT/IomKMDSso/Ssv2Yeaj2w/wIdK26d8YTwQh/R81HdyyHvzZ+
i0If4bpHM1n1ttgDaDtX05DsXAX5ou7VEuh3zlT31yj64RXP5p5sxDCoVBZes9Yw1/BO/j3IpmXW
WoN/IHtyujeZdHZFXeXBNhFm+zDjjvgZH4Sxk2HcdGe93Hk9NXozSkHsJH/bVBlrOeUVQaN54mKO
g01ULiBqRs77mbkQrtwQATDwuLA8FKL+n0Sd2W7cyJZFv4gAGZxfcx6lTKVkWXohJMvmPEeQQX59
L1Y30A/XKBTqWnYmGXGGvdcG9orulLsEog9ZrzZDqWNXFerkhs05UOl7NC/iNT8YzwOHHtzpObgE
YXofp5FWgdKgrUtkX3npAyubP1twc4h7UKjEKKXYK83fYeP28GI9BkozJzrSFkVsnKHOQnabKn+L
lfJ/CKIC/96lxkvAHGGvaCurNsNYJttxX+bC3sY10FUsL4ykkznaNlXorBmMhusB1vLWZbrIho1Z
HqyZa5QTAJh1Vn/uW9yMeC149q1DlfGTzMrdB5Gxi2Kk11Don8RUWxAm2LIA/iUYmaH+1bIceoKQ
R81sGuzqvctFaiho2DKHAwFIAtDreAod5NQ0aOgjfLGFvFttcTW263Fsbr4Kq6fKj7/TjHwmGyMj
14eyt8pwxrUCJHdOxkEDVMRWj2Zarun2zJMfUFI2jdralSGeJxFZzwvjrAvug8ecoYmTeCdr8bdY
7H2e6xAc1jv7Qanmmqv6WDvJF/QCUzbHkh6Epf5FDfZPCmZ3N6aa4qjdEVaVf0dtfB8Ffc4SbItl
v7mTBFAep5B0ZIKM//mm555KkqZwSNPOV640V5HM9BO0ymoX8iJw3+fBO0yzJ1LOtd3cvKEnGdv3
zec2Qv9UQ5SSvgsxSagzsW/JC2aNx3I5pFEefTpNuB2Vm19KC03CSPefjiZacd8oLnYJDNlyMTOz
Kr2leVk9/f8vUR5/d4PKD8U0gR9IxcTrDEnRJ3N651hgkEqoN6OlY3pPC12T4bDTsuJXp03GJ41E
AjMDvsOpJvMn7Y1+D6MYaeSc/FSV7cEj74dbO1RbbHblvRyr12LM31rcWmcb8th9dmiv2Bvgf4+G
W0MAZRYC6OstwqhXKbDYQTZnp2T/VUWB/RSa1vTUPiMCU8ehky8VCUMY5thuY3WawV85aJg4KUtG
Sk7FLBTTn7nRgkYqOQWkhe6ipPpnC/lcoizaW5G/c0HA7HQRvWDYmeWYbCrWW4w4wHHU98kKfhk8
bceR+OBVSusswbMTgMMsqs/i4IIbFnHcDjQKqTf6YxyLnLi1Bn97VTwHBhVhoDTLXT8VbEs3po3R
F53DJUEyAq0827BPWutFM+uGZsTmttkLAVbHKaoKiBVjr8a7k5xTg+myKvRBA2nBha+vdQRRkunj
WGNgQ/3EqCa2vgvtNldeaGRbDCHKuKLZaMAXeFF4UtKlB+FoTRLB+ercbSTNx8r0Dm7XDFt6SOji
g7vrzfQ2eQ2avYWTlTryONUfPRjNLXINepkxuKEzO2ubKiNK5aoBFJjn2GgbwgVIlLJOpaEscILp
FzC24J4M9iPDPNZ5Adww00lZLfiCv1j7D4qxc6ah+dO6mXMpc1vvUrfLN23d2GQRTNMmLnyYWm5H
bEI1GofcZhxgLGDymEB66bnJtav7EvCJfZPQCt50xNqMJ8W7xwktzZA7MSMG5gMapAWr5GvnYlrM
TDmhghF/7UDJdazqYe252tmneibZFiHKKmV90Q76DFTi0Qq2vRpH18oX8cbwyuirFnRcvWEdzN6l
JwNnu4ox+KG+Fi99T1E3BaQHeQnPJcYvO38DqOKxfBsOcxR+LZKqGVEaMxflY3q6+aL7ZHl/7hpU
cA0WrUtjsRkMbYMdIBe2S0YRcsN1N1X+VtbeJ4qDbzW48xmm8daYcHxV8/5lkowv6/bSWi1fWHaL
VP/eWQCgte/+Rb+NeC53/nCynSTWcW3ylWFJ89Q/3Nyg1sJq1Qw4oMDAT9c+KI4JRPc7jnoX/PY3
HPwtFhZs7930iWbXWcdd4B/gHjLVSJnTGjE76FY+uToEcDHX8T20Z/DIk3OeG6QlBKcau1qa3REN
YnN2p+KXKDFs+zgh3gZQk2s5mvV7qzMOR5GboF1adBnQeZAJ+phDm8jN4NGNMfFacq8pOg2zxZnq
mixXbbYwo1c2W69QIctdUa/R3hGEkJHUMb4YGkxFV0fearGTrGTKAzZb4pMU+QriEypzcMYQjvOK
+jn7Srv4M/De2yQHqxzbpA1MDRG6Q87T5zlP7czPjYoJBNscLOqlp9jAMgvv1FjmpUOT/K0oStkc
sFpEzsDFIO55Ci3aCZzbkEfGatDBL56kYE0k+GswG9GqiliduS3wCrqTlSDj9pw609dA5SHbBoF/
BC5+su0vHw48yhuw/g7uY8eaf7ed+uFD4htcs3hgeBYV69C132oju4c812gR6b35HJ3R9Hh/MLaG
MKSXx51eHuHwICveCozVBu9LgNw+SR5RZMvnPJ3etGFcjASwOIHVa7dJnb1djqhUSX7p/JRdvDOU
u8JGfjY/atGYByuRD0bD35bqf2fmyHfCDsoJ+csiqERNiDcUZgdAgXiDH5gf6BAQJuVMa6RT89G7
I1rXZZIvPJz1UTR/GGO8wmbNDDzZjb0Yn6LkKjovQ8VSRvsk1TuSct5EF9tHLTvS4a3joH1GCgmA
wcY316h7uB4WRCJLPXgxjUmlmpO/xoarQv23KIEVcb1pe4EmlRHI4QHXkeP9t1OwYGrnPt8oX1t7
x3Z3LoXdmhL9z4zcAiec/Rdgx6MxeNzJ+ftDPbmZSjrFKUN1kbH8IfDt1HvJdUx9AiPM9h9CTXmw
qn4gH5p0v0r5+1p688W1pLdWceCh9a7TS1baExoey9jC8JgPbuViLray+XmJKTamG/xBUKWde6st
BTSxjMUxaJtNXuEhgB3O1g5+JTBeKuJZEidP7vtXkKboIpLpTyvRcopFiymktBhV6GOaNAZre/NZ
m9K8q19FPv1l0QrlqZDhqkcnwfi93reuw7bZnsgnoOS1aw3cijGeQ0jqkUGVfeY9zrYqnVL803iG
aXM3MQ8sNbplH3pa+ZVp9+0mXRaHYvKuo2XOG7GM96LkhIEP3GBKJAvbnoaMceMyJ+PRaKmhmBdd
ojLjTY0pA3kyCIpBBj4Z3A8wGsuqxUINGw1h/YORTHTIJeehYlzTQLGdEuQHDmsplm/G1dFYtSV2
V7RfzXitkZDG+fDeLp7qLsXKOprdpncHj7VjxJys9Y9ko3YboO8s7JKttxjPgBDs0oTTjctH0V7z
Znm2/5EyNdkNA1xeoNoDa8BNXBF7TWY5Ihv9D6Wt2BGL907F9DLnbL2WXB4j+dU5NeuQgTulWYI5
YLEQ2DDBcqCq9R1wOjDoS4MhjgZGuG0DWeyMMzT3Zl8W6jUDbw7MmBajpnbM8/nxOVvuhoymt9mf
jjA/EPtOWG4I113ZplSbrDf0Gt/l3ii6v4YNUtdwwv3UWHszlndckSc6P2zNyX36FEDZN6VtjJum
Tc6elRZ4THiT0d7pSxzNNI6jLg+1aupV67rPVqf8U5n5n1ndbFUii9ukg1NHXPw29ex077VTtnPx
hW6soDY2kzNbwOxHrj2cRyezLs/Cm/0Tn024hvllr1HwpXu3VDfsw+7JLUWF+6c5ev50rjvkEzpR
50Kyl8gLuUWp8O0hHbjX9oii0d67dnBptD41nFmMCNG9TJVxCiu1dR39k2GlFq3xWpXjyyR6LJxl
/Ikx+IVD+y0zAVthh1yX0BvDosAx6JA7XOn+GBbJhz9vZkKRIE+99jDvW8t50M6djIr+BTqnNIg8
6bxL45gn5M/8AaJ36Bmvsw0sstE8CVwKP2YbXTxX/PL9Jfajb8ic0mmyS/3yNLLlx4jQz4e4ExaJ
DrF8UV4SH4RVIT/KesYgTnt0G2GwgWdk3LLANAvdHoLa2tayVZBCjeowe9WrZr6oE373rLTqjahx
85bzS4Cktc+bh+NP9yJg1h2BlhLZ9OKKDsR4d0GXBsRvCJgvugzlkomYKRkdEVQ7dZ6d8sT99tSC
qisqJiXOIDZVBJu3wPlzxeNaVg3LGzAozJd5uxyn/VR++/AzqKSOQB3C5BHYx4/pV48eqXQWuHuf
ydOqNzDNunjThA7ufd4iCDrlDKrwLZkzSwFAfoagnAvwxZAPtIZBqpZQrmcK2JdcpJ+Q1ZiVpum+
8f3z3E+s0uA0+9p50UkmGPAicqxoliFkHlqP2CQtrJ3S4RZF7jvc8JaW5tCb7CfK+agYvyIlcxfd
3zQQaWmqlQL6ePRN+qBuCPJNF5BdT68lECLCXnL6aN2mt7RAlJDHRr4Be5VdMWIQLjRXfwLQ4SSL
QQxirkkgC+82Iuaq+aWlfyRp4wwSEYsYSR1+7JAFVaG7VxSjgpY5TbxdU+GMdV2cOvmzgE3AjOo+
IKpYjdo+lOyo8NyfaGeB2xtPSWx+sYE5Wwp4qf0oR9S4acK4VsNXRF5abJwyugo9CYgv/THO9aYM
CoKCu/FLO/5L5yPy63q2qoRFVVSomLqmdlhPEJSP8RRdWslcOh5nbr+EQ3bKnir+74PvUDqMtHPM
RGKEX5caWF851QGfDM8gQqBffYqbmf9B8o+JJlsEGAYKPLEo+/r0DTkB17N2P/Vg/fWtYsm+bT5o
oLmnl+BqKtvdOCGTaDO+eYSrazTqHoaAGM1t1GwDpwz3RYKggh0zk+BQQnLuaQ924KvEtrPaU6zj
4FCP8YsCX7h3SN9YC9Vdy9z5qxsTUeZkHxUip36qkr1u8w/E0ZzN088QF9/KSRBq9wl+6uzJRKou
KVdgBB3jcr5FVd4RROK+tlG9iSP8gyiwgAADaXNa1OLeZ93yWI0oFCA/ZB+ZW8W7wSMNtHHtvZSc
pkXRvKEyZKAH1XQFLgEbUFh9Kd21jBSTAfNy2ED2QWzPXg/BH4ThCBEV5R6n4ZgR0CUT+DCDCQU2
znlo2UyuXDgHKA03dVvI4zgn1SppiFiJCFdUxl8HydC6ltYJPnJ0iA0Uj3Vcv3eD2+4tcwGo7Brl
N6SZhaCLANWIugRRbuL6DjVWf9514Bt0np6LOzKMftU9XxCh5RDwMxpoz9qU5Er0mggeIvyqPSg5
Q5dnu/ROQVs/CSB+h7GFte4h50rLRZDJUBjG0ja3gVrEcYCrEVEgAKJ/yi6zAzOKo90B/O9xqgd1
mayZ2cfUaQWkgTokiA/+q+vW12xG+KWjX2POH7YWyAumRD+LjAZLpM7d9NOTiVkb6jWqv5BGh2QE
rG5IwOhQCUChz2l5BhmTIHouMfVUJWIwPcOzAS/EIjQ0gYaldzlVH7nt/yQBG7/wrapZlQSMafEw
cNvPUGh63nt8kPEZ3vtn7fINY3zy1rDNV23RfXu6RO4r0l3T8phHafLTi/lfWQ4v5TPKkZrKG9O+
5ENtoC0ANWyvyLcXLdc6o2FYJkBksBGvUSNuJJ7kzlCKr2UKr1oi9nSt8TrY6KLofsIYfTgH7Yb4
vAo2nECQnRByg5/IcHyOxwF5Do8PzdG0zj3+FtOyMSs16+yBPAf8idOuNfnjxG1LVKPPaklxqi/U
pR34tV1LpQhqhmF4Um0yE4qljTqVvoitP4MGgD/FC2DN4YD0+EqKXc/D547sj829Z3H+tUiYCo+v
KFjUMnOMMHP+xwTyLSObbu1YAzeIEborfxz8te8Mh2lhzibDUDNQQYYoYlZKRrQ43sB9IkpTK/4V
Hhn1O++cciOaD+4nD50jMnTRdZSolrrmHQ8gMSqQtZmz0OPP49asY9blLiHeMxlMKgPZpC5xATfb
DBAzWTlRKxZEgb4iDSlyxc0UMD0H98OXwFPcyAXTm8FSwF677Zur17bX1Le+HdKMQCoxvmBlevPM
sTh3Zfxmz58xLzfEAw60glt8spl8DLbxVokTyttx3cbmyJXc7WfWu0Cj+PMrX/zFYd1BCVFHqDp/
axv9zMTV41EOQfCknKzY1OTB1RzCZhO0mz6FaR29xiX6AHoqG4V5eSpxEiPQDf5ZUXi3i1Kwm5+P
qRScy/aCV+i+KjALd8RIO6MqDv1ywoOz/D253OyIN/MdYeY3R/ZE5/Hwbcfh3MvuxTXt4ACv+TyY
YMKKWBZ73zB3Y+xm29wgZDF/NfqOtokKqPXlo2titNU+E5gUaCZi/I4qY0g3XXJtOkDZk7WsMUt6
0QBgRDaaw0lLVHhjTvRbhzJ/YzOUrE3/y5tC79kqS9bRNJ4pNpTYcj/KiuNIxRZe2/CvZacUd4Pz
RM7LvfgeDeunlSEmKc5MLzD+oBp80rbbYnhEG2LY8scMpoLqqnj1U4CjaM3PMSHq69QdMOhwn6xm
1//Ipo66E5zlNmpIcKuYA821+3siQHUtBHzXmmtunaeKRbCdTGi8EeGmpfNJ7JDmOYo/TLrkGGLv
oTVvdSmOqrHm+wBSUi25W1nBAjZr6Ig6zN64eZDrd22MKt4cNhadbtaU7kHB/5YV/yVDESSBapMG
SG2mEQwGzZO/cciWsZalIP5WMfI+mNL1Vok/GNuW/vbo710O+1VcUJioKPwlYvefCvsScuFT0jW/
+hi/UjrgcI95ISIwhrOPFU/FTG2auX4LwT0uiWpbq+ftbxP/NylZpLGSfCIp/ftsvvnS5h0ItfkU
ihFU4UzAklOoHX/l7TRqrKJzuGd8Io81Z+e59sWtALjC8Qecjo1KTGACYrjIYtAYTSTP+QJ5nf/V
jWXIRjo4mDM93ywL9N8ebrBGYR+B0bYzvPmrI7GVbMhoI6zlDQ54KIkMPdag8tEjphagLB7XNdx1
5mRwEFYZ6bAG1ebVnSoW62WKZ0J3jz5hMupk/BFoHpBVUt/BZZgBSG0jiz19q6OMj/U/SDT2Kbt8
tKmt2acT7LIMbLNE8iNxZfElIIvyqXLZu9wrkggOcdWesSN9xm0kj60g+Stu+FTgWLMQGqC9rtEa
IHh+cxITKEOp1aomJEXX/S3E7gKgGddCgid9ziRcPAIWvEng0YsJZjK8nKhHUO3VOExPc06NatAM
6h81hxGTCcLW4LoCci6B5858d4g1FZbZZHguqFx2+MWTDYEmi0+pPk5RsizR7pH5p8sY1ES9lYLs
y34HyjOYZtrjoWX1fS2qbMIXhJOkZsi0s+vCengwFHTRFk8dZVeDdvfYFBGfcEW/0SBI1tUgjn1h
TTwYMsdehyof80dOmUnYRavao1VH/1xhBg+bYs6YH0Vfmo/yne2NvjHOzbZeMxPVkM07V1TOQ/kL
r96Mkr8+RoQ6fZUeMRxC5t4h7IznEaz1sYceskFxHG9CGWOiEWmzozBjRtZvLSQArwojyHMc6Jtl
xSbZCrkidjj/K2o73/UJyoLetRAkQeXmgUCqYQAQeVlEGJbdHarRfx6rroc5GA9kJpdfwAoEPi1V
gI1rhUdavR67c55pviSM8+s2iPznIASW0MKGiJI+uQE+hlmMxQUUEvtvhsTM9n0F7ymefoijzk9+
Zqz7yncekLlW2Ez2loc4G65ZvoJhDp1LQTLuXaJlA0j+OgT+wEoq32aQ5+cYFGGUspUblCt2Y083
nHiTuZvg4UYTNh5LYUJHHqrPThdATe/Lq1UzMrHJXURxY5FdYXIZsWyv1p0OmhXaYfuPNqdDqTAI
1QkE0gTV93qOQ/EoDTPZRjPGa0Q8zGKZmR1IKsFA4nTy7k+EuLQt8ZcFbloXxRz7+2DczohmV9zR
3jXrX3AJU4zEcri4DDZW2sgXFDFCgzYtjc3YtRvQksktFWXG5uBZSWVuupT61cKGi/PM3ILR/UpU
yBWNrLUlDbmfynXVe9BTi/qhJPVwN7t/eoNiGpRZxFJ8V4vxFxPFQ5M4i8MaSkZTaiCZBvAkFjnx
3jwazD5ObRocWNpgLQVOBYigZEDG3WER1rADbJodNCFJ6ehgdkYjIuZaX8YR9tKg6TtZzqwSq01/
O0ub7JA7Yfjp8NAceSsWX8F5Hnuigx1omwamDWOOOdcKgBCFf09jkz5K4OgMrWcaSvKd5okVA2aR
tuXiahrB0yetDwwohP86zZvK7Pbc+Xo+MRnobQvSnkhIbCPir4yDW0cPuRe99RYN78JAWxyJEfNJ
2R2S8cfiPpUH8nzpyDB41fYZRJp9KmnCNwpBQFgKRjQBikHGV+gnSu/P0FTU/HiyGdIh72Lt8YbA
OTlgdMcVmFGrzql9DAeT4WY5nGpplFsOGq9vmNcG/SPrgj/WEu+mwrMDBOukRiaa2NYYxNO6Rcxy
orxG7bLLK2K3+3EAXYhId4VgNTgaqPUQZmQ75vMX0wCQUhJvyWWRsVtmZcKe6co0huRXiwyhCmJf
36d3HHH5zlMjWJKe8HcWgdRWLfzSZjil+USuMzqUyave+zEuDk4nfps562eLuXSLdhK3CamERkKd
5RYDuZ0tWv3I3cY+sw3e8H5lCzxlAP2+7CraGmnW78VcgouHi7FHxNYdS4nVw9dslBPDGV5IfLpJ
+dLOTvZnlNlrL7jXG9tERIxTuIIBCkClXSVGsytZDK1gIsk9+y7rRH1Ed4ChVWoD73Yn8z0buG5l
Smc6O1j392NrsOjSBBtlSzam2Y7ONVEpbHBiiJac+S+H8TOQjmTEFO9HzISIyrG6oty2pfsWhf30
yoxQHUk/w+c/oVG18asywAVWZgj6Hrp0cgs8tz8bTcwR0jjpHYwuwNcJXUk8Ey5YD84vusOHlYTH
zPJM4P8oPhsWAZQw7lVhWqfP4olJ+cZxTxT5VhSWfsmD+E/YPqXaC54Gh2WbCElhV1ECKsU12Unw
ou4bA3WYjSPnmDLIyZaPawhozoKRhMfW0ujtmgk3DZQ5IF8J3lYatbXB1IMUj4LhJnp7CzHxo8NK
3iPdk2ZlvgUDAvpu2SBDCnkiOPyJWoVtexhVW8OvPzniuytD3kVpfYiZ/rHRxbSEKiHcwgIs+4dO
aOjmgQwo2rFFl+Aygpy9aY/QgHoaMvaqD4yabWtWPAY/7dmWWS82efSHQeasmhqrOstEzgfaBi+w
9SsV7HMQ/XVhShyrvp+fpm4gNc+YCSpb/truZF9tNIwkm9I/hBPEQ0grm6qCKDHOccOiFDogXJHH
gnceSBFQ7kCErPKHM4TxeJv5GeuiwB93bh8/DxKdURn0BkD5hhjqKGEKP8pXbZPKq3vCv8gl1V74
RpySWAGcpDxJ0p6AR/c1b+qLn+b+jXEFc3DsvkldgHwIYXIASN0okoCJ57Y1kHHUQD77+0tWDH+j
ZAsyzjyZ2glPjZ1QXyURlNOaaqYjzckoiO7KNY6lhH4vJvMW+5vxNsixvdLuVZsklFC5h+Z1zJzo
xEZxI9g8nQTOYHvhlRDruWIky568nxnTZ4E6GS3LfcaITQKj0S2wmdUBovvWj4AtWwLVBRkADIMC
xq/ZXZnaP+pICvqQBHxo7kVryspNodR87uuPlsS/L6PbUerjWQY4cQpbWh05uAbEzjDd6MokPhZ5
09PMUBdCHvwCxz46DYHQvHInzHo33rhiLyf5FgVaPZs9tR75bmD1pep21cQQK8Wyt8bJe1cygFef
YAMZLGauDuhi9vNGs43NZL5U6et/gdjglIyL7WLSnMLyZ9Kuc1M2esEgpjQbqBkYJWXYdFKFcpUk
ANN9rQgf7JFJbeou+0ETyN3txhJ5aos/bPrbMoxNOs0QqUZTE/ncCugvj7TPDmMWZw/BZJ9Fmg6T
ZR8sLf3ehmOwcvP+s1/0NZ1JcFzO+uu/31XCPJ16k/1oE/U07d6XI4dP5sD5Jl/kkKZyTTxAvNaq
JWjEbH/wL+rfnRW8pLTOU4uBw2WDVuV5ccDed0gHo2fAApVnqLnpBKUc5uY+yNgNBcxIygxfA2K7
Bk0HUZFDwYpDJAbLQXqjrqsHeMbTsUWBv63hEVFyH1MrIRy+/82lnB4FC4nnlgKkFM57xH6/EsQk
yKl99prxy3YZSrXMcuBTbkN87ECFPWTvUdWhR5aEkqLa/cbvdsxUbcLd7MO9Ihqz6ck/TKqSQ7BX
rxx2zVPv2eU+BBx/HqcPNvr6NBbLmdaB+3bL9GEslCg84fA3lQP12Fju6QLMkDByRHgEJhVGuR+K
ngQ8c9MklUWeZsTUpeyezA4egml+o8/DlN95n3k4Q/ixuDJQXSoiaX5c1MUeMqlGhd2vxteACryz
h+hvNQoYwOW9zYf6NQ7169xAiGBT3J3hhJ2a3PVOsxH/MjDjnRP+aVU2Pa5glZVvnW+fPUey4/Ih
eHRG+DJGJa8IzBDWjeri+x0kg8at1w5huaB3+scCMpZOaEDLp6FlWZV7yXAhZZihP7P+uCSZLG3Z
3LLV+ypDCrPACcN13+PkM4FIZP5yzMgRL3PWPgWDoBxF3Lhxvexql46+Dir5S1DwcPRpeikc2+9R
8gdA7Fpep4RcG4P0IV5Vl5NQV/WS2cWooCT+huKuuFpxinUqC/Cs20V8dFBDsxeOr2jZjUvNdLOx
cAsXbm+RLIzz2C0TZz1ELtl09NOXCmglGwZngXCWNztP9gibKQr94UdaxB+pvq0esI3cPRsH4zCP
QPVQkz7hkHHWOiRdPIP/dBkRBg9ZGh2DMvfXgFCTTYqK91ibzRZkT/LtBF2EUUv+C2ckpar3omNk
QE9d8P9e+GPEorgMjD6uqlX/9wvuhbWrdQkrU/jnjlHuQbTiwvFqnyShJUT3LbSqzgWkZbTvKdtu
Y8HQYv+KF5nelYBygSn5Dz8R4hSufqKz01seUuKTY76vAkD+SwmJBcG/+lNtngmVRtrY0YQRcwUk
i+nQK+7uamCS2RSt3gfE7DAy7Oz1HDT53vqTWk6/I3XN/C1LE+V6kXM4gQ3BqU9AQCddmFrJ3kHV
hcCgijb4hliPtY1/5ET4hRnsg0XUxIC/qpcI7ZAIPrWelIhWxjzLu9AUmpnF9hn9Y7Oeyuo7QKKu
1JJ36frZVlRhuxUN7Du25XgBmoMFO6lIi57h0oRFX1uPKq1NTkuxxHODMQyZvvH5+4yJcn5oLGkG
4eavmoDazTBMSRpKINcm2BqXDJMefC2yooyY6SbJ2L0UKWJO5EC4c6AnDwrRbt/sbaI/tnkJN3uL
INHYDAN4f6yr+tlO833xrZAVHnKRIXGIZ45TExDPauxZBo4J55Ikym1rYQdbV+04LbElzQmQ74y1
b6eFPax8uGY713LXjgwWWk9jPSk7Mv/3l7hyrF0kEzwzHAvrMgchYYJ9hYu10IKA4PIb/UgR6dcl
vSDkK3rqK3zwlHZZC9g7angPcvBrG69W046Pg2yq5mWCLnOJwbjdnZSAiNCL4fwDaRVkha+GeOH9
hM333HT9nQMOjvK7EbvYgjr8e2ZqTWdTiUfNgbLGgRPBnUl/apwqaz8ENT9jLFwzZDKvQDZwMaru
zfbF+6gAqg8WxBsXh/nUWjNZbYu8rM+qZ8XTy1h8GJ6YFWYQ10id83uCexzV5Lf//t1//8Rs9pRW
Q3WZJKFjZhbGREIRLWQhIYLTiKcrA4WBso7oPcBNrAbHu+W5/jqS3UQ/BxsLnyX2saY+TzCJXBuu
rUwlueYscmIZW4xe2WLQ70y6UPeZZZNQJAC7Dr52auHiGUd8/pw70ftoESpZy6G/gFq61dU0HLB5
jnt71sx1YqqbOW3eEtt6S3hc7kMRv3WVq/GhxgwgDwMBM0+82PJD9/7TlH/KNIov4aBvdKIoXeti
Gw9ThZBuGrEluu5FZIl5KVT01kE8e6GIcV44JIZ1NTKvN+WydyoBHLVmj1q97P4EqsLoVqZf9QQj
JKnx41bCIsaw65L33vxx2zK5RjHmD99tOJNLTMbW8KsIg/eI5HDNJ/EyYy9bZR5VYjcYNb7G6Lej
xgxsQVZuwb+Ap489fetSN3yum2xeg0c4MjR3zv/9opUc1g5t7rn3+hCxFdbBeUNLDXoqptdxdQ3J
nQjbnQogOpQhFeNIZ/oMuUEeG2zim6KzH4Hpu2++O1yw8ePo8owlQRX/G8CUXR+Tg5X7zAwA4O2a
iXC22T+kpvzNmo2GLs+BRzVg+GOxaUEqJT0eOZqDKvmtssE4e/IQ5tLbNkwasU1nzDufgjB7RdqM
vpFrobIBNnJBZqK/CDsXZ8R2n17pEF/hFNch8xB4ymtpoZlrPBZW3imH7vVV586u0Ou5BYc/zXHJ
rtv8ATPz7XbIpY2IaYhk7XPpj2U2MUgLwLXKZeTF1rXkOKJGTtI8eUZTFu1GJtsr5NgQCES1wVtg
b0SL8qOeo2YTJd0HvXZ66yXdJLSd7yAfnbM7TFxzcjwBTFXrSnHHDlrxGKmjrbziVxYyaM6IRvgs
ZP3B1Hjl6tI6+RERWoP2XpLCmX4SxmyzoeQBD2+01qlMsNq2NnqgEE2usj6Z5vq3LG2eMKXiRwBQ
/sz3kDNkKaqNG5DuW3WB3ljkvK4dZANbTX4OE0Xrm36JGSd343NXRu1FChBQUjqsMQfHvcbePnrS
au4+ygDTXMhYmROBLWSSd98z2XdXnRivlJNUCeguXyLbwXzTx/2GAWsHqClpno0eEKQ/BdVVGJio
2jRvdz0yzM1oAbcPoBO6sT4izqVDGZDoykp7axtSzYbrxdw4Yx+gdUTM6HXGCbuR2Oqe7Kh4ng/5
4M0nXDnATzK/ORBzml7gIz0HZb2TFDw/ZLR8SzfUK2Sg7sYPUXUS6jFsvR80esRbQFgre9u4oY57
lLm2tzRR2OrG9NQySUAghjdN5czNopamOWvlfOqK5ks4gFDRG+Latc6qroqHkT26SKZPvfU/7J3H
kuRYmp1fZazWRBHqQoyxuIADDtfhER56AwsJrTWenh+qSbY1bYw07mdT1Z1ZkRnhDr/3F+d8p4V5
pqSzp3bklyH4f8y4ovMJiEisrT/+17ikLW6punVKwacxZzrvWPluarqP0a5fZvglBsaccvjVdTCU
7VwybYO9wfLNZlWZ6w/ric3uE9cYXKh5w/X/dyds7QFozZ1xb0ujfJRH5FP2wD4+Lm31qnWuCWv0
vq3sw1wwHR24i94U8ooBooVkomkVJR/izcpMymOJC8NZ2uiRF9i4426YsBu10W7sCBQHI4Lfpybl
1a7zxynnNSmS+GR1kGA7O2XjseQ7a1wwSxme6OHsQaJXbkvKqHFekHkrdveCLXVPyPpPOBbdPwq1
fCanSbRXK4PaF1tiQvlZ3ZcNUbuzJcbHOOKtaXhmPfI/5i0rQYoBAjeOMymdm25Nrc2TadpGKJu3
DCprbOsh0mt7VD0jxg7eEtHsK92lTSUIsEvecyMa8SHMo690PKiqgARZrYpqg2eqA0WPld+ltzGQ
QMrVoWZMmNR8qSJrOpUhYcuKUVs4QhAfNRFmgriGnqKNl6Kx6W1CHK6ELTtqg2RmacPl1IDiyx+6
BG1FRY5jXwSIlAcU8VODiVK1WwiKNGBM+kJI8HpEn8yROKVrBH2HR4834zVFu61rJpCLODIPTI+f
0taqbyjCKBzmoPPzfqRBh6Rfqg28HuNunjSUYYl0DwA28kNsydRaxXSgLthFwaz4VYKRh6qC2fQ8
BcdFyo5g+cNDjZxs0xFovlNGOznUiZz7aHAgTDTSfjDxthVFvxVFGu6FFj5FhE6iRygLt0Ktt1CK
n4QqFmA3tGyx0ENfqWcODfr9yqhPBBocpAoN4yyxjTbs/kG2Ym9eNPsUl2bKhAr2vdI1ezVZJsD+
EvKhhUypLuhrIgUrMr1CQE9FegWPl9/bQ71S5lJz22fjhxh64xqFa5YwZ7jT1BL51jwSj4oYEOPW
yOTrOAtxKISmg38UF1lMVovWpcoOjTTaFiNcp/BVu8G5QinOBtjLRduwb65BV4ToWkapBpGSNfJH
NZzDPL9EyXMXobxqNfm+wctPRhaRb3BERePhd7IOc/6j5+jqLcueIdQRpdWn4/tEbZAiapVTSryy
faFRrfZaWpFZYfV+NQDLbLGLFZDVcrJAnJqdABiT0XTHtJ/3hrCJ2lWyvWy+MmjhCh3tLZYl9qJ5
vpfV+CtF19JWTcmcJUpuOa8cII7kQhZ6UbXmGQrOdVgVjdrQqXsZwEelKhpDbZB/c6QGh6kOLn3O
rLNm94JdgqyOnqJL5ho9C1Jotln71SeI4K3jlBnRP/4hoWJk08eCMx9J6wTErLPBt9UtQdkKqUUV
wYRFvSlpMAmu6DVXR/YicLPvKwR/qOfxE0g6UMKBGBXPNutgW0QNR4mMJ96WSy9sTKe0gc/EAADM
okOu2cBrW/AFEkkC5QG1wlvVBRtW1ZaXKIG0CUU6X1vT3Fi2GV7VKa/ciM0vM/B4q9bz+BiEECkL
S/3SZlgZ2PPXIJp0WwoRYX/KY9dsZ3CZaStey2IsDktNrKGVKVvArGgLLVl+tTFHuUbWtnvNmo5D
ZyQPjLhuZoa7fY6I9MGi2u1iJdsFciBfl7b7IOAp8I2uEXscPvPWnBg2Fnn6KLc3PvHKzqzRooKg
3kwEObzOvYK2LlQwwWpD742JiF902Ud0uuwJ3nqFQ75rFQnmXFX72NNQ2VnR4margDBFi4d3PKrZ
riu8ZxstDx+Sdqa6YNMI6NXAxJ/YUu3AawfDATXH7dD4A6oqU8oXlj6bLBhzAPEg8hg6N40tkXDE
DiORlJtsBfHRtvkZDfREfVajJ5Czoz5D4Yw0G3NNDDquIxMqqdKLNuZPIzKohtPVKcfgtRWh5qZt
6snrZ0Zi5SC05H2QC8nRRYzdo/mqVdXy5JipYF1H2z5BPpQGKBFNIFYuE80CVirfPbCRJ2zASP2W
eAfkiprELrurJgISV4MJlVfeXAehegDdPWZA0hblR7W1FCKj4PAiVWwApifNhZSyWxk0uCxDEpin
9R96k1TM1HBp15x4F7KNat/om1+SD7uj1XCBp616mo3gI6oTrNxLX/sIb15SBXRYmAVQTtriPErs
JdUokLw+Z7Zkq/Ol6Y1my9V0m4sO52PJsz5G8yFr6PLxQpymNn+WqjgjHy70w4zlFtQW5j2R9NSa
QcfYDh8L5CPYi7GsbzDxV8TkaSXT5WAbTprs5Zlqeo2VmnehLASJ3ajhmVfQzFedxX7mM+mt7tq1
DAk6/sBUQcDhYIrypCGAqJad7Kbu/JpQGJaOdX6wev0t06roBIjsZlYauvdkuGEs/Sr4/MiT1px5
ruKmRjstoyZZ/dMjGxWmgxjHGtBuyKzJr6sBiv/9v6b4+Me//df//t/+M5bk/xVLIiuyqdr/12SS
xyau+ubjXyJJ/veX/SOVxFb/ZM1mKAoqZtuirCB8ZPxpu7/+sJU/FSHbqm5Y/D4xo9Y/Y0n0P4VA
W2kTVUM/TszfP2NJ1D9t6JC6heId9YMs/3/Fkli2TupImc1hWey///rDtGRDM3SNP5C1uzBwYPL7
Xx9oG8L2rz+U/4KeVGlkXelR7kU3tR5fh6zeJgnUaHocp6lAZstgOkBGdGa1KphmlDM58XvAapgM
VUfMTYfxqJgdIibLek3wczpDq+MKUeADdbQwYJwge6JrtqG5syTgs9C79oiMstOU75BKsKjv00h7
7FjNukqi2Md8/Agf+EQbnmUMDfk8W0LYf9KJ2UUz5RvDZq7eLns5AOqiTgDaQeXYKVKZeDm0cr6N
1Un2Wqt7ivGwg3X/yK3irRLSvo3nCCLQfJ+YT3KOXI8D4HmexdFuyy3NxUNroD9Vpuo2zMg3Q7lC
C/Auh9pnMwXekkrfeqhdtKxhlxSR4Tkb5os9AjIT5pS4zLfYA38LkB07pmmCESFOYfjshHAiPyuk
4liGwzvbCrb55WkUQXNsynH2oX7AIufKCK+h8j7iq3XbVRShDlCekinyMJpeuoyKWifFMDSsYyT1
5S7u+OnMWkXKjx0wNqZ4R1qSq+BF7WkhEKQnkaenmD5QxD3gm6Qph8S7T9C5UF8pLl3nzqrGLQLH
GYI5qQoEdDf2eAwwBmYh2meWldwIZsubOnTsJIP0SocQ8HegyCzIDEAUy5ZREkhcyLerhB3vxxIQ
jmFiIYRa6xhyUmHQpNUIVTIH54mmMIWSpmC4InxH28sGVibuoQKBIWC2YvTjaLacesnJs0bobRvj
mcnmZREMoBL5ZEASO3d2PLqDFRebueqgXlfAxscq5loPUyJhY93FerSPDfJnWXdjIatZTXN5Qm2P
cb9V5k+xZPtqbrNtp4J5oWWDTNSCaTYraqQQut+mzapsnyXz51Apup/M3dZEKRGby4EL/NgYiLCS
Nrtru7zZVhUiQHnlXc8KWR8GcsMyqmsfnRPA8UZ9yLrXZrJh/+YIRHAEvwBvIyDFU20Q75UV9z7A
YMIs0ijDu/asdtI7iC+wjgoBOk3OdAwAPO8uI5WR8QwqToYeXKvLZB7QmxB9ZxEUr3RUhQEDU3Pc
l+u2MlG60Q8r+s1omQ8JlukK7qI3G9KXVWELxB+JKziaoXwBJqY0JLMXbphDyAvFTlTg8+8wB7FG
A8EHtsfvRPwUL4E7Cutotct3ulDOWUgYNkREPFARkE0hw8LtbC3iDY1ezC6/6W2zGSSJX0ixlcWF
daVbOeatfNLrtIeQR843cjVoOTQ66ZD9CuRKxAgQ4ZlFvlna7yiy+GZzFVpXfNZr4kOxsi8ohE9B
nw0nCM/9iTCV0WexQ5BnFHwOuXwoTYNl3+q/B9jPwBA8sl901GpltIvN7DE2jEcdtVEco6KH3PyK
VI98tUHfzw1xk/xRrQtND7RiFX+oBlmIyvIj6uijMkkpqskBxEuM16xDJd6N9m+pW/6S2pqHLkB1
Il2ETqaHiY8V7seEU+WPGVgR7Mxua2J/QPPnNDIqAhN5Yr6s5Thb0h39PHKXqmY7ADhOkEHOzCkY
ejjxYO9R4GMqSKJnsK9D2fjNS0C54bYFB2nMoHtgRCDJJriHmdklXk1RUhNyejtjzluVvHKOfyow
VegDpYlOZfwB5y0M6wFiyOMyJVeY4TxqFoNlm2jHINkNkc4iR55C4LUsdxpBjGoWfIaNEfu0kMY2
mCzFB4Kb7OlefNFyDBM8bfmjFGp3EIAnt9ET+4nqHZVORZ640XfbQO2MU0ph5MVq8YAGCxImiDXI
3lmEtQI3nJB4/WVpciGm3DUmmmDeGi4gxj2h3ShAy9HpS0RwEzE/rMEcMm7U9lbq4bhvMg2IS0lN
W7Azsnor3tZrjFVn8aQCfSLIKfVJ/sAeGUVc9Hbr1/GlXjPmtLQmtbcZzyHrIvbaZu81nb4xtAz4
EFTLzaS8cW2j7LdZZkhIXx21UmdHEu3zpARPYRLFPmOw2KHwzoi1N+4BxjG/7HDsT/NzpxtPWYOS
YyTK2Zmyx4lH4qJqxmMaYectpfEowF1vAil8w+HQMfe1shNGQQ+r5+vShPqxCjB4gL0pPRZ+ID7q
U9y1zBtCbSdh0Lo3mjoibAg1aQ9b54TJcVdZbYv5r4GKPJSHPmh+rBwtKw/FZZzAqJaLnW94gQgU
EZ7UFJD3wxlK6ziDZ51M25WKHF8bExqpjh8R/9JUG4gSghm0M8YETGxVOG0H4hI2VoBhV5YKnQyf
8l2Ol/tRQbaqCfqIPOo3URgkW9vsmPGlKMNIQGnZXYrlJaLCv4CoA98Z4dVZVyKyUiaMu3Nu9Xkh
CTL8HHPlu5doXCQT7UVvywQ7OZ0MPUpeIytShdSrhFlWCWn/JhV0fSNbth59nIKzyF1YqAWDZd2o
8dHMhljjiTpO9nmWFwicuDrYZ5RQWVf2ijacm1a/zv3UIlwa0I9iEIRCRSQ4x0KT6NlRkCXgZLLJ
/jTCJUqkmWvm/EekOJAwb+d7MyaVfEFVY0oWIQ3VuKN3yA8hAKWQIgL/IeqaWHxq0BAe9Ci/kYVW
Xnom3fjWSOSCh3PFx8QadTrpMRM4NHAk4w74B1ml5KwXo+8KvMqmIJXLacLJM+TpHCmqG1RoWaoW
2ImVSn4HJYtt9cJOg7Y3KxUL3u66Y6mx2ONq2Jo6SvGqDidfUUZyLfrfPk9eBhlbuY2tZ4OAXnP+
3qDZ7UWCpI2YdRHbIq5HV04pCM0yYp4DPY96YmaFUEZ4oEB8YdbfTBYcJsnMUgwxqx273vdiQf5K
CJ2EFM+te/UHqwFUnCFxx8Au9tEqqbdYtc6SdrRMqKDoEU1nVsmaGZXmUocJ12rGKBV6ENsXyhu7
MAGYltFNGxRSqhd8hsps2S5+wf2Q4PtpQUlvzRIbR9gaPCJyf5Lstxp7+hYPGu4/mcekrnPbmZT5
kWdgOxRrJsFYXFskDHujKn7wVLEuBVuStzOQonOshzgdWu3FBnMCUS7cLBPfxcLSZeqYl9d64HcL
S28p6e8yZnUOIvZ71SpAUmNbdJvJ+GD17ZGWBf+M2k3JO1j7K9y96txKCHxtS79LA1aUmeCZpfw8
L3H3wJQ/nJC4LtoqQ0jQ98A185H4fSQ6I742GZ4sa4kRVYGltKoe1wlDZoTpjtKWDRPBUbh9tTyT
Hi+3sDnqhGLAlqlVx0KFcFq781LetDHFMvU2mFQcRZu82Ik271LTKs9DCBddH8hhJsvcL4XFbkDY
+05C0xtIXe7zmVbbrW5I+LFkPvmVU1nSm4Qbm8UGEddFIkMJBQ2wxOJnwSztaJic3GAR33ljfIkY
wIfZpKtzFUOcmWtozMJDp2kvKYHZG6gzoac2t9Al4QKNZ5DqblkwoSCRi2MgfixFcVAzoXlar380
evUD2LtL4CQZ3Fd2hqsW7oRVcJmxHZxDbjm1FS9iEsCtp+ioJYitFVsrNjFrInyjYPzTNttYWQhX
tsQHUeXLKRkM5m/Whuzi5tTZp3qFqNYVG5ZyKg6SVOmuZeACUotr1uw6HQKqiitHtMk5Hwk9ZQ/8
I6xuj78JgKd1h9qFcMa5JTAHOBs61wEccWIuRznSWcGZ6YXEq4WOyv6ZzNrAUEMurpCSBzZ4xPqw
TrapEuts142i92a7g2oJHchmlVCrYoS6BMR51oh0U4qHMo5yF/80CqCgSQgiGrM9f+nbjL1eqxUN
0Ss2Bbv6DhL9Ux7VCY+ouK2RUgHRI672N6nTekH0wMIl1M6SDPmhBLeDTpLiZcZeOwUohTFp0wwt
wYWRHfba3mLQog7YFpiuR76s2k99BWhL2jUxu1KNpSobnRhtRWgdylR+SxEpA7hpkYfnUuFjjbop
FST1JZR8TuF7SSjPzGYi3NfBzwyAqhj56/oqcqcgvCp2fCjtCGF8hwDFlIqfUFPvCYK4KBNOopnr
YBNlluqoWXJGVcQpujAJEzWukL5ccBiL+kGkZXcJNTyKQGjahKQ0pXhKyuyrJNBxRAjmNPpFYkO2
gSr6lqgYT6ukvmPLzJipAJQkeWmfH8t1/QyJbtTFt9JgeislcCQdGuGht77/c3hTIGOAVF/9/PXH
x3ceF4Cp6Nm+uv9gCkPEKqOur+nfw5/S/eg+/u3n7y++fOR88TleyuYj/4+/7H8Ob7Q/mdioTGBM
A+KKov5zeKP+qfIbWDRN09JUWWNuUpRNF/31h6rzRQaTGVlG8KyAYfrn8Eb502bQAgzKshS+1jD+
+F/f3vUfQ5n2//j//1b0+bWMSWH96w96YflfpjfYVQS/JguGOOg2FPID/nV6o9mQazDKDDvOnufK
kJ8VOeE6rGi23gIDuOCJ+lOKPYMcIXUTRucCHBkeEdrBPnUYmhDsjhKz+MWdkRiOjiMKiujae+ND
e15PiMGH3iSGV8KsaDSr/IywU4Xb3zzW4WOs3s+qbx/hYrzbkJQAm2ePM9EB8oXCvek9ZBKLR1ce
PHEIlqMbiy0wYtaBKCvZ0OJaLhgHgeLL981rpz8Hucd9WNEj9rK3hZiGMj1YcAvuWNwOSIBbNvrH
kSVadlBCIms3I4XDuCeZoGhdOge0BfsVJUmKiHBb8oraCLt4dlGhUADyq/bSq3gFJdu/0+L0X1wq
4cDl4jhUN8pnH266a7H2iRwdG6xZWeBgXWasIz9xjwkiVdBnJQ+I20rLPZPaqsAzJHRNcpQ35U77
5l4b4Fqg42k9coAWjJkkMvpp6GCUbp+td2mHDVB/Ge4DrjP4Ik+QkaQ3NPjhJrhIqKofOltH2LGA
nLc6fvjOcmsfOIp8no7GKft1sKihcnWwwo+4udBpPSsvleIRO6Ei/lTdVbNTbLaDhgloq4y3abkM
1V0BJ4ekxVE90D4n+ZbXHBR+DzIdBHD/m033iJCtk1p6XKvQzijohy+4y2azyxUfZZtOc4YroT6p
L6wHyP2lbeoY8E1gTQG2O2VyoCYdeI6C5bHnQZPOlCwifyDyLS58kv1cQ5ybcW8MT6I7NzJNuG7e
qL+2E8q/CZpGJhytgpDF1ElnrxWpN2V6lOAkVN/yrp+jF/hcb3wIPCs5V/qVRCFD3xPOhwO9OmNk
/a7H/JccHEiov5leHgSjfb1GwqFW4oj9w0sX85cdGZfWyACuo1sc4A/jqNgyjbJo1xazix28ur9S
I73NU/SuFj1ZLeP3+u+hzT/fRZKTTZR/KlP+WZIi3laPGupiHXFnvZvqx9nKjnCj9gudVZTIbk4P
UKk3t7chW3QC9QrjOyakGySPQzl9dWCdQsD3NaHLfh4r7qgB1OlPIsEMLEJEO7gimSBJyIXjoqTk
bR21/qFDgycLvn5FHlkjArU9myLE+3W7N0lISQla36mNudPATCXHOu43jezUJsMSj9UEQgychKag
+bSgD9Lkk3WgBccK6RVNp9OMjIv6Czhw7Lv4DYH0XRHp1MSicxyTnZM9Aak5p4MnCYiZ3FwTPvtq
CyPAjk9GfUS4ZOQokI3NNgr9qj0gsUbODGx8Evuiuc0gsvjwK8p9lOwamnIldiqi15RPaKRI1arp
MwhBil5hWtL2HToEcWaD4h70e+kTCBj2lWvjYa6Hj0wx3a6IdjB5NxNA+WABknmMe9gJy6s0Xrv+
kAyK0/c9+tbU6+d39mhOZ/4W0XulA82anxUsA4N0WELsLgdpbB2nf0KXiPbnEjNO1NV3ddpVuH8W
fTyUs+WHDKJQdDqRAZVNITsDHxY505yO4h0GujR7huKsSbQyUQ9P8VS5bfPcFO+STkV8B75J7atN
eQb1iNLoAd0Nvop9K70Y051lPJZ9iFDuuDSvChbNFevQ37ruppCOLL8H5WUuvod6n4UXEXN2N/du
2oAreiQsnejb3pG1OzGjxzF4j5aNsey7YNd/CnFtwJ6gnqgUBv1fCu0aGC8TA7Pdc9A0nI24kSiO
ctfgsph74ljn7LPMhu8oiD5nq/+OCUqx6/Z7/bUiNX5lcbdE1SnD0ixkAt6Gayk/SJnx2/Xtd96m
n1rGf7zKWZPkM7ZjIiom/jpZO5KI7SbBZ00U1URl2ynjucX/lATqXbFqWklKi6qdDg4hJosCd0Jc
kHKKsDriULR61FdztG/kB5yQcMj5LA1rKGvCt5wa92j3cTt7AwaVyHgKSy8iuYm4VxI/NUKOFVcm
Mq1x1sdAzXzokYzOEcCHm3YQKEecNcpLnu+N+pfqOgyljZYIX0ZSI5ExQdqBY7S3xsy/IZG0xmvM
6VsiC0Gt5OsmSgV0hjgM08FCmdYxrzNd8sZdyxIbV5MLdBHqVYKSZ9m2p4aB14bKNWe0lmMWAKFw
Cie8DMz7gudtr9ylgiM6fjMJSDaXrxrBQwCpR085+dQVYEcEAWIsFbW7JVsAPmWubI1KUjBYJPCM
bGBm1fsGIyHCbYflOHpLnAtR6gmDa7Q+qvUzCj5F+R71PR5yzyq+etwLVfIgkxEt3XVJjx22vdE3
O6Sik9SZObaKQzGV8bi8W/iplfLViLhvKvtVSw1PgyjWIIYoROxMwKQhZ+Ce3CUaHAedNRFnMiHC
CHIANZF1vGM+ga3uYCu1i+SiRv7PUJWdzt5g2llya3VGv1Wj9BAxPUGH7hfZx7h8oPN0da4OpZte
g/HMnpwcvmJ0YEwhLLPcOewOA1t6CTBc15RYucwH9LrzodUsd9pX0l2qnWvlNR+IoBVIg5jg2fML
9D3M9m8qakc9f8FsT5bEVB7rsmcpLw+Qlg311JezAuo/P7apfh9Mw+APzS2ac4TiffeyyOkBSeVP
PJzi5gk9LQhuw4W0cTSJOMBS7qK/ZxDD6RV7S9Szmwd+y1sZzKNnGh3p4Y+oIrEyBiguQQg/jU3o
tnP7rRBW4qg4XsIclkkE8CLAw5ll6OU46pY9Jy7PouK3PXwRyJjkNfHDG9W9Edr7fsBaGcWHZV1X
MSczkhghZe2GhtiawXJ3zuLp3EdXZ+qvNigIvLZOx4EqIeGxK1DDpGObV2t6Y/Hh2oARsrDl3KsJ
gcKcFNYHxIO3An0D02ampcwOQ3KtEvm6rirsKKMeI/jCiK6pWex0DezljLAoxLIaSohhG/kuFPG2
w0nhdowNNmKZMBFE144aEvy3g6l209j7IWNHMH0KA6EZ4QNFwBtFdYVRabyXSG3TLmEwkcxYexUL
QVn6pSW9KUvkbfXZie+JOMEIPQKWKgmFdTXYTmr4M2EWQHyH7hhmJfpy1fI7Kd5YcnmVwLBGQO1s
rC0i5iOOXMOKPyX+8DojbyK96liIt23XOQmPW0gUo9x/ydm3AvetuKXI/WZT3skIFPEMpM4WtJOr
sWVd9dBLDHZ0MV4k3mod98dsh4fYfiXAQ69w64Kbmfas/dggwXxLPmrmcIDy1P7FsqOLHMXnJpzd
mCmUrT03qXqpCziowUCGr4yIcjAA7OO2sg52ft8ET711q6uvgq0EMRwtwEdGb0l9D39mi1fLHzVz
qxkpvi55Dx7czaDPBHr40ug1NLvH7tMMaCVAJsyztu3z6c5UW9zesD0byMGr9G6S35TAEICjq91Q
jF5YR1+BPYDpjX0+gCt9qiGnftioqw/UlE85mRZ1J+5iO9xPqf1epLg1WaGilWFLuRApYnmx865E
6XneTImFFnFHRAlhPRPPYLuv60vKGGcU+Yl5+0eaKAtIpBEVu37FXbhvBQpHc7KQFyYPdvb3/I46
DzA3vMI1CDl6lXZhfJagnraUW+X8WY0/6RwcrPgSYqecbG4oiq+SGQNkptph/pG9G4N+JTjAicfO
YS20n2PtIiXgGnqMQ01wvyWDjRTWEg0KptMYmXzh69FuslbMscg9lP8PSRFt5fE9mmVM7oWXIPuN
knt9Np5zDK/EFprhZV6J0CQ9bRNwmFYdvhIhQNKF7hqEr0amsatBOqyrT2LvHLbe1WZrW3dG/5Qq
90Mz7cxKOZn8WybjKF532VqwgQ+7Z2i6b4xvbHYHBY5Bp82AX8gxn7mSEBUmhsLq1TiNlUTaU7TD
espPxDsFNkec+jR8lyX7rheSD4Jqu7AbQIHrrpCbgkAeU4WLNCb+nP/Kc/+WjNoh50Cwhl9F7rYL
7yAZKz/ge/wS+R+dK5HEVMH0gzOjEYJkKWpfyqC8L8xl29HXoUskqT59Eu3amEiciepGljBpzsVW
qt/XSF66O2trQmXWBs8cwWb/veXwSfjcYln2ZPOt4IoUbDgQdm5S6MKqBQWUPXVIXjn+jKJDAsVA
Klj05yb/UjV9zcxmL79M3oiE9E0bSJCOCnA5az4xW0V2ciktmBnhiu7bzRBXm0AwOZUkqDSfEmeC
SoFh8PHIB3aB031Ddg4MSZ+spD1rNNzW4lw2+XGwlgeo00D59Cf8KBhoFgcv4pqHFpG4LPlKLO30
VTgoWW7XtJ5qkG51GWTWhXQZdAQYtu3yXPe514PJl8o7phBeHLzK1Tc0iDs9VbwFQFOqe8gfGZll
bjJQCIE0NI3vpQmOY6qy1ZP4FvoDS9Xrwpw/opQ0y+5OYos8TmCZavK3aQ1V0jnh63spONUccpY5
eYvC5pZKWnynaretFomE6kONor20XsvmMyogCYnBsTT25PVjwPxbmM+18RaNEZwPCjelWGukTfVa
MJkoCftoOUX1FHEoETUzZvq04c7q7hu6yuXKz5oQy5eU7sLpqXILSsOhzzpnxtvWVg9Tf6y2DBAK
Anw6EiXOo3g10O7Z8jMbOINWMwmekvQUNdjh9jmXiMCoFtBMY5Y1hnizGOypNNzr0e9SwDomTc8i
B+6BBf8exWy++GQ6c9OTfMNk3PZNXrZ1H00mZ1p+LhZoBo2i6cqJzV84QgRYeAzM+MOWHhfQK6pg
ZpA/WvGBwCYhT070aLBfaK/jdFJgHiFLl3V/6vyFt4OEbBnveW45UsvTTAWZi0cTK08+nxm258hs
kuJdXx7RzyrqdSbfymoTZ+4fcsA1g3KZwZHY7J3iR6M7t/zVRcCQ5ruqFec9L15C7Z4XorZjrzGf
0+mhDiNAGDQs1oE3I7COtvU+C9VVRrEDLQVc17xT1AVXAXgY9SdBSD9Hr1b9FJXSViaqfs19Nkkk
KEGzm4BN2vozdXq+TQORY2rXZHyiGMhZJsTgh/OjtFIl875BMo03BD/WsIcezTye+YISQzxAFxss
9c6wc3xgV4VpC7eCHn5pxvuMrCSraMSkQ8t5XseNoyDm6NEn6sgw32dNPxbRNbBMz7YCT8cPpWek
PrbJ0e6e5VVk/9TMyQ4O59lIo/uhC442BzuqWSVtOTcfJvgzI3KURiQXO/ykPOOFzz3b/qpiODaf
AQtRdcAlCNxXuOoQbIDE+lmbuHXDmr//jCW+mLybJfkwGarj9i4IWQC4fR/AvGDXpXzrVr0iT98B
262EOicwPitxtsPTqCQbgMTsOLV9twR7CYX3r4UYPmsOBpOtnovPY4+CHXSDUWLNw+RyOwronW3w
boi3QbdOzfo25q0XRnvwbZtcf1wBNib5NIudfobL47KTy2BbUmKAt2GdwMv4bC2EPkTfpbZNbY9p
kr7VkV27iM2t1jiZXIEay2xa5Tk3XEmozsgHTIjUcUPzYKR3DP4n67M1gUTPsadZFersgzKbe9si
snWDt3o/GxfuNZVho+EbJWaOfEiZRLh1GFMkGbd1D4W720E0y6yPlmCOL0E8+7UJxI4SSnYFIndN
6ncNICgLtJiRjeA+XxNSqAX03kr+Sq2RueFILzj5Opgs0+Y2z55MS/qOJ7xkKGS70STwzBlF+lDh
2uppB3R6rwWtGQgIZhRfurBItdY2bfybZiAhX1YgzFhfZ/WRXLjYYz5LVwdzDm5mrG+5t04R6mo+
UND0ginYmjciFR9IO2Sel7pCZehqTK7UzHzXEa/gcZJfwdjwDOxzjlRjXIt7aj2jdVJY/Geibqj+
vsSIoN48yVjvmdvm7Gw0TYNJ58fpD0QxPhQiwQd3aNlPqC2fCIakQmOuhqjLrlEbQHeEOdOYuOyk
69wYf/eccfCiK8hblXeFpYy9DfovO8WP2n/R4jFI1L/q+tbF3zGEtOzBCF4kLFXNnUxyAXJthrXH
cDApsuS7aPqFYudUEsqh+a0Ob318bNBeSTbw1lshfeJ9IgftZ83XZc19t6Qww03qTXXEeq6BWHrJ
iJI1t9xKWccZ78rBs0KYzwT/f51W6UDY3EqMGwvdRENFyshnCK9Fn/r/g70zWY5c2a7sr5TVHM/Q
uAOOYUUfDEaw73ICY5NE3/f4+lrIJ5kymSxSV+Ma6JlkkhIEAnA/fs7eawfBnOnOigxZRoMHV47H
nozu3F7pfUi4wSOdW82+kEV/aJLbqcI29YMjLXaUfGNqXHffkqbe0+Z07L3kQZjd0aR7Ux/C6jSJ
dx8BNm1cE7vrlGaIJJB/6zzm5gcIE9Mg7+AH+AfZol3b46ahp3xRdudDfkEzL5LPXfY4VqewPCVE
WkN/ZraKPutA37qmVz2wxgfxM18VfOWH3mdDCYDI6CAvftqkOzrM00BYIpK7Dgum6fNsrn30ULHP
ZyKP17u6QRKw0OPDIkTMVk9PIoUU7G8FgZmy207BCcwZAZCsShahZGJY2ILN/2jLSyPaqCZB+NAv
+uAIwd4a31T9NsaM+kS+Pmb1fjWU+9ICmqk/cbBcedWmguhc5u+kRtnw3ifzxbTQhE4P+C8hYy0L
jqmexrIcXhMXgF6TTj6iMqnjKB9xemEXHzFhlRdWRybAGdv6oMr9GLRIT5m92e/SfC3aAZRxht4A
gxUzXfuB/IRFqh4y9ZYOtFL72aTIIZr13J+umkvbv42TQ1bscm1HJW2Ol3G3p/vZpVfMzMtmY0yb
qN576TbuiYNPVqVxNlX4RM5H8r8hApZnCaSD6dE1d255UByfoTnnw86iAJo4ZNJUPEdBwaE2tnZd
+QyktHVQhTw19DJHhy8RzjmSNYJ+iTk2eOCufqL5aUSvM+spR+HoDFuc2TPxzyBZTZzF+c9AOyoA
f9lgLlzkWhrlUTk+N86bT2tbxvoZpjpWIbHe9Oqkyk2hbZDlJwYlKC3O8MZM8ZDuBIME1CckmOra
ZiPdTVheW+5VprYSNweiifCMcpYw2G0gtqOWIgLispu42RD+tCQkmGV4j8LREHuFbbob7kHvgCAW
wTX8qUT9wKIe1LdyfgsRkPpoPs0XFmn4fjFgqkj/WYqrlsGJioH6GfTPbjHosaRzOoX9qY6TuPO9
c9jeU7RujIPh4705qx5Nq9zSZhbLzdyFHpCxjbezrt861Rwd1X0rVhSYjtg7zptrH11vi7ohE+e8
++2wRYG1ceLr3n1klZFvnBHolNBr2KJZptjAFYsYhn6iTlBTxPK6WhBgHlpXPTIS3Tr66DOD65o2
s8RjhVv2mmNvQ6cCG35ebXr9amLYU/EVbQTpaor+8oHxb4HxkgESwj9fO8f5MIXn2tAvGn8tim1w
1IqL2r6h+HRwcHj3lBxEjdkmr/1F31/VPEcFjetMGcDEryZ5HRmH+J5ltMg25bglld52Doibqu4s
dR6D/ELQnmEkLq6hY/vWWdKcWeetOm/q7eidQB2PzgacQ6LfzMeo0Lgg21TNDXb35MTgjDZzld6I
da1DsNixea7gai3AW+CSpiRbKf1gkP2B/MS/Kjjfy5XVXoLADhlZO8/6dEQvd4e5nopyZXLeBd+L
wQ5VMGUSBmB0Jv0PfT1Hj9E3imDetOiItoGJDO6QGGsBCoeuKMNxBl+sW1jk9KVzZ78WcmMRtaXt
1U/9Pb8ef6o362RC6V+2P0koIISMvVvhf3kipSuFAbqg9du2KK0AQS035Y/mprp0XrNgbYW8Ohvg
0/xR/V3DRXjj9RUUXGYZAUjGBzNaZfXBdugjMQ5F6H1oYC7R1kquvPYC4HE8LB0gB+liuJqu5NHc
58ecBvBytDfltOgu25+d2Ml8B3Kdnx1gUxOsTGd5KPr7NUMpkKGcDiH50hs9hnf1z+SGP7550a5Z
mA99BpZM7Mw3L96gIoegVYz0TDhyL5NyTcOFBF5FniasJD6cdyAO9JIGsq4chKqg9cl04QS2KBBl
LFUEmAKh+C6NN1MHXGiD3Mjj+IyMKFixuYxMBQFpLKwHZjK1hbqZfJAlJvzSxgRzgPYrUNYaS9p7
HKSR01cvhFBiBxouAc89EJ8JPjW4H+fjrpYSTaDTha18czvAZ8lV9EQkWgXvawXdgeCEiZNFJqPr
rs5Ohg7AKCPgQm/cx8zaUZCAPYmiaxK//fJZjFuqa/j1DFc3cQtWeUFQ+9jsySgETRbjUSo2w7SK
o1Xqo39i1AnYi+2FcNJkuDQz8gxQCMUo4DNvM8CEYmv0UOGN8Ytb6WtLXg+09TClMdYSp40X7Uv/
iIIj8NSKvgOfdV4e6O/XXQJekTl2ka3qGINC++4nNiEXnGRK5KvQURvvLmVo3hQNx3OUkA5DcOoO
HyKpzYuGHpLByi1uPw42oLP4PV3ihUnVGZ8xsrLwZDQJ1xrINiaKFn3rntIn8lgeQobumlqbfBEL
0Ld8ds3dYLwQWj4cSG6E1Inw06Sp8jo5b1prw9HtFvLxwpb+Ks7P3f49nN1j1lqUp95eZrSLKxB8
i1V3btTWY6E/2XQESBaidlluLLhq9Zk5XGcwfhpccZyjDftp6MH0TM/4KuYhI7b6zX4zpEeU3rAG
1yMlsC8dXud7ahFT7RPi1gb0Ms05Yt242MDz5dQt4lV22Zyn6F12hJjQuHigaB0uuPfkjTNHeWXN
T480oRV9bZr4IAAsSKiRWLfwZLNdq+0sjHj9tie8z1k9cnkCXXFH06eYDoK/ESMVrcpddj2o5fgY
EI2R8STR2NMN3+Q1MX67ul4TjivFlk+RZ9EbG96tFet/98aOOpvx4PF568pi7dgQzZrF60GsZL9N
xLs7Hrq+X7TaPSMpWxsWjBo1az/3AssV7A2m0J6/mqqNOdD/goC3Ut38/RvdJg3OhgLZ115yt9TY
T2y9QPuAqS85GyMNwxmpOZy5Nj2kxWk3o2Et7RkYTSaWqeXissRkdhgvbFZasQpi2mkrnmvLIBOg
f3EWWZe1sWcumqdsXFsCU+LCffaQqG+leRUFR84q5SOLKsFac7wNfwlYsQ71+kAowCppOFvg3uDy
y6C5HPNzOE0AlpH344gvgSaF8QllL9Wnd6+98ptBhhgiwF5nNsyyeh2Od2X60FO0tkclgs2cFeQZ
2X1f2u+uveqdLcepIOZYeBOeNOVuA45yZMvR4c13G23Atc0EMivKTdiQkpguU8++TtTtZtDuGMfR
AtA6/Rjh7EMKEPIUdd1tKaFobKj26LOSzGjrBqxB9Sz1ByleAwoyxyUZtsf4gtrk1QFDq/qXTS0e
0wksoXveUrq4Cpsqum1I6MS5QTTSix+DvK+GtxYtZqY4tkAjVPTMERZTSwNFbA10hxQ2FWU2DRD7
ZtPJte7Z6VJzjOqiMKV1SlAJ5uzW+PrrY0KyXOHKS72DdTsqTt9BCW21I7r5DFnQoXPj8kXolWQZ
p85x1cYG17pOEYgugoD+eKFwOiJmR3XTF+tCm5AD02FlVmP0Z4OdzG5zfVtY8N0qUyDkNXjtcqsY
jgYs/LE3rwkICjmhexeWwihDsYDTXJmbkoCZywgWcNFFt6UYXy2PfdoMkedYQ3ayYwyLQyXTTRAE
TFFh0vrvRkdjUUUYxjOfbaZDHzPPJ4pRaLvW7iPAzVc2vMJXX0wc1yHHEjbcnllmAhtfeHSXpJGc
l1WNvXH+76LJDPcNAcPZJPatQ56zBgNgoxNIsDHLYe9mTXmrQF4AoSb03en5sN16ms5iwAVbo+A0
MgiI8W7Un9zRD88r9pwDCSwuZFVt2OdtcPBy4H1lZ25kGZFgiFGnGUfgxV2d3APtg+VDyNVQ1ulJ
Yr2mxt0bPsEgCvvrwZ+Y5TZQ01pgtqe8tpw7XAS3YV0EWwPWwE7rjHrVcwBZlY8A2MOj05Dx6iJI
PIsvB9ukCeXCi0snszm3dKZrYwv/Fxst46+WmrlkaZhQhNqZ2d6Wsii2bQ4uxoqT4CbwOOjOA6uw
IbK8wpN0ZZkMaJ3m8Os/ZC04XPxyasyejWR2b5icCyrsHKVROQdU4QE2j2r2e7iz86N86Dt8IOyM
mEJsch4Yb7Fnt0V9y//3QKAYR2FrlSpGdLDZzrIKj0kyu01GIsTQ7PQnOdIERSm8HYc6XAmvv7VS
S27TNPspMQ5jjWZmJGdPS6eRP5phc6mxu3Sz7wVMk08UHVYYvpUNyZLUjD/bFrNLIbQfXRwVNH5B
AMOfnHVRmUBfai5tzDbB7LqxWJYCbDihEd2CGN1GDseu3sm28Wyy0wjWXGSzi6fFzqPXzktNChft
1ZixVjm2FMIYf7TZAgRyfSHsd7uFfIo8Q58NQx0twpKAUwvQHnHs0VoZ4fs4m4w0mpQoNJulNRuQ
TGM8lziSApxJfYqNHkBgsM6JGeuHeotB7KqkqVGSukK+EQe4vAnvS1x2mU2RZU52s2kJN/AFZ+sB
y67RuWgeYB0qmujLeW01YlDJjLKZsrDfZsk7yj1ywYW+IQFul7T6lUcURVsNpOVyerGp5NFE3BX5
cG/V5tEbI8RUBofVLsYRZgTnzKJ2psIclSD5Y0qBwgyHwcJknELeGcG0fX+yCq87pLG+61DsYfS8
rUMMaJ0zdBwu0DSHaiOkeKsonnVXAH0awBA7YBlgyiEZ9BaOk3LMWAgnOom5k9BDZTKL+KYzOQbK
6HLkYpUbPHkAtxlme/u8KR/8of4BCQAt7YGsVex3Fa+UXvMqe+MhLeesrCm+B5qE+yb7URbO0RZq
A3nzh5ANvYKhus0zZM9lRUxvbb3aWtstrUy7K3VjYXfBgS4QRUwc37Pa3lZGTeJRQVcWdTjjejqr
mXOpFyhYIodJJTCvPtduSj2NqfAdUPzQkBJ8rWtCJ3srGXCHJtdKZY8Ve01IOzoT+q6p6fFPMjzv
dGLqcq8Z1gzScdDS1igje1m73e1Y1w92bL7aHigsqsgpRMvbttWc8VRYS6XNrPaRsXsJkzCt0/MR
MXLuoAjPkSYXDTaRKJzBQS25kr19F5psq1Au4ZzhMVkMvkSOzZSAcSbKE4xJyyJ9nQPcfJ1T0dRC
rjfoeAcMXux+gkcXZixcnPCq6XLy6ffjJ+pEcjM02tNgcMSoBigrHeI0XXb7AsjV0hCUaSHpR6Bk
3jC3klBY4f0MqtuYlXOFBtpgZmaeIsInx9F8zP07m2+jHu9yE4nL/KTtKbzsDTIbpXwNjPynEPyG
MTAOmBwEEXaPUS2qM+j0/kqmcUjvPz9qioRg3XB2ejZkC5q8LSAfzUQgUKFpcQVz9hymMi82S7hl
nrtJ/QRWAZteEhOwB34WPX6K5cJkyO2XyQt0pnyhixdhauedjM4MGkkI6rJlrUGTZzHoCNBGrAoq
eA+8foCKG73WPo4kQi4fu/hylPyyIXnQi0GHYpqTWueDouQ7LOjAVq9O4QLnx2zgYGQ0aSXaXv6I
zffUTfW5UeDwJTeafrCTH4Xu7d2ausyCuIoZsKKjj9HENjioOMl4awRTv5IDJ9LmSODARVwoSRiP
5EmSy5JETIv1WJ3DLXKOoyZvogTOuxAFK5qe71gY64MJoV+viWJsveaAiGGPt8RfOZMkwERlG8sp
LqpEkTLAGUrZ5R6pAmkztFOVQ+MJ6vwFuA7IDUwnLX6tZGwZPbfeiwWgYOWbTOlbeldRQGqSYWII
H3cujra975vPJSuG20JvQXof5KrdGCO+FqckflgSme3yt7ZldEdC4Sbo72nTZRvPIMozSJ0TuoSn
uB5OtiqJKWx/mpV5FdIHXPtFe2mFlnVqh45ha0UoNb6CRUaIIEYxxsEAG/nFCdpEUMTOpnnsgWYB
uNRwUDhwHxG+UqaxGSLJCcGz6TVLV2Vv82ySRwvW8NZC1jOf4BRzSNGplTOrKkaGv4g+jRf5OmtD
5xAzBkDvs9qz2DMifdWD9poCChOkfRl7Peavlg52P7wQESVgIdFEcp68DqGMrzVvtqdjIb5nw/mp
IiYdEIDWU4ZOxBY5fqOowT9fnvDpoc+j0xWeWZE6ryUNP5mzgNJJktWwLWS6mgV2ue3yVBYF9S8v
XTBNCXbOSS0Rkui0/oZVz3jPdbZNqe+0HDmq7lFqW+dBqtDtjMnLLxEeZ9LMSC4iOPMcg8yDU4GT
cNQ7iJS3vo5f3ctE598hu5rCguyC+cL816DYlWm55EBZ4rmRMMQv9mxxIIz2vS27txLKYqujPOXf
cvm38G/fdpSQvy5UDuKpGLdYPt9ri6fUFfb7lLD7x/kdjKu3X/9HnRtcjCBZZrnufMlZWIi6a9F3
4g1NLZ2i/slX48Vkx4zCCrUu43cSwg9DhpRVWeQKprMaqkedSSHPSogwJ4nBwOc1/BJluau6dg5l
w2nY1dGARaZ41JKIVoxdkktpkOfBtLBKwg35ZHD0op8+s6dynZuA3DeKzm1W3/3v/8/S+G/aMQzb
xgjx/7Zj/J+qzZ5fg+fkf11Wz28/6+CjMePf/8B/GDOcfwlDmvgoLGblszXjN6qGFC4EX2nMTA0H
x8Z/+jLcf7E22fxfmybljGOC9qjz9pdlw/6XLVxLKof/VC71xj/xZRhc4zemxkzscAzL1h3dMVw4
SPYHpobmBsWQhBYm8gLULdU6R23OnMWhgM8Glj7v0GPJce2Szr5BehFvOUp526jPsj0WewBkyPZe
asuaU0hLZ/PbY/0PG8nvtpE/iR//+dc50nENvChiJpz8TvyAEqwpn49hT2DHea2ZL1JF5fLra8z/
xn9RRf59DWGYJmwTHbSD+vAEPHdkndYDSTd3xU7h/tvW9G+jzn/zFn7/580/b8HviYyFJiv3SRqg
5I9NHHYIm7++B97OT+4B37sJJcXiQf15kdLpfXALkQTAzqQ1INiW6QlRspW9acLstUEHRzxu982v
89m7IwgwcaBQz0CWD79Ob6cdMslQ7sfII+lNt4s7MzHEqbLz4vbrG/zsRwJMI+HTKFeneP3zBmu9
xYKpYrnvvBBSGCP4pV4yP7JoXceGeTOmtAW+vuTf7x6EGcfEyeRKDo4fv4xWD+qor1qxr/Jmb9qF
hb/QN6L+m9fvs8uY+vw98wUiKLD+vLNs0oyusStOmgHT0LwbXgKy2ddf38vf74erm4Y+ryk2Ti79
w/tB6rWF9qMUe4Ztm8Z/igFMfH2Fz27DkoZlcQ0BC+jDuxDpo21reij20PaziwG3/5n0/W9e888v
AkvIlqiQhfXhWTlNkCKip+tZiGSZasO2VcXV/+Q+/usS85/wG2NoBM2IFQ9xg6pOflO/kHwZfvOo
PvsxACKBJrGkK2kV/nkJqhlD+fO7XIwEpqImVcu087ep0l9aD0GUA7srUG79P7ms64r50vROP64R
9WQTPh8mfELD0O6yIm9uYj2I8C9YWM8wxzMbKcq7tKJj9fUz/XudoGgxLV6O+cL6x3dD4K7oaJWg
2ddKpvjE4ybjntSgb366v9cILsO7zQrh8umKD2tE4eYiqAks2NvppUYD3aQW/Oc3wt/HhsmyIMTH
Rxh7umga9IZ7+B+czEY/2wIGUY9xQHf360t99pIoQ9mmw3ruOH/dTKGptlI0oDz5wNRmTjj/+gKf
fUu/XwD/6e8vOskGaTqFhdiTDJHs/JzTYyjG6pvb+PQqjk49xPOCLfbhN9GtdoSixVVax/OeGmUA
5vQ0e/zmZuZP5s893DUNaiFJYgV7hPFhYcA2MeZVwPpG2kGBi97xnuIEkDEGiyK7o+zObkJMqQmD
q6G6C3ohjv/4aZrcHfuFTsVmf1zFqfzK0jYqa183HLA03bsiNEd9c5efPEzTwl7O+2AJLL0fKhWX
HFMRjZ21z5xO/BgnBffd8uqzf34r0jWkolSdPbsfniVehSrQK9vcR8BYGmndO0hfv3kt5pfr4+/1
+zU+rLJQgMcqS7lGRyD70rOLcecPGgHzM1vSMhiifn1Pn6xAfEjAgtk1eBs/fk2cGK3cI4hwbxAF
1mkWlMLV11f47A38/QofPqcxgdXjWlxBuHgUw9G2TnY5KxnyzNp2XcKYAK4DoremXA14b76++mdv
xnyCMFkAlTQ/LkwV7L6mg4Oxj0eJtzJ26NcZVfzNVT57iq6FS5wjiS3YhD8sGUDeA+UYck9uGbzZ
qW+OFoL+Y9bBRf7nN+SCNAQ3aJmCT/PPSxH+Cxa3lOyRQyfoHvivY9343/xmnzw1HOkABSnxqFjc
D296GZBVFqeYt5rGNLa5azRral3vn9+KxbNypOWati6MD5VR7NU1iW86Sj0jL5YqNMWZH8Pn/vqB
ffLbWDrmf+4DMqI9HzJ/X871KWljK8np5Pjy5LsXJRTeovtmh4Xc+PeH+8dlzD8v02Z21FnB0O5D
KY2jTPLmudAAxDeDs81SXe3p7KP6TxrPPQ+GHAEBusfoss5lmS5LAnTIfc2KhzgBhgT0tr8WNMrW
+qQj5h1Ax68tHbl6UkPTqdKOuZrN+G5bJuOFmRubWb9tpsFVy2Bl682SzISYUSjpfW3Nsb/IClSK
HiUhKmIly6FEEONVO4JfxKtVa09T545rWdXknQx2BKB50hZEV8BNtfGexClZhLHd3nglSV38ZMgt
bRLlCCjgo0qKktlDEJY05YoQ9NeEZY4oK1rgMTP2OIidnWt116Tj+I9D1HsTjsnRuEucGBGu0OqV
2WbpZZdZOKHx7bb3VZlbpB+A3sEYi0ERcPhREHu5IukcBko8njMKTF+reQVpu5ICrWY1JqHxPHX6
bcaOeAOdbiI3uUa2DXIe/YEAQpA1MNmGeXcIi7TJV+4v9sev7dCYd8Z63iN9q5Mr2w9g2M+bcjNv
z9VMTOeJDiCvTbPbT50BnKrOgpWkaIuy4ljb2DMyRfAH4ys0jaSVUQcNQxwi+K9fCFlJVVTggsuq
ez+incu0yNuWdunfk3vzIucjThE74cGB72D8OlMFmHiyhdN27q7hkO/Hmc7IjHaCR9PtBVJYQ7hH
l+3F3HYY5gaEN7ciKlSdK5eDtJ9wok7wP1iGHlw1dfFqDoQhks+G3f3XaXRMwh0gFrXSCAtAyUNM
fIRLM+R1PJG7+2I7uEqyuezN5wK4mUvh2LXVHJSJSERBqN7YDAmXdK27TRfS2bWdi8ymdd2ZgHu0
oDbvyyjNYDxPgAnzeTmELtWi5+mfp3ndYoDxajQpVId5fQHUgUnLLop17wfOJZFchJMQO0SPt1Rn
MV3jsQ03WGCM69bBqjHEsgSOnEybidS0M+V64iy0dEFyVWN753hk8mXVAGQcUssDy9Tb7rpI8xuR
0YsWesHFfF0HS2EG2GaZXavYhwIxdNHP0O5dpn8pkLgy0LdeIoMrDRToW6mV9Jtjx8YYNZWuvi59
5TYrnCMCfY4nkq3rpf4jOWZmu1XKY3if4yKJp1ouGaecFWDVr8w8fggHu990+hxKBpr+qJwU1F8l
umcrnPQbHod5ziCgYhBYxQefs+VaaHa9qzyh0qUrNf2qZpS86nHogpWEY2zWaFj0MtF3CS6kY0vz
ihlJB4eIiMDxPpadf0dAiIvyLtBex6axbvijGGvb4yXzK+NSQ1KA47fvjBcxRqlcuyV/HcN+fW32
TCHxonb7BBgyArT4BBBQPtjUfGIVaWlcPhfztoHrxMmilcnvcZhCz8TJlbR5u3ab5n7U+3wdB237
sxxqnZGkzBFtFA1ZS1pZGSsUKrYF0DwnIQqMlSzhs5LFQ1e4Rkd9kateA8Q/ZI28NWd6676pK89l
KaOPTCKfE6jbGideglMYrRPFU/Fo1qTm1mOH+RTnBH3EjISEOZfEbwCouaLcqVil44UxDGCYUyfo
jAvfUfBENAdDWdSjOzW8rFwgCRium1B/j8ZyZOoSgxPDwrjP58GmVjDgwBlmorsn06gbvQm80wyz
shhUjhNh42HMkAVB1sCMyrd7gWe1dW46d+DsB8VPr0O8alqC+6uPUc+4woyOZmFFy9jOzitRsEG6
oIZA2ZN5CWYqIYSA2AzgZGROrK2pyY6+aWVnSDzEdWoV2t4eupj5IXl6SVkqcNW9jiJKO4ZNierY
3eaIF7uKUUiihTkW0iBBIoSpBTIwqQRBPwcCiOBNIMbYKpGlD2EjsxNBGuiUHT0/yY4ZSKyAfVj8
wtdOJfJTlZHhJWLSDiaMofgrepk/6m6/NdLqruA3x3avOc4F0dQW3TjmagnIjm3JaH3jE3K5dHzT
29heItYi65Gb1ln9g3EnXlOVoC4EUvJiM5phjldUJJDrE8IvaZDpR1r3hRcQyGVqLrIpmcJClOa2
w+3oj9210DnjlA3CvynHNCfH57g3GtQQBtajpmlQPNbORVu77cXErrbyhTrog8SZPLWYx+vWMZYQ
zJnRTzDL2dzDUa8GQtXb4QJDDPEGPDpUdYUdzeniC6qOhtdwxG43jXl9HgWw4zPVxbupGRjVaFwe
mTx7IcE25dayov44ejVew7iUcPgQDeFnz2/sxovOEpniDdaTjjz4CnO/GMQ6Rgh0xVCerB4nQdaR
auZjHbcSzGSaX7mG5rKLD3JHlgmeh26mNdsRh6ilEJm/GmHSg0fwzPE+JIYRkJiHSseNC4SsJDy4
AYPgpqzeixJvik4aEnImJC8BARjovgVK6LhLL3V/VvKCvV3ozYRs1/CjmqQNuwa40MvsUiC4AVqs
K16YXD65mlB7r2ydd5wFbGZmqZETFz4O7J+i7jqCbJ3wrPSmaW860j8VTfOjzHCOSEM3DkTtwbgj
CFRm7AOBTIksRwocIQXNMrwyFDUPX1eOn5xcyNplOmFhdJvJ2n+WdOikGsIVIZ4YQtXICFVO6rJ7
g5l0G0aYpQZr3JWoQpE0pOuvL/1Jx4ZL08qjaKUh9bEAZ+uQ8VC2+l5kmECh+7rgPXuSotMkMe4M
s3F5cTJN++aOP7ksI7V58mIJ2zV+Fbm/9fi8wCD5JkinvZ3XaXHVTw1HdaNLmk1DeFq3CGq0Vhut
c9l7v77hT8pnxaohhU63l27Yhyq9BtHOvMQc9wwBR7nNZVfkeOxBdXRN9M1dfnLG5pkq7P+S7Yl2
45+/a273eV1ARN3bVlUTHTNuXXw1y2wI+MZZRr6+s0/PUr+dPz6cpVRdKxYjzh8VBw+QRJSQdpR8
8/gM57vLzP/73346wr7BZoxcxs8vTZdtPO/MSMKo1NINvfzHMHM1tAZdvwL24WzbkAGVN4QgioP0
Mmll+pwMEG5sN1Mnmxk8/HTUKtuQ3Ps7N7CIDEySFI0uh+dQZy5fWAgPSREEjwPK4Xow+A7lXK0r
vVMXEcHUJlCP3NoREosFqC5dcwugDW9vkYzjnlCydj+0qHQ0D5OBHNv91IjmQM2S4VPwzorEgXsD
QYmg1zFLh1Na4rS2E9UtlR+j6+FsjPkBm/Krmob0Buyky9y6b16tNLJvVDDLOYM+RJ+bZ2eDxmbH
8R2XUSAt7SUputZCKevhRTL7dJUwiuQEMrjb2pbpKW+gHVIBPZlB149LgvtwwxduYE43tqzjJ4mW
71k6E7gcs25Io5TdDJJM7LI1V6SnSyJIUa9vhz7Df124ZfGopqLo7qoY9dVykD7ip8luowmiZulO
+8Gwxp94+bb4+/Hgydqi6iHFCPFcbnIyQsCi07uA59YbK8NGd993LrVT2GrUUbPo9ufYwf0KRHdf
4sN2w8xO15am4aRvjbI8+LWVI1YpENasLBbP8lmrR9K5OjUOp4hqLp7LOg1SyN6YSz1jLvrUXP5Z
vyrBdC4KHZQ+GY4527g0pX6pdVhvhrmMNLtee60CD79+q/w7DoDjfdHxUBfNXISChxZHvFr6zjPA
sCFKlBDWKFspmaqVmktZoi+oaq25wNX4eMk/wgYngqZaWWNunU+Fpt+Yc3GMmo38zIGCuZ1L52Cg
iDaopvO5rCbM8CyaC23OxMYlJfT4ykBkrsPnkjz9VZ0jnpTXxa+affpVvyu9zNiR5qp+qiP9zexj
1Jxz0V/N5X8wHwT0+UjgzIcDpiDTmf/rwDAfHfyp4xDRSb43zhXOfMDof501/vEiwnTDsB3aLCZp
Ex8nIx67/VhG6KihhVCQLQvD+6ZP8skC8vsl5AcKoSLr0QnGcNh37hHBJqyc/puV8LPd5bebkB/W
eFoznqibeNjz/iPZIEAMO3nW5d+0lT69DKM8Bm6mwcP68KzgxIW9im0uU9twLDJcWgOxxg+CPkdD
mf1azK2Pr3+fz7YUh1aZBO3Kf4kPt9ZPk1NUXjzutb7oA+r4EJ7v3EQJ/TE6a8CkffMsP/m1aOY7
Lq1TxpZ/9W3dsksmvyH1qc3FDr/LJqIo+vqePtmSkSgqk9a9q4y/3rlpJBNNlpU9n4zLZe3ED64D
yKSZD95fX+nTm5FSV7zZKBo+lh1jJuK2BCK7D6qmItUAy1ZUq3/evXeExUtGp5t5yMdJiCJvujZK
nz504hZH9e/uUmjhuvr6Zj55bM6/RS0uds2/RmGeHQ7BWEzGvsyd26n14iVEcCj21MH/fHpIJgqv
AS1UWpsf6xhX9+Mh1DJjz8AXy51hbmne1StJjtY3n9QnlbCih44mxzF0k3r4z+JiMFWg5FQPe210
K38Zp0MKeYwGzgI/CgbpX21G9hZvIZBRW+hZh3H/9WP96wtjcsnGotPz5nb5G/78E0gccRLhOe3e
zLxwWEr8XZsczd7Rj9qyZmOs1DdX/Gsdma+opO4wamQ2/HEanSZ1q1tzmWKVVdKsyrmba+iyfrbN
zjhWHDfSUn/9+i7/+hJoOdLYt9Fz8O7wz/95l7DUzSzIu3afcrZRhEfJdPxmIPfJgzQY+Qh+T5z9
9MT/vIQlrMmn+mkRKbFkZHp/bp8HbYLq27//+mY+u5LFTMngeEaD/2NNX+otxhrSvfcBWltT1Rca
yB8hx9XUxqevL/XJc0PxxdfN+Bnh1l8DwLwsjDbS+33ShDGnNFkcXIqr/8FFXMOg7SFdCwLwn08u
CMo4Y57a741fXXkaOtHOCoX7zWf9yXvn6oIZo8mzQ5j9YS9BiRClY4G6O6jbIsQCU9jnoZJEhtky
f7ANdMj1EDA1+PruON/x9/8+e+TWlM0rz6iMLjb/w5/3l+dVGRDqDGDErLsGtxKpEqsmzMeLOkut
uz5naldgEohXPcreGVrZZbdZCSezChLjLcy8uFy1Y+K/sBUS35b3Bi2RRk47zURVu6iM3sbESlcd
wJLegzgNyoAYWy/LaMVkysD91qaqvxhEgi8uj6f+vrat+BryWmbh13ftTh6KcMKHzit0GSia0KIs
PCrgyAJM2JjoUjTL1IB+BPZDTGQsNu1Jtgutsq58u8Em2XkgL8De20+eY/dY0eMaS4SDZVtF2QEQ
OTGOAczcySL+ScMXcY5KnKSSWv4o0uSMSRLGUddrSJXXilXWg6dtsznjMe9w1DboHReGJiPSCx2x
aBTskVxMRCf17jTuFNG9mIb+L3Vnsh03tmbnV6nlcUELfTMoDxgRiJYRbIKdJlgkJR30wEGP8/T+
QOW9ziz72pUze6KVTFEUFUScZv97f3swRsKrojLYV2O/DRPH7KyjZycUPFKzSbSVphlyQMA/Wix+
jnDsxxYY2QtRE+0hM1sz7Hg2VhUTVSyxnqcfu8H4OXOHSDEhkQmpSaehXMGBSY3qUmBUJHgIR54e
PGYWneu8lFptrYHUU2OUBjZ8GAoN+gWOmpbagyX8R2O2b41RfFgVUC2Bnmrys7ippxruUE3HFNAX
I6QciwN8mrYPsQ4kN6Y9vm/FYxLZhDizkR9EqffJezswRsJToWP01aYHNXe38EPduxlGZTbFVKAz
vljpnZs/N15dRWAzLLkntMVEaK7bYUP3tnYTFE35mhJuomWi8u4cFdDIyvN5kZ5k4iOcTwzp8607
zUip9gAZqaRMBqYfg6dw7gED5LJUP3kgqIi04hQodEcxYktzWVmkXCvnZngi/1u/5jalwEtnTGBv
A3twzrWqB3Od4+CXGxj6RbYL1GRQgFbo9ftsutlbFxW2enQijZtiZFUTRVXDVLyV3CSb5UrZL5fL
bLlm5suFc1yuntnXLVQsF9LSbYhaBFXHc2/QqBlgGVt7yyXWXK6zlqVxsc1NLlhc7h/VmIgfmlkH
6Y23XIad5VqcLxfkabkq21+35urrBp1zl46XS7U2LQ3dgh3UKx3KWoSxayO737NCzOhty828/bql
B8uFfWhavABft3hvudDby9V+XC757XLdH79u/v6XCgCPF0Ug+1IH/C+lgID39KQv8oHzpSQ4i6iQ
LfICAmXx3n1JDov4gCt56y1yRGLrI/pkQsQCrUItogWdW+gXM2GHDfB+pDdqWW+awCQ3yo1xSf59
B0q6QPVmkxru0dikKU9zUzF5Qc+s7JWBLWE7MxI+Z6m5xMn7clfPgTIBgCc+RDhwVs+uk2a3SmT2
OY7c/sGgX+SaU18BMINZZ8Vk8gJn0nttjRp7OouEva/TNGUe7k4rbt9mWPmau8uJWegV4zVT0pTi
+uNAXhj+9mjFlC4pLbvQLh1vEtrv4APAxVx2zW2c5US4oG86G79Dxo9xVBI0T6mfNkd4hzFF9qsM
6+qKfc17naPxV6vn/oFqrrlcubQs/Ihtf9yMDmzbLJun7w2NreTppx7yaFv6xXvL51KykNuv0eS5
NY8TiwvLmYlqm3iD2g1+YX1XmVw4RKn25nZJ+pAYUfBet3K6GvZUnlK8MIQGShOmB2ki9H/wp/nG
1nNT3HD5ZmRoKfezd+10V1PPLqHHqiWH1mcIxEaViHFlT938Xfcb7TzqdUEBTRkxLx5iEaxU4nmh
Zqfy1u7Jq+swcX/oRaNIxnat/2KUOl1uaWDSH1NlpuhuElMXr2Y/Em7L6ykpINU0DeVBnm6++U1T
PDpJRsjNb3tbW7d2VAagqpiOkEoIWpJbRUu2fB4WbnMksZw4SKvfyWnO2W4CiPYxpxW07iLKh9s6
VeCIKFZmUkFDqDqOXe2URzKXkLKtcQG8xJ1xihK3P8Sp2WRbzzLVc9fEZk1rs9HuKHXXnsrWAYFK
A9RHNRndI7U2ZAyJwUqyZNmU8wiIYQRcmVKW4Uv8WqtGlO4JEJNBnA2DF8tkQVyl6wRYIt+2xV3n
BOra6Yl2mdOJXcejWIRkjcq1X11vQwVpiwXF1ra6c1ZB4vIY5vQgSVX2byq2rA+BAtSGvDXkz7kT
YIKly2WlSgBUlhMdNEzuPbHvS9v+ZSbUw8SFAHRRYJsGzJQQyokAtRJCTDP5bBSpAu1cci/INR0m
hBfxWAaZP0Mt0cidrLNYdce2SYNL6kfBA69PeR5JRyo4zM1bIXn/+pFVluuGqUS9mhJZvzGjB71c
+F0Pt15LnI0hIKk2tjZurQLD8TrFa5ESEax4DtMaThMLdHLpE1PspGa1ADcoetw1ZUKlee7lIKYt
dFITZCQDiXXZdMFzXia4CJ3KezI0Y/5Ix5qm2HRK2JlkObszjwHsqGaeYALMSYWHKDLm+zLqyu/F
IGWy6aeyuvTkb6q7gb1sNyjTeXeV5vFbc97BHjenPTOdDJKt2b720mp/Qbjwi7U2Vj7sfMRL5qbi
eabTPmZU48X7oikYeSnPj4+CUXUWlmWt3Qr6652wrzVKlcTSaZNY8VMzuCZF9lbXHLIk19Nt0GvE
Z0Tj078egPjyfJKieSzVg5uwsDue3e49d/DfuOpNj41pe9MajDh5N89zCdqBytuXtUsbYifngrM6
j+bKNJGWL9IgZbbWKU+lXmKYt7ocrXdWooZ4JANB3YA2NQYeoVwboZKServmcBiDqwDnQ/U4A2ao
Fzhtx0+PBpYfNLNpVHinYATXCYlA5lAsDu+jAA7SV1RZrzDXy/VQalCdJ2fEHyvS+VmMKQh5XuKA
OWlQk3Sz6nhs15DnGGpR+zTP9GoxYNQ8eFSp6rur7eSpQSR6qjgr5hZpN6GNJMIMW976mj1tc8nh
pvf76bUGr5pdqCd3eYCbZbGsE32mBUex/shu6oq7GpDlsBkMrUq2E/H8Xal7wH7zwK035EPRYa2k
pkRMzwMyooSXPlWjrGPr+/jXfTmpibOMyKCFN35zbFPQ6zfWGEG1HvNBE3vfo8J7E9nV/L0OODzq
fVo8TTKQPx1gpXuwreULlL74OSgHYE2DqUPf0DVjXxlwt10XF9JcEupWWtn/yoyRDTKy7DRdaQKX
szUETFYTxsPr0YhaHEogYBnFy3WQzTSE6gkxc9OT21nMIGgK4TmftidaAoW2/oIfRbCeGPmmNBnw
ioCWymSwwxkk86ZsA/U4TLN+zkfsOqaW0egatRyGoMBUD60bRJ+VgkyQOI18zPVprteibUF6VNRN
3XjWbOxc1UPM8R0v5JaTv9iBNpyxLU3XqvbKPRNfsJi88vol8Ubww2Ud3ba57hxY5eWLSevRutEI
OwpvSnjDTuWvyvfKi4Pqe02p6OPHP510r/b2cKfN+2AwCfV1g30sXEMdPWVMOyYE/b4X4MCKziq3
Jrzg1nMeuS8096M3ySP1pDZ3ZmoZMjdx33R+mB+RRfsHGo+DD8amCghC6IkuLHvPfbvfxm3BFWFU
RN0yA9vLIAzjgt3hKZq0fGc79aZocmvLgXNcVfQtbmbLaU6Aa96CQZVbmbXjNoiDZhNX1K5RREUc
R/kvASvYbRnX4562xk/Do73OAz22oep729TTXU5lRGVn1GfFUbLrJ6c6avNQAgtnUC6MKf+eWmMJ
1QvbUoCjAtht3oJHsrtdl6beWusAVfNvomwtsa11FWwdKsYgZCe/tZa/1U99m+DYaqtf3Vet9WdV
z03C5vnVpfM/P7pWhKWL//wpy1/0z8+hfuePv3ipC/rLB5uv6qD7/mczP/xs+/z3V/+jWOi/+pt/
FBD939qLCBshU/zrrNzxZ/Oev/8lIPf7j/xOx3nety9fJOKJZfgEIvhivzunPfub71s+oSxuk+g1
f4rHGeY3DrUG9xKP6q+l7uif8Tj/G+KqTpIG9cfAQfr3aosMIkZ/kQuYRAQBvm5HN1GqOAC6iybz
p4kjzbfaiMMv21iQteMhjk/WS8EydktCHJoVesw6wapxWyFZgFy0jV2Gy+5m9EBnDd2VM8jM8PWa
EJtd2Qk2QB/rIUDIGStN2XqrKMnrdZQM6Y61+UXERugHFZ31CQ25Y1sYB6vIt1bMFiwiO+L9MHGX
BVls6u2REwJ8Wn3Dud5meCPFshc4Wx5+MuRFd1+QWL4M0IXR88mq05SU2sz+fNGEFkbicGTP9YU9
3HULA0RPjpKIzU2iR6sRc9yxTnPOIoCcOCyJlT3eEqCnPQS/ABZFmTy5/ga6Qn9lBf2cYgZ6Vqh5
wIE81b40BLpBegWLb5NjSuxk1xR3TwFH46Qkm1JJmJwdJY7Wk+jUzrSCBwJDcNawLG2JImL+KmqA
d5pFiYKQ9wqX3cHRSbYVXVbfK6t5rqYqPsdqMg/lQCWnaTLSbGg5XVjwWTzld0ESjczhMgDvnICp
oRnLHYdSZxVoHS+YWUKMLXT9YLqUkhTD8KCBmZ7mFzuym5e4Ke9c3Y1XY22WADApA+eMJMPWaVCN
BOZQ4UehlukU9vh2f7YSIGsxZpqNx61+rOPsjQFNmGNQPA52TT4yAIEdVKl1MGnCmfwqfi1M2u+G
YbLOQ25aMO99FqgO/yjGyqMwIk5HWPgCvZ2OoIQ2ZaBrJ7mgQpVpP5ljD9mrMtf2MOFoDaixmIlG
O0YcHQd8gEEUj8cUoXlNKHDFLq2fjZjnzER9OURd3uOe9Z91NoMLRVr2rS/0jPvgcFvoacnNL3fC
zh3pAhySt8CPt1FGRRJBsifYzhNAt+Ey6Th0Hmzmv29kvp11hn63SZMuzGvNAlsEoad0vFt2QXfX
6eAdSgklIQUUpXv2vCLPvK+sClGqJ/Rfxh+cCmmNLNNgLaZMO8y6saVr3Dnkg3QOROhu/VQ1u0Em
6iRNez7lGW+NZYrHIYm7eVunm9u2K6frMIztQ2tqHITb5DShs684J2+qyhIv9oCRCLllA6EI9EHp
NNsxr7KzJvM3lBV5oKEz5JA+31VpR7ow0UcMZfz0ORYOLzjdoIvDLOnFzNHTVvM+rqNHqJjywn4r
1rCEYCBkwY/WMqvv8wD0Np9wLDp954VzA2k3BaxUMK/96Rn1i24DzFOTrh0Ck+c0L3Mim13q304a
3NzIcenwjrOz1erWo5G37sYBHuDJcWW4k3cctN4IRx/CpWigdpYarWEBx5ZjZeO+Qs9falpM/RZv
ZXko6b0UZcLXHyijCmrTOplFuUhZ330tmy5TNcNrrWYtnIK+ufv6BdEtPsY2dedZg8tWv0r0wy1H
FvuIY2VYo41Oq9iADqylQ7Nhra4OFSF4ciPDrYczIpx5I96kdCm70xQ8lYBfwjz3z7Mah3ufAhVG
zZS+xFMZAmC29maca1u9nueQqMtDBI2Slil/Lzo/WFkdr9wQAFPqsqzHAhLf665I8Taurc70bqPI
v0xS6/atzp277QDJUq5+yez03U4n86L1gaRiucQjMfO2qk2X6kldUfY+gyigiWNec9WPICd4bdg2
w21iTAFVpu2HSptgPQSgbZVTElMx5KmgFfvJjJPhcUyws9X262Q4gk7Jort0HEPavAHVaHpz6DDd
uu+1Thy00jxh4tQPbi7qrZ+Pj7EtKLxNoQ2NHT0XcU6psYrK6p5jGKQ2uO+MbRKYGixXgm1lTku5
9bSphmCbNwrV1b8YI8Kfhe7Eu6osjjSXkv7wsKwFsxHqRV6FndFDLXbSV3waV08H+lch82PyBh5X
ejaUe1riqOedV3MUzedRmpuT5VfabRcPP4x+Undtkz34Cf4zqxvDGnUZiiid3qU2YOjHlor1jq8w
2HSaN5kejrzeG7eEtJFjl96mLP8rChxeXa4db844n6JUZFcDzs+pzlW3yqu4vnb0KgNl0yANJnno
aa4OJ6TK1rHNVRBW0F5kJv2eNegIlY03Y+nudWuILhHSiPL0/CkJ2JB+YZfMn1I62TG+T1xxMvdU
ctRdzyAYTrIH6YgpsDoYfhCHVYqmNQl64cCtealF8Vlb7wpvo5mdfVvxLtPhSCTjYF4rlEOHFvIv
t/CNMpL53CUBncwT/n0VNJjTk7bZdP1RiIjVhCpAJjX2beTPO2PmiR903iWT4VprYy6cdb405uRD
v8OiU99iovVkYOxGaZARL/RTncUFiDqTDSvmhRilNR4WtwYVsKtUMIcwXmXVIOfqonsUaX2PvW7a
1w0wlKZOs0tZ6QwlWjCJHnV82fy9LIyPREd46qmpCAstLVZt4WanAaBiEczvnt91+2jk5TGmanyc
+3ldp/VwIvBBTYIXfWqT8xG7bbdWOsgZ07fuOwH4D7x1fOOA8d4UPW/kPJs1TqC5hPP+zO7mn3SN
ZSUd2nqjaZQFZAhJAKTn51T53SmnNnZNOZq3mf3BPaBoMP2EGCOL+qBzMqOrT2KHx0CVGh3FFTy8
5zmfaJfG7YsYkv601OKG8Utvl/pavrKqtq3BPYdtpIJ95uMVTpZfvv6r15nMpOhpmg/3XlZt8lCZ
UGldaY8QnZ0ZLm6dXjzbxn48Truym/sQy+YNtwkwmDiwQpOAwgah1+UK4rWH3si6wwxaLERx5OrT
R+UO0QzK9YRnN5eMPfw0abaBm/Tcg4tmJctIsH+nzd4ZLGNNWd4pa2V/IorUaTf9gD/bxSrFlp+f
o7nJ8fWKYBdPCNNTl9FDmbTiqPHP4ZKm7jNNwLSNynpLLqE5W93QbSfu8yFNxFtTUCVQVHa/69FH
z2Y34K/K16NGMQvDGDy7CYVtOObuo7xy9m3Rh7JJ25Vh4/0ZNXMvfCVDzfeTdW7gdh87e7qv0Snw
gpZyL6eh201VpELZ9umRzGCyIbKjTtpcPSnUVLD/9i9t7sdQVV4UBgwtN9aIbtJDPv5BbdMuzee7
VKu+B17R7+Z2tihwsLDDD2YM2J6hSxRDodE8/OtW1x7LslgXuKgBpsXOCkKLflKldlcMk8BQHLTr
fvDEBS3pCTEV2zfPxgYSzHSr2MKowYSuHiDLHDmmJHBiO75VSBtbrBJ3EViLJ50x+ZL3oAXTb59N
r2m2ysqPhplyYLb1dFWoFIddbBTeWi9KCPcqcngBe7HxC03Huw6bN7OS6qq8eTgFLe2MEjMJuQRY
XZXrPCrKzHlBV5KF4Nyqqj9jHLzTdSdbm0EECaoyg3trWGoOPYZl+X0BDfHajkUAW8s9ZmaZn/2a
g15rFk+kP9jyH4Kq/Yzjur9Qus1SG9f4Ca1t1LnVsQjq8hqzXYFObIH2jUFx1UtgRDrON8IKXrej
ThEdKTN1WKhNKJo8ehjkFD04iVWvTfac3/9PWXVz37IBfv3m16flmPU2PJw4d5c/JXha8SGNLpwl
kxNeCiIM3AZvSQXwN5t1OtIbMLpFizLpBM1aVc6Knrv8o+yyO0+22DLdwN3XSp83vV9qB9GO053A
7QK7OYifNMQbKOsxTfLZUN2p+UAmSiMqz2zTGES0MyQkIM+MEVfgaLE/c+qaUhrTGkoRAtUbT56j
XCrzsN7aTYMtwHbfGtU/MnJ6a4to3n79FdxMTqOksU3TpiMmK/PwxSiESnvX5fZ4qtupwf5Wb5pl
mlA5O/q4XFu+dLn12djChgmqv8igDEUB47p6rlIWPHGwRgpB5WNWz3c+1UaWHz8OcbMGPHgTmdEm
NoRBJXx7yBVfvnLZXtPG+sRKS+1rvzWqjgaT/gb34Yq67z2xEY4FMzZLaZCAq4r7YaJyxa0YrVR6
indOtiU41YLjWjqUDfNUTz5oXEpbTfWX3EmC0G/iXwJdfLIpSi/0/ejnT6Ocp40Rcy7r4uzqzKwC
aQcPVlj+VcC7hfYSnwdczDcYZQ/sEPLJjoPoQZeLecqQT/hQnZVP+ornfE0eDej8wvydYwu5++fc
C44CBttxPMn5YgVJ8cDEoTy1ongav37TZ27IZMO6sZO63BqxOZNhglTZjT2uz6VBNbm15yG+TRve
+8pnjkoniRV6AwjxaYEvkYQbueoUp7KuzWM+dzll5uhkZaOBCJ7t/E7XZE+bXQJhVqY0kRVMYFtJ
HxGCsInl3dDkrvQ57tAKt+AcnbWiTT6MCRs9fP0y+jQMqK7dx/YIs6mzjGuv2niV1HV8+PpwJI+4
Qc3PWff4Xa7pNPgIype+Pux6PT27rQTA5USPM7xuvzEvtpF8nxhjX/OlQ8+36vPMIcya6g6gns9P
oRn0kerPpnlk7SsosiPzZ8wGtYbanG57SG13rlexg9UP0STSO4PpCYL58JTUk32nTWgQDdOajesW
W9uP2nMV6R9YEupj4ak3Qin3KV31h8hWyaXLGTJw+Tk28RSvOx4USgjig8ag9pYN/tXpUnuHmP5s
QLwKwSEeEt4TXMchn3qpj57NGRSXG+hCWgX9F5u2mLvG8Q4k3eyDvRzYZ6+gdKT2ln5FPjnlkh1K
VipSYmlzhD7KkX9wT79/ycVSBBM5G7Of5CmIjXJXjtOFZREOF3pBaC//3yn9bpf77tnnWnT79Usc
q5XEsHbSMMIepImeqQmlUx0omQgq0EeW0d5ZqB6s1enZSUTFBlfXXFlL5zQk9HkzRr9+/SIDxnWM
oFYDtpitmxbNVZOzTvu6YR6+PkzcPKdWihaHkVjFwnGDzBgk40FKKiFkM9jXzpnzSxZbF9B6Ub+q
VyV4DC6Ibk5ptcquSS6YLbC6rxydUQyQOuRuZDL2RaEuSNDRIaWShFFBdYj84SXg3/MwlTHVuuw/
YrQECgPw9DbrNqZXr1UxWlzqKW9xZqAm9HiKguKXsTqSA/PujARQwpCW6gOY76Wgh+zZ7BFhvOUm
JlhhjWDuHvMWzKHv5O4no8iDO1XNqxOnB8b6FJElOTVmDvc+rcqDNZfSElHI3PY0hw06xSCD0x9V
QQeu1gaCJ0t1HHz6kol1Fh10P8XkVinvyuE/JgsXJT/NhkuBY6vT1DJtdtQM6b01kIOEXm2DghMg
MrUdDi1rvIKRlszlGdsq+RjXyk9d6TBaNjvm+82+MX1B0/RyA62ral3Exjs4YjCrdDJaU/zSVRqO
c7z5R4Pt/Uy+rl4PNTBxayJPFqc2exf3iGRRmQMnBsdaFQP912Ow/nczNbws01u5maSBdkPRk0gx
AglGyHUb9zf/7tTBrPd1LzeytD7jwKOBtp9CRycmp2nMflI5YKWgibLprLcvofVvyc3/eyH5zzry
f/+vKdLbn9XSRd/+/6BJY8TDzIjx61/L0uv34r38t/fyx78xc/uLOv3PP/yHQG1+Q0tGnobB4pLc
WZyEfwjU+jes5ABtmJ95NuAZpOF/8Nv0b/yOB+4GJJcBkIbv5R/8Nv0bBj4LCwwGtC9l++/w274i
UnhVRFXuf/zHf+N7QiMnQIXzEAciNs7F7fYnebpuNDmS87U3Rpr86kFMeiApaze4AvCnuy41Nvns
YXTRoisj2vtauW9eI7Z98D2mAJIRk4Chqp6z3t1C8goNTdukTHSaQweMHTMqqvNwG4/6szQZ3HSC
pc3ZLiocNxPWnY2d10ejWblUGrqjtolysQ6UWuVps2Pcss9c695tnDOcke1I64odGWcbpcAVHxO8
+bkGc53LR1+rHxV1E5ELgzeusN7qN3n3ofJHItGbFMCtM1HQhgTt1T5DKxo0axv1bXquLXtVdyi1
NBChGm3zAhooAi1F5FfFtXvtR/a1dcWuGdNLEXEN8OIA4LHT7FQ0DjfcpbnHUj5et+kqcYbvXRNc
MXC8pkyMKRGyt1bk7mlm54TffWodxOK64LKWb/709N39/on9mXRnLD+o/+UHCYYvwIOLF93/T3OG
mYNHG+uaveFiu8YVcVMANBajhL85X7xGa4GxZyvQnxsNnO7AT+f//A3YfzVk8iSBjcAoC6rC9fDk
OovP9U9PUiIDn8l7Em1gQJPiSU4AiEK0FGals0NzTsz5JMpcFnWg7VI9D2VinZicaPvChf3p3eDM
65pQuY27GrgEhZ4RFZuoYg3Pm10vs2zl+kLb6x3TVkW1DNPqYr0lzoXdqwEPzHlrM1oBM3DIrFUV
ObsoYBY9YcqLvUjf9K35OTM/vhkndd/ryVa19DXx/nuBu3KMvAl5uD+SpJQHjLLit1/1by2m/7WV
8l9+1v+D4zuGZcuS8q/XycuPpI3f/7xA/vFHfq+OvveNlU9fOC1kUQyShv9YHX3jm714u5mgOY7P
34LP9h+ro/kNc7uDfINBm5V1edT+WB0N7xshDANOSmCAKmMe+HdWR9N1/srRYlkmqMJckZwM6yRn
JL6/vzzVg8twpuoUxHc9X3kDvtOxxuyEbehJq7wX1TUn0bQ0VKi9PQIutstuD5N/UfN+KkTnSrNp
gNOjkulPGUKiETdFEtfbsrYPs9f1+y4zobeOt/mrPhC17lFwI5/hWYflso1TEL4aK6iUHfZSsCVl
MELbUlAXcgEMPhKUtZQPRk/mP6uQldIoPXZVedtK8YQig+Npih4tl9ueW7uHhNA8XRTtGmvWWy/s
t5Ea9lBOWnYqB49AOBaXu16knzM2DbzFMuOPaD8N+1dUc36eHnWn98JE0HbnFU59M6b7mUDoth3p
bR0t+65QEHhZ3h1joAXKLtYMubAeje1eGB4WFElpppoRiHHDXuygira+fI4xkKynMMENdA+8BDMt
5GbtaW4qMEEOZadtPdEfhOtT2EG0FikvdAoyTc8sf1PIBHNx+upNVRhFEAb8yrAQEhhnRTKLOcPp
z0Y2Plks26VsXvCXXZ1m/OHkxm0pKfGxnfNAifiOaQLWRacztxwEqUAowMOXrTu+KoY9zTxs/d4c
P1ORXBj1DmFDWnIX4PGjgWOYzlJ3L42tABXoTbGfaVmnWhWjUpsOD2nf/jQolzgQ5e/WFhlxzDG+
Hgaxj2m9NegNLeRDPdTytvP1w2K6vY2D1A/rGq0H0+ALtRWvBryKXeM4FU5PemkLr5Hrzi4P0USM
xo/oFZMZhTGtbnyvgjK9zgwEumwQYW70+l0lB4Z4tt2exTRdkkjF3AapNuoy218lcGNCcxbXwXPj
e1U7exmZivJPOzkIGz5KqqXnxqJxRNa+hUKmKMziNnhqZBvtvLgj2GcVCMadxp08nm+U7Pxd1Cv3
fojwWb4DbQHb30tjE3cDnmW/GjbTcjmZho+o6Lnf9fbJRwzBVu7fGbJc97aDfNdwFhgjxl++Zky8
StaxFu4r5t5jY4kttRAfEL82nk3XRONsPA5SNBOYl54aLlWP+LYsJ6w0jiGW+zh7ktGTtLqbSKGs
eBrtQ4zuKRYEmLYBsTusKtE5oXC4wGE23SniquvJzYL17DrfXa+lPnHo4PHPPoZOk2CppQXfNTzv
esFXBc6BJRuSPzYvPDHUdBhFFEaVdicEg4+8qUKNollHZ+Jaex+AZLYolt+lsL73nk5LFuIIEwTX
688ZBrzbUnk3oox/OlaCQdo7BCV1ETq+LOouonuslxHY/RyX7VOd/hiL9IdP+gxEia0QEvuNo7U0
V856ujcnb9whyaBhFd0BC0N5bCtLhk310Gutvqaij+9PWqCmU7DhQxZxDYkeo6h6NvKC/Vmpk+EV
ZWjq3Ykyp4y6HTxcekyVaFwk1UPTNMix16hCaqMhOzpwmUnWQiUEI1yrPObCfrARbTlKm83R6PJi
NYpqPo0OBoSKZibmPcBQtCTYkez9IWSP2NBbyRoDrbnOpsg/EXQPTl//lZlVfQO5YdyARzk4EYbx
vkDZTIqfoumvlehDVTZUcIpthNWVPg/zZcquQz6pX4Wi8NXOzglKwRGYb3JjjtzuERnsU08jOF2D
A4NEv/ZD6QYfUZ61ZzUU75NNpSKGsgSqkMvihAn2xjbVsNGlqKktVjD7ZwuWzHiyynnaG4zHMWVb
8dmLRqrSCy87FHzHDJsFFtrslJZ9vDKA/Z3NmW6/Hnlh5c5lx6paM7F0mjvM8ea6xpa0FYoTDne9
9KxHr46KqkNP0VZtehQAJMTl+tzYSqRVkMv6W9312VPrYxO/F0IaH9E4ER5w5XRXGcR98OXWN6bh
U5M+1x9soMWut336uDParthoP0DIKCr9JIVeelTTa8t6PTX8axJrdLBqOsEx0Ag2w1U7jZ175eRl
bAYL6FY3Lj0slR72gFy3rC1H0CZH3XHcrfRK6Bo69wXL9hEsKof5Sgb+vvbPgPih5fgu9UCI+l4P
0N2c4eFI17TYPGwaXwuAX7712Vqps+v8Ymc3+o9CuTZnP6rgPatsgQcP0Q5dxNpYxtGw2vJ16Hmh
4nmmns/pD1piHwUvpRMdvMF6zbH3st7hyEgteS4w2Izlucgm6sYVLXhV4K97Z3SfW+aEWPw/6YOb
6D+wHttWlLfaOLClF+muC0oZeix6Z32Qu6G1kosnAYngPvY2dUx1n55EdaiDBrtpMVWv/M7vNnL0
kOJak5LRaWr9XT3hUyOL8g5OC4nOtVk0VKKwtyLZ1N2chHCEp62glUnXhHtlsrJCideeiRtx5uii
jRuXdRg06HSDSq1wVIs4v3wYE/DdotJ7a9bYbM0Xs4+N8l6IsOS3QkbTGpAFzaKWsSn0g2pGH0Fm
Go/J4mHXvRhADT8BRgvmW5FxDGB6ffLoY8tj9e7aO6l/DEXmbKYe8V0S/MeLoqttQJlBphNWki7d
jk6efQD+YcYeCHZJp2CqRgimyNL7DM5lFuoqeU1dXgdzQr1xSX0k8cP/IO88dlxXsiz6K/0DLJAM
2qlEifJSejMhMq+hd8Gg/fpeul2DVw/VKPS4JwlcmymJZByz99roQUjdY1noMkpOje468CgM2sG9
LVg+CsHiWC0kC/Dk0ALHBbzPNlER2+kw4x7PvE8Zh1CkBxqCE2Elx7HMXzKIGWrXqehaLIPFI6/3
N52ePsoaNJS+653uiMu+2CxL8nPyJ2fN4pOsNP64beQTzqtsa7zLojvVo/eik5HZRsa8sadoJPVj
nA6iF5R5giGzNJfs1MYZAp9OXoqGMC7N9EwGcpq16xM/TB3tmMjcuBl6zWTtfiPGGKbJCp3wbnre
A6pQ72GeyOJ0qnikHmp4vjKVbsWXjIZ7liByYZ0AvlPLBHftE64UAN4y102Uk59DabElWcJfOT4r
W6m5YdeRX8q6t7i0vtoCN/2dz0W+HyQUJw9lC+oWYAg5aUMrdLj+2S2HVwLiWaRRbVmj5+09vzlJ
L3tYrChZ8a3890E8+YoBOsEN0AR60a5rDDqbLiXgL2Vne/PHxV4lPOyCCbtcyIWi4WJKQmwqH4VH
ZGM93jepeR5hJbNG4ndc65h2SzDSy/6Af7ZyOxBUdULWxyytHylYtbZIaLW9qD/5rXgwEdgd0gY1
cYMTe5P7CwGdLKQ3JpqQA56Am+D3+BTLPdtbiu+s0h8IBPdOSQKtSEt69zMul5fdFppP/c3k8gND
PBE7NjHiS/MxNFCQPheT0sw0mo8uSnmAZlJ71gRi9WHif07iB2a1MHwonN90nwDntm+0syGxA5QV
XK5pjH4VRfVlV4v5ahPtqem2ROI8J5Ty0fSR0LQaSm8e3N6+TGCdz0on4rjMiR6atEw7jTJ5NIT7
zdPxVbNFfk3It1izNUW3rbsPXKsQMBAC/hQkLXlRU3/HDjCkDLhh7XQcN3IUF8InSKarMu1Lpv3Z
X4Z7NKvf7+qOEFmetvquRQe3Gf0nUyk8hbG/XMwIRyF6JfvNSsnG6pTTr3uPRRYylRfPTVhSWa62
kTgFgwoJezi1ottRHkTrXFfiOVGLeWoczDZFmohnXvul7GL3WA3JSZeVeFkQ5d/uvzJQ6LNAncWt
neddog554Y0n2Wef3iT0h6yMyFfVGiNY4k5/qLLMeGgi8kTR6DfbP3/Fj4rlaNfjs+ZieiB3jAhD
Z/auGOC861xp6TFX5TXrylcQS8Yeq0J+tS14H7orCdL2+pbRkq92Xld/62CHL3++2AYRY0107TPY
YWzutgOA75u6f2FZVt+gb6MzhZjlyOKALlqwTxVQxtSpncqreX+NRKZlt4zvJuftgML+wR9rjiTs
4IhCjWabdnm3mghx2SeeoYAXEbhd0/Fte5OcbhLvdJ/MjkmaboCUkODNHG+mjnUHxkC/JnNMPbtz
YQKGivyAZJ/66uDF1AH8rqaaCJKRaK+iQd6bV9R8YLekNTn3SZhxU1WGjkl/lZEz/wAJZxTVBZpB
/6tGnFCn47rFb/DmKN9fR53z6Y6jvf3zmiC+fNujmV842XyjfbCbSt+nFnBcDvGIDLcB5MKGFDgF
K4ZZTRG7WxtJ2Fo4Li2tlV67lvbIgxlJTEr+Ii1S1cpCI69V5sWXOXxlySIO+TAumzQZrIPfJNde
Oe7BqtdpFu+1Pl0C183c0PdTQtgrIpp7AKkSaOC27H0CjEX/iCfOZR1VPUx51WJCWXcWin81+wKV
UKwHKdIlKF3jxFlF/DyeOFQfYzNNp9JxXJJvHzlgSE7pYXsyzh9IF3RP6YhtDkCmuytnhlGVa+4Q
YxZXJdr0JO/0Pad5nZqi/Ej06AMM2oCRZxlPnansNY4q/bMyxzfbbNxHp5XVyWl4e4mV1D/7uHkp
06h8itnT/lFE3B1Y+qeX+iEAtPrnvWVqKr9e27H5LuaSx3pYF6Tn9ORN/eGoaaLyzoJyhblXtjPE
PVymxrnaijxYDCsJxu41coG7TXm9LslQg2nNkp7reWXFvUM2Ha6PhhPFVBPipjLOKC9UEsrW4u1y
u2qrerE8Iv0sLpnfnro8nGL3XniWF9YeDsJP4qcTdDzvaaFDHcu69uK4iXhslmU3n9Oyby6dufSX
lDHIVkQWcCFkJxclSRTGUGpjsHARX6BUfm7S1HqoveCeNpS1vfHW1co8emlccdPReHAiPxQj+q1i
ykY0coRaDrrLU06PsyNGrfKoqtQKIYFyTywT+hKjajYiGxbWiyaS6Uj6oas3yYtZzgg2jPwpwpYx
AfdaOenSb0BBzWRnGoJZCoi1ugHVKu2+3eN52Mx9W7J0BARW5qp4amRGP7boBZYgfNxK69uwYIi5
rATAcgyILjjDmNKPfKbuysiLcEOkt9sGAxE22IwlaM+bYVABpyL2n0iQeOf+lkn+nnJoPRpdYQZp
GQWlTf/JEzhBqlPH56wszLCcpo8h1j9cqEVBl3nPvWX4p0bZL5wUach0+NyBp1h3TtmHDKnyc5l4
D1LO6pBlzPAZx+wjMdxKQ9bIfHIUzVYaRyspJ+uQKcwdulHVT/7sVk+F1Rzt/lJFS/sb7WJZki2E
1aWgDpyb1RnCUUZKVaKY4JK06Nu/4DXuZq7rrYGKlayrZ1MzfwBt/jCYK2ynfPi4FpH5xUQpNKwe
LQ6fY95ieiO/b+JpRbCt8D+GOicyr7QBoFb5bzxB8TpV10LFX6NTKqTbyKs0K17IzKrFAT36qY3a
5DXj4dyUZUgqbRuk5uxtu/4h0hYR6pn16WiRFXQpUqkpP/h2/ZOEQPRqJHIzslPE9Q3dRmMfeMwM
0soIYmk3SvTl82zlnwYcig1ygGqn82w+ofqxpX/FrJrcIo3k51zVh6Gem6MeX8eyZhmRCYcijXNB
L/OKJ3t7sxaN729201suqteZCQd4RG1c2SjMTu79ywjk7vTnl+htcPWOcpPXot9Gk2PdWrfYs3kY
jo037/uMwzptTec4jShDLERfCFL1Yd03ehuUY12EKtO30MKyixcTx2ynUbJdysoJUT8ZK5U/4JRR
T2afxEdpR+UK/2DQ43z/aQlslZ7/CkCk/SL1IRzmdqIGLLVD4rXZE67fdzvTp1PX+aeqtJ3nZmCQ
0tsvg1lee0zfh0KKFEk2FrHELE6G7F8YFSzo28d4w1OZO6wekCy2c3zf4ePugyWLxbAY3wgaIDuF
Qv6hciz29DbzlaYuCarvPU5UaTlXDNAEo7ZoJ6LRomz2rIfS0fZCn0zgBfxW6hb1NdL5f4Yd2+bh
IkSRXbO2Ori1Lo/KE6gGJ0Jw7X45J1omnuYG7aJ5Rr9jf9tD+mkog50UMJmtXciQIZ7/Xneo9Xti
Ase2SOnkm4R9ls/lnc4bp0G/kWj3gaxOKK2Z/4iHd6uInu+nZuDK8uDiBlxFTcoePEGRrK2H2P/Z
YogA4eBlZzzywDmTD6Me63WvoEpE/qb2mGgyia0pWuJtXGg/JjwpRMJCUMZyXp5Nb9x2uoaDkcmh
5Zao78l97CWKb50cv+VVlA3z5qbD8oT/ZZ1DEwD+1sYYTLuvOgWBnfsoCjyGT9hVaQ3ybq0JxLMF
8sJiKMu1EZu/HSN7zBlth46qCiZBdCWu/4QRu/mUwMnJrjW29OXLQ4QxjtU1MtzB+JyUMx27Tkeu
Gn+i86kumMRnYustpl8R6U8NxuVgMGfE5q76smdjfOkaPwoxp43sBMn7m52zBfXwV8d8UWOQ8Hua
y009uYyJLKEuSzxzA47tm0xsZ+NE5zTGv5zqRz3BSJ/Sz+DuKEmZNivS1lpvOo66+lL0ePepiPgQ
o7u30inQkAZNaMtOnvduG2p8wjzbQ+rO4xc8Ovq67tuJmMVZXqPslVCZVVp+o2o/9YhCKaNhKaeL
ucu4M1ewyA6WBebaMrWH2C1IRS61zy71uIkaohYxb5O2LWXAf3mvT5abVRY/orhxVymqFH/Jf8fz
BfpU6GKoz2RZUvdBD5pl45PQSb8bmWI33cMNEW7LwfzsxpG63+BQVy7PHnyUMbowUrJigp5x4sva
h/8s4vVEx70bnNza6Q0XUDJ43YWZjL7S6sg4znGJYYkrkVTNd9sckaFxrYcRmeptdQ+EFYN2gyt+
NJp5OQwTsnB77rSrk1FL+F3PIzkiiN5CsLoB3WEH9sCVP8Zdu1aY8dZZ6lo8g9vx0cGqQhUE50NK
wds2xX0AFF3fEsdXsiWAkCvod/Q6z25zkn6ljfPmlmKghnPd0MAr9eIb/UtPPuMPgyDzRIt+MPsf
T0w9/BeVGU9KxFs2hcue+7y8pmO27n3lXVGpbu5eocPU3U7L2qqd7E2IdLqOPultg3pRPSBivyuy
bUMw4ylPl0MWaVQ1XVU/q8EH7C1RrdA0B7VSHxgvSswrfhYaRpmcUjv7yJgOPC7KXDaOVVFQKFYO
IASG/eyagsW1wvbM8mTVZJ4ZMKopQ3g3WMDd+mahin5pWnzkxoBrNXddAtK7S+pk9aqz8vqAYG4M
NL9lN6KX/mnq42NT+OVdVfVS2fds87LPtqleNevIN8uDfu+xWNC0DAmc/CA6sfEx7Nzc8E7/X8U5
axE3htJO9LvHSCyEV72Zi5FSzkGbbQ3IBktacsD8B6N5AqkcHbwSwXGlm0eiUchb7+Z5JeYdnILu
wfcXDRx5RDx5tB+j3diYybmgfAwr5T8RyACuwuZl/M+X2OQFtaQOwzWe1iAMzHM/1kEkftDrYMUo
EtLg+xIGsbSbUzGKrSJMS5/oEmyds5kY4xjLavnGK4I4CIDGmbTxgKT9mVUanYnnruUw05o580NS
y+nsgs4hF7qzd+a9dHP9ItkoruV9ilGG2b5gkU3SwLowZHtAIJsz4mDy0bgGzYBk6jqbOvdWbHdP
Zc4jbLCR4TeW7m4IeMFVGiO7lAK8RV5shjx56+cyuU3TlNzguJ2m2jYOMlOoIwb9Wcus7AESRMDI
GfmDV2jrPwd/1tkIiHzza578fN+W/CRIpi1WGEsVgMy2w5ge66wNQ0hBGXppaX8gv11Vfnyw0/Rc
pqnaJ/Bo11klqdZFlQfcRjH1p8Se8HvCPp0RskCDvrDUqzvabLLStGBImAqQCvJH5Y1ZRkszVJAM
svTW/TJdTEq5WzoncBrFJpoqGNIZG6haH4s3GVG/zZNh3YxG+wQKSo3nuVxJres+RWNNi2l7N+JO
z4hW0QfasbrqsXTXtVmzzCkIqI5BJgDdhFqgyvE8ZHHNd+qP+dIflDXKixwTAkbTbDo39QzVgH6J
MSubJU7rS9w5DF5mZ9h02Ud0DyL3dFzcBYm4utCMdd8OYkX3gYkQDxCPpebAjSePmkcAsqfrxY5Q
LZAPckRriKnHbKfdAvdgBfC8f/ahGQUcjc4rYv/Dojfad53kBu/LuBArYDqbiDjsVa512UEXKVpc
yud93889ZqH8iDLVPhHL/cY8BLqRU34YAAeeQa+kQZ43bCT0vNtynxf70XKGFVhuM7iHr/duSSGR
ocJYm3GLtlqZ+7rnQeKmd7sLKtW1aXH6eEAQEPH1l1J2nBd+NYDv95qNSb+BiT49ueMQ+jEr6nlS
Fzub4PknoWUm6uQtZA4ofC157LiryZmyd2WUYaG7Oy0qvd2Y4FIq7qAEo96g4/8Eh/nKHBCoCNVY
PKHyaf3PikDmoRbP8t4eGYj/tk7bGWcVLkbcv4L+/sYoexziFL85dqsts/+zAT+UjGer2qkeU51R
GtNWZJQ5YphHPoDRPpUTpjPyvE9pzr4w97NrY3r11fWd55bw7UtNe4mZwH5LdE5VH9T5qoEJsu7M
6ZtowOYRlkzz6GipF0jLPNQxFW9VTc4R0kRspfetILnGrdJgmjjaNaowKDJwaNlZxEU4wJ44kL4I
uq8mcXgCEdLrjOBINlxH43HOFbYAEDhQqsZxBW4hvmU5N7E1OsM9ni1ZtUvSXj1FfAtTrHKr+Rly
Y3Kit35kw3uIdPmcTb4KW8/rTwlCQwsjVL4MDg0qJByeGwweaYF2KLcxacTpQ6pl2WPbWdSY3Vy9
VZjdCqsUH0halxXaSfTw/afnMCeNYEC4Zh1KV2e3kKxjGBbQ1McnFlPPesmhNpfPMDRPdqvYFrnv
0hLGKmvLxzoyN4sC1pkMJv8ni96xzd7BUCJNpXK0/VRtoqg8d0nFJKhteeD0ZyYP1bZOjBczZc2M
i3MwF+9CsHDANNwCZ5MEua7Pe0P94Zo4AQFH6OonY9hkKKvhvDB1w1SPZxQ17YmI7zS9uQV+1xHH
c8sczEV4RpI33HjuILxsLbVQb1qhTO68NJSSMC7MQ0ush+uxQADFeBrd/rUk5nId1eo39QtGWNBj
JtkZcmi2iqVBVC4ELpcV/AA3+nlPwiQA5cvFK3QpechYRYEVY1QSi4Y01yURe8emo1TxZDBNZf4q
YnGO9Ak7aPWiV/MFaDoW4hnFhTvJtRhYNwn1JBrx6pfGPWKdLHCzoHToWNyZ9HVmzWHhmNFHM2DY
yzr3JdVAHcCHPsUx6lda0mPZsLs2kncztxnfBLAdTUYuPFzknMKWR+0VeEzWg0Y0v3QygBmUTGiA
NeNiFiOqbqqjpIVy33TP/PFLXU7GAZMJ71HuTa8J0OG1rJz2UeRkZJYTbV8lXAcNr9s+GH0UZF5G
G1JPP2fOvbOfDN25zwo2cHN20pTU37u6+P4jrY8GKw5GbMUb9z7zSTAzhc6Agm7q5mWd+tzFrdT7
KxdHd0Iyc7biengmV+DCSPewTMK+xUP05LAN2XjshtdF2fa7dkRiWA8gMwhEiTZl1BXY/Mxi42RG
+WDrYueZ/ofPiuI2u954sMzuUznqRaLGR7ehPcVi5kRFirBdwLijuVXdYRCiepwc57EZowiMWQKD
qpyeCkzb6zwbYgYpOu2Iq99oyjiUepyJomPFZFh3rJ/ybrOQzX5mpojjDB+3xNpGu1A/czLoG8v+
mS7EqEzrUvQjF+/C1MQQ7yyrPtJu2nWGtq69LxJR1tAnXvM4O9PzbqsZGEjRP6S4tgfX+m6ZbUyR
wxGVTSRWD+YGx/sWl2B8UB5zycQZWATzfgvnNDVlfB00rzrA/LuR+6pdUqIYgtLFoIWIOhBeXx8l
9LvQSwiO9OcFHWaDxq7HqUvLelIRUQ3Mh/Kwt1lWdRkPIcm3WVX93PI8dJfAKXxz04nZ35YkcQeT
ZgcAnWRgZPF7RHnDJGbIjzlkQUom+a4DhracXsVrnDzTztgwYmRYnMKEihO59voluNePWJN97Yof
+Ek26HuMmW28wfQPdFtShO6QfxWSc51ooFvaeDZcjmib1wZHbkRiqFDFWXq4Lo2SKfqgxlD1aDkQ
rV7HOS5ISFo7plY+USc1evm9EG261dL2hud3PWQ+FOSuYQiED9OjuTPSBTEGsR1wD4Z5Ns/MAvF0
9/AChoS6O1P860r/5c26f7Q082bgET56mIe3VWnBFNDFcRnHfsdudVzLyV9OJu6Gu4Ms2tYGXrAq
n7c+Dt/QAdqycmTtsJ/D/T4nv1Jcxs+J0L9R+vSbpmbjmreYdJTDaWvaRfeqGWPL48t2djCWOE6A
iZ9szPemXRW0oZgOrYEgJssq6BjaKD+6FGU0ONEuvpe448Cwpe+wlDEbfF6qd0vd8yYiC71tbV/E
/Uvr28wa7ibHOBvCElj6KvIZFsZLQx677kw7rIXjrTenVQf95GBo6iB4zm19pl0BP+nRnLX4Fzbd
R74J7f+IgKK36uKOCrik2QUAQbdk8QcuIuhhmStex7zhYI1Bk03t9NNGnqCs9NjD79oDa2PR3opz
Fgn0FkhOwevnijXeoF9Qcz04OCwCR2v9wKe5L9pCHjKm2gRPZVvP5yhib082ez/xKtRON/rXDBXG
qo36R7u8Ww/ZbuuO96Its1qxQspQKXPZetzOmDn3bHHv1Ki83ijZf6cufpiRTsM1W+6jSX8cjeK1
S0Z0y+o3AsZppWUOp9PPhSSzJXZp8mfakBSgYFGpkrp78laxd/cW8MCvZ54L2WL+SvLkFxQBOrIp
OzSQrvqBikEZYMI60XAIyfhNAi/Z07usQAEj4OoLb6WMpQuqTOnrplLjnv4yP3ZTj6w1bo5WYfPC
M8ZIA4aqtU6ZGFSLEBevPzjLG8PlaG12sCdrO//RnI0pP7fD8NM1y09d6o/EsP3gMz5YEbK0Qeus
II1vHArZ3d2Mf91W7VY425jlHiqfbiBMCY83zAldp0uLXaoDnRUZIuSfFN1MvivUIE5iI3FkXNmY
JrNc/4Poi5cIreDiYhNJsHkvkaIMzpsVUSi41RsmVoA84XS4cBZcQ/JQC9ypf4IcRwdaxI/450d8
pzRiZssa2SUPUkUNlgp3PooJcbe8q2L6Lj9yxkLZ8+0fJri90B8Pmuf2V5kheI9KYBvjI2IW+0wg
g5NFNSTLiIFnJ+NTq9VXPe3cQ0Pzv/Pz/jVihT4pNwlHk4+BYf0Z5PicZWcDCdUU0xI3HiAQ+InA
SOGyYN4Mk8pB2JCO2nrOxZWdKmim4lTVVGqUvJxL+rit0+joS+3LS9rQIfxnJafoVDhHw+RIz7Wq
OzrOApAj66hkUA0+F8648qr3NPKfRKdP10yjYgDATXk/9itHLcWnWzNWTfz+3V2aHhtS+T4nPWo+
etn11LHZ7F3/IG1GDAlIm7ubJgkrzxQbzYX0lMv0MTKdj6m3s5PFp0/3OxypkKE2gJwUoNmWuH12
k5aPGnKhYpuELZC8TAZl3Q4OGYgTtmfaFHU4vPnbvdpxguHC5PtrFkjHwasC4ouB03r+iR/7Elf1
b/9OwBjBd056wtifomfbzOkP3Q09UZ5xMDSb1M82OvuWlbRXo1m9FnedmKoNHDveEE5RzzdD50op
5NYHWdjzTtVOxHyzHtaVOSQPiHDVKpnjB901h2MlbBRmaUpIXU7qNWpHbIVWQynVD9PatfoZxzc3
ZGJn340octrYAbR4THZGD2nncWm/FgynR7iO6xk55ncO6AaFwD71qmd0H1zQ0ReezWZNLRJoBJl+
pgmrBqoUxMiHKrFvPq3z41zmuOfw1r4wtt8TkvSckTH4bbY2XJJMbUZ9ABnUplWQKm28jYLZBAke
5zsAOamB0zAa2veWeJ/byt9zypG8NJgdjz96XC+pasyfBUET+MeDJE/ftfJu7O4nNlwE1RVWka8K
YTOesm76+FssUWBIcKS5Va29rFtWiBi+KpuB3+B8GoR0rCAPSQaIOnegkYeFQx5SBShCFAhKLXy2
qwWnczt4zLTTbFNOGvo43LJc8OZLvRDlNbVMevq83iYCL6XvJ8VWT7ywTBHd9WYSVA7JYtDnVn5u
XvUANx2PxbSpT9DD1ly9zDzL+pkp3NMwIGOCbehsWVnKNQJkczMN0U9s4KLrzZBa4bc2UuzpjI5h
8CTrgeNybZ1kNB8VVjsG+HkTeE36lQxIrlvRsL5qUWUUpZzWA8RMYDmMPjw+1ppEljaOQlmEOoO7
nZGgkGBTq5ZkWmVq+EWS2PPiI8Q2WAMPVE7ghfojF8u86rydmOAu+qbEVStffUOd4gnaCHrMYKSh
hGtZo9KZ8GajsFiV1RmPbhLwyeVhahtvpeOd6pmE5N9aJD6gu/I52Ehvk9p5SB0cqBz0Vap9milC
1VYHtwLTLzQbGqQ28v4sbV9mny7V+1FaOhxScidm/CebgsUGbjXFGxmzwi7IBFpZ3QJSNMteR3s+
ZLLfCdXm7A8qm0VOnq1E2u81NbzoaW9ty6n/ilOfhBSmcqruPlANCuL4Vkj6zmzAhv/gQzGwH/yL
EQaPty98G1SMrvukPvyN3M6AtyXYTS3hXHXdZjYTiMST622rBI0FyxXS84xgkP4ua3UtdEg9ZchQ
v0WIuBwFJfEvbod/58v5uy2GbCpdkAXg+Z4D6/nvrHozNeolcvMprC2mYhnanXGs5aZdSESJGcdv
rDb/xcKLwwL3rqW0c0OEVqh1zi+3AtNH3Ckf3fTiEDJJ0I0R/Ief71/x8y5+NPduazD+OC2Id/9b
oEmDwdTFU7+EwJVa0EDIgBpYsDvPJclqlLLaJkz7Vk6T3RRbhxzy0fvsfptZw1EzTGSMJfamGuWI
TIAr8s9P938yzfx/dCAK7DCA5P53W83zV5kW/3X5+vkv3sN//rN/Wmv0fwj7fuGZGFd9z7obaP5p
PHT+wefNWM4R+t1Z81cynviHRVqKrhNrzOXq2fhd/mmt8f6hu7bJv7IQ4dmCOeP/xVpj/P26w6iG
r5EvpEEDx/s7v1+2NKDO5MhNGje3enQvfWfthNvechKOLBtnoBkdDPb6rtMcm0Sz4YUnq7rVX9gu
bwsxIQpswr+8h//mZsVaeffz/NVGx3jXdYgT4O0iA4X3gD//i4tt0gzqVbcpNh1KgdVkVyg3OHip
vIwfjudhG+jch642HloiDAfs+asZ4VjA+JKiQAOl4FXRz9bOPEo+Ve+j/NAuxnyjLqhC7C53dE1/
uMeG7r3yp5GxN9Es5Z66BgvcGOtAZdPqRkG3IDfHjjFEHzBW+E62h/l5RFVAuMPMwKf+RjLaBUba
khEeqdDL9qnsfFQdFZwhRCszDXGZd9EFJwMFp3ButeWjNcqMz7Zd/J1VjOXGKjUcIMHU5v5eLQ7v
MWqac1epD+kK1i0gWphizI96k1JhjhTxJYSucG6H7rnSZrqptBvWselgmNDS5dGdyvactdoVgDT7
RyQqmJpxryMGhLKvkum7GZjeFY4B1gDY76psyDctWRUOPuCoXL7muArYMMfuM5BUDo1qbI5K48U7
xELjT4eRGi3DWujyNhqMMhD0ErVHzbToh7GFYhrvR5Fo0NsPXq1/AjI/gi7vt3Fq2lSGhX1QDPlg
BHVMReWmTOREg4jvVJKLNmrVrnPNV1KDBHgt1SEvfo47cpF1RuwzNcChBesRYVWxADigBdM2rfEV
pYDmDE8eWBTxhB+/uxEOTCryT90snRv20rPm/GLM7wNNsD4jh/zKjuo96BIvOjj5o9//tDrzxE74
G/ixv5a9wrrTIwPNR9S7vc2yHvRPXvTLNqsRUyIJuRlGjnqCdgE/JroL67DUWbzVrREMyLVNmXzj
UOKdx56+npqYRFOLeTwmqp+LdGfEm4RUNqe8SnOGgBlXYGp9gtmZAkh/Dh7KUTFXm7InSIUfFrXA
l5gYMLuryOv9B9gt/bYYdeYx7vCqI8O7LIVJrwWj55Kirl+xoPdCMTLsIQ8kX4nEb0OIqCm7Gp0s
sBpTZm1oV8RsL43rZKHC4hQQk4EyzdfabVoJCg0BDBmc/8Fu8Jp10OL7HkKhIPFwJeGsh1ZtpaHq
im+tv/EC4mM7e9qmY1zFVMOi1mOI0DpzFU5iXhdmBMY4A9D254JSTJU3db4XaXGQlSUfkFZkW6uD
5jyOhnZMVfHIyITJim+dk9hsr04DfTBHwXz/Ix6sXdgOGUHIPIj2CYucDHFQZYhDPzYG9fWdnoha
Il2mixbryEit5FWOIOh06pDV6GChmUZXHj2hj7TLY7qdRE1HO3ZRmOnxr6gk3NbtxdVCiXBIiqFb
i36m0m6YG2c9u01qoIv0fjOEjTZLi3wTRMQF2MmZDt/DJK3YF8UuP6Em38GNIshaxEsFFX/tIF3Y
60UFRwXE8XbmSlzh9Z4itDytQPxlDHMdZEn/sAxt92DJ3FnpIntDA1+9wC8aKWcQdi8lXJqFfOwp
RcyhNJKvu8zZs1edP11AeHgegHAjoSIDW4SMPI4dlu3VMDk1Uo6oYR8QHcFWOOXir3vdha+ksZZr
p+K3R1jBtoze/Rz+pau/Ma8wQCX9aMf8LuAsPPBDANHiCPCvlg63NF/eCpOZCulIVZinNLeM6bd2
myOYXZa3xcJlgRHpmkruoi6lwY0tjw1vj/5Cd+bjLKsRx7pxSpUl96Jnh1LF4saPtrEkKAZ+ED9U
KetuFceXDoAIiAhsOyayQ7JHmwN4/K236E+NGuU+HiXciYoYxvnKGIHZfd0soaDP6bXJOc36eajB
eWKvImtxMNRmcfmSeeOOgrVcz2XzwjRLEAazzszbaOMR9PSmvuXFodeLR0Q/auPrWJs1W/9AGeAd
CsHyj/gu+5z087sT99paLpfaICChyzMfEWKfo4/r5ketzSW4iEiSCEAoePuagcbZksiFNl1NBDYD
uPxz6HVRgtceLtZYLnIP/IjeJROs+UcckY6URiDtOlAOz53WRuir/pu9M1uSW7my7BdB5gDcMbzG
PGfknMwXWCYHjI55/vpaYKutW3pQWb2XmXSNlHhJZmQE4Dhn77XMR0MCZiNcjYyVbyMPUwRfv+2F
LKTIB7tUEj2TB5hKVA/GSODIb+xV08fDPkT23E3+gz3zdxlbrvjRTK4m8twPabFrDYDc9YjmZ9Vv
bbHYTYjZwWr77YjB+2GXwdnDjhyENTgdD8x51FXuZiq4bwUh8XZ2wlsF3nlJOwc73XrLttehcmox
MvN5aA46k0tM4oRb9tHWqWuqhE0/jkVWWCyfl3+Micwvsz08LNjglT/wfGU1nntxVATjTSw/bLlh
tsKezhX4n2vZF9yhCE5tbIQj19hX06XrqnDY1WEjqK0Rt+qZLQm1KnJXvcgo+DkAdjmqLHJusq3g
fzbjnqBfvazu3gdflBcgguUFPYABOCFPqdNFE1OGv/9YfoqHpzrvKFUxZGu7uVzw3OzVePhksFRT
xtNtWAATC4p1IvhskIfueJmzxDt5mRtDcUh/coZAt0MzY90MSL3bilsRzS92iH3S3sqg684UMX61
KmhQjE1ou4sfFTkoK7vEaMev2h++8Obqc1TEyZpqFioI3gq+a7+KLpeEGPszvylDs7QITiEUfibQ
UYMZVSJWHBXt4NgaL0n4FY5QGueCfb2GUroPQjXcdE/AWswd6EH/N2WXV1KiJFiVE57//ih0+NH/
+2kwEiS1esPa/H25Juin59mOiX/W8UPPe/TClNm68PXNm7D/LCvMRxPvl1sAe3ur+t6llFRJEmRW
BXkKLXQykRhgAEZixO0vFawlJwLrJu3C2o1juwg5sm7bFi6Oc3rt9zGuWFDkBzucQ3qQyZvhEy0w
zJRyEjG5KJJkOnw4Y1Fj3h32xUFBA5VRS8Tpwg+OcdMcAStHVyIMlAFUKzdknEPDCq6lagL2lsMV
fVN6dqrKBWUTb6YcS5RXixt7FvOadi7rd7sL12VL0C0Eyc+2ULX3RsXWymbhvKfr4mW8u6eueKGn
tNW6qa50StMN3N3koPKIuun4qugKHoaG7UOVHgJSVEw+tpGuOKwSGGDRAaBo2PUhPuJJPw7UfR+0
4jkyJsmzEvVHk9Ex54wJnSrmFzs0/nSjDbrW3rAiGRASxiA5aDrz2nXZdqV86lTDidOhk7tyOirx
otLNbqyHZ7iS0xlqpbHu4qzYxqM/rQeT3UsVcOwmTj7BxuT6tK1a+YjKS195+dON2abcLGv/0zPm
5AjlS59aMg8A9oloU53gIHoxZZPhCEmH86jjduNH6BW41zI7YHq0k8zAHN4VLIHGW9OjNFARh+2E
7cI28/Pg1NnG3nDNEKpoGu4c+crlG1/osqN0bdD6KGU3lluTbcKLQuQn1WTWSL8d5chVKgE+9Mlb
j+NlGa3MBgoK2xwylrTX+iF9HtP6UCRFxECFpbpKzV9zxGsWcRt+6jOuQ/H0plLx2HuV9ZAZ3pGb
CPfeSb215SA2XmuA306iYh8Tion0KMDlpse6qbhVD6SxlI8QhP+ZJ4SYnK1ZYQaR8nybif/xmWbu
fCEStteFg9YQgZbPeUkizqo78oR6k6efdHHX7iBP9aiIjspV44AOrHMGSPmhrj8K9prrmHnqC5Oc
0zAQfJF1qQ+8/Y9ahjBYopydlfBcJDRi04XVqhgmUhtLI9YqvIRAFhWhPI+PjkfekCZTfOqoMkHJ
Y0HKKe21L9EEDB7nXTqMoKELaXzaVF0yCfu8ad4aK3LBNWnUwLLaRsmsf3ZxtObEdbL5mz5jJ1KA
e02687opP03mhpVh8QErUWdQnLKeLCv4op1OozMMHhL400dbRvmWRc1hrKrgKaHKw34NfYeg7mDy
2wWhDg8oIZ2V0c7+3Rxqkm+Gx5gTt/nKUowcocJaxBsyeGAjeKlC6+QqGtCw5AV4PHRV+4yd5Cxa
b1eKuD7RY3EPPYfslR+79aNmch4GwLt4eCPMnY0bJ4yHGz+AUFxYjwpUXd5Z6vL3Zy4Pn48WmoiK
bM89rv6wme1vXORDHDSs+Zt0B3FtXCdTaHCKseJLlOcrf0zI2w1ecEZzgoMjdI8Bh9Vb6UsgGP4B
Iq2/6WjDbMYCX3LW9WvlcCJNO361yoc3JoskCL1W7KF08mY34g8egx/4pLabPs7/DDOVQwgPEZfL
ngOKkd/zlqYpn6l5DkIiCbohpl5zYlDSxKzx0UtZ3W3XfyUjEG5Nxyi5nKFlIKPFAy33oe3okeIU
S0Yf3VaAso8vi92KfpgM+5fBUmyfZB2pybrgvU47jxHoNS3NB5uk/7aGO8j8zqUpaoBy7OgWuAWZ
wnIiwm2QK3Vim21M1xmnnBogOdsoOKUnUybLg7UXPJCmMLlETCAJ6rh5LeG3p2If99YjCwRcedpd
WWQXN8yfyYOkVX0WVrncBJzhxWKNbMuvtqjNdQ2loJjj+jFryX70NSGQnktOV6oLsY3hvZ9hFntT
W9+5uDDCza1n7tLOR2TAHhLDj45T4gHoDnTMvrKOyvbGFfR66zp58zYo4bANRckMpuXdHuREhCOT
c2p1bOKsPwyuRmUVo6UsGCUEniDtw/fIDVQFCpwUVQmCkvPyNR+sjct4aT0mPHnQ7dBnl4eTidVt
293NJrXvmirqEcwgp9EM72tpOXvOs7tZ2c6j0DJYdzK7FND7HxMTYiTwe3ZjvWaZzN4VZYuD4usa
Br73Y7QcnqnjYNyV+KRWZmzKI7RS2PWpNW8gucMnNbwTJpzqzhiF4NMwmtvG4OzTeaSI3IoaGrYR
Hr5mYlnwSUzLPfZ205DcNBN6uTxvJSOPCcCvaFpxUF9uN9Q1PS4424TO34HwTrfz8/Gx9RAmz5kT
nWudrZEoyBOREWILSjjgsL4QmVRr27fTo1/BECQ+SQInrUmoqt/wioez4TNR6usL1D5m1ULBC1G9
yU27YmnvZ+GB74p95PFh7zk5ld8ke4tjc9q3bvfNnXIGS8nhv2BFUtbZNyHO5mhlOfOh0fsK/Lo7
EQw90wNXuyp2pwdR5PaGhZk8FOWPNnIXLLqOD+ZS2o4rAcay7GlrmN6rRTLnOBRD+aACp3wAdG5t
EhpxgeCKXkbsaJFHiQ3lDCZCYDBvSxNxNXCbeMoSgNylFao7hXA0WGaPbKG3L17OtImLCkiqmjF8
VDTO2pz6Y6im/lMAjIw7DFQBo48VhkTiEEts3KMS3aczdyvhOXTFmugUNzzVpBnRRnsubo2Mn6gv
5C+M7MozOHGeIiorf8kzKKpiXB6d9PkWRXn14hRkwKdyYANFkKGDw7erQQt7kgPBaPoWTSi+hsLv
f8RenOzJOBB4j9fcrIy/4T5juBSisQ6pZJ2BvKLfp9TMkNdQhVA6etFh9D0rjjWUQ4dXLb3vaup3
bAKK3ZDCMCW+Hmx6Zgu7MQz4ZhaKgkfkTFR/SudojnAlmY98u1P6hUTBfhwCg+iNsSUCXR0k4alV
Uk/erYjpcBRe9z6zzklG/VEXM2K5uP8JjkTsRp6Z7izbpg0YI/p0BqUp7obhj7xLf9JS617KtqGW
Er44HI4+bDJdG2mmzZGN4ndZ0R/Jeju8Bbnwdlk69rQKa+LM+NsJ29bXvuWdHJdfXW2Nj01Kqoal
1TrmYYu9uP9YYxfhVeXd28XpWdckaMcqP3flzCfNJ8bbc21Z4k0baxZQE405PFrkx3ZjbOcPCaC1
Q+Z+iknDNorb+RxgY7RiS24Kp8p2MUYPzpvQc8kR8aMyyPdTdsBDHDz54sZse7p2WbR2S6xfeaWe
PZnIkzZ8fxWncNxA0b/MlkvpCqOHjLvk6hDY8JpKMfhyYTUZivzG1P0ex2m6z7q/+rF/jIRl32YW
cRm7deA9hMnGbP4p0nZ66tQWvhI7VeONWZm9Bh6UUnEF/oOqdU0/uj8qPcYbKFLurpOaIG2a/NRO
03MM6t9qmJqXwMsHAklJshJWxJshI101O7Z7a2n61U7zVEXRmV6DDci2qA6x64VrU9eCLAFISNOy
m0eIKs2jK+IL62tJ6YVn7nd/bA5TpvSKYkG90h3Xb9M8diqHElDeKEug2uAmx0e66k6BxQCuLg+i
coaHafkHObGOMCrDD6EQ1uVU4cg3HzOCdVkrf9WdGMlAuuwNYWjWoTAOCWAeJix/MGvgUIm78liC
KJmk+avmw7npFYpB4nsW9H5qtUFJ8iSmQwjaAeRz6bBr5UJYuy+wOJJ9xpCzLy6BeCOkEZ47Mo9s
YMlve8G3aUiLEtumT7cOScw+meBkJFwEnSht4eOQ4xHMHgt4MKXkoXWeUMKmJndKWFE5g0ebgGgy
JW9OEsGMsCRHQRe77JTgCYRkUWQo0coetYWsE9ZxDYm07nOUVrZnJvXVjA8KusgaaU+/U4pwRkvQ
hsEXpecFR9AcRjSzlp/efcXkNiyAWjDUHUbv3aBlsi4ji7KOZpFvIAJoVFlvB+tYFh3nP2MdOOJr
1uJsufJrKuQeyl7BWcK/CltAmgViwS2Ir4fHgCMsVNwiI+7VVhmXoPf+cGyZQOjuWQTV26Tp94VN
+9HK3uhSHARCQuW8U6bL1l7ELJ/0Vkd0jzJnVZtfhigyyhv2eQg0M4Q5My4eWPy66mnbpjyZZG7e
IBpLp5URMvchBXltWW7zzeeaV9MFYEaXbi0j5Pdr5nuV8x0ORzrVIv0iJwrdnooANwR4ui3v3SeQ
4mQZSYFSIeO9s571TA8L7Y6NiRWE0LCvaqoDpsHM0uNVilTxNmQdR2XzrlXWU6NZhx4TsUC7xmHb
NN6FFcm6jx+cjDwNmC0uBTdF0WLj+yiYTbKsmXWwBThEg5HsloA958mc7x6EXtY+UeiumGtHwURN
n3xtSjO1WFTCBqv9VaYerMY8WXN0yFWIlklCawGEQ2othUTmc2dTpjuvTQCSqywYLjzcL2R1FW65
8l/DGA9FUXSYkNAJ64bgKIUF98Sd540BC0aKUXPxoW+lsHN0HhPvvImeusBr6KgkDq4cD73r/Ol4
I/FYfz/Y32wpVuQUabD+quHbBMP0p0q8g7ISm92Gzs5//5G3hjhOHIGYehiXImKqbNPDTFT1pFSt
jnyFlKNjqpQs6UsN72qWprxVRfuR6vBXzuGf47K5tmOSfr7oKbdpJGxD/WzX3PNt88OZRvLUPIPk
unQfzFh844OZD0HSvqeJ4z4uP0hys/tRW695mSEEcWdAm67/O661tXPssNzw3Mu4wpdAfhhSsuea
JEKi1rpitLwa45hTUOndazVYXzXPJRvT7PWWJGz1amtFT6Q0mRn05ZHcxydCYnOF4K+hnyQFwdDc
gc/Atpuo5M7vXQvidoLysK0JyMbB0hFM2gl5Dtd/hsyMAgiWnnQ2XQdEVmS+bePEFC88//1pW5Iw
hWCTVO3Z8Qafk3kJGM7J9bZLexQoJNVnW/snK6fg4UP9G8Q9Q0e3Hesq3Ra5Y7+Iuw8y+4oLOL6W
fP+4jsbpH4va+iGHDQFVor5W/hhuQ9Mcj0OcP4pBNM8xrqN1+ZbPpqChu06kN6+LuQPxzYJ3E8Y9
5ueIjDNcn/lCN+Jg9CZ+kN/DogwZk/YQacgD3F/VZjA5xtRJjmIkct1bgL0Cdjf6EerrhuGnt6Y7
DzGCkmlRlQAH51q16EsmvjM3rzLI9ixykxzLCX0m60Us4hMG6oHVyis0JJMvBXMoCOSKoO6IMiXH
nSIWiQrP1MWpXMQqbA+Ni15kK1nqXLxFv2LHc7Jh2qFfmV9OoKfziR9j3uE1xd3SMx6MFptLycfJ
SPC72Kl9zISd851nemVMJil+WrPUEVhIlIZ/4HGU6p7sWuKyqXmhmpy8tM5wcXLH+jFY7UfviXQd
JU28d7IeoIDERVPXlDECC2GaMAHAhPHs7/BDYq9cSLMZAf2lfe7GXGj4pU/ir/MG+Y0bz8b1owAW
UDUlOBWRYbyu+R2418sXYtloqyLSn4tTx+2Gl1Rr+qbk4ebFu5MuBp4YbGIWUe3kTKLP1lIDEYux
J5f0FxeHj/NX5zMuZh+KcpiA6DWYiUb7w92IXp+9snmCAToigOPNmb8GCuKu2tkc7mnUPceJKni0
JilWj+ICqz88SfLIj8TYp129WIhg3hwCgZdoWAxFSSk/emr/5uIuyhaLEdhzxqd4jZgHsQ9PcB0l
SI+ixX5U1/2VxDMG3cWMZPjUqYwRW1K5eJPMCQZWX8N2BBlQQ42VaF8KbT1QhvsKFvdS12BhqtEx
4dhujz6CJmpPLs29jShVTMvPgHyBy2lYrE5y8TuFk+2vh3LywBlEaxkOT94Md8VcvFC1iyGKkfIu
W5xR7mKPGuehfwQ1c9MzZim1OKZi4rjjYp1yFv9UA6D8moMmz3OTgU3OncdfPiYMLjBb/3VYjdis
ysVrlSK46hfRFSxEAzvCOWjsxl/ldW3ssqTjPosu9aFtPrkEjTuvxKCF810eDY1VC2bYflo8W2Ix
blWLeytfLFze4uPSi5nLWP7CTFxLlsw8L0eZS9Stwojc8rTdTM52FqHk+9mkN4uCXbawd8upxQUW
NQ4FVtREbOSMEyoBjxJO8261pvWbgSdnR6hNfilc5l1a87TVyQ1N3OITdtKvZjGSzYubzF0sZSG6
Mj4007FdNAnO4jJLFh6KTPt3kaXEpydGu6EomXSqZrpn6NAgi1SnAEFav5jStKqJno30vMZFo7b4
1PLFrMYyhbMPrrXZisEHGxRHKZQ+NT6DkC2lhwRz6oLVNEhbAqbbV3E/XWoLkVvT1RClQ/caiUid
dI/ujacfNDlucCoFNLdmhpc4T18s1RkHLs44Jjc85JCEa7MJeFjMI3s5JM/wDZyDRjrnToTFOdLi
4PbqHbVscwvoXm0KEec/2L6P8D9oiAWLy45J/Ku/2O08mnRwIiBIDeXeXgx4uIbzbYsUz13seJO8
JkyFF2Me6rzApIjTLdOBaAZGkorcvOF6wEEU4NyjjHvu0PDJxcc3svYuqdIw9B2pzZGZNxd7Hzwp
+Voi9NM+HRFO2rxMuP5Ana5DzSIBY2F9VlkYfnTaW3Ffsl+TMLdv3cwiMqtcahoNE/bOYbClidjW
bcL1WLqLAC7ZIbhJ2KyhhOvnERYW5/tq6Lrb7FYKu6C/69DV7tJJt7Qt02o3JHz3ZdblR8rvC94w
u8uprt8zKqE5HTPa8E8Wp7yU49+Jsoa9Uzl3gxox4Fq5LEgSnCBgcv3iEM0kmQUcvXtpM9T04aDY
baNvNI4PGV8+WY8gRFdUvjEMKx/l4nWceB48aVSP9eJ89JgfPRV0u2lLIiOQBJV3JpLIga/qoBdv
JHgtGAIsRFcBNI8LnmkEDk36Akw/ZCXnPnDTnunu6ebdNeKHeZvlg3ggzk0QvuxeFBtoD4tlNeOz
ZDXK5GyA04vpUizOywLEN6goKG+IIcrFizkthkw+g24o+3uPOtNaHJr1YtOMObYpK50p07gbwj9M
6HLJubVeHqGLndubak8vlTpVLbh9UtHfhuOe8MpZM0HEK1WtDSpPKyvC8wk+YD8u5k+fZRyg4nA8
he68izvz3Rrz5BAERrHpO3JCuf2XD0yPicMcK1OF38MRz33ZkeuMXjDSA4RzuKUEpEoOksnTykmE
ceXrT3j5AoAQi8nUeg8Xr6nX5Lci4rzYjVBUG7vgwVWE8bpqUizh2n6aykQcM9tv1wVvHBgTzo9k
Juk12RCqtFuxf3UWYG8pja3dequZE94TdEizgexnAr15yPjX0qFo10My7vIUJcpARmkdYzUK4EIf
R0xF5ArkAhxixMgOaVVk8Wdn+O4xTir7IaZEs4oMt8Xgncirs7VV620QsUyAqYr4BsZ5+m/I7Na/
J0AZNPjCZLVDKtUz8WX+a6Qst7q2y2KJSyPIPm0OGNALyR0U+cVH3Ene67kyy49hyI95EvAukY/z
ZHyVGdJEwSWd6te8Fn4P45kNC4ciANTRtzfLg+zc25L4cANKJlWu//BoR7IDMdF/jsX9OwN7+QIc
ITzpc/SQlOT+9QtAYGjpdDBaIvbF3WBLGAROu7CMefzDw2Ymj6MCA/Wf/1CKwP8exeOP9a0lhyf4
c5X/b1G8qZl7a5hlx1U/eJM5mRlzJDZuFXZ/7Hyn2auh+2FAwrtkEQPAFFfUqvCs8NUgpqYZPTj9
tY6te9e2+Ych+hfG7SsKlc5uxOu47o2rHkLoDul8d3Pb2+hkaLf9ebAQyXUNyZ2OpxLydCH5D7I3
POSb7EpytdEWz4UkGZLeoLvFH9+g4Bhi196Q4id9xTlxzYT1Z6HTcFXF3jVAqM3b7TCEwYmsA2kw
7u0R/nOASw3hwsL8IhFzGgUZ5cjO6aapm5vXH5HtUU00ThlQCCphndYH33RfLFQNzRD+kqO6QUsr
VrX1BRPiHtfqngb9IxzDV6u3fkvDeSgbyk/h/Ka0sZp8fYR4QxXZN17mKYANEh5aCWlwbODN2Pa+
DAWquOAObpu5aPIK2DCnU2DWz5HGkZCR8hrSTwxPoZ84O9aaEAsN+9g3AnRLJvezQD5Qjh6d2NSx
Dn4MpyiSiM6gK+Gy6mJIEmlEgCgRIGKY19nEqbZEaZaZApYnL6HcaRBJOOcpuj9CSX/fVP+bJ/5v
LNusQcR/xPTfuzz5+v4XTP//+Vf+KTFx/kGmXtrMNh3PdCTZ3/+bJbb/4XmkgT1a+oTJhc/F4Z+Y
fhtMP9RsQhC0GZVjcd37Z5TY8v+hJBFk/kVy+o4jrP9JlJiN3b9dKQgmOzi+wdBKxX/k8v//f6Hd
MAwxzAN838ew+YE+jm81Fb8vXLU8qiFLu9vsQnhaF4Rdm6m9MY1nhOy2PPF4ydnn3LXuQFK8efmk
fvm14HkkSZM9PF9ro41MfOvApTmmoAePEafVsnS/HBjVRRJvuIVOK2fUZ8PI5KYcNFbQMN5RS9fX
3M9vTYHsb+RR/6e2YEy1PJh92gKKVDvYHfe6GfFlsTRJE49jqJm70HeqgCJvGrEbnGV+LdNpfsgB
cP+kFCPWrPSc7ym2ogN/4PCAH8jYWdJgS146MnyzRE+D2+jLtZy6eFP7QfqpdJeB4y6rfaBtmvvp
ggrtBddRmILhu9TNcDQ4ghNyMPsNd5JHUkDFVzqB4UywjR6H2hsfOsSD+yJSI4ktEtDjKi3G7h5l
44hy1MnPBdAJ6kqNGtdOjoAxahPrdTIRndXj+GylyxDJJddlga/dG9q9WzLvX1ufqCP4rHphzEDt
EkwGC+YC99ijfD3WiOC0E8TPfaKto29xv2HzcI9UbD7baaWOXUGJhiZ4fOkjL38bAgINMftHrmkh
DHIqd3VVJV9DVcYsfqDacEXmXkSkwO2fQQvpm1tGv1Gje+sZsgRQVaf6IB4Z0Eabyp/OHPyBPmuM
22leGkPD2D+C2LS38JvSe0KI9gO2U3mhpSwJptY2pI85+wW7oV81aV0AdnCK8CFvIAZkHcDbfC55
DQT32p+lghBYeqE+NpQdCbuQCtJCBjcAAtXBXcI+remZR9MyxEuSRzXDB99/bgxdnDLVNBtMvy6z
5aQrt4CvOHlqo6QmyWuu76GzPGmVdQQ/PM/f0JSaD3nW1fDxi+rdbObpxmoBmYLoxWWyqn4TQpdZ
225P4tjk+7EyHYs8+dAhXYyKsjlwZrY3lHbxyvNJIl7N37SyKhhILWcw9o7jsSVrD58oovLGzJeJ
hjXsYlYUu2ZilO8DZdiBxcy+nMhg6NHELNTolmMISEPE32w3oGSgbkbKaaxHskhsUSHXOR0yWuZj
HXOXqaJbWUwHCrfuXtILXmd2VhzxILRr15vLK1RePoG+PR5KQ+6mfsoxAfRrZ9APaajGM/8lm9+J
9JGtdczwCWhtyiKJrZfcOWbt7C1EHWfqiN6PNB4nCCwi7x8J2jNJAOS49sPwTUEswHz8EzOic5+D
FHi1gU6sBvjP5WT57XTt2cSRBp4q56ehkU8eg7KVzvA/EA+ZEH7XP+fCgcEyftfuwK9NmM4E+U1w
h984LY96VlF1jz1y1h9RMVgrQd57Tw5XPLA65whNxusskrA9ZeTdtqqpnkoxESl1Cse+1p3Nh0S4
Jo9TgNls1+IVZGfBRcEHMtb3kJpVMe94r+Zbz5yWPlZkj++2bXpHayDFItmSvo08+KzdtG/2fZFM
R3POrT+MopHR5VG175w0ffTCGWWCC50isBmYT4AUN2HN95TaJECwOfeJH0ftPvWrbGsEKAzgG8u9
1Sk4Y4K1WF9rHsG0dK1dkgXmxtW49bRox5MgHfg+5ca8Bv1YXloSlydRQXXOs8FbZpf596DIFA8R
3VHPT8UTn102EzGjvhUQOMK5ozXYr05cuNaSGS63aT6yOc3dEPNdzSpHORLnRdLzQOTkxIL/DmmK
NsTmbvmb0dfgM4tqD693pEtqzDuoMUm+muJ5H9ANj0isLFApRasReNBHDUl6KxoqZ1oWvNdp8FPW
RqS95AegAdG7aCB1H9x2UmvsQxCVSYcQfKxwurWWnx37OYADVXC35bhn0wdnP0tTNWMJUSuHhGJF
x6StouQQN0Lu2mIgVdwFTBuYXT0rkwT2CIF8G0lA6yUrxINvE0gFbWCzYEce+uF7teKklacqg/0W
yDW0omAd+lyGoE7Pq1kE02ec+eqpbZvmmnn9gfTPTzv9GrP4hSjUmRTh2g40+6lmWGtkg1sq9GSW
ssCg3dtEl9oQcBSKVB7dxAG4ktryXWkfvJ5h9K+l1XY/wsyo6ZF0rKzMvocywkG7/BhntnsE9tsH
V8PNxNzR/rZjQdw9GeJ9RlBul6rwRvY/+cPSl0w9bWA+YCl7ENF9dFZ/CxJ97oZkvpk6vNKVsLjx
ZahgCirxqP40KDer+G2x3F/b40ScyOpXjiz5PLDra2jBuysE2uQE5/YYG/m1iVPspS6KzXruhfeU
BVyb5xAWg0G/3E6/3dEe/pCn4GI4pkTnAproqq29fN8PcetsimJov0beNSeTJOJLiRLrbqZRCUvY
VRdP20JvstJz3zhpML4xulMqfNvY+FOKhXbI4upx6gVGslLVV4Ok/ka1mo5zbE3izeycBKNYMO6b
CtL4YE1MqK0cSjYQmE03YPieYCs9G2lEo9ebZk0UegqijR01L7SqYA5oqMh1XbTbKeZBsyw4HzC8
+52VI3kBjUzbaFwKtDLj1slCzX/Eh/QGXeeCeGdnMvRft3G9czqPtrXdfZht/VrPullBGrMfEYgW
O45B0w6ggn/NAx3F24ma9keiyFgy6z2C0F8Ng/thF0xdRGNAJJWasU3Ca7SL3D7f80o0K82ldj1w
WljVVc3FOwzZUZNa3smJqzUNeeZjtcMdMD33ZlJu0C2rrywriz8jeBoyiqPbkOSU9MmFnFduWVGU
Adco4D5Z4beNcvQyzU3HIazHosZxOD/SyLwR67sBHozPxNWNTdwP9iE1xv4e+gHL6YT8vOwHdV+S
kQoHiww5DoKqotjLN21dZeAX5K/ACfKjEQFvbhQjcgXwlQG27bNpJ19q2uZ4wGgAVpKyfzI55WGq
MGIO3sRtMKicbbss7avGGTfFHKlLMwTmPTNkdfJkmB+MiMhcWYCBqZA/aWOsfgDLcN96WA0bC4T/
UtukWOO2rfcUIXJ5yKeBfGRSfHkZnS5kyuV2gAi2Gl0HV11MbjmZbUCGhPNjFjirSQMgaNPkFAjT
eFex9j5yDTsxriLjle7MRjuLHkpNMXEnXr/fPGFr8LKm8zhME6BJ+MVq5UMkOzlVmh1Yvh3o0TuM
zFqHV1aHlyA0yrvrcZMICxq5bd6991JvJ6dZQHZe/aOI6fKnimA9jozK4OLBfN8agKWZQbVQ1uJg
jSc7WA+MC3eOi2NiVvDxSkwgr2yNqkcRWiiFI9KZwHrsGzmn8shRZ3gqiEm911QH1rYeJJUKNT31
bGvZWoarnrbPL2izLvNmJ//js2naj0Mp16zDy23pJhKki8SgMxu5/gLJzZMDNXfxxGD9K3RC/6fh
VPFbI2A7KV7SDRDB8GZmQuxDW4ub6ZJt7fqQO3dE0Bs3kXkQbh5+5sycYXuCNh2MQf+S2Cpuhleq
t8kkwN21A9M4u2t++KxKn7jW2B9KGQWxV6+aKPPEPa+95axLDtfsDWWybuBzgbuMHptE7uZaRXtY
+s1bFwXLxWwcbnUx4QDyYB44Q5XfZIMzvUkiUsQQQ+Yg+M00gBDPXEbOLmdsvitHG/bO7Hg/zLG2
zyFhxadhdhpU82Z1DqlTcN5z1GFqlfrkabBirxX6v8s2sDY+M7xjNIFwI6VKyZx90kHJljOvzKuT
S/3u7EkV8n0GSUBs954aAwHbMBVbcOjYgg1TcUjyk5s11w9MdFGdqexo58F377aaPozpFavWNe2L
Gur0j3atemuyGD03c93REmkQV/gjKG3Oar9aTZCBxQi3E8S/G5td/EbHU/qGG2rfI8OtiOJfh3Zy
CDF4BpUaFb/DzvMO9UDVKA4T91rScXQ0bJXEYu4oO2fN33x8XZ6ao1Wb/65YCihP+8SIJQWIJjd+
RZHFYMcdTWANFaeQrIcK4lQR/quuNi+Sgw+BYCt/DTkhkxMR/VsoFBHiSjwTzCWMHuy8Idibi6kt
0P1jMjgbNxy4skxASYTYEc6YbhOo7h0KZmDwE1QQ2XyHJlhgEbkNVRDO/sNMIhQiHcKmpKQCM1N0
WLGQKNcMbmPenibb7ohKYNKSjHINKlRj8V/Uncdu5Eq7ZZ+IP8hg0E3TWynlVTUhZOld0PPp74pz
f+AaoAc96EFPBBzUqZKUyYz4zN5rR0gZRE1tURuCqc0cHvy0yAHxolFFgZ2AZmh1LE6wbA0nLQ4c
+enJGrCkICLx7/tllvuWZcIaAcV1wHkODFeZ0SmZeiBLuQDAH2epAO2bRAtZXTxO6wVfD7dWbWRw
U5yDtub4iOz6aBgvBecdeitO56eW1f6fIhR8Rhp4b1gHbF5itMdLuYZWPBGFNqQPKNKMx4lKqSuO
Sg4+qx6wPitIpP02GaBfMG7/M8+AorPMBtEm52IHXFBsyrFg0rwk1oT4ygjewUuEr8LCctgMJWdG
l8w0eSz55mOpMqQIBWA/NmjuoyrhjM/EaByduXIe7QmFQz8I9eUq0I5olvrkT0UKxZehWueFFyI4
h42lG5zBPwRinFcOSuMzf0O++5k5vg59Ujx1hLjeZZrwR6w1hgT2yfe2lZMSVghrb0ej+1iyS97U
eSq2KlmSUy4ddQHLiI1aoU0qXKchwrw0rHuCWvz7sup4NgNr7xBUvCbggVF/bgHiFcSAUOwCyroz
ofE8QcdjgFcI6I1lVVwlAaAbM3I4dgA8HvioOC8kxDx3DLG5qZFWSLeLrwVOpLVpFNjqoDdV96Iw
QYgss+v+vwEI/P8UTkxQry+kyTT8/4wHgOH3gdW2jRC//PehnvVff/nfkAD5Lz3QNx1igEFUmC5+
+P+EBPjmv8T/yNjkT/492BPyX5bJ+C4IsO4zwLP4Wf492bO8f3kSWz/9CdE6LFjs/5vJnvBsvRz5
73588jc9RoUBpiNKrsD8X6M9M0yJo0tJSYA4hATPQXgU9RAak1itEjJG3ptZkeXh8BGJbxaupvsJ
tJSuG6OzIdSjlQ7YPhg4vzhB/6Di0b6CBLFvLLPWS6vqu34cTyVm5fsxs7D4Id2qBR7eVCAoycZf
LCp0ts7Cup0Mi4NVl58cIv45kf5qbnNxm1x/azdGe0GlzMJYTrvQSV9ZpR0M9wOrur+JoE2t1A2o
/F0Dp4sUG3MdIqNam7+zg0jS8fwXFQJhIUMYXqVjNHsS1dE+cxV4C2+0hrfE7jqC5eJpqEuj8S4h
nBdosVUS/+2hQjW5fEPGm+8xxYPIKa/uhM0ym6liTAGwptICT5u8LJGoDULUC0kzr7Hf7jgNILdl
RzHHGJnKkgUIaJp/kko0q6YGWjPk8w9FNGIocDZwYl8szbdp8z3ANeLZxvrFqxNiCPDceBRhdFSw
EIa2goTVdSurtQOyxKD2pVBr44msaU6lswNkhw11685siu2OVEo4PCmoJ7QNYg8OHYnUj9DEngEN
F3knUHxGzfNxeuMJke5zmJf+OQOZmM1zdTFD0mSIcEYzUmk2UAUkqMcJB1tyxvoREJ+DrjjSRKGi
BvdpVx7ll5eunUC+VAjfYdIhUxJZlcIppjckhjWaoH56km450gQjsqh3fYDjPUeMl7UNhKswwiEV
B3+VqtEUZx+mGAitaP1yXZs9ohqDNf1vgIHXhrZXaJZSqalKyIOOaceJFwFc6jV5adAMJuKUcHdr
LlOgCU3IXtIteung2Be4OJLqmMeBeZqQtnaQK69yEiCum+lmtgjg8EhaB8uEMom3SbtKh08+H882
1GgHWsJLg2Zz4+i0Ri/ybpkV2CdFWBSRX0Tg1X9bXvG4cWrIVlb40UYPTdI8T5pXlfbPDPDTTwHI
ilO6QXLyMWjClYpgXdmpLZDQYj5kPf+Johx5ZGzPR3RjE3Yr0HrD0hWbBNrzDleVi+yaHEQ/isYz
BeQDugoe8sijJl0gSdRlGBKPErGhX7L6ZMyA9HOPWLiwTMc9Q+cN5EiyhcB7MVcCLQ5PA+wXRIF6
6w/VNUsPeZl/JbYSO4t9OWM/mGE6P3SM1G+v0KsAFQt4hZjmVxvYkwVJYkyPuEm3pauzsPA/zbDJ
8AQSDI7jsx+6g6tvxfzQAzPj0UfPQxKtUbTPDZUwU/fx4AFEZ9E8niUPKCzOjO/h/skzTUvzSIOL
A5vg05wRRoMAkdkJCMTeC04zwDVTk9dcTyeqJvX7ELPlhY36TjxoTMcGsc0RsNtCIG6ZprnJVnPd
wuApKN9RE616zX2zNQHO0yw40wvVWWg+HAlULQeDp7lxmIr2UO4+Kts4T/j9R02Y88j2WfVBASUf
+QcQulTT6PCmdauOvLhak+og26/zMIzXs6bYTZV6XcDaIboDfXidNO1u1tw7g1qTRKhX0gjUwdJs
PBdrjSHN6BLnzD0TYt4P9E15GzrXEbReoRl74KmjAOYe5CVbM/gmZuJBDJu8N/Lz4EtLgy+JYx/N
cyyn5WDD0LOZK6P/hUgUQSE4ViD/SOEQZ3/qn1JzU3owAWvggFjii7ta8wKjlJE46iQYgpommCsy
OnP5ZYAZ9MENpmAHZ80f7AARkp5DnYPiEwMunp/429aerBjhHavJCn2xNW4hIl9STTgcg9wjzGSf
O7APU01BnAKSbxJ1SwdcAXgU/F2I7qUO8i+igx/LEmUzSEWh0Yo4d7OvPurgbWryYhO/m/YJ/Jl9
Z2ky4wjBYQ3eTW7H3CfdijPr7NfjtbSj/NwNFr+55jz2FsRHZpY+kGookDlmy3JemKlE4Ws7FM2q
t2Y+PNFAjkQXHWWEUdKl0+za8Htwl59xwqAwoxeMTNjGfcVoPM5wTc51dxw0qXJgIr6xmQ53zvdC
3xH0LCr8ZfyFl4zaIn/NLPGIkazft5qDmQLEJL3mU+ZNtfUYba7AntNX2MwAoWg6mqcZmSjyLRCb
UBnsLXgFLoL+0W5B61ngOA2wnCJj3BqRzuoz8111mt2ZAfEsNM0zBOvpab4nG/hkUwFJQOdq3s2a
AipkUrNYT+R1SZ2r6afqEA4OkmaVnXML/1DgTN9k66ZYfet1XVfyFZ6Fwsw1RX8k3UZ6h1TrrpPQ
SZXmlCofYmkFutTSDFMHmKmvqaak4uk4WPaHCcTTnnY7p0UH9JLMhwiNO5FkaYvSBVaqo6mpKL7Y
AwBSBZTj3En9xdKUVSazq7lEg+XHzx0Y1kHzWI2Mu8ITTXgYLPfmN2V+xqxfreD9DsdaM13pe/OD
RFc2at5rrcmvzQADNrSgwVqaC9tqQmyqWbGVpsa6Cn5sBEg21kTZKf6pNWHWUbBmHU2djfNYArBp
5l1UtSvq/3AHuy87G3lpXthIjmskff2Bg8o+e7NzMBMykpypUExoJZKDIDgvkf0zLHLXx3qXiTX6
YGpSbq+ZuS7qphSIbqBpup66hzaNmBjMbq95u1xz6zBpbiWD010QZZ+F+jObS/EEl5H7OrviEr9v
exi+rJ6YboL1bTTfl6nulUsjeqTdIMvTMHZJV7jXUDnmjSHbHzsuPzJNDCZihMzZfvR3NiF7W6IF
ntiXG/e5Zg0HQIctnissABjkMGZ+IxOzlulQ6csPhAjsV80uzjGiRQY0Y6OCaywAHCeadDyDPA77
yN9kngp2DcTC7ajJyJVmJLealswStF3z7kBQ/oelrKnKhtlcPM1ZFpq4PGj2chCbn62mMUvNZe4A
NJea1JyaSNIDTW9Gx3sbNc951mRn6V6UJj2TaLPv+TYXLrDo5IKDTjQXOtCE6BlUNC/kyhu8T1Rb
F6AED9VcPZagpXONmGbm7LBnitQnguxNItkzAKQuUvedMinj2DBH4FAwoLqtJ38STbJmgvRsWyXr
Kmh366SX9IIM045tDAOb/ngrNRW7HC1Qdy7i9EAW1i0wBMUfFG0W3ajUAWvDwodtoFnbeeg/qiGt
HutetKdSoks084lop4LY8czIomfNTHGS8cUB5L1ooje72vgWAPmGk3nwUqjfvuZ/l5oEDgAmBDaj
NTGaE15oYjhkqmDtaYo4nJynwUncGxf4yQ6su2pEFjSAcxk1g1wpaOQkYg7bWRPKvQFWedL4LVpC
+OWTJpkbmmmeKdKBuir/jJrZfA/AtobxAAE9ctor09PuyqLom+V0QCCasQFS2DwUNgz1XNPUqTCb
dcPR+BjZsNZTTV2nw4crqUnsFkh2NJbQKwekoY1iCTg/CteGj8XMjz9N193Q/vi83huhWe+tpr5H
tejpyRV1u7fpDYfm+x1bIxMKCgYDxMmKXeiFica0Lq3ghTxMfENF/FdE5Hk4S7ftZvNPMdTjBokU
26gUoqYynVfhD08MaSjLhaLlxIM+meHNTMy7satfwmDee44EFbxkr9m0QW/cb4qIhZyviIwNNfTe
0cz8kjJ6CIr8LvKqj8CzNlxKP17aKWSOAoCgO11Ls9nVzAY3s5TEz0ZXkYy/YV00eK/71xx8v+8j
flY0SBnSkhN4qK9Ws/4HoP9JA1NIRugHB50I4OtsANdCu6UVq/acvhtGm9xeA50l0OpUAZjW1spu
h34tdObAUuM3c1rlAkMyV23gE6VGREHYklVAX7EhhtO/Y37O8YULJ7aYJteEoSMvAwN8bfWFGYrq
GngsUTqbYjeinRjt/L3TeQkRwQmzTlCAiMzAvIBQDqSW4eN7NgFGj9xLQvhCZk2nnDAGQSgDlR/J
Bw0StVjsDHZ7U0Cllk3jxSHQoWMLPxKtQ+FpgvrkiTCEUb4RU+8SfEQiBKK2B6kzIiydFjFqwwAF
PGfJQpZEjjKBU35T+6RMwMzo9r3XkUmmJgyBRZft0oSR4yK9YudzuJ/cum3uCx2mIYG5r8uoYSVR
9dFtJuqFV0dw4jRiPBcuWAIsj03qiHWJF+5ajc295yCVq5jgK66sfSECCoLIHe4LGd+amsizXi7o
y9Kiowz6ZV7mnkudy9HwFuOq8zfo3OtHR3/BYfpZ2VaA0AALVqATNcY+dt90qqTS+R8gg58bnQiS
BwS7ZXyKeQKHS0lsiK3zQ+RAkohMyRQROl2E+SpnVx1Vh4mEJhoA95oPk7HzrLa8rwYHH1/xiTWw
f+33ns4vYUhB2NwEYWoZnGflkkXoGX9HcHFTK/gDeoqsQp7ixB+1qLfkEBNhE8t30jF8tN3eoSVK
ZdSZKqlOVyk6rC/e0l/HSnUXiJ+d7yykHnR3gCLCvU9IS5eS1sIeisA38lsyneRSKopm2QB1yOA7
iX5sDzBzgCYD8d1JEoePoW+DPxlw06LJWnNtmkhi6feryBKbqgzRM9RgBgW7GPC/tDs0h5js53l6
NhwSS3UqTWPE73gg3QtSoLPwLDzYuZUdWxNwKUqq9MTqE6yHIuvG0qk39T/5NzoJhwDTk+AGeXUw
v20yMjeeS5WKlRDzgcXUjB8TkQuolB0k9xwptEEHHgooRhGgdsT0m2ZhEC/Ifl1ZNlk9k07twWW2
MXSOT5f+KXWuD87ogaPPI8ZQNkcb5iIJAVjoWLhOV/BWSLRST9212Xjy7eGcLtCB2f+O1zQCMDza
AzuecL5UbQ/71xm8tTGq7r5zMeFbDsnNTshEdC7v3KX0n8ghVMgoSNICxf6ROJFzKyOMQWMY5G/K
Je61oLxH4GBDjZxHl3UQfS7Ts4+aAn4lwy692fXExHeBJqDo+fchC6xNNWJjnWY7OTuctx3Zx+mK
7Oi2Jikgsrvo3rRbUtNtigVSYxatB+mOwLauqktQrrG8SArnj0vqU8TDEusYqEUHQpECTjSUDolS
hWpOiZnnR39wPkbTri+TRc6SY/oYqby4O3oB+2CJ5wUJBbsEsJUOVoh1OoqeHC0+lvA3mr/YCI4g
fMujFt9tVRV/FyOkiyZqeTgtC0iWKhb2e84XOQ3uX5yzBA0vmMAR2gk+6A7kxqW+b+PivhySeZ/O
vb+qPAtYA2BFyk9GIU0xent3LoaXcd7OMG9hQw2fdC1q5SCl4ky8rxMOnxFT4C4KjYWLVYuGAmS8
c2pdJhAxJyWjSzrp0V43Y2ATvJJSGj/+RF9SdSluK8+9j7oW9XpBUQpPEoe1nbOsJo30LCogtm5W
nJg1Fbulocm0K/xd0eIX98wiHnFrH4osKMAFZB1Miho3axiUm9KULamsqPYgXpqUC3Z3iCyin4pZ
yHUs1bixKk2G79xX9kz2oU2YCvgxYebsKYKLYjQThbkBIwayjpTus2k7BZmD+U6k27of5qeiT5lF
LF5yJrbV4lNNfhoDPsLfLp6tyodpzE/ELlt3WP9TiKDEkbtp86hM2sqYkN1D649/OzF1564fQStm
s5+febz6rrBecXOhcPiw8rllJjjuMW/SnWVrc2my5w6lyJ2dTdhiOfwvTkJgU+BwTkfpRWBFvZDh
SIxaUkZ7oqgzp2SQEPrNVVrJrvBk89TLaZ0ZTvQwS93CiafBlEgrhP0edSARcpuriuSDO1cSxepZ
dLqTivxtNbc/hv6N6uHSWuZj6uXunt1ify6T/n5ORrmPCVOckpLKjVzK7aAIEakds1s5IvP2aWZ0
N8C4B9RVMb57FpfURPNR+jEFsmY99IXi/4Wcc0nS8ZbqvE0vbJDmB+PTGALzIlBhU7bNrgy9YUXR
ItHh48jKeL1Ylz9FKS61zMsuUTh9ClOeQH6dVT+dFyf92y/HZgq+KhiLW7MafqahBV87TenRUB1R
BbkPun5nIrPaKsiZqySU/Mr+N4Ft70tv3GQJ+0h5rbmxe6B83ZieZTk+zMDyV0J5gjEToqZA9o9e
1pHrGzK9gK+5q+wk2RYcA0NtrvUPD/AFWWr9tIiWWOn0lEcB3H/D/LBooHkko6euKC7CqFnx4rZc
oQn6tJXxPfR1v3UZYyVEqBF+ciw7RWBXeG91LRPjzjrkaGoOcdzuveWrbsGoOFECe7/UO1+dwNfd
LzHZ85l0+bCz4BwcHHheumHKb6H++54w2HGTJ9YmgXe3sQRmR7dBkBEOM3eKeg6sZesEwydZvsWp
+OvVxs1L60M/YSwdO4VJqmAAmxliZyr7aepgUzg0ekw93D9tNC0I8EwyL1W4rnok9wF2GwwUN+ut
jFRxSWcvW5kVRJUW5AJyqPtehmdmMAg1v+P6C2UthKmIABjjt3cpbVzMrRhXgLiI6LVIvTc0gcY5
dUkrsbEF8K0/lorWg7kfw60mPvdyLLhMLZCky2BdCThBThJ+JwhSbimYSJw8TN7pcRvihrgHuFbi
h6wkK7RIa8BL7XyOi1kS74U7p/Xm+dToL2xoAbvQIYM7CAu61CFO5dkDhspcl7A0p7rEAcb+vD4X
nmvSF9d/IX41J+EBrmPT8h0Mlb1VQ5icVTDskbM+TFjXd1jG7ntGKxiMgVfVpEDCrTg1MqNHxkW5
S2Y7XHsOwKI6Hc/u0v0sLo3BKF4CM//o6/nkCnEBXITtXRJWo0pIj/N8jd35L6Cg+1KgCzLjIyUg
Rjf/dbHSp2FKYUwp7zr14weylz24nXe05jd8dUQS3ur6KwORiOMba6mN3GDk4clq8whJZdU4AmfQ
Yn4hvWm3rTUGhxAWXLCgu7MaJE9pyvkRMRwdK/rJwefh4OGNLe+zqAePTjF3N3PfhwfOpaOsPEb9
Xi0IWE5+E6N6zwb2Kd5hlq+kRvCPiYccJ1yrek7pJiLJrOUflFWkc7GfXZFd/K5+j6zsr283cmd2
eGMD/z5O/XVci4cl8p8Nmy793Mjxs3P8t2Ks3jEOw80tqcSgMZpii1mXGbTqL5IT/o75IdwAEmJH
joMIUMMUbiFDq03qvvgl26UO/uI2ruFZ9MQnd3BTBjDGu8UfFERM9uEwI61V7xvjnamYCFYdfWmU
twExxqiQbOQix3lUF0bv07MKnjKZGysRoe2trOrdzh3xxoouYhrQflVOQZJ8Pn5HOdJZI8k+2rr8
wDGQPfzpQCqS0d5g2mTdfKdwu46u+DARYfDCHaw2KZ97wMdFn/AexMgWx5gPjR8YxP1xqp7yBjle
PFIsGH39jfXWhiFjItmwmpRQyKTfGDmtTCDo5snreqlU/9bmxd/JS2CrTDWM4fIHhlO661p2QUnG
uNIz4DJGjM8OYBlZ1et/1E6bZT2nQwOcjEgQH2U7ZEdutZkFOdZQslEzmy4DTUPHavKwVMkBB424
sPDcK6OQZ2kqWDzjpLuArNgu3Mzsk4oLIoWN7NidMNnh5ZjvVEKbOfQGQbAq4VIuWIR1g3+Om1fE
q9sCSqSTLOZxsY27OrMeSieOrrOaL2xFiN2dqy3tmrUfW3YsTuXuZmf2z03rkAWJRqePvfEh8O27
vBEOAScWqr/MfhWjgYJ0JoTZy+o7l07pHLhGe8AQy36vy9bJ1JUQAOWubFAcKCrQg8X7za88g9Zw
y2gdSgfauNPbR57LvWTFcsD78dVN1aYt9YYrLxivMrpfB5ArOP490MX1oelG671KNVfADB5dV7I+
JIXlbmz7F9Ad7WnsJ7E3UYszYDavXLzpU1DZ3zmu5M1CU71OzP51jLP4dWN6YE0Ki4VEHWXUj4lP
4HCmWzaTc90NoR6HHjM8OtF2CJdvBBqYIzMyPqr5RcHN5pYeiDotjXxvN/yK8Iop2QtWoMTcW1y1
hFsUS3diONVizopAd2U2oTLNE6P88CYWB04xw/vamu5rwEQn49QWo73ycxSMcRov29FX+5qg7ZyO
IR+yBzGMPtpNGjQL1Ne688zfJaqqLZyqYRXkCSE/KruxZnxt7N66qABexlBbv20dzWe0ckxhUuJN
WVmBruDEGbriUl16Ved/zNp8yb1+OytHvnmheK09SJGM3aHqVHg4RVMjG2X5v6VV3OKQvBCftWym
ob4Y09GbE5bHCHAG1T8Sy7hcW7QlLVi6ncl8NGSefPXr8lyXEv74XGEcHfPbkp2yJLRvgM7uGCHa
J0km0jp3Z9YLrQw2beCYhO5lzE8s4TPIb8y1XTe/pJT8lAXsG8uOFyJY/Ddiol4rkS434zTHHnse
VJYbu3kpIMKMsNQ9avxulsUhQQi4BgpgI3F1PiKbTmSq89/JLamU4mHV9BXgabv7jXp06WaJxrbI
TWeTYENaz3SCjNWwIQcpMOm43SRl+eii9d47bEdWy7qxyf6SXGtYInIWSH25HhqbqMSOPaKBDjiq
mNEXi/rJ3MHZsvP0M3bi8P02bdSq9ThXuEdqFKBhF+7BZvQX5iEYWaN62g292mWWg64R6naYm0zE
oapDK/juGqChKIX6zeKUyW4UAee4w0pJOX65c3jDV6L2QtZbw48Mpm0AcGy7jMExT7GtGt61lDhe
l4g8eaaUh86+t40iAM40t49oDuWeSOXlnBi7Jf/J+dw/2embE4HkDFofglxIBnxV5SsrtA8qzdVq
Qk67nodJc3Xr9TylbyqPwTIwy946vptjZ2/IZAsVajFW0wnWoj2RKyA/TQZWs5gdhhcqPBQWvJll
jLbD4qmTo0eSuEjPDB9YjXXxo4UHZuN40FI7muRVLYNPAK7BzmIM1aD23SqXLNuqM2Oc+ZE2gejg
1NIkk2X5XbS2IUwFzS56K7KjIOI5vFJq7IytSxSPKeWbXTgnKrmvegDxaxmMq6B/vkXA+C4j66aR
DG7N1xhfELFft2bR2E+tJYITwoYJpfN8hipDtdeZau+Bi35Jc+cbhSZw9YQNiPkURayfsCNcEYT/
NTpNWknltu/RLUQNQ6PAbvtds5ZVyaYPrqLISnHupvwlbbt8j5DzhqaAQB+ontMMwVvk3ke1Q5Sp
No30GA2i1wj8JEHlDV2sziFDzc0nttNtFtKfTJguN/BFB7gx3s7QMkgDF2yM/wP3jSrWylNPzuxQ
NlhAW5UVvPsjxVncFC/62QcbotmqI6oN/9Mu2eSlmiaDAPypNu3PoMjQ78FDAC07bKaue6gm4lUz
ORj7Jsy/PPza26wldTbBf+un40OUNlcXPTuFPm9KG4AgXxgK1ub9Px+znLKfH7o9xjhRNpI0nF2Q
T+muyux9FtkS2Zc5HkYVFkfYT2o9vQqPAgUwSrluM2aBgwJa05zlf3Y9fPfWk48j/opN1s+KAvu3
WBizTWMMK8Y2K1Lh5jdYtzBMzbFHIT9wlC/gHkrIOFsGpmcCRP1rVr2zmxf7doh/iIj3tpNBGn0C
WK1JzX2Yzy7F5HhoFljK/vCezA6h8mBoVuFAwWFUcXDJtPEYhzQ8co6Srh4wIsxoHmwcvUYkP2zL
a9gKyfTMNohYYD65h8i1YsIhOZ5tCzpmxRj/7Aw6Lr6dku0wpMObB6YIXt86TnLxTkFj7hrIJPu5
hqIEOA1zMAurIsnwLfZG+9RCR+LX/gxjHhfJEIBogInLwj4xLuyfRRfc5TI22HhM0R4+11M12+0p
yEBe5YKMeSZdyz2VruYkBnszS5NzTUUfhO30FKPG2/hVfHLxU13rIt20hJPfOuRNDfrLI1PDd/46
F0o3OdvI5fEfe4RSfdtvpISzobymvy6cL5kwR1b4trmd04gOFdW7cJfp+s8X8qH6NWZSdix9SD/J
i4lB5Qk/o39Rfl2tcc+w1x6pkmrIZTbHgLTE8jCH5gvGqmpjjnW5byKOeI9eoykS+9yK+nNwwuQU
Z0P7wOBx3w3Su/bkAe6hMzD27CMM2Hm3Nxc5PkKVt9uRfVhr3tEJxNTYnPINrLgQHpCd1Y8An5cr
FPhiTRUCE62bul1o2j8+/PPrzOfEI+xWWKU+RKJxk3dODe+h3LoYBq5VU1yTmpo0XxZUzm0/7Rl1
T1DmB6CwytqWizRvsuqbY2FSxiUTkYNBkfxURvA6MEm9OBGhxG2DmrNf4PvYuX9qu6g7TknwEDdQ
4Gq7o7Z1mnnbVKw1RzEWB28ounXNBT8swr5fhnjfuQu4eyXNw9B4UE314CmE2LjDlu7fDK/9RY0g
NgnDEiKMfSAphoLfQYGzJRsG0Gumc5ontPV2gDQrSeuHLsA9Tu7MKc1aubUB/24IVq2IHtm7CEPv
x1RQfvdRCXmkT+6NpMc85LtvqdkiqdNfkkgdscG0B9821m7nDcxC0f3yZKIqaS5Z4LWHHBXTLh5R
CMTwvmSa/w2PEfTndewB3VjQY7mFQ9Fjd+CxQoYfWZr9pZjNDoTRDytf62BS+giw8OiZefR2ijWt
WyfmUYYFK9wmQywdddjTVM1L673nSKki1E/PkOiA1iLrgKP8iddQZMELipOMKXtqXZlyegfg7cRU
q/oh92PvfpoceeuLFiVz4G5U3n0w92yBBWnVdNT8oGwtWGqNASJmdCicIfW15/q5h/QDQiNILy6A
Hwjz7UIHD1LBnXxKEw+aLiNsgEmGB7DDRehOXgMckilCnwgPoO7MnQNQ/oUI+LMLR/YwmawNkmK+
idBMDk1TsaRFW7uyG2VQ5Usd+tFjDBSSeXj+GCdUy63VDrumiLeV60C56ykxweSpdbGg7TYXix22
sVxzMggvUQkNAdBNts09Ft9D3YYnv4mKV0lOCNqTWqYtoqxerulKWU4t/DRdkJzg0aCGsnn3oOrU
W8aOxPkBb7l5A4KHpBuuix0/Gmzmj1ECVDg3lkMyVI+V5RanpF3e56bO97Pdp3tR5H+YnJdEu4IO
EHgLr4IBdgfZjZ0MTB9l1sWG9GbWjU1F3l+NybWEBorWEQL53G4b1Ft0mOalMRWSgbh/Tpfm13no
CBq9pUQu4kHVPY5Sz7Ifv8pkIIoUf1gFg8aZ4MdRDO36qv41KMo74bzZ6JwOcYoXLoo7ZG0G/muf
PgxiUmr7Yg9hgj2kEb7Rx10bv/ewHY6bjL30rk3EvPZD59iwjJwJZFi5XlodeqmuikiZ+8Zzrukc
Qpbgqdu2jxJGVFbVhAYRTZC74swr3CA8wTjcSKwGvfKPXXbIQdmtuuFzDApmndyfC4jvoWHpGefD
RrKEJIEDCVfrtxSHKPhwA15MOC1bTnfmmjmJI6qJLPwZJQSHFnkpUfWUg1m/spblmpaTWgm66Xs3
YyBkjbs2Tk7YY97lbJL9WnXltu5z4HVUDkaINNMQ0S1byuTiBlRJCdLbZZWXmDrpVx7jOd3buHMw
0Ha7YahRpHnFK3Y1gnCTL8h21dkgEGbkHogXvz2gRz+k2J82o5M+k6dZrfOZsX5LOOsYTB+A/BBO
5gQVssUacDSJitDxGjVD0QNdaSzbXA1DAtR5NvZZQY4Fii0+XpjXMX01ErN1X70GStIrfUvCjHZN
YP+dCJIhbHPZcgJrcOs6Nu1dIcmy9Pwh3SlQ2uusgXbfI8aMk2nT8wbDnIJpXEFEXTkZPxXTsXxW
6ozO/9tmuK31BT/m6Bm7aB7wVBlqwxofSkbYJmskkAPCYNBwRmr9OotzWhbQV1ZBmgvAqHG77SUv
/ZxzgQjcByd/vmuslGAMOyGJWPF2thRVNRarIitvo2jRiuzGHlxv4KBxkx3pA07/gmHMPgdF91kR
b8rOfOc51SPFGfr9OSmu7DCpjBd62BrzbBSD+kpDcc0cZspm4hzyPGBUEjSQphr9wo9o0pyWkpLd
BCkDNtvDxfPYdHQNmwZUyk0KP7+a8bwN3i4a3Ec7+UvImcSySZWfs6LMxn7c5qEzU7TjeIlw564D
hQezDLwbaaLxh6rSDy9DT2N3zlufqg8rC3emF4m7dFbhU78ESLu86hVsfV266SGI1XAOO/PL1kpL
K3GaP37IjdeTEhSV70rRjQKMRPuVBzhYcq4KJ5gO8YClD2Vyt814gzcA5M7ZkGK0dAAsELmWseZG
WMr8Um6lQic5YizZJYAfmB8P80PcdmDVB4f4Sf2fInTnB7sxGRGFBaBEqIVrv8RBhjT/qQ32ce8P
3y6jPyL4YHba4nEynbPhs1qWc/fkeR1DYnVO6sY6WzUcK8ywe1eNALPcJN/aJnrY2qSiYYDuNFX2
YdNkmHJjG87w68C/5xql/1/2FWLbMyZ4RYpEGAJ+zy/ChBSJUH4FwVwd6pmiuq7uoiXAF8x8cN3X
/8HeeSxHbq3Z+lVO9BwVwAY2zI3uO8hEekNfLHKCoCt4D2yYp78fSupzJLW53fMzUIYoFZPJSuTG
b9b6ln2UhlZuBozIKw0iDpD7iMEGt5dcPqkZ8Rich0Zrf8Zlg5qjugjThFNpiMeAgd0RoTSH/VhU
Tz1BZLZVu1hk+chO4DBuZIEme5qrTa277n5KbQ10HxIjOBebwUFRhVPc3Ub9TOAt2tc5K4dHA5vd
OpwKcZgKsKysR3ljcIqdIqPqSNOtoKgFzH5h6uarhNn6rsuvUaJbp18PaCqLHYarh9hyOBZa90LL
a57cbJkWwY/6J3bmq+jibnqcqq9/+5c3llLEC7ddE390f7Kb6IbA0wHY6b+2qly+wugte5ve/vNv
/M2m4olvjlzgM0g9hKkTWvp3m4r3zUXIYNt0uDjEfv2ff7ep2N90m5/uAaCx0Vd5fwDQyG+60CW2
EsAxABVgS/3ff/0Y/0/4Vd7+5j5p//L134o+vy0BprX/9i+O9RdUlavbuuWaUmeDZPFkfwXQkJGN
eoNdy34U3mOTkWvcWspA/Vt2j2OtyYNI6fLrrv6Jris9SVJDbqfK2KMeQOCD9EAoUpqtkkCRgoA/
30DEtaAGGBm4XbQ1NZN2JoUkNSvztTF1sUNUrfWWfoac7J0BKDxCcpBXxBMwo1WaXNkCV1v+Ksf1
GA8vGgZvGpKQRJUEVQjkSWwTZdcd6yQBhDkrP++6xyEtyCfiXL/BWBNS9WyTyZu/FyElWwmTkMyj
sbkhtwRzCt1do0XikXlRQY9nQ8CcC/u5DYp1AXALi0lcXUumqYR/RnunbXGAJ2DvKZP2lRzpCTX3
jf5xvLF0Y7FPh/ZtWHD7n+0IvVfTnmLCunddGVoXfb6Z7SPVqTyUaU1hSlqQbwdNtXXoNa96oppd
PpMN9OvLuvWaXeQVmCTxIz90/bixwzG8NSLV31NgYRkZWJYgC9KM1ru1IvMjdtnBltZHCYR2Pcmy
vbVRKRhNkfi6Fee3FPrVKh+AZmaj/tMqg2vfs1KCE3sWDWNkzb1i3ksOda9Gfzatd72y3yVT6am5
zFZKeBW1UOGlzxqWurXljj+SIrvvCiEOTqR/YDO9mdjiMxmqr3XVhAfmBx2CL4Ghg4QMLM+4alH5
zOmz190HCxHX1dB15pA6hUbJZ8r15MRAqUGRbucZ/oqFsTfimLth7EjKSHHE+sG0LontO/7QU9xM
0bF0agKEut5chS2Ce4rIIgWyKVTrnSabHM4AdeKKTICRKwZlfIJAwLeQXSDRBGAftPc/msVnnkbz
s7TsBhz7cOwdkt9k1HcbrRl/OgzIB9jaNa7v1dQMzxrl41qz2XmU4sklB7l2P5hZojDWo2brLP1b
6xlPSaUV3AXwo9amzti46s4dqhJEqkDHARR0ob0JyQtYnDCMz7wmO7JgWBYImEMbNR86LcGJ4bEc
ZXPuK3yOOgreRslr23C5JUnvw0sHZfMmKLrWi7NJQ+a1JlDTPMgJHQ51T3BbZyUPJjeIFNRlRwtz
yy4+znNEq+Uu0NmCi1jMR+vvD//4sjXq9BB3lC+2U52KKSOPPqztalXVLEuEEer3YjC+d1HP6pJ5
31r9nCPNeqkzKGzWIlXW6zvRKXmnoK9szMg1b4YxQefc6uJsFhmm1T44m3Nd3EG5ejPigfOt67ZZ
bOqvHvwoht0YM+d21lbRiGgB4AwbKOo+GlVbf0qbWqxip3vNg8G81pJjqyKd8HGgaFk1s9O+0VOe
x7y7jcogf2hNgrM1MqTOURVlV8NaYszR+aZ99+xkSPtGE0GBO4JiZ+89HJoM9HZpOK9waz+A4jXQ
fKe1Y8v2PskijFyGbkC4UgxHZTexn3LvIuXVDxEfiQTQxV464qdtMvxHY1wzVCeLwW+ziBfoqq0A
LFH1MB9VZapjiN76mP8wWugGqy5T8oiLjUFflXzVxiBPZVFx+XXD8ddXErT3yS4nEkbzwN6MKHTP
fZ815wQ8Rm2K28pggZwVgfc4eMZLr9iY9pX5bKaBubONYtp1xM5eKNA+SxvY0qrq6Q2ietiXQIuP
Y4+Be6VZjXX89fU/Hn79tyGxQVmjiNhPXufcth1f6oJsAEIT2w20jfCxj9B7TXLpp1zlYweqr3Mh
eYDmSTQjs6C+LeSFfQhXsYChm3kfgi5w2xOn2rNGuXUdYEFI/h4De1g7pZPtQN+0Gx169h4Uh7uy
iqk/TZKwO+PX6ikf1swTeowUvQek2zZ39TJ89KKUMNA+8GfI/y/GMv4hm/KN+f2wGZ0kOhJfMD6C
Y7wFosp8RcXWLmhKlINx/cTnIz8Q2PSpumZngiQ5wTbGN4Lbpiim8dyEpKgAPimbuzZSztXz+i8N
gsKx6BhcB67D4ALLxj51wulZqfSt0dx6ZfQkDtrVxUBThEChB9rPZ2uTvwgnFk8BKtRj1IXbMHMe
0N3mW8q/J+ZngFCgI+VpVm+Rd7GajEZIkCj/3bJCMknUidbo5IvlxgEZabRyvRZlRQGwCKpntpAD
dgl3t8iywEpZrLdN68OaKm8tam66RbW0okucYRGULk6p86SMaZuiRuP0D/zS6fU1Y0CxYrz/2KeE
tDCJNihysfcIW1N7acjIjzQUwy13eMiIGQb8hO1UlMut5RWgJN0gBzIw/9CW4CJnHoz7OJv9uiM+
ruVU32hb4DLpjW7bxW8P08BYZ26dh7yQD0mF0Loth/EyIYNjl+gg74sX5KQdmVtH17W1XLL9FOkD
jjl2VOd1dxuwJAcgFPsFgsmpcoDZR4MipqQcEUXSdSjNCa68aZfM0KZzP8xr1hZANCKO62mqfzJx
9LNWjr5uenBiSlWuBhDsW+YSP7QQQVYac/eDuQ2oJMamVIMhmi3UXFhyS1fdsMiexozaXJjsqORS
WlVvSS8fsWDmK28uDRi97WtHMGMHZ29DPGa/VbK4DQO4aCzJCPZjSOLBIAEeT86FvGG/8D0qDYBd
Sc8QEInt1RBsBFPyIrqKvFOoTO0mjD37YEMsgmQMZ2y0m3JnmM5tkqbdLko4TOifEhT8pI2amR0e
vWjcGywg7bE+C5HdeWRsQkRhT4OsHAyssY6MKcT9wZ3yF78a1Qob5K2ZsmY0tHlTeOCYpr5pcbFo
7WUKmFbFsbELUy1dxdIoVhY7hm3nTMZlUtkbUTYtaUL4BI1AnRVkkgsuXNINZ5tolsndGln+BRv5
LUcRtTLQk66t0bXpzgGyz4EW8eI7gxbKwrmYGO6Ke+VaFrN+i9GkQEs19v6gwmOn42iNAKRsHdRs
eSoQJ8FxWLdsApE44p2R+Um15XOrRLCf5oZ5WKQRuqP0VV+410lGxMx2lZ9Fc4WxBX0ryJptwUrI
ZRG/s4VBnMf8ioubOT2pCb5smJoXJW97RVrxYAznfoZelhrRXZcuqRrpqcEcfABexBYI96cTZaxH
6+gwugGA03IJL+ZZGY9VO73ATYxNavHPVv6YMyYhBvq7adbo/wtKlq6+AVw8gblznhsZ93djv2HM
i5SivdqTbLdmzOa/1rJ4pbHAxMwbn/j4vVSh8DZDHR7KKNKOWiYZ29Ofr5EN+3EyhQfZmvC4NAjQ
8xx6F3II9hjHu71LPDAlNaSIuQmetIVEQkJyCMkHxLZp74XVVjvWM+06b12PU3sDe2qASIt1RDFv
l3UtmNA4gKcz6yvSIODr/Zzc1oTbcN7B7sYdk6mbIVPa1hXjK9nJuS1vJ33aJ8w6UCio71VfABTG
DUWJO2wMQWIN5cUqLvBQMAWO8PIYr3IJ3tQnyJUoWPN95FL8M1Kg3oaPgVvcQGOz83Q9ONultu1G
51hhgELq2+wj2+TXgiu+74t5l1axvVCVlsCaVT/QDlTlD/Am1jFr2V2K5qVm97EuW33jAbY813P2
HSvXxm14YyhxvkfI544GuxJIdA+xsMmRtHAntbzV/4TE/g+7dd0xITb8N926//bZvP3trfj82/UN
uMTf9m/qK4v/0rr//iy/o2PNbws0VjcMhs2QbkwIDr8RJhzxzUMG6PEzQbbiKjT+QZjQv5mmBCMB
IPYv6Fj9m24KdASWLlwTw6Hxv+rc/0KXkBAvHCYDHlRFXoiu/xkci1RJQDDKgs1A5ykJu64xudtW
tDVaJpGj9f9hWpvL8/2JZgGbxzMMvHFgh+iK//LzQvicZSXbYCMLIoKgFEK18LPxuXWvkXkfGWKl
6f2q4p+ilOis5XooiOA9xxwQuS7pZZ49c0lUY+iOFzp+DBsi4p3pPTJ/ZESy5ChmQtjsxKqzkXgD
w7r/w7v9++jjj6OOBdr7H38DUyzTDn4V2/4LjyOo4tJD6oPJLpo2XVofJPamCHSmltyM2vCQPAzC
2eLm2MzoYh0tX9uNvXXJW/NC5evUnRJwNtA6jdiltH8OQphIRIAtA39SDwK7/2329qdhzR9fMYPO
//iSXTDiBvGRvMl4G/78Juc07+zSiY5p5z4iJM86gKYJz9novbJc81RbwQyJdEzvCR2iNydbKpk1
zuhjg/b9ZSwD1Ab2fIzLgvJgpo1E9GQdSN191Wcvvrg2ZkKyqTsjO9UE3G0MjQAMywKJASuJLfBx
4bmgThxeRfBzcAn8HaKNIjMD+zU6RXKQ210I+iHPgbkyzUy6V8ZWq45cgYHFNTbSdV3Ovv3DcHga
Us8E6jsMJF6FJcVCy+eprfYOo30l2adPByIDpU0AK8HLNj1a6UK7/QpbuUY34EvN8i0G9rlS62NX
33PB+UPv4QZeRykwy/EdCQIJZSmkHusSq5GdIpJ4Jgz4H8FqJCv80vjgwo66qMquadMcrcE8Elic
CTIQUu63Idlu0jmHkX3IRf3AkvEGK95BQZKtpLVzpyWZotyxy2DQu5nnV900T3rtHpYXVdBBkOLB
BEMik5o2OdoCibYoJd/AC7LzxApSDIyhs/LWNFEetvgpAPxlE4y8Pqf9xfY9yosV9JecrRIejt9e
bclSNeBHKz08Icmjtn9ePisZsXmupZDe0jlyx0r0q+vmgAYoLJrnlJA+Y7T8JGfoT3Kg6q6eJJ+B
4DG3fe8JI2MUDrkDjQNIz2R6H2b+PpEDVEswT77uPUbwAU5RQlZy6pp42iSz43usNhINQRaYraLi
wwpBNMSWMrjvy7Ix2nqL1XDJg9t6sltRBhv1+0hEe8heMDwUUDOQRK6B8qM/pHOsxk1lLZKcO20g
IjzJwdU/oAPca82Voh13FKi7nlAxRNBJsLGsd0/m9DLqgqZhVYQftc0lUS12GdjtAO4XS4ILVnD5
rVzmkJiFt3EOKbLKX9t5KagG2p9C++5qjnuOu+A1ryjkxolhDcpoH3vzTT4V0UUa9R1NdLEzUsnf
dMjHZ6ZcZV+5ONbgg2/JlmsPNGcIgnolD8TnagDCYOhq6iem1MV6qNydjIqD1PL0QEwh7GCNX8od
g2oP8XigGqUy0ixDPpn8mXXLQjt04OmJeVuOjB8H66FO6uipard2io3e1tAcTJVms9ZtXGpcPn2x
13R8Z/CKIHaLCUK7pK3zYeHsXYAdKMTivN7YlZ2tvaiTK7TLZkVUIStx9+plqIU0s2oPbFHCo9Ls
R5FwNLvp1JNm3hLqYQg+mq6bHGnr5dHJWf7KQHuBxuFC9UlpnHr7ienWRZrs6gh5zBdC3jouZfei
WI4Hehue++o5UhWmwN5E5p3aq8o0QA6k9S2nj7qQzcC8y61e/1kQ/U8KIuEI67+thu7fkjcCqN6K
PxZAv3/X79WP+004tkNO3VLPUOj8e/Fje9+4hzrClrrBQYpq7O/Fj6l/Y8tB8ePZ3BcE2tS/47WE
+Q1dI4WRNE10BLqU/5vqxzKW4utPt3M8NZQ9tuuwJAEA9teCpNSrUSu0rt2GY91u4p+1y24cO3p4
Gat4F7lx+5j36aZHQr1hlkEKT2bF12R46Moie2gS41SIam9Yk9grs3kzlzFoLgLYd6FVYe/G4TZ1
QY8yAsXN1HjAl0wTwqf3kIs4vCNagJ05Pjv5CQtFIewkD2iqUumPNaCRAMmodGTwqTPrj4W8gfCQ
nAcrrvfc7xk9wjA5jnBE9l4SXrB/iU1oMS525gQe6IRehVwTH7yYhFvOTjscxniHFdI8sRE4gCOC
URl0+PXsyo9nOveAKe/KndyCfECREQstypu4h/ZD9EXjaybg2MiZy/shGxBjR9pjoRXzpRvKd7cN
UTdYSbwt0DPTxM/Ni3aN7J2nLHkBYLpEgNsTBoOiIa8k6Zf5DQ47qxDvhlftkHPGG2aaBJM3LsHt
nG0+cS7oPyUOyQGKyE3q6iQGu3hChHJupWa+6m4sfRDQpt8pEcHAUsGapUK371S96sZi/qSpv7cJ
xGSeTCBQOfH63fpFRe34Cnu0YSBe5N+N/tBTiMIBKhC/SIktPhEDeu+JjcpgndJYf9c7NWziyo5v
g6F7Ca2k9nNV9ycVjqY/zpiqCTfBW2dlK9MUASVUj2HTafELIeQBDsQPq3I3oeCz2o17lAi7z4ln
h+ywSyxNZf1eWfonbTIACEawgJkZl1m4AwfvTYtt3mZM+tiSSpMYXOZw81BcJonWcxLUVVonTgxC
oR0BgCnMwY+YKsMqBNuTP07aVdET08EWd5LZyGYy9r2ytJMDrjis292QkYLZ3GhjhhwuhDlADhvi
gBq5+vAjQsFASgrG54BeOsv27sBWTa+HaMtE7WWwtfDIPDyhWFFEcDnyiRSAB8hord8PBqq9tEhu
Cg9vGu8dDDVzypgQlajBKezogqd8n7u6nzLCslvqMGIiTpk3qvXMazz9emhmGDYVaO82lt4NvIRb
Pekm0jaVBy5XFcmpnp0frWJDn9pZeDYDltpdWMRwlsRaVtqzk8fD93hmc+LK6qKFMXPuPLp0+meP
BfF5BqFEULUGxcomkyy30rcUHPl77HYftaMqWFFZsjI62C7lYNsMfkDqM2y37sFOy/scwq6ZRPrZ
jaQ8T+Y08IZPxTnDYxED97qP1HwbqSI6YwTLSu/aDGH/MhR6dY3TQzWBo8a28ZV08VPXltNdbBpP
cNLgyoXumtX+tGLPPOyqYkJOuOzsAqulwuqA1aY41VlQ3phOnd0YM3d9MvcYrze8ixBc7mJEkU4U
32ltiBpZzzV0V93JMgnrJA75RxrO5SkLqvJkYMkQCeED5HU5SJrlcIeUCnQDWo0+0z6KJTJV2iqD
zNo5INxISps7Qg6SQhVnjJZH2VfpLXDf5PbXv7ktW604Q+n1679FQqmrgNC3wr5a4IwkGmKujflk
YzQaOALeRiQ9i2r62RXdk411FjRZZlz0fsAv4AXaoSLJAbpx/OmQ6oG4jw6KGKiHtAqmU9dQMgeh
hAzwXGKsWk9V096VXoUl32JmTsolSnZgMi5hARgrRmTLo3k3VjDIjep+BpO3llBrYPCHNZ0FOaZx
ndnHOFk3BR4eN2oMqB/TYqSdHjnnP81WOzSdWW1hellroQBxzBbMHpGiirGCgPX34t799TCjJbyW
boSMZkCqpsNzzGBErNTC1HOba2NjTGxmi6fXkaSNYPY2VjrkK1po4c8VFh0DdxUnPmXVEVlWvk/f
RZzuUKeMN2xdMTM1pQYudpNGrERaYzNEWbVTeJGwybo7OPPFiiFdhBkowGMPPetIzmq5WQ4yrma8
CMyZZ7vrdrVrTSelz+0qC7t+V+X4DDs7cG5Lr+fzE/buPtTxEsdksQzJaDxoyYRTJmuRLmvbWvfK
fQBBcCPCEwcBwGXpJJuuH4obJ2TelhfvYxzhIZ1pAXKNcE+HIN27mh+xyhq1TtzRuypmn/yuLPmj
Wb24Xfe9sWiglrTlNeVhAJ94QCmEdsy1KUSVpdo9dqyCUFC8WhFBcvoU6j/YYrfb6E0BpNvB1zfX
3uSx18FptysVcsa5xkLas8RHgrA2m2W4ZlbN2obtcSqRHOiBXlL5m9hsQGqnMdp7Pe3j2wwV8tqM
xlU/juYH0Vkwji5WE4Y7Moc57PPqnGr1s2hkdSTXj9lzq1FgW4F5NGpE23Vd7C0lnBPy9fxocNZ1
dd8RH81DX1ndJQhFdpbe5y+BrKcZftfawcGdDbIrsuFnaQ0ok3oneh8MVFHknR/ILol8J8eh2wMC
PyjERcpqrXOGaHTT5Jm1zkaVEetApgyaHzSbvdwFvSgeRop7VHYNrkaefol9nYC536ZmLO9yPgZa
k8xnrp98Z+U4wGMw/btUtlzPizutAHPsJZp2zswpvJjAM1zT0/aDjZEw4vjcdDLMLjI3sUEshrhy
XO6xo9SOLE8KH1jpSJnT5hcFD5Jpb/1ut3WwhpeoDo4IPhMm3JcsiS9R0WS+owSlTFJfbejfG4hB
nO7LWi0VHvsqywMaGufsxtq32JiaYzgU5jnPRo46ADJ6YfVnkxukirzvveVptwvuO3L79kFq4tRX
vAD2Qc7aTor+LKfZxSJFBng7e/etOxqnemh3mFBOmimyp4AB9ymccW8GfZ2eJi38XmK5RIPfHsUU
NqepYu2suYQIpKp8zO7UIpVAVM89Wdnc4Qbfa4bme1xmh460C8v5SOOkZ7HCvD1ly7zwNl8np1AI
63Ty7qIvA1wrb+6yrYf8EOp+n7XxNtVIR5tqRicCKLRLHsUmFkhMkWgcQIZTzi4ykAT9w0PTLBvr
kWyg2BqPanohjnuEMo7lIiLbjrOqffQKFOBGIIdnETmnMso8fIehfmgkScNWKN8NwdqphtJ6cCfb
84Nm7gmIDrqN4dXyzpIPTjW8Zd1EUmrJopN7ciGs5xjIXh/24w26lfgQaeSaOOnW1aIDOSSUYRmR
v2Az26ZUmwgCjxkRe8L4vvBtr2KfGDOEIh4Q3AaqE7z/CWrRwvgyNchPyKWf08pGwae1a3rSPaXv
IgQetraFi8+O2y9ztO/daB5+0NLmJaUzoBZ4z/qoo4dpOywpOL3MTr1Os/3GDaUlUBZwTNuMGxjs
7AmTgaZcdzjxvYajuX2tPPQwszc+Y45o9nEAP4jg1x2BfbuWk5ylYnxAzF/6ZkkmetiMqDHzaW9N
X04KuOLXs+ZeBVXNCD+pYSu/rBCbduZjguIwN0gSMNG2rwrFg3TDCWbr8PRLbk8sy6eQ2CSxuJB6
WrJ8yOPHEvXUOTayGjUmuXygFHN/1kAyLfrILaiHuwkI6LokCQDqAW69ekA3ThEDjw0n5Q339iek
wfkOR+5t+5uEYHGLW+bBGcfRn+Z7PTbFlbIlBHMEfLBVUvNlhK/DnGz9WOgxYotpO5Xt+NaKl8gw
55MB1F2GWkAZA7W4A4h0H0S2c9DT7K6K+E1HWIxrImLEvuLK21r4wI2l8DPqHlek1xU7bgpCpkTf
ZKbkqu6I0QmRQzdu5F3y5isnAfPooAT4tYSC7/KIR12wLB4KvyEpgQzE+HsZ6lx19VyvgP41p8SJ
mCXgO2D9o7am2QQXqEmPLlEAnNBAZkGdKW/8gmrUnXNvQTrV5rhRRiaPrVn5AvDLFrOj42dGA4Ui
BjXR0JS4QXXWC+exmhtq8SqbURLMoCpGB/PO4COhr6Hv9Ntu6B5LRHNMEiviDd0WElQXR77VEpU1
xuNWG1F9wNkPKb4cWPlSkXjqAIEvwes7ffMwoetUcwjhoCDNJAMx5hOzM9/opJTADhsP1mRe0LMp
ZAIz81sanV3etvMVBrx2cIIvpEY30jVHRug7rIsQZyujOPVdGqygyORkF1r3ydIchEJlD2mWVuvI
xD9vWqSnasSL7nIwbz7ePoi1XgRg0xILj2VqH37kGJo3eA4r8rZ1kyjhdB/MLRGfDXqwJn8tE8nY
0zLyrQzaa0py1lUBXkwFv12rF/pTkzDyTSJfD4z+wSpdUmSKMaOg0rayVqxtk4idGYL9VVNNXEgG
Z5ozTO25dymSKIjVhVxM5uwe2/RZcJYmdrWDF4ZU1mFPF5gEPJInTjoMST9XyjR3SD6CMJru+7BJ
N3GCWz4AWLVSAggTQjjEJiEqiR6zUmrYKJci75Dk6QOcYet7xn1gE5QY4oLI9a3Kiu/COuSYQutz
YrDQkN/jxVuhadOxyYOJDyHdZBMM1doE0M1kUk6PtXKeoqzBTw82CYlAqPkdUoM1H7D0BC77TVk9
5vU+1tZGPVgXTaF9Z1keEg+cdWg6rHE3d9RuBJPwycEDvmN2EG5Y1IsdiVDnXOuNo4KmQpAQEnXy
RrZ2xizxt6sErEowa/qB3PrtMGewfYuUhLZ7LytuDZkO94VR0+U2E/xtPBqH2Xb0HX5WctkLrhIi
vjEcBm8JjnifNCCyeEgL4T4eyA1n0jWNG+VnKCZXVZCfcLPJTW4g8TBS8SUb8aMbwmzfTHbxTOY1
CwbIlNgZcarW61ASGuKSYbNx+oG9P3naXRvfYW8jh1MYjy2szqNG3OBk9z/rnmywok5ZkXORkqoU
n1stIVENiFfHMgxwL11gWhL6mRVJtA53QgcNTpYvJqS4pQThqlVD/51UiPqovJPQsnmVNu5H47YP
Tltx8esfVaflyDDVMVD6uOVYPAyJYfl1yRUzOka070v7qXdLIIWUkFhusD4B5/yw2SFvbZe7QkCb
u1uMQkWUkKfg9eZRK83T3K2VwcSVtDllXcPhE9t6s+Qe3AfMfqEVPxut8VRT8O6yxcRmIVMha5A5
uiFx897XzjgfO4jWJ+ZPT6AEWMB0xsvCViMIYjYYOwOEFKiegrp1VqbNHDXW90Bdgd4W3p1oux4r
HTimma2ChUNcH9oOrazuntC4CPpnUu8hFeFGTbFUGHX8IwFMOIxhfAgRfazzRdgkbWc8F6VgapA8
IZKhJhc9RL0GIuLQm/tk4e4i3liSMLx9QoV9bI8SDcmOnrraZJUocLviVvcmd0Laae/RTX33lCI/
ELlZwxFUz/Kj6wzQ1Vn5kLegbThpc9o+dEmi2hlxiIF3esNQrG90i6LNdqxVbs+6HxS3tayZV0Rt
hA+x8W2BQwzXOXdDu3RWRtEZDMGEOlca5BTNvMf74lxMN2xXpeEOGyTC2iGlc6nqGrPENHYcZtxf
C9sWq6GhFwkYNa56u2EEYtjRBpuD+ZAReLK2Gk/selXlO+SPe/pR80OzNKgeZEStUw3VWWuwfEP9
qJ2x7oBUpjRmRJ9tqrkeT0QpU1ER08S3gi+0J307tlm2AWVtbkULLlI5mrHXMPUsfsANAYfTWnPV
vMWiebB6hBSpgB9hRs0Ckg+Xpp18KRtcm0IhpYgdnA19MQdOny2W8P0gZ7URZJFt0Af1u2xCDRXE
UXSbuNyWGUuiCpmdm8CDcaXjQlq7XYFJoza7VeAwNwyEZFC4Amv6FoR2T6NPXtE8yZuKZJQ0ledE
68V9KdgySbPnI0qC26aLQputlZluM5l+4dkGTLuoRSN3vGVoV91EjHSwQGxCyBFPJLuX26AL0WuA
YPZTBly+panuEPXejRhcuSecnGyuMn4E6INSI/pSTsNqUBQWWstk3jqEpk54lACvYGAqnsfMnkHk
jg8zFIuudB+q3vk5Msk4uJG26UCzrwQ0VuZ5XbrpMmRuU6HEoa40egxCoqhTiIHqTfugScIXPC29
1hm+lzIzHrBiJch8IRDkRTKtmnRCkzaZw97rbW2Ncv2H1hqYlxLsgxw0bZnezUG0o1gpseIRb63b
kZ9z/9ySDn4zFvB3dAd8nsZpyvJWqq0KC3etFu+KMX7SO+JzLj7KQU1Xk1IvdNKAOUk4bJxJzGvS
1bbM0uYDEMt1lrNKC3pCMSnhbtEHHscc4oFVYkRxtCdrMu7mHARd2o3hCix4JfaNKG389nDFEyle
o6JmYGdCS2HS2Dkazu/B4nCdbAhoUfdYc5H3Mzu7JjbRVJv5g+zLs+FwGHRjmq40AzZ3IXULWDNU
QCjxw2gqBM0JjKas4xOlHvQ8Hlc2Kk1qC0SQ6Uzaq6DCyfqc+QerdAKuwrNyidUZvlseQTN6EDOL
EfUGF0Pga/NwmDvx1iRpzXK63k4pVbE5EoM5zzUvzXH39ZB7hCwFb1wibJcEtHov2TWoldexY4Ub
8OKEmBUkPLDauLUaG9TV6JKXN5OzMCBbDysT7BZwhAZE5Bgy+01aV78q3WE5GRu3BPStmyZaw0mB
NBs5P4aK+yoD5U1V5sGxc+onMtVDX4mK/hLtFTVSt9xW93jA07WnN9+rASZum28D2/nZV+FzOSeM
ETrJkPgQVzRsWSbgbqFWYOcAGrU3u2Q7Gj8tk47QIt3JLgUHxLLYXgRnE9OMqI5IDtetDzPriRaC
IGHEtvKLPtpObmMTYmRE6yKXGKIL/mRvCuDKbrYFqa7fDYZ5mMC2kcO4d+FO9GXyghxuXKHnei1z
FogBShFYC5NGrxshWqwznYSM1lybwvnRjOF74AbdtkYtBmaYHDpVBS+APy26FX0RRiFXS734ZOYE
hJhh+ZgqG4JmP3zC2K03gynx2MXulXSfzzose9o14qGE9Zm+21Z3h2ThioyT6ZvwvrrQuA905ipW
6r5MZbxiUhciRil2kyqdGzChbw26WsXSyA9bA7tei4sU6og6tkN+DghN41VlDs0X87aiuYxN4jsW
CUp12CD6CqCbME1HuhyyKvp/vJ3Hcu3KdmV/pULtwhO8aVRne0uzN30HwePggUwgE+7rNXBCJcVr
KKrUUYdxeQ0PLwlkLjPnmFPDqJT5WPdGApm1ITeWo6a0d0mGLHkwCWIoDQSIpgMndVA31z3HIqhA
9BCrbjFOVWBIdqPH9A3b6IdJ0u0qYGqOfwvVKlPO2v8eHAewhSYgoDPxFsDwQucePWsR/iHghcyj
vIE6mrlro7SQob20WVuf6Eg6M5OAJEn2Sgbw8R7KXiAjsiuvTRY4oDTH34zujkWXt4sA57eN3GVd
exowtujgR7rD2td8yFk6JdmbNMm/kLy4h8Rg6tWU7T7Pvg3m2hNc9jPgjiejl9W6iVyxoYr5we8f
iPkVDkmxTXKLuSkKDl+18yaOg0+63jeNv7zzedKaEZljohuPu4qCo+OFqB5sxVPRB4UmqzRq1x3k
48HwBopxYIZuPMgVjmZSsyx9tWgGV37I95+MvA+289mpCNNn8BEnDSe6U+lVMYhxTWEMxIYHKM4Z
WFojHALfJQkDBiTbdhN8KJusFZA3phQ2J1rtRK+FtP9EyBnRNB3YplFcSAIufdfbuhrEhRMPrDsS
tTYcUrGtuj/05a3PLVYYVT+u8kzHeGuWdbwB8mRycpzf0bMZeDvTFM3OnEzslQ4QmQblAd9CCaKK
TEl/CWZrKyaZ4yAOOcP5Ve/khHrGzEhgZBxiFxWA27GqZ1E/e1gUIsQshBptuI3ZHmTJanDC/eBZ
FNZQFrE8XgfFDlI0wfNs0NDFmsdzUJr+Nr+VI0Gief7LZtwpBzRZWoEUdpdvp0E8Rq5i1d+6wf5T
efkv/Ncop/18lw2L+MNTP7yoRNOAxLP26HACw/2iVE7OIfTAlT03JOEiXRXh4qmA0kBk4ysYeFPH
v/RUf3osMUi//GVmxCdMs8EmpqIYcVnErnnAuI3LCsQ0W0jkzMD9DdUgHngK59pdt4W8A2rB/xNk
Jytzn5GD5OsxHSHyMRntC8UXso233o9eohF0p+BHkIjomFWMN6fcT9ZmknyxPrmFWXToZ2hXgQkV
sOksTMDYyUUzwoHqmAOWjdzpji/vGNGd1pked5p+um372g7RewrpBsFL9uJPWbhKSZrMvOA8JsA5
bVuuvJFQdYR/mwHrlfRKYJUEnfb8gF1FlyK7+JVlTrcFjQWKKgKRzszp2ox7VVLi9EL2wPmiXRA+
2Eb0wtr7MJYPbjNukIEfq4IZGgZ+tFnRSBboML0WRvbcEgUpje4jtSy1Tsr+knR0026BFLlxnZvR
W+LQNhhKdNQBZWDw4iftpdd1fk1NcY4gXSVhK68eYBqjM4C/dzWxCnX+IM75xDvthdN74bX1Bq8d
V2OWYC1RkXX1g25PEGb2jFib6cgZUhsYp6QH3RIWvwVR5U+88j8t12TA4bu/amJo4jpyD9VUDhsz
sEuUyx69TYhPuZURNYQWG4LVvc9U/KqtHEOAEDONsrPVMIyPQVD2pxbTCouddyJIHfS6tXgvB468
CG1OVlEsityFjUOlgEY6Ns5aRy9CUM9ZIYAs4rjMzZRgVKgsqN7zSFM/YyIKXPp3h0VAoTHYpz2B
2MZzgcGHrt7dxi11d0t4wa4Xnn3FlLkx/CxAqRJfnSzF58TMfrGjU+rg3EmtAQSCDo86ZD5e/uot
SaeduP71CoGxQtIv3WvZxqAQPP2bn4N4RICg1riz5jNTtmEtlOdtsXUMGyYjjFI6ECqbNB5QOExd
dAwo87tuedzIaexKFu+Y74iKqjDn4R4o9iU/MjhI+qiS7rdvxVB87O8BXHGhZhwi8XEo46v5p5vE
xqqNRwCsHr8B9ZGN6WmM37yYwiccIReu6HiG+isC9NfKhuQUG/9OTfqF17GPyzvrlDYOwKdUM9X6
DEfDImEFdEQWQIe2H9TM6NUZzB9+Ae+dthlyzZiyiLlmhv9qtGzE2wqmdImgitckvpRG8seXLWw+
tmiqpOrRrLgHh6y0DLQA+2eup+5U4aI6J5b/xuHgsGdmbRXV14wI6/1Ebb6pOatXqSZQwjL/RM6r
ASTDHQtCtuNq+S6vFq9P4V0ZI73PUbVzy3zjzoCzMuAPuZUj8g5uOOfaneGBc/WmglDskDsKUZdy
WRAZ05ZoAf0dRSzKyJqkPo0E/+/R0OMOFUS3WNlZgoDdElEWIq9zCeAcjBeXeJFDLwa4xmFy0rb8
oClPrylulGNmiQsJlel6oLI/onewn0ENHvIFxlsOKTfDnylgAEbWiXUPtdEdMgPCkM6bgoYE0yIY
av/SRXm5JlJy3Jr8RStEf4MON59zEEkdw8HLjEPPMjlJiLp0N5reA/hkm1/GviKbkcZ/53hE0USu
A6MittnZSfmAiY3MmwY8r2813RZMDrTPSMwvdux+AdY3zkgAgBgs9VbTlR1wJA9qb1OcKjczru5w
MojP6Hm+zqqeYYw5iX0OrHkf1A18mFykzwZTkyIhMpm3jXs+sqq1ZebxzW2/oogtpfLqcu117hvJ
nsM5l6rZZVCqGAoZ/skCOavBIzzEAFnAlLUezqVuIrNqGdsHPl5R5iGYCSF6p/qrjElGCH1EmPZE
+MwwVjgqQoLfI7fmNK8ivZcecc1wkels9G+RGc5DMgUbc3l/maiw1aDzY6HG8LSUKeF6yhJYDuPg
GEkHopg15DuLAdI6y2ZSbwpwY1ZEjkqzDLXL0tsTyXxVVbEm8Fpjvm3U0xCwWu64Y6HDx/casush
CEaXZREVCHgtDy7tdiyIprNzdfHYQykRguYMu6+2KG0moSHEvAs6FvladR+EUazgVoCtK4aH2ix+
xAVDXs/jFa2iI1Ci9gtoX7NvgMDRnaXDS10ivNHOFtDmK3HHP+c4XLR5+ZsNxYW1IJl+zOQ9aOGd
2nMd8z6Skf5YJ9P8rJhgE2Hhi7M7E4hHJHW/a2ZgI+GMvFTUhJ7nbnSuoQYf5iGXewJdCV+zbIxN
kAFfhiS4pP7wC11jfTA1Wy9Eq9Ep90Assl0kL1FRvmEprtFaEKa2EdT3G6hzC6eS28SYMK0pZBHb
MmXlDdkK6HPywoUlnvtJbuZ+TF7GeTeo6JeR4gdPiEDfJz4u6rm1WYpM+BRl5RrvqKdI66m9g4vf
uHGgaDtq6gg+a6cNGX9obWc47wGAdabREsbfNNHtyok4UKrqHP9n3fQWrSSN9qyqryKp0Ql0ZOLV
civLPD4WuiB8AH/IwbDMJzjuyVViOVzlIoo2zWQ8gs1PXo0ItZqPvB4cifNsm/IBxuC481noQXJj
zDWljd5lmmmPcL1zl8FHzjklV6YasX3R8qbUbzJqjXMYQOmJtHFrpgHQvMbfCkr3mPV+x27HLXa1
5aIkKLq3YETTTzhi8wgQeWUCI32Dzc6A+MGEoMKa6IIGbv4GpXUKolgfhbKzbQ1Ihi6LDiB2K4OK
hWBhf2Y+jnyGHTLLHd7j3VCN083yc2rgBDGc4dv73kusdc5Cbine27Mo3UPDGDLSRXm0DLr2mX8d
z/Fy1/ii8S+Fj2M8otm4+YX5koDW3g/NV6g9skuWVbJ71Z4ibQGNGfvN6uCIsiRhmfUoCKhVqnyk
RWn60U9l/CizpfFqFolyl+/k2NAuShvWJvjctUomvS1rn5+rtHdeB27RMOhkC34+h8whdD2w8vKY
BhZtH7n1nUeg0VAuJudCrgPBHCWFeE86Cg2vb76PdRBcSuHwvLjSJYWzPDvlVD6Eo4fmW+KfV4Zc
smPyI2+Xs24rJBCeRq6g7Omo2tI7ZCrtH7rYfc20cy8ycZrruf1TLId/KI1304FZV03VJU2LX7j8
K+Ap/hnFiImUGEhhngt9/vshnbN743Kz4NJLuM1RNH7Ei0uOFU7CeDc+Upwnz001/0bdTFZWnX5C
ZHzvqyy8wL4hgkGi4HWdr6Bt4w9F5AFvvnWESSq3yQzlCcCjueYS89eBIn5OhdELQ2giRdpZgISj
iPRaWu1Mi/YhpPl7NEpyK3K2E2ihH7M6/EFaGnwy/0v0KlsNZG4ygTSbk04Z5wg7RLWArb3vw4tv
D8ZRmvJRzAx9YxMlUY8MvSVTeoOPA/MiVNOQdTAM8PiYzyrdRKOZ7wzFkxQgtGEWB8thZicHRu9W
BL7zGqBq8xPJ0SVNaIPlq+E0JJvY5CX6Ywe5rO/Qyb2H7KuAN/EEuYzLkOpTF6OwBIrNTbVxBAii
KNFPdhpDMv7RSjnf40mZYPX0W+RziLDBc1ZUzt05zAkya5vkoOG3EmVXPLqhXzz+/au6BhFhVywF
vOKBNfbAKg3yt6PKHcI2sLFWoE5TMmAgyGMMQCVsb/KtFe6FiaTBNlQwTu0Ry4FwCIgr2EhW/fzs
nJ0hJH2iSF//fqh9JAQgy+NxcK6LRVek8yeSSHkoxzjdaSv0Vmi+oi0M7ODZ7vEmSixTm7+fwqXV
Fz9Of7Gu2cJ4sr96Uns2Mk/QCwLUWjs+1gzbb+8WWggoUJzYISyc3dxEJ6aW9T1L55eyDRvymOnc
Ym98QeEKH8iqgN1yATwK1fyx4n3FBX1pBuK7S3MJauM7bpwKwzT+58PvmX3z3ffK4jpnzhepXMMe
gc4Cqj0ojtJLYHfpNYu56Mcge0JxNaxQoq9LUi+I9fP6x0i2j3HIry/VdX8DHPXUkuB4sFabyDHT
HX84yqQ6ARQrguJUp6g8ghA8P3oirMPskyFTEXqV9bXcubyORHda/QkFafxoYIyxJrYX+BWDuLuk
Yc4T2MTq0udFC5a3/dH4DNchGxj7ksiEnROcnIDrLDJwPDj+7NzqaTgKs/1BstmXC0p01WCr3AK8
a9jAMwMpB9yTeLcQydXBPlUZUN4wWY/MTLh41XtCas6lCbHqZzSszN+SHTRNLJAMKXNpvjk1KZND
ZYZHA6otLQHKySJxLZSLI9ZuTBAtY4C+m/21o5hepVX3NU1ACmnlWX9ISGeu3wdn0GL20S+dowFI
cgOsFIlt7hKD0NnXztDT6p2IJtMHJSmEAp3Vr4oQKWdKq81E3gm6/CIH09lwn8GxkEx1mynLz3T+
547j8dIpU8LI4rTurZbpQfROIFZ5SZxp3c1gAebnwKnWdjs25KVqrNrDQlWPPXSIpTU+Tbb106nD
8eh0XBroTC6Gr56yia15EbL6R5XJ1opl2DYi/u0xRSBrKv/exEGzqwc9QZkw3xN4WMfAR0e4FCqT
2fMBV/2pG/sVJB3FqInY02bK81MfkrGSqObosNTZWU5n7lheYMNKKwsPEn6YzoddDBc73bSeUW8w
GQXwFwgIrHR1VMxqRRg0dztM0DE2w4GAeWitg1dc3c9wgB5DkHG9/+sKU4s17O+HJDJIWKxzZ925
n6S22zcmAfWJI7VeVQofUCLPFvuFU2bb70I/OB5FQNJCbxn4TzoXAO1iVeo7f4dALNg1Mpq2DLr2
fk82TV3WEbD10ju2y0Nj4iR/a5ORSBR9rHWmqF8Ccmb4/blxiZoj9spdC5S1lVZ4EU5x7AWmrXYo
YIewaAIp71K6lBP6DHzeO9lQ0Y6dFQLiJ+WwLwmooY539+wTHSLJsOXRUwIXNhqetsxdsZ8JbkMz
UH7NDbdlnf1efIqpmPpzs0gwek0SGS0rA42WkNqNOWmGwSxSTq3Rsw7IEGgTEzmH62B5loIww6rV
WBZ7kpmkq4g+m5LKb3d5P/1M0mE8YXwYTy2vxunvp3//yrPHT90R1feff6vpk9/11CGLIu72RLTv
k99/JgifjrM7AD5r2kNn9Iwb5mHnzA3L17jLtn5CFGja9ASzWsGz1yy4mrx+LFNFLTS41V0XNh2/
hyov8/YMjWfqR2vv50wqSvOywGSoMdtXEeXxARuBC1YJL0EbfAQQEXYsLi9V3OcnkgkfKrRyEDzY
qyMDY4tBgEIQ5gxyU5B9sq1fSKoOOYvbkjDlBi9YIpEqW+LR4AkXZp5v7AGxRxuD2e1iAvMy2OIU
APAjzdFDhRXZMdAMi8ymLnGA9LrNLU/h1Pat/BMkyXtuAU/0vbGiQMyCJ0f8HDAkNm1H+cGZQfHf
ZahoxZtjLQWdl8FZ6CDzKKqYFm2p4QPhpKZSOR5SRjDRhi31Y9gNgAAArD9lLDQuU8cMmcSQJsKZ
4XI3wTS3xWrW2U/bo0KSs/Phevbe1QmA+UTtKlOfUJElaBP4GjKQR5D9Fc3sLDdt13jbBbr3HGZD
sjPjUm/UUrnleEs3ZmtdQzja7xp66gqwLdI0CBWG5aztuuK8jX3vofc4YpWY1yzqtgOaYtRqc3uS
kyGO6BWOSUzUl0YwfCtk98KPr1+j/oQ0SBITJxBK32R+N72q+ixD2E0VcU44zwVvv1nfpTdeA/rq
dSdMdZlVX78JVnbgQEAr2ax3ZgUPRJW2Ta2UJk8923pOkTEm+7D9xZjF28I1JsfD4oDViVU9GCR/
7+yKsStsbVT05T3El7rNwwhkQVo+l6ltvSLIO9kZu7ZoKAN+yJ+9nOaXJql+Yup3iXVnZRV16i2L
q+9Zxs6a+g5UU682beFMN+YZZIHUv81ej5s+LJLDaLmIUKZ5vJFg+wpSq7sweybKFYoL8AOfSyF+
UmP0QxZD9hzJn1mPfkVzTUGiNp7b6SvtTIHo3JeHIHpQLcrqoGUBHA+hgSM06t8ZnXkbVphym8f6
e3oyJDLGAbn1wKb4yG+RNGUv/Bp9VrEMX9dBkJTEUtgfaGnWeXyX2dBsO0f767JDzD4N8UX0OKEH
/nyXTMGntqApMYhqqgyUTGMlCRoWfofqKQMaYszkS4iZ3bXxJRwzQ3shmPfKxHjyQl0S5iqMq7RK
4MAhhCyym/DA+lX8nNNArNwZRreG87oDfy2eXDQQlWVYXFz8ZqXmWSNR2j9Mo5dij+le2mH2nz1m
3Ecm0A3S7dZfg1r/pps5MIIF0LEEk/lyekjYG4ym1o+oViuQyyGQELCmt2DOEgDkdb5fPN3kH74z
tmb/7jKaG7LYRII2FCAP5UILKa+JMbbM1ti+hRN6glwYEYrciATEsAjoogL/B6qwg+mhktFte0uT
KNz39ie82WBnzqH3NjnuVUUNsng2E48DFxBR3uNBtqk6DiFlb4PytZoHtaGK/1P6wXxPM2+GQSGH
fV/3sJQ5X7kE+Qo26VsTKqa1M9FgTcmsjp4XPGTpQJwsW7prGnr51W2Ah7iSE1STmpwadnCynfgO
GRMFejpBozewiY3J9CknO7kBTMv2reBp/vspOSzOPqEeW2MiYPvAT3uF9LNnPBFGNx3ui7Z0H92N
KTBCTs6tDcLq/PeTgGnUBawwnCsSxmbPw8w1uVYE7HUuN8bImhplBsp6BszuxoqprrkrmJ9WFu22
naJRdwZ0hPYEfQ6BnZ3r8DwKY7z2y4fUS4gHqsYXmgJGUahT97a2WdvMR+wm1q3zAn0vxRs39LSe
c+LsuKSKF9I1umOW4MynZxcXX7l/BLuaOwiiPq77+2AkIRyfXWegW3DcgUuoklCwcnO6+kN9y72o
vji9+G4qVGiMr1SK+MFOWPCOEDSx2+9937ukXo4/ukBQG1XiJ3wzeYbnFY/OvHUsCmS9iKKaIfod
qJypQdJGG3QsiGCc22RZ1lnzO99aY3QGsJ6vxZiXG+ITyOUc5R0GDk1tm+064f+xwpY5XPWdOuSD
d2097txAHBRuRaoDgJzoQZsSdDVdpbOefMKs84osEteyhhNnwEwbFMGgSrHojc59OdK+mP2u5aD8
SxSjVgoEJEYinD7d5jvJ+A86MnVfBBm72yxs8LLrnGvV0MGtT9FKtV5xDjWu6jY6OZKxHvka5lZI
waLPA8mVYZ3Y1r5jrtvBTHZTTPZgEReboBbyQhpKtXXasdjPkdUgMurKUx+Lm+GE537SuCJKLqW6
cmbaKK8kP9R4jx0iNoORAJaICTTwA7apQMDCj5ymD44dBxg/LFrqhkkTegQaim8HadG7QZA67esX
WvrmzTTZRIIhBNZbhU+tyWtruDzd7tS7r8QmPAHq0eRShsynPMjUHvZuevjqVoQ/jTqI7qGTYKf2
h/H891Nc1FgeCmSMPozYTbY0g1Qb4g5+YeZ+xQ6R1KjznZe2pwFr4R1/AX66yqyNXorB1yeLZSR3
MgGahCycYbw5DAh9AwX2EibIvgvFmFE/jdsWpvYvBelrJfPMI/Zo+DGNQbjGS3KCsWXdBqZUpFk8
tV2UvMYdVzOQdlQKzqkvCJPWbWBvvDnvLrLXwQNS7n6NciF8UowZV46E66jq7g5aeRuXCZxmj6I6
YUdH7uPEurtoQbyWrJwUuEJaEld8FDYGBxkR0lJ28w9G/gljrOmg4d6GXaaPpUtDUwZ8T3o6s/bd
S9KHHjJO9cDNhrtAKAOBB/0YhCGOVUo5Zkkems9ZHuwRXZftlNZGLPNELcisiQzPvXTaLA+DDp78
SnUMYMJ5587Bz7HDh2HHwdnaemIkhXTQ+gGt2kcVlNN+yGgJmJh5eVBR6KRwszzrtUm87NgkyK5z
ZkqtZAMJnghWmGk9E33kr8LByY+oFWeWamjJFTohE0d5PUzf5CDba7si4bcOaYRNAACtnTqHqpzL
O1m1BUlL8kWxqXc5NvappM0GaIUw3+xuHpgmbmyUNk5+V7ZJo4++FLBvcWwG3vg4b6tN0IPPg0o4
bRviVHeFDrGISt/blXG8j0P9WDaN2neZc8skPQZV0Q9PKpYdUVJDSyo/bVJzOyh7Z8TyBh6w/GBP
xZ/Kyttr0DfzVgmisaq4UGfYARwfy7puzrGSJq9OUgUEMJo307MzBMjlKxosNISocZGlAjjIZfwS
lhr8r+Hu4qr8bYbmhE5THYpKssahUFnl0A8xzGUZkuC+X9nE9qxdNE2sTA+x7rtNiqd2jaVZ8yO3
oUSAVcsK276MX6FljBwFRrrqdN9vlSEea1dEK55xc+VLkp0SInOKeniFURg8lpOVH9PQ+hJxNK9N
X7GDy/KNTvKPuA6hOfBrymD2YRoinj1BWPyIqtPY6MLgVz5jX/KsDQYd97UzHPzOXXpkf0fIXUmR
MDuDvlDWb2yIkF/xwK+0os2aZZUc6CkyHwZd7RPJTEzwSuP4ug6RKlcKt8IOBwDuOhgNcHQ7kir1
N4IoOF0eSRX04t9ZZdZX1fPyUiIdKC7DdRLFRCBxUOfVZK3L1iUaAZHpBuxytJ5w2ryVqcVSQYKb
HK3xJbeWPWhHpZbXrTpgefuI9VNj6/lVT9Wfpsx4BBnu7hHDIqH3oqdcVwz2c6R3oa43xRLvgGd2
Z3YmPoQifDYK0z+qDAlxzeLlKWTEl9dGeNAFU9a+qPZhMN58FkIrq7deuYxZVbo4zXpge4RTGuty
ZIbej9rc0PdPB5sgcZzgSAv8+ZAMA07cEuw1HarYxJiIdxYALdB140HZbkH0mPfm6fZiWlzBZlve
FDMqXsXeXvmkxq8I4nvyWw+gIPaUaoFkoRb/HJUloWyUHBp1Hq3HV9etmn05QA9rlikuDqMT7bl9
CYwQ5hve+lWSGd4hFjFIiIymqZKnJY/zUBNeccHVm677mHc0CozpPGRiPo9dnSBQqy+z7xk7Jshv
ZZDcygREot//0Sq132svQC8Fe9a3xmWKYBirDjgLWR5krrKe4k8OyFzNEH8FpjOefNTtmKG/CJdo
P4HEoJIwfXLYEb9C/GabWENLevnL3PJp0p4dVkF02QDDyiYVhwQj+K4m3A89sIbD6qh5TQes4qC4
xqJanJIvESqRQ+NQVNQmw8laobvyMlaKIf0Uise9re7tkPdPURZETDSGJ9tR1kM5FU+5tGuK76h6
oaTcVdLKDp4mz9eDz7E2q649uqK6EhlQ/WIM9V3n4+sgcyZddT9c3BI5fOVDcMsDnGgKy6VPAjd3
D9HaNHI8fQwWPaAg+y6EEzQ53X0SRG6nE/Na1gQEjLjxxmWJaCvzGpftt+qdt2R0q41mezp0l8J5
dC3xI8/siFUX2yMzaBkO4Ml4KbKAeSQacTBtQJ9IYXhwLV8/+ACiia2NrsilSybKltkz1QHDRrqS
Gp7iUm2bvrawtD+3QxOcKSxImuauRBONKs0O5xcSK8IbKE5MKQU6/kQ8yqUNxFX6ifwq4GimDqsm
tNjZUCcX10Gy1SWV2FRScKgFXbuLQA+6Wfr+9/uCA5ls6tRE6Jx03QHTWLEeZ5tYYhblcUbbR+Qa
OlqCwrGLD168gUKQrSNwvKchIWY+8MbXUUWX1rRvZER8G8USIdV0H/5iVxeY+dH1m7/kYqdVsw9/
dSTTOnbJ9BWWtY/s1joMJrdZT8iz5+qnZMzy698PWNTjzaiD7m6fG2m13BRxudetwbtPCMxzM9nG
Br9O9dhmeGkGa0qPUQu1Ye7dK+AVngACxR+KsP5p9mI6m0F1z6O+xGtTnQKX52FkrrntC/6UImvQ
wI71qlchCTQRDOa+zS74VaxHnwfpOjnR3YzPGifBqeJ/PmAyV8H9PBntaD/3VHl2GfF9ByFaKuTx
Ae7NzVgSZ5sqw16z0MO6MvRsMJERruNxZktD5uKmGGp/402SyT4IIm1V887y/XDTQVUS/vDqz67B
lpKlkMfW+IrpfdclVPpS3I0xqwj3C8dX4qpY6TXbJiKEogjC5sp4fQur1V6DKSBTkgjdBIfjsm8v
aeLcFt4l6kfPIlyyQJTrSVRMs3qF0KGZdtBOFyoaYZv3nAfoJmP1MNa1/iTrljOjLp7ScWp2lhF1
b/wNz61ha5QEK1DdbEem+MyhdQqJiKQYe1mB9AXmTwvg9nMXsEbqZE4eYzalOyNNKe/bGPzQInuA
q7qzUW4dbCUpTIgBda10uoi4zA9yCp+q3BnPVYDRaMyX5gGcxI4D8UK5Q75wluqD47a/hewY3i0y
uHRaxsK4qg+9OlDO4BhppiWfyL4kEHR84e4dKtxNCh7BjuvkvBjcfDMrzn3/7o5lfglF9MOQbXLF
HIdLlVhN4NqLrNFs0i0z+JSh14TGuxL7mUf4WSLrQ/+SWofOIVlwMf7//TBNzNhqtuHHRrXmjsEm
9UgeyhOaWol1Tzv7qgCiHtbM9Fn8r936iRzS8EEUuINgMC4GmqQ65+X8YpiS5UIMIEzYNr6kKnqO
Jsthj4QybSL56Y7b7ufA+HM1GGP3nI8VHyBO4IQcXszg5+xU4/MIjowIZPckBMVN4JeYFUXnwmNt
w72l4mSPUWcfZVX+1jjGrzpho2YWUKsM7KtFrIGaNXN6kSDntn2pXqbGsM6RQJVbxPH86ZCZEXqF
5K5ph5tr8xajfkX/t/WiLPll+x2dpplbHKQ5X29c4uD83n9ouEFXIGy+43yO72WMwDxXe7ai7pHN
2aduecSbLHLf4qL1tj11xcg1hVU0FXdCjC9VbQFNNuazg5c+GgsPOn3gPJju78j1xJ1k03cP2C67
YaQ/ABYcuNap+FFB7ciT9xZ+wgKN8VdzVkARL/z6BYebz7Mot1EVimdDisvkxuoMqmHtANJfm1HV
Ey+rChYVubmaa6ZVHLyw70iMJmO0Js8GvK03G/2um61gG+cVgWX1ctSiEsJNRqkZKy3u5MhZifoR
OQqYmYDO2jqA39NQ/LJ1/RH6bx1q1p3RiB+yHggqd32uVO6xgZTU3BId0Yhme6jis6fT6HdXB69s
GqCu1WmG/CMyz9nsPiWS7Ei/jB7JHcDRZ/qfajLrQ1AEKf4Lo18Z/eCftY+AK5ePvr2pkshhahmo
LfnB1S5rnXRteqjH2YblRAlMuARJQEpUpYHdkJHctcO39DXOgtLA61R957OtLswlH7wwbi41JrgO
n/FmGqJ7bhQkB6TMYfvs2YnHLZL5+JDY/MTZjvM+pvwEJoLm89SncBfiwr4wRIdSov2PJ7Q3LouO
TsFZqRsHo0OfekcMGUuqsX/CJVERMT+TGv4IRAz7dZvpjU3g4Y5o+2dXkL6cU1/xv1t8mmSB7BD4
vKTMgo9j19PSJpK4lGK6wn1ZXCuo9tysCQ82wsaJzOuskt0D4G0WlZwFBxy4h2F+I+ZBLBW+CtPH
2GDVaE8umUcyJKam98gjiWfKlASPt4FbgD2lWsnUe+8y42dM+31WwRYQ5qlXJmMGKLEoBBd2Pdub
MonTU9IFKHdge2+S3G6OE0yLIaAgdjveodA0hn3kTSX3TulwjANAZNpxa3KfKbrbPmDorS98Q8cY
kQ2xSkBTWIv2zMkhlA9k6OTRZmrtJ+Kne9aAwaqpWL6BYnCAsk8V/lP6XOGLr7A1MhTsabbPxvoU
JQ7WCqnRtuCiYOD/+j9LJPtX8JE/GzG1WZIqoj6Wz2Hjb77V9z99sv2LCXvWv9vp9rvTpfq/qSDL
v/n/+w//1++/X+X/kZUSRKbj2wBB/+uolH3zTyEp//Ff/DtqzP2HHfngxCwPw1oQ/WdGSuD8wyfi
1g5gzC08sYUC9u8ZKZb3jxD+WBRZgY240HfgnXUNDcL/+RfL/Qf4rcgyTcclIcUPw/8Oa8ziC/0T
aWz5zkzfDiFw+sBPTWCv4uf3DS8yiSrW/7aDAYddOQzbPGAYGE7/Rt2ZLEeOZdv1V2RvjrKL/t6B
NPC+o9OddDJITmAkg0Tf9/h6LbCy6mWl9J5MA8mkSVhmRkaQ7oQD9+yz99o3r+gxQzDtJDDU006b
B458EyvtvY7wAnrBh5VBn3H74uVPb9r/hGH6PyBMf74TvhVomDS2zO/Tn7+TxMcf5iQC4ILFM3Gy
/O+ORRTnMW34X7BHLfuvfDVeNe1ELosQgj9U2My//6dX3Tq2YWKZQl0mVricXJBaNoGBLSaWap2V
wCVkkpob1lQH3Zr7tnkCx57f3bUq+ZWN1LY10vzycGCeh/xVn1W2PmjSe0e5a1oE3Z3GvW9lpq6+
EkOYb4NR7vSxdqAVMsE5KM5orvzC0XuHS5ZoJOntY2nQn9J4/b7NrHIZidpdO0EmuYMEUEWq9i4E
PXs2LNKScdXuvJqoKyPy2e76Biw1twvJkX0Km/JjKvovWEmMiIZ11nUV3OsUL7H28SSjOio3/Gfc
gQyeiY9RqC0zgPxR+6bjGSFVFtbbiEbQlYG7IoPxcQlDp3mGnG30NWkQwg6AgqL8KpWc9n1fEF0e
2/yaUIZxQepOtIj19NhfC6vurumITTQLNPKgAz7Xidx5FTm/CxkGT2o8dU619HSMPmGtm6Rg84Cp
Q/OPhPzu3LbQdry95q7PmAo9nrCAdMN87zuht4ozfLnkA+hsq0ANDYYmVni13YfOoQ3WHdfUI2eH
0Smf8kYlpzqvriNmFLLkwDAIoy4taBWHn18GdqUHKC7y4PQqoGs+B/XvLVuXYRxnFie2ga9fRwEk
c7tql22l+i37eobeBl0eLx4p3QhDstajLUjXstb4WY2V9BhhqZcL71yD+htdcjKnCOe+Ayri+1l7
1HzNpQ1VNQ8OaVYC0ayntCK/xIPikFfrj2kA3cAh/rUoRzGQGqxbgiNkpxSR3FPvBU9xXuXbqPYn
LlHArEUcfri1s3d9si8+nhhuAAt0KuoJAGKNzs2VVPMRg2yoddZujAy7OgmvfRB8d/j9y6BC7dRG
H2vjNY5M71AM5PNF9K5a5KautK5j4+7jomJjj8i/GoaEWvOeT2pXH9myZcnO8gRVzGHxwoIGHARf
SQrjyqsnzOB5knBPcsqO4wBKw4TyHA3iraNRFR3pI7PSEye0b1bSeCLj59wRLEHp8g7VQovyGZfj
ciDMn+ui4qnvgRiCiBT3psmFlOzJU5rY3PhCWRl+SCjZ+vBJph09MMby7qIxeMAWcPWSgJ9J9080
mryEClNjOuBmlzjWsbadYCXdqbx/HKi/mIz4YhPdCD39V4KIjBWRBTSUI84bTHwak5NH9whm6Gvr
8DN0svNYkrEjnWRq1fv8bv18AdfhLdNVil2hyHb0PYl4p1fRDQrRVY72Z6bpzKYMWdXwLHT/2+20
m9DNK4rKN0yAkXDZpYwRUTlFkoQRyEwdF2XlRr8mVlt5UIuVY2ksyBy+xjZx+qsVUtBtBe9tzvon
s6oX9mJupr6NgiJX3mDD8T/Y8+LxMra6x7trd4ykgX0YNHkTAaRk907O15HWQQ/BU8Ru7DLGXAK2
ryhxTE6Yxn+xQ9FjOMLmE3oQUF8M+KHr3eZbuFLRZ/57sMWV6fLiHoKDJ/Seg5EFIHH81UrQNTxS
jLJCOW86eBtiJQwHXphXvdgi+qYo+mxyPRCxPHXKY2PHm+jp2Qn9JFzqrXq23nL8oZmP3Kw5ZwCx
N1FawGFxt9AiUC9KgxeqjWO+G6yaIE4L2dnFgUdx+dhxL3MifCg1wiWIPjhi1KgrCxfvlDctgdhN
ys337BYe3hBWkojv/Z2GB7KImMob+1yUX7qy7x3fvMb1foiGiy/lczeIDYmnG7mcbaRszpZqwzGV
B2oYfjPJRIs45dqpBjksEkIxlq5dMw8qp1lc9IjIfso52iqOkyQzFqqS+k1LciG6Ay7Cow6BFGaA
fm3rJYJDvIiD+kUSrHYp+JjfrKbl752S6VyTfJnfEbP1L4PfvWWOFq81I30BbcAOLf4YY9hFtZxH
frAYsotfGz898a0fBCt0YDcHUUADzybkHCTFPvyoxbSFrFzxVfRMrIqueonHx97Xb6ng+/TMKj1B
nytD5yOpaYLIuo3qnTeGlq92KD883boVrV3DdibcYOvxncyMS+d2l9RnbI1jfljDfHHxGT8EIr16
tXvrBXHtzE1Pnd7QYcum0O7hejTemjGY9VqWP//fPcj++Rz737Zf+fk9/ap/jrP/PN7+/UD7z3/9
f+O0S2hthuP/x2fdXZi+f1IM+F8u1fvvrzr4M2H3jz/8x7FX/U0IegI4vxqWFJxl/+0f/QL232xl
SeufJ1h+549jr0kpgW1zCnUdVxqG4Tj/PPaa4m8mlQBSQYu33Z/f+seh/4+z5X9WDTh3Hf7LsZf4
mSEsXq1u64rv5i+HTc+N3D6vx7mZ2Y1OtcEJpm80jDt2PolFUWQEMpB5itOQ5MayT401fD/6qDnh
rPOyqs44VEIK2jwe4axH+28vxXyXBVlCXpDd2BLWWXzKfTN7ycuk2tRuH5pralKtFOjgKA5W4EYv
kEAoAkyjbjvVfq2tvDxHr3ARSjlpp/WATkhpob8ea6F+OXp9q4VmHigPailf6Uy8jFMclI9Gof5+
/f/HdH5Yxv/y/uhEhDnxSkN3hTLYcv/rAbmPMsPzmFi2o+Y9JBzXFmIY67OixW+pd6WObGD3xAiR
2a5mQgjFd7IM0gMSYr4KgkK7Jn08fuBa4TGdWHawdmO42CaIfRx7jdvAGZgAvTQ6ts2EPeNbEvnu
A6vu7pCE80c/gV+5iH+oSF49PBhxebK4e518KE6LohGgM1pFz4ks04QTiczu/3Rd/3HJ/LmgwJ0h
0H95DxiHuNjA73CBmMZf3oNRayyBWUtsddt/VPgk4Riaj0DJ3oQleJLncbu0Xb88uVULW1irzX4j
u6EgnsIDHkkTiDm7ZuzldOxN3rCNWKmvqijpvmJuyLfC0AKAe0alLY22eguie0BfsBHwE2U1qaQ4
Dj9LEhwzkzK9DK2s9rpQtDaNSXtQeh0cQN4R8apjAA0xTrN91lXmfKwQDWN+bCy9fpbHnI79qhrS
S+v26o2ym+xt7ES36emIpJ7AbM88RMpz4lcBpwI93eZN777kWuXtsQbxvE/D7oF/dTd90c38rw5Z
S6mGzvfUsbc9EJBt7vTmySA7sPcD2aAtWI238RvDf8SXFHVoDX4NmRZuFHYkopKW0rdVb1Od7SYT
eMsYISoI2nBd1V713CB6r3xTFc+RidKBam1902Hic6aKY4zVUQ1a346OnEh8Frm1YT/jxjbu1SS1
RxM/1c73FK6gSYr8q4zy4dnRcufZJtBwCbyyusjYBtw2pfrO1K3gBLC+IxRsUaSUg9wsZT0QBG/1
4Yq1nEpzw4UQ2qfxueszLMpBogPhtoAAAp4ZUL7K6rFls0BXwcSsl+vGh1WYHig1C6+JlzzhbsV8
TEdFD2+pntK3VBQ93k4Et6lqAnoV6uGI1uScUhlDXnUSDFP2OA9KrqRYRKdwHIuTRNLDuw7Brffu
a60vro7bu+V20P1xZ6dMnLZFcUNVQcFW3RRf/DEK9u08lw5Ts5KZjZxU1VX9oBcSb6C718Dmt0h+
WZ3eyG1DK3FYu+Hrv4jpScWMSAB6sKZqwcpm1bsEqiyXOp5J1HMN2rdP8RNbx+oOhXBiZUCZ9AID
wnPoaHP7N4FAn4W6j897xLg1trG9N/WgearYRi3sPGpfktDAZ9AEolkaclTn0Quzp8GOg21SN9EK
mi1JCruDhDGQAhldl797qrblvM3OU1ZWhGgzr5Mbyj/yTWf7xy5rkue0b8RLjrtjERMHBurUi2mT
IgiUq4gU7pNrtCZDkU7C3nBT5jk+EGuB+3Jj4Ph7pPXZg7qAswIHKXE41bAGM1zffM10MGoLw4in
bedsU23C4qTn5Z3SKLVbxXrp3kaR2/c1sS9vFfRF9pVFLQhDnGvrlnONPfU23iwLYSVO6/GzNhh9
W2CmK7voCTe22Io/OO+ITWcQtBz57nckkc3XQSV0avq2JsgTTE8UKNRXeFXmUSutrfINbjhumW8n
QCP40Z2k3KlJUDjjJJNWAI91YROnerdygeds/KoPntwYTChfOl9UGRZ61AzwJmMhVhqOyG3kB9kL
7WGKavI636RBUFEZ7n/ILC6dhZfgBve0lk1PotMgprRhD8w35Wifplu2FQFO1zTCWd0aEHJkgLOP
1Quh3LwlPZPE8Z1t1NHebPLmLvJT41cAiPXc1KxOs1H3SLfUQb0xgkp9lZCGL0PS258dnd2XsB7D
Jw2g2iO19bPAKlqXSHigrejs1YYVqJjwnmJiQJhhGJhnRzPbXaWVGG545M8rPYNSVA4I9gWCVHAo
WISfm7ZTlA/2bvUxVN2LcIpipaRG6DM2hb1JEWm2cuiCG+xrAkacXvYVrmSI2pHT3XB31uOiqG1z
bcYWFtcpx4tGDPORHJZzGWhUAtHDgUGHT3wr8tbHdIBzYW9qYQQwJAywZtJsHq18vQDSRCtefecU
NHo7Xa923ox6H9TUfpo0ZvIeT1SkL8aZrtX3E1lux/FZUOFnNn6NLsZ5tBtuFsnghPxUi/jYV1ID
WtcRFI6G4RC5moMVFIvZqigd/xr6mkDFkheC7cPNhPa3HHJ4umHmURI+6TVtsUS3rsGIKzAyHWon
hbAxxlRp8+Hbnf9WtA0tlq5FtiSPvS3/y4cIK49tl4HlOs2cI4eUgLWUCyczL0XIigZHfWYmOfQy
m+TQoh8d68KOcAHtPwPpjYUsJ0mfR9OXAFGILT6nBIFbL6I97vx8g2+4XNumwQe9pq+sm53wNpVw
vA8uSC9WQ/xhd4LXG5Cx7TNZotiTIK+hSMNbynjSkkUdh9zc8nRMoJ15ebZ3K1seJ9yWZAij0n8I
UnPcytROD6UXi2csSysnztNn3SqMF6vU213XJsWvHlvrLzx11VfclOZK+fAZcUL3MPQIIDmJM5ua
M++IseeZ1gKczLS4DDXfALBmhyUlTyM+VEGdr0U3KJOGGqSPI37j4Sa82D4oE61wQmxa65U9voYw
JFaC8r3j0NN2UwSO92lUdPT4jozmalFmMViJcLL6gbPEEFi/WzCiW2WVGmn30TiFVBscC5y+47HN
tPzB0TrjFrg8+wCUDM1XB28WXEhcy1NWZjjbOp+NTVb0DK5TP0O/0zjduERZt1XOGlUR9O34CNpO
uHJVxXYq68L3JGRD47lFhYE+S/ng1PMBIoHV0MromOk9JVOFVYwglxAIrQ6/VOzUwS6ryKT1KqEF
oIvSo017NYAbeaVP71pqMeeM0XzRSuPmJFjtPBp9I6D2Nt8WXZvuS8p5PFx706jwCYCksQsz3xhZ
bF7LCakOcfupNdsXKPm4ocNqYzSetkzTYOP3xinu0meMieqaJiQQF9UonE2JS3AZ2PFw82X6leP9
XwwwG5fzjgGoeQOlRsGTqdziFgaGClaGX43plnT6QNmwbj+mDU5NraXWZjIyGARd1W+lKGsCz+aw
FS3dW+GQiOeGyg974Y11sCqrruKeRYzAZ91/Jdeeknijy01buUJrD6zC1hB25DNaGclYHWa8iAMA
PznvwUWUjXXr9Sg7ZHnfvLd92ECgY2AmUuXZxpE2EbmI3NE7m3rWf1tE6WsM775jwR7Oyl1JCE8+
aM5o7aownn0y2V1BJZAXp9B96sTjCZ9EWyek4yfBhLCIgO1RrILIYf8eHZoJNgqzFxr0SBd5r9DC
C1gYdFlOZw6mx8bozrZoX2T8lk8PY+ADeiLsWmZG9B0RrEcKyGAh9Cz9Q1ETl65/rsmCvdbY3PeT
6x+TICteRNf1/iJMCs1earFWbVmqtK+TXePLSJX5CnTI/uVETrkkyWLta02AMRrq4OQk/Mzx0emL
1kvSdabVuC148OQY1ILIOuIMu1XGG4nfzwCHFImd+o6IuPMwksd9QxGc4Gj7tD1PFkWSEVkkN2NX
j3OhAmtZNO7wgrsbrSjLScjAzwl2mJXTfRKOwJB1eiMm0vCP1BDQtabl03ZMXFRsaFQ7K7c99DB9
Ym+O3J839bgjYAE+aabOWhx9pug6THqyt8p2gDxCAgR6HcfSzqBarFIwEiVQx13ZikOaDnJc4OTg
hcZEKqTHj6L002ndFU30UnaIeQu/wwWIMY5644HWM27B0Pi1adPNj2vpBOVW1+MnrzTUys0bfjoe
58KKivFN60bAlCHO3VSV1eupLWB6ceMh+DMmxdoOc3ywDSgxZ5nWMQvKOEPEXkwV9mIHE+ZcrZEv
YV7xJ7ompVbWy8znMaNlU5t9u4WfsSSJuc14JiGYunFgR8JT31Gp4nPcyCrg2zEu+yjnltj3JTWm
NNVw2PSOhLO8GWxFy3tA87sJwVXsfQrJ9MA7gryFrxUPYHjy4KVJJVYUtxfrxJ7GAzoFjpNKPaSE
kQ0FBzzGpRizu/HSuyA2mmXaQ6uTBF3WITEULv3Q7RbTMHRYeWvrEmWevu+rXP/NL5Dq6rG8wboB
EtjLkEXtqGGW98BrmF6TH7Isin8bhF1f6VmjibOMDRghWqfuMqaBC9NUc7RCG2og1v1iYTu1+Rxp
1KORiSxe8T4RGyqS/Bhh4F92AcBJTBMf4NrlDrpcsrXIpJ346Gv7JJ0fdYalpk0xMbnNeJmnhkHy
QtEe2wLue7s6UDTE9oB6cgMtuN6xHOhWNHXJByPr1JZ4V/DO1ge/dpwQKgyhyCz4/O29Prr4pkN+
7j8fxn8Knv7TYfwvgo3BmFj0spHbijIWV5SHEjTAcoLnwFhQKnTPoHnQaMpZZkKUW6sx4aEjJKGj
GNdcDv4OLjOOY818MvK0X6S4Q1bwKuNtXrT7zunXgS9uWj8G9G7gnhTVlO1IjmvQPNWu63zC9UyO
dz3LydU0yw1qFh7aHw2inOWIHjcJEr0RnzzokdosWkgVUAv/o2Sks6hhzPIG53b3YcDd8xalWcvH
bBZCAIOiicA0wec1CyWNVaDXO8Gm09LNqFj9RVZyZG+qr9reafbl5O8dB6t/jNPioElrwHbAoghe
FOuVynIPfZnJR2ecGB9zPfpSZXZxPKva+21Rr1PwPKDYwjE+S2IMkAGH5ubTBPGG94NlV6reY6an
b/axJZU0Ls5RNpeA2cbirCCy3LO26dejEeW7PBDcTShlv4ZtPV300rJbZGz1zJRYsj+ZVSqUdhSr
ZhavMFHdplnOSn6UrfpH5aLdiota+1G/6FNDCRtnUYzIEew3dJYXQBPiwNmtOYicztIF46wJHXOs
AQUkpraF4UMfh6fLe6LNNEQZno88H85FE0XpAizW7Icp6kg78N8WRqqPqylpknv8Ic0dm4TuJY+M
lGihpBJu8K78SG70JR+Svw898/zTzpMQvgXM0/N0NDAmOT8DE72FGfdY+nideZ7SaCDiwcOM1QMG
XoGmxz78M4IFhQeEsZwnM1MZWGbIQ+RbOU9uHiNcP89ymM/qq8V4B35XbJJQMfKB22b6+5kD54lw
mmfDZp4SrZ+BMQXjsKrmKbIO1fAJCJ2V/c+Q2ZaSww1zJxyD7smfZ9HqZywdLWXdy8BzbtAd6n7V
mV5xl/ptu26drT7PtunPmKvPE6+cZ9/2ZwyO5onYn2djfZ6Sp3lebubJWZ9n6GBIIN8582QNWzl5
Sn7G7cEhYCnLgCEcdtbIB0+bXiK6gTi1aOwVc3LsYSE3Yw+O1Byi3/PyBq2z2lKk7D7H89wfzwpA
xU7YrkbKGGd1YJh1AhJd6hz0mCKXttaRkxr15qWctQVjVhmGWW/If6QHDWoaB/q+Elu4+VC5EvnM
SZd/+BEusAhVd8asZqhZ1xCzwmHPWoc1qx468kchiOjKWRGR6RPLeu8Sz1pJjGiSIp40iCgeYoqD
qIJTb1XOKkusJwgu9qy9/B9ZT/z/tHhwdNxS1Of96bkwm3n+MOnM+5P/+m+3r+Q989+zf7Hb6P/+
J/++eZD630xDJ7eGhi1145/Vfq5L47GNlGtgntFtZ/6df9htFJXHeHOQvG1DSiH/fe8wO3FMmv3Y
EUjJpM9K4n9j78AXcv+iKju2beq4XFxKbyXun788yELirrUZEa4GMHVO5GCcbCpRsTMmL60kBDng
tp+Eb3+ZtftbwyK0MwLy3JUOn7yju3vnTDhTVB5lYo3PASE60Xv7Wjv9HJPwMrA6VFhZos7PuTmF
Z0gZ7t6ZvGLTToP5uzI8PnDJELlLdyiaj5psa30XCdY1rCND58Wx9eC5KbL6rsRXUK2Qb0LmmhbS
OhB3uQ/7vmFpacQaPNwis841/LNwKTPa13RzMN5tTChLx8BuaecFgFTejRDK+1DWmDvc4giZu4iX
acWzqKfw6SmjUouHXekgjhq0/9L6Y0k4mpnyU/yAlpUvI0z8nMY0Zd+1ngyz7QCD9CmrRPcKFWka
gduHzX5mAtxIJg/c/0UcM1KW+HPGGJs+idfBQesSk3u02tnHEpUwqeMqFMdBTDjK+/HM3aPbhdwP
P3ORpm8aGUNC/kld3wO55BbQZ9gZx0S3nz2B2t2YpnYLYle8aHlGT7Jjut1+RGO5dp6PCmv6/m85
ErlcliUvM+ZktcxDk7NXFOgkERLQRwt3QIN32sLe14Gw6KILhfGskKlgtVD+stZKXLu4xceR5VBE
S5nUSB35zNhbq8Rfz3Lfkyvgx95Dq/rymg4BwQEjf+0jn+VI5SNjGOO8xob5DdBFmeVvFXDStnKO
7mbRevfAc3Ytx2dHFhoZV8CQfgJrhbPvqhuoBIgFoqGaKrhtWho+FzX1AdOgQdnQ8uRB09yULqqh
vHeV9LcpB9wCf+6CjCPMJnPal10GqygEuj1FPO6cNsXh2le7YozqraHVAImC7AnYXPpYTpQyU+bj
XXITjOcI+IfDS+9+NDFxVmEO9R7gdLBLM3krOeb3CtumF7XBJY4HZjdVFU/M+SweWmlRtUSmMBSV
tfTNChR7bWDzleIGuvYVcYDyOhemCT+w51p1LQ+HFlfC2lV2+JgO/a4aokth6MsWN0TvdpQtZNCV
4WnTMtQWLVOeXhVLpCzaAJCEgYeODYxg3yLiBFk9Kuxbqo0rIs7ZWrf7TWEO9gIyP9Tc1D1UgQoh
3o3Vt5Y4GNnhca6IoMO+kAQ2RDNEHBZr9cw4v1QY6pdtgelb5yfhNwG6Vpx6K2ofKaMtGPLHQRGw
zLSz4WnJfmxNiPIW/MgT82n1kCuxMgrWmoFLiUZYJeOjQQp4F3Mpn6FZjG9RlmcHQ6pwz8CMZWci
93906DpeFrWSu9bR3ia8Tmth+/6HVkmT0oUZs0vAEiuq/VmVvn9vZtN0atzpQu10dxWKfIJIUiDm
bQspy0U4B4oW8naNgdussjJg/s0EUXrbGS/CVlCKuQevBbYgIJ8lCm2EVwQCr/QvxVDiIRsZdh6q
1AY+0TZUAupxYG6hHp9axES89kj8BQP6mSjxLOOHizabw37zsBYWEVFuac1MlyZwHgMrKRlkgWqS
V6GJgeamJcsBdyen0sTabtPY61Pb9wF4hztn6vY7exycu8wDqWGoGryxZtyPjQHmxADn9mEM1lel
5mI6d7CvPdird2nrHMCy0QjedS+xEtpHBVXivoNrLOLTux4F6ujCjFITrHAOPRDG4UyxsSHrF22c
3Qf4r25davgHr7KNR/YF5gkh25j5zJlzCcJWT1eGU+pQ3Rvf2rai9e/hEOrXroIDiHbSnJqgAFPB
Z7VYCs80nuu8bk5JXJtr+JmoBKYTkpFN5DnLZvRSUo2I+K4J8cDx8EirsufYpXfRiSE7xrbB/p5+
AE3Xb5rtgG51nUQDyqm7Zzdu0qusaESwjBlBUujsuw8F9uQnrzAKnHsjj8OFSAWGPVFEJT5oc+oX
MspBIamhw9Cl5TEr+Z7S25m9dLU7HZRQRIsjOQPnSw0OvJnB+QhYyOwGqadX1hoRABOonkrvvYOJ
JvBSav0NtAoLx1Dd42nzgUcTU1rA/cL+b0A9Y33Ews8dBwjK0ojuus6mY4776TZIAR/X3sw4d0sq
dlOgb6vcrbNjNo5INjmQ8bWbph96nZDZ0bWKNEvm/NKCcuPIFkQg/Ybcr8iHxs66d4ziWSRmexfV
BW7OWhsJ++ghSX0NurtZHkLNKrc2NPF9pof3semZ4CFqpPFx8rM9DVUH4dNxtsidQVDqoI0veed5
32puLq8FbrXGn+gy96GDryuy6FOW3KbUHTYcmeWGCOALTeJPdoKamhSNDuAz/IgIDyQHA2eyuSjA
Eq563+r5wXBAACdldQ96Z0V3Q0cTj4yL5lwZUE2l/dYOxc4CrMdmj8xZPeBETMeBkqLcOIkiDCk1
tHBBOJViuOxVbvHGtdHRMOHsLICBAG4cbNJhYSD4xza30m0JU7wip0LxC/kqprJACDZFEvzeIsz7
YtdVyTtg5fSAhN6+mgk3pKUXjOFdNDaUzZA8uxShNIBUNFDdp7KXyaKyQCC4xEuPaeCjUYMH81c1
o/CCe6L5RTKsC2kPIYK9tgrCQbgq/GRZ9G0Ii6Yg/IR7o86BOBh1RhtjEjmfWV639+Cv4PhhtloU
GVFol24g2LhMtolp3DG83vOynHjh22N0M+lpM5eeooQYRrM7fJDts17cxnnydVXsYtJV79xDywfB
sWMZIDKU5DLyciGA/VyjLpxeNR/qgu8m7Gtk1/GZ5yWwJG9ywqK40FyW2B/IDd6bz9di6dEM69k+
s0gJGm6A1CJHhd24TBOt+Dbr6rstlPcU24SgwIrY37hwkpe+s4qN4U5wYWSSpSH1dH6F2Vahi3dF
RcVdkXViNkdnFx4c/bZN4u4sbTkdDA6Nz+EEMG6oteFQ8uRakbUW+yK1m4NToEZPOLOMpTRCuQ8q
3hlbNdOnUdpiJ/0G8Io9eRvaYeBsUnB960ovW6eNoNGZTvV4lCc/QtEbEKcqNrCgxIouIuqhSXsd
Bg1kMY2Xl+c9AOhitHcuOFh0xanUY9IjaX1XNCyMjIn9Y1RJeZ0sm1KVNKL2zis5ERU12iAC+SIc
PWNTJFmx6jyagBjZz37XHg1j/MZcHAAE4Uk0kJt16MOGAmxNoJOBe7rdWcU5Had+X+IC8gOKCTjY
1ZhRF6rSu5tXSwptotguSKKghLukHmi6D5NVkTgGHWklBU2ldSSGNQBvMYfXcOi60+QiqUjdianp
UeKMiTDaWHOsWBSx+Sua3Gyd9BK6HF0PRwsEBJHoIuRnjkq6tn2h7RARg4Prue4VLpoHLb8QR+pt
2jtBjbBhuwl79sm7Yn+RJwLm8akjBWtQnRLbFz5sikMclOcTA1F6zXzD/poEt0pUSNpSx0BtILWk
hxbB/45JOb1XgafunFaxcO2D8NGsSkJBuKz7RVRm4aump80d6mv1i7iKAI4MxISq6vbcWLp8taym
WWdRxgZU5+nNkcyMirtiLFPGjtCEv5Ci/S8SL4b9Ty5vk5CU2JEhnXts3PEB8j97C6tpz9DshlWm
qexg2iGfYnxNPYy1KoBhioFxGKR4QBEtd7bZSvAiIUUjflRu3BBmXxTZ8HAomiJ/pSUPbQjHkdBR
+koVjvftAN+9U+DeD2XLbYqTav4SZKH9prIkPug+MFy7Qm6SelO4pKbbFk4ZahEGkoTFUkvHkExj
/6Uy3CeyPdy78xCNG3buONYkzlwesAMIpmPulk9O0/m/pObRX5HSg9so63c4dg/cFM1toEiBaQww
fpw/Sm7U02Kkz3El7JZrvxFnqy4TCqkZDWTRf4Zh395AWqeHqOpHLuSu25u2rh/coU3WRh3jmAfA
j8BLxV0YAreiXRdvmVC/6Tgx91HO38NhWVDD1dGoqQxJ/R2ghpr1cRJvjD7Xtl6Kag4CBozg1Pvr
wuqte82W43YK4urSt1m2DBzycILr4tzGerePDD4NIfVVC+Ytnvgl3ayNO6LFKREsKe0aH4EMwdCD
9v0e62rihRTJOs2m4JMJ0Nh3WKtWgPAtylCa8sny0umhSgKX4qfM1F8zfGNv2D1afKii2NnDqGJ8
tHOkZRqo+nXg4lwqybLBgzJRSxa6y04pomfFOLrY+anRYHzsQg7ApIxtV8UvYzb09w0SxlYqCD+Z
14LntdsVtRXdEri4oFW6Cs5JxpUGVOOmGU3BiU6xU50YfXVpnOlb01Bss3FXSxfmjVWVuKbzZh/z
Kl5LkXfvE+jHtYKk9qzZhjrlY+59akPKU21sKRfqKlthPPEtco6de2dOyQ+6KH11pdeePGUjeAlO
kq2pkcBWI/q1nrA/wwtiDzhloGacyoxU46IMU7U1zMBeIKCV+D6GXAIpj+SnUGzi6eu2xwVEYfdN
EVVBocYL90yhur4uqCs+N5TxIbVhLRsDL9w5hjm8O9TvcJOPM/3iK58+jEZBsontabhqdd3XMLEt
8y5gE0joM1XVu4/bZ+tURIkKnj3cqmtcEyMWSSema0A2hoCm1BTOum10ZhivzK+N3cC+afOu+hKT
3920DMltQQwQv4QNSfy/k3ceS5Ij6XZ+lVlxhzYIhzLuAqFlarWBZWZlQjikQ+Pp+WHucHiHvKTZ
XXBB46K7ra0qsyojAu6/OOc7cCwx3svJ9N5BBNU7tzF/E1n4CC5jJoDTlFh3XgSsZcis5GVZbAZK
bzoGfBrH4+jO5hGjs7lFMJ6/dTZUH0m+1R0IBQKl2owwWtXb1wz1YkabNE/EexZLIDaclzvptlj9
JxufFB93Bdsjpt+SAKJrLrmHCOGov0piOzvQuYEDm6dwg5RHbGgWu2FFUUXmPJYlStnaOzOOJNA0
K5pnRweBVSKPZcQaO5+4MGl7FbwjXtAecyeNTwAUy97nVExHiLzDWz9b/RN8QnHfmQM3w5xaL7k5
Jke/N9KvyO36M+jN4RoWD/bMcnwlKz06T7pPBLZe9WNNCPrMWm6au2lXd/Dhumm5CIUWc7AxJThb
IxldIs8Ay3uti7A9l7tmdOMVslDpzuOrkL3LRCf1sSC4SCmhKPslhpcZVp0+M+tmptxd65Al4+TK
Ch04jXmMFO+ld2ubuEkRXfBrsiD3zPJmecJ7dvC/HtmujiuyWFnxSaPdWYlXsfCsGi6btlmszGnS
v0EPxrGvp3g7xWiyNDJYspiDdN7J92brO6CRgNSrDvpswgyGnX6ORNsfW8clhtxYjLV5/6f1ZH5D
1QTUI9V2xOIldO8VGQ2OOa29qKh/5KCRmcaW27oZyCH2RsuGBvhB/myxOjmWEjrNpphb50sTYFBH
lhARGQ2sbgiaqXMgxotlPQjd+IGfmlJUI99NehTmJJYWWzczzO0IU5euNYWr+H9ljHxJvlXZlL/t
/wsCdtvy/48z5ONnnnd/+y+fefVf/3b6bOI8Uf+iYf+3r/+Hht35y6UFFTgwDSEY25r/1LBbf1mc
6/QRusN/FhPmf58lW/ZfhuUDZXB5IDEYLsL3f1g3LfMv03VMA+27sHTHEcZ/ZpZMdfkvo2SNITfT
bLBJy4j537kXCxNyZceybZeHSl9pFArGiukhzQEdzJVkBKfc+GHIoW5oA/PArgFir2sUZdPYh/Cs
oIAzhLGvDuumNQMX8oLjbtxnVplvNKACeYABz2DnReO/RtRENxeCDKjLdjrkS9eYNfH0iiCxIRk6
1jdNrcf7MgeuZnSmfCVrTOEnLWPWSOh7BnqGkx/5/oHyANHYogPKi1gd0RWzjDP85NNb9EJuYrrk
zfxdRtQsiiJv0RahNsmpnklfIjgG6dGwqJDKvwuSXI/yde4iLQ0QaLQ/0d/FS2yCzKd2UTQR9p1M
p5pr/DQpzzxX5kjGrleG3Fnij0jnOXA8B4kURewyUzPlACEM3ES5qKkIeezX84zCqk572pCmoCWT
wM+W5ePeWDRZuPGnp076rn5iawkp0f83ARczTrJ/nNy+FEp0q9gEYFVqA5b/1K2+YLZDXmsqjSME
lRihUujFFuUYM335iu63esXt1u31RWHGnnZ0A92Oi2OyKNFmZLotSTqJ+kbAxMCDJM8lR9fD3ubH
jX0YNHZqHLuJ9qQROjReZrjcfF2X+b+TMc+Az8GNsQDT1MmBTfOpVYmEzid6P9BySvFEz8B5zynf
JaniKiKiT7UbUADaHpWFeT87lJtNQRomFr/OfGDhl//WA6/92lRW9SITMmlWnl9X0TOSeK/HRWzW
iLGdxgVXxWhdEePkRbfcca2Dn9fxnW0ibDKqJWerrNgS8mKpcgpqsh7uCDUc2ZGj7hJ8S/NO8Rf7
7NKxQ1qvwVXAjWszK9Tofgti5bch17W5QoSqyIUncDyPjfB3ggzAxILVX7bpjdhnp8cHJN6QxGY+
uE4Tfvp6J7EV0VyysDNMpO2Jna5jSh1na9X4zYhgocpGH35ve8jUE2Tc5Kwj8WOvggPUNOfkIaF6
/rUJyAnGsKzYj7MvZwti0NpQMbRoJAZKHBihWdcRL6vpf5BRT58zEstna+lr1+A5rF/aFhJ4Y1Cl
AAOx1D5kwPb3rgU2gKenqUjyYyvQX/K+8IABIo3x6N5NIC9jbwvkunkfbk3N9QQjwhlUOeoPNhJT
Ojp4E+IujknBVvajlbh44Rj4wpJvbSCRSJlrKk1z7PQfEmpLeOkJeyGAsZFiULpYcIlBtI/G5NIA
GJnvP2Tj+G3qvThMRml/C4xie13P2oeReGQyOSK5npEE3PHCIP41vGp8GbU0+sRawrCZtJkDCZMt
GZYdSb+Z0/qkNvkmuM4m52edYwY76Gx4v0bAS8wpZ+wlNvwAukTH76rNoGZ6QVDmj75Z0dr2lf9D
+CcTgLHV2hffTeKvBOjnVxSm/dapw+k6o9q9SwqE5e1k53fY8+x2FZHdy9rcmMSHpiYLsSmodUax
s16eM96o9ZCX0QffJN+njKju4G2LYBD+hwTeQaRG5TDsQObmdfBOkt7LzjRr9ocnIpfM20XuC/0d
sn8b4nGoXE6ehGa7DwxpJHDAURsdcs8qj7lFn7MGVsG71rpmeE5Td9xPTuJtYoVrYDNWXni2GyNz
AwViBqWQcpsKIGOrf9rwEp8dqyPLp2n8h3LGGFOAEIpILaB084qtrXkEio12Vz05du+f8ipDYSFE
8s1eRRw7lE/ITzu8z3B1Dn1qJRtSQuCfzqXcm9DQ1pmNa95m+7LmkVebcjnRi0nCFW1hIAEeE+9A
qkjUTGKhdvZg+YGcsuSqcepdcuD4N7/RFImoIegVmHkPNqf8XR314ZrgAg+WcyeRnAyxuHM6Aaa1
0eIfjI2gdck06jcd693TnI/pXvf1ZE+izbBbaBbHyo8JtxlMFEAZutp6jTgCRpWdg+01rGH+igAh
7VOZJw85IqnDMLb3PkEN2ZqzUtArpb75zq3tn0olkZHa9uTcz3rVrEi5gQNU+3p+pBydihvSoREh
cBn/pgRPPCDyC5/AMUFM0fTB/4qGBqVnozDeR6b6HPLceUXnBmkK8G9Azku+Z+ZBPerTjm0L3EcG
g7rBZXlnEaeiCArOrHk490oTV6cGI7kSqREeowilPqvh4eCboMKjeAZMQABVhI2ybeFwp9mD7ZJH
niRhbKxmJjgwAKwkvprsrz41zzJILZGzTginLO0gtcbxHOMvYzAfaqtJ98QZvlX/bjaonXShd8HM
Hbbr/ZwQhijxKP2xb8uAgIziCNKsuqIdo+We/dr8sfqyuOL9GTc4LrC9sJdl60vw/Xc4e7B958Lc
9kOtHWdv7n5ypPXb0mj6R/YFbLxcYcudhbb+uCTUf5qwg+hWfTO6RRIXaDBlQC9rVutBpBzr0HVA
6hkpu93JHaDk9rk+rH0NQlplpbSkZAOTPczXHBIjwodXh+Nd6sXOrp1RfzYOSKcoYm4QDoUi8bUi
fLOAaCPHsnlgdzNvNUSSTw0gsru4H9Bd5xO3NVrf0+IxRvFUHJpeE5QCDZYJN3WIXOVW/fr/vj63
hCOolf/3BtPntv1Uf/sP3KX/+Mp/aDyAoOiGqaPUABTiUyP+szJ3/0IAbQJbEablLQKQ/1GZ63+J
RffhCcvCskWl/8/K3LT+8nCD8pUIPfCxOuZ/pjK3+DP+VaxIViLFOSW+bromOpR/LdBbEIqO6uwe
nC0OpBykQUz0ede8sGBxi3EHFfLWDz+cb7/GZN33mf+0/BNOxrEaqE0w0wsIvHGl3aEtvTSV7TFR
8MlEQbtwm4S4ub2BiSnSr4bcJ7K+FPUstwJYux3q8P0Q+eHExj/z796K/8ATaWOQ/V9+NCEcxsI2
xbXpePb/9KN1jSP70e77HX8qU1ezOQ5VMmxQDxPARkZAbo03rKkwqTsbG/u4Q5OZMgwmgI0J2B/D
7aujn8b1MW6rD2YKxhbwY3Uy6jcTQPJZd9ZFpIs7hYQWA8EUBXJENqLlj7KKDgodBCnU/Es2MN74
hqSkcmmfOhSKeApHdnZOfD9lUXpyJ2BgjdKBN4qBYWMOPQHT008ZNlfkQcYFlKS2CW0r38EWOCWk
hIRiQrRQAc0y/eoYI+J7jCc53Ub4KVANws2YOv5+nCQyxIGscVEV7XZJSuqKNryGM8K1yLUBgrfZ
PoOeMCjfg0oBQiHsuvdS38Pz21H8lzBnQYOUMXayVgNxb4OiEG63m+qqwTalEpw2drmNGjFfZtCj
K2Va5m5cEKMh4e5kifvMvMrpJYqNO7CWxNlUcX8bFrlOjU60KlFrzAiue711jyMpJoEjsocqsfa2
7iZXmgj9AnhKJwJ33aKQJUEpcteVyJ1AQDg/VpTUVW6IR3v8QWWBhYo2MleWRJjpmEFfSI00mSUo
amyNQDeS5IhNbm1Y3pPnNsne13stUBCet1hzTDQU+kfdox9vHQ8valY/NwkLR5ja+VqMQ3kUi0B3
cl51nf6FEG4v6s1d2pnFtu9ZwcFfBiEHGLzAkToD4oX+x301f5U8gQycpq0VzjvZVCe3gzFWg95Y
5XG512v0TywuTDu/jZH+5GIOsvOVbtDoWWNx0XREt35Ka5CKEHZjx565Fc+FlZhb3bG+JPrLA1rK
Dcu9+Tgp5yUzmolEjOQBaF1/oFpW51AR31oAZCEjlsgQFQHmS4fiqR7s0yQadYrM8KOqXEW4GKvD
0YvskzPa6TUfho+sDdkFzPVtXKTNGqmVqao3lhMfaChWXZ/ZgYAXQ5AQWvWxJAEItr9mxGerRVCJ
b/peMHHHOlMiRSQ1JZXPXVrfJWl/kylzLtvDs9c5zOkFPgXiLUdX30tgwTIjkZP3f2WD0Fybunnp
lgGt1eQMx4iAd+uUjMZvzSW3VY+xmCzhAbVdRgg+aR8BVAXTxq/BcpZ+eAY5+e4kBj7Lhow7hyOM
FQafkEQjgYlwz97KAV8W1mXGElpAukEtngGC14qDNY/n0lFXKaY9uKwN3We8KHZ2jTEGKoTcTGKv
UmeZ55fGfIgN69uiGHIc1QTOTIyu6DcAZHdE+FCaa+ioyiEQuYg2FnNylm+EfOuA9mXmNBtvPHNj
X9VCXZxY6YGt+ZpDpVZR2h+KlOoXHxOhR6tobk5lRHcUpWLN3xfP194hEU+T6UcXNWxsLdJSDG9Y
mwXO8DAXr62m3mXjVsBXnXyFGwCLeHMUVXhJ6xmd1KnUOxWUEd42L1nFJe6Ewnvl/eTwIxgVJgKS
e5t4oBIXRxw9JYnOG9PPx7IicDIHWB+5Z6d+SRDdsMbeEA6qMx2PmOfIo16rJKDvQq5X7Clgj1pV
Lx4LdWFykPIrzqVt4eQnCGDAl15zD0P/cDAFeYgmxHO7qO5cS98Xza2AaY47cvoYYDFyGoUnPmIC
ZauDeVUbmnXRcZktgy+emviVpfBF4cgt+fboO8hLG87oz3e2s8k1ND+TjvSAAPQd01qovdxJjNVo
m4jQzdwPlcQvRkI6mc90YvJ/NH/2wZlYhyqJz0lIijpX3psz3+ImYxMXeOq1LMgXpdpEBJQQQ+2n
bDV1hBuQAdeW1ZX0BNoVwzREH0laC33WyHQj+dLNt1G5byxT9t4g7uhgVWDoEd7JJtp085J/Yfk3
vS8emZhf4dYSEhXGxBM05h9s/Rx4ySv6FKD1/RJWHkJothJfDybS8XZlRD6H3khicdwBFA94TAJL
0s1cxD9zaYiNQwATnePesJPXAcndutP6xwLuywqs6303t99svt29LK132qKPkbYuKF1iDnvL3XWK
44X9+jJWmfV1xNpiTWT80RkIOmC45O26mcvPafjfIkVWOKOI2fgt1gFEPZsunR/odAzcDwKbgzkE
Mc75NYjtCwyVtUdyy1ZvRprFFMHjoqnDqBOoGNOXDy2QoMjRx+vF5X6yM72hNRiQFtTfTZU660qC
NevrHNqx5+6iGpMndbr/OJRXnUSJVSJwRcRNuyNil5OXIGkNtv04KGQ0XA0cOASDRKqCYT9sG3+6
xRHZFH3/zg/ZXaQvBTJNAqUaQyPNyZJfrHGNdVh5r5Nhb9llSfgv3Vs1KnxPhAdoTnikIau+7ObD
yNTFSJiDJqrGFtOmH6PjbbzGsVYe7tGNNrSHOG/6o1D2vcgYQYiWtxC0FI8M6wncVETa/f1fTGE3
idTTXQMCDMwbU5yOv4eR4z3zVYa4PWYAiyqZ+aBnNUGdgHhsGw3lbrOxRTZvk0k12xzEAy07HV/T
jKQiZMsHzL/VPRMBFgrf5CVwCifdXQHFehXj+WVDRNyuWydrQ/H2+ra140distuQ/uDWQc5ZWJA5
VquaTFWYtHUMTlcO/ovOvktn2hcIM1nOv6tj2iGpIBoXokPc2JTrdjDM+m3Ip2I/uNprSWjeENfZ
A6lunySDUos5R2EUDRsal6wZtw9vaGbPviv28Wzbgey08qwXCH7tDKYX1gFJmmzFNt3LMdF14X3Z
E5rNXha2gN02IHj7R3vynuIBf0RrZTuHDecK0+Av5Amiub30se5xR83Y/HwyMSIkkXM7F+sC8C+2
05DQ78/M58bFDrTPifREhWik+xBX1qQVzS4Z5IPUuzcTtRZn0GATkJBfG9LtvKGY70ommpwLoFhZ
Uvd7aXSAOP3uuU+NqxkJFm4VC956JCCdKYUDfiBoW0I3SGuqiKeMhtlaD3p/71ik1OpE5FH7pS/J
AKK1dK/UFli7h525rP89aSK8LruV9FW8Y/yHSMPSN1pONI01HcPFBOtYYOIHj6oHdx50BQagMy5l
UqueWVnBN5++K49lrT9Lsn0Hfd3YsJuq4RH+KimqVhRjro5NzoAaUgEvOWNO4hlyLd8l+keaUbdK
8sJtOXyhFnLWnNpdUDOV2pQWYzbfq+890V9EXcn7nnT1axTNz7D4nDtSGKiIMr84VBm0sGwSW+ym
AF7gAyKLuDqVdWlDh8HTSE1j9JvezRrW/PZ+DhHR5E66yz20AimwAw+76c6DMdnrHdPSwd8iF/xq
Y4onfD3nrqzNWyrby9Sk0NALhJW+iX1xiG823opd0vTxPnFstM6jvot7p8RnNmSrykvN3USI1rYx
1LDVB5M23mPEEmboESwrS28xup+TLI2j1favPprIVVJICqDFA7R2Xc3cMq7Dx4vwQEVPVppuuirZ
45/qH3QzYmXLEBbelEJi2I4OMQuAn/3QRDuIhth1rJ2O7/5qNaRVRbyq97CE9UVkgbDN49FJR/On
Qn4izcFbd5bFJ6QevaCUhrlOSjVegP4yoOcvts+9/oPJ0DI4++cvaDonEDzBAyFhzQE63nbOEe9P
tvZg9Rql24g6w/Hr+USAdL/xU4yrqWEUe+jxzwkBzo2c7ScORPua9mDToZjd10moHjJLxWvfxOQb
le2x80DCwMm4q9k3PTUxnY1dzWsoc+O77YG4NdwPoi/zA4AvIC/+g4XS4joOZKsrvEPZVK9Kz+RB
bIePeo4fKNE/3dn9Mm1zQwibWoWJ96VYVmv2gh9BRT3q5nFu3B90HpQwdbViUMyxHINEhlLhZ7yI
hGAcpnShBSHiiExjnbvWBxRxrFnFwHLU6wKhUWYZdNId1UziPCaOcNetWZwnQkg2qMFWBG9c2wqn
WugrAmqMLNDb6Dl+JyJ42Gs6ejnLhOAw3TostZr2VgxpRu6BpQXABJ5I/tIEeDQ99TkziG4H1KsC
RpybutAYiBUhqdxlvB9GgSKWx6CExBfBqpxRhnEep99wim+jheneBgWZLJnsZpEfB6kcXhjxamsd
sR/6ux1plzhp/TsAqOuuD5f1CuqJujFuA/iGVVSPaVBThR1aojEkOrVGVcljOjiLXdrzd5if1cZq
LPCMVV9eJbkaLW7FTV2VNjOH/AHmTnnpI52uUWsp4XkI1yYcV7JE5l+rKqMdWQzEGEBe3Gq6/Cq6
1zqNmzPm4xViBI3cb+REdb7z3TrfcE2g/AEjzLuFqpmmJp86fk/f3ficDooRt62l1FFcDnXBHknV
+njmxuqfs5p9QpEhhS9Sp15HieM9NmnPjiXtrLWJpOwucs0N+qXkOlTNs01eQMegfc1bf6ejFNzL
vivJ1gvLo++8G7ophvNsEa9kpbO3xpxi7ZF1L7n3qDCiCPShuWE3dWRjeXEL1C7KmmkUSsTn8wYd
g7+irLrh8ELD3OY7Tvp1W/Rop39YQ7n4mE9hjKKrmTMTNisRa5HWwJYEo1KEf6RtzTBCMRZ0MxK5
9rnyxafuTqvO+7JE+22oOQmA4jyS5cu2CMAjqRzeMfEZMZDUiDAvT68eajh/ts7AnbfMKJ/COgK7
YLb3tj9c2SQg/IxCtYtMYmhxYYBeBN2E8COYKjqkalD3syLVo8rJlE4nLCrkHaK7wKZPqiqdnhNO
5Ub6OX3xrvfKaevGmVpP8Mt3tf/TVWZ8KbNyDKxW8wJdc5w9MkMEmkSvuFW94STHC6fnLotgBCky
C/K2RPHSy/ab3i7bTmY7bfnjsNekpr+DWJ+v0oRNrWOOr+SC58fonpjAni0UjpQpQtZAuNgSsvV3
4UR31JzKJyrBjoByhFWA0UCdUvgkXV7YFw9XNi8jUkBDfvXKQDom9rmc7IOsxVuuyYBNGC7f0TyU
NWtN9Fk3UZ+TaVQ7cB7AAVF19vPeB0SxJgnr5oMKD+rZ2NZD/dpp7tFvlkpr0i+sFgqSUdq3VsfJ
UcSVHmhG9BL6v7WrbfyJBqfT4ME3CUoYu3beE296nMIpCUap6tXg2JLkQU5EHm9EADb+91oiTCRM
Wc0nNfW0iPKC1wc/AZe0gIHpwc7iAxLCCykuQlNbbDs0dA45UwVPNAqT9aSNO3v0niKRdeeU7WEU
i3CbjMydpWVqZ8N9TAvgqKQkaZT0+ZmyFurKhok6GcIlOEqnPFoQ6UHxqxvbA3eVRwBW1AjETcTs
ESKpAjdKwZiW9BuuMHNoBv49tRXeDfyiNMPwvobEQXDbXAy019gssUvJ+g7NBNxVN/OYPnD76knS
ntpF2l5gfbxBGtIx6T7UUWXc15lDuRWWD/GYP3l+/j1SvZ19pXlrQ8xPSBfVVrWD8Va7znul4Xkw
2eWshB8XoCwtHGIy4AU3WC9W8CeoqDfAUA8FbBom+aScGTGkrkIdlo960DjpXpE6xRioIRPFNWCN
uDPU+6F+bNzul2o547kC3MV+ee0UtVqjAYF97xy5Et0TMT8vNknou0mVD02RkRDlUnSWJugzJDv3
PBrxhhnzfGoMRGt1Cn5deRdVLwyQiqgzbQwDACrRhj/esMrnvMHJO7ZNTcJSFMD6JLRFSJ9bJO92
4Dd46rNDUVshyth6lZnz1TfEcALV+zgX8ju2EGHUOgMKGBN/fFk1D8iTP/VO15/Ju2DtPTQ0AjVs
DcEPS87cLNkYOmLNZfpJvG57NnSx506vD3XXoEnwde3A2OZOEhx+i8Rr5kvgDxUZSc0gIR/jkd6n
bq02Od6SN2XVD5Qod7jv0YmgR7+HZaaBRml6RE0mJ62SuJrTazZOpAQnM/HjKXYpr7ifFB26lySP
w5CcxZwAY+iyGJyIKQNNyfQkh6c8vYubPN5biXosy/FSNHG2S3Go2dJ1maH0GePV4rnn92zmJEsJ
CRLvjSaKH+aIGwVf6WRI7vlmTJ+HKW45CDb8cVQyHSsjaZqw8TIq8Jl8gTUT3pVigKgj1kJUAN1J
Fcm8ZoP+YsRiqzPy2jig+hnxkX0ChfsmyftbDbIE8aRB/ahMsik1NptMBJ+ADRFRlhvOhfhAsiKq
7VBn+W5oENW53VTucM5DQcvPXiZOZQcrC9FmvdaZ7RGaGr1MxEejDuBrPanCbb9EZ4fHkoTtk+/X
l166b37T7RKBJiFxoMgWtzaqTvhBHwwKQUnbNUagcbM9sgVoQvVdxMVCNOhWm/WvEpNnIITPwV2P
TLTyb42RvWYr0rzNdF/WsYWYUp5QIT+o/s7reCz4EiqW/IcCiVWxz2aQ+Th5RIyeybK2eFOwaGRl
e1exhgyEk38STfZEH604PakOSqA13O1liT3NmwWAHXQMs21WYLWdHb/sBg6zb1ibe0cW7wsYRmOK
Bm1qCDQc4oWSZ4eDHUL+TTRgdyiaQX4kEgae5ZPSSso4GgokDvR7pNGNiZ0HOOZWuX+Qum2urJEL
aVkJjG73zGt8o6X1+AaUzOYUc59q3mVi2TBO4snSuqAcIXOVi6Le6V02AcWLlutPRmkYCBdPZl5h
KyLqHPcCdZ7RvQPf+YPc8sdRahE/cga9C48jWDbDW+Pou9kOfU6gLtpVSnwNeK4cgyQHXp+ZeBb8
ZFr8RKIMNArA4jYIzFWfi0snARfsfJr+FCW+1z2Y485ojS26RLWRuXef9zmNVVQG7LiYxDH5/G30
STHkdUFlvQijf6t977WvnJNlIZxw6Qixxej3nG5PTUY+C0Rh6JJ3DuoLClrcrcCF+hX3Cd15RrzH
cuvWRvmHjS1MusE8tpSMxFRjNaBA7Roi5oYb1LYrYB+1Bz+wyXT8CXHyUmO6QIPiLkAWs8G2isaH
XfiqzxY5o/hOK4OOxz+3bfWaMpjlMwE20z91pvpxDflHeNAUy7q6h/H86sZkdNf9nRYPP3VdX7h6
fntXJgFWTzhe5wos8hb0x9amm9vxKWR+UmxoruXK8luwWPFwI56WKefY7TOtfMFOzYdP0xKKlcxh
PAl1ZhE22yHBKTrKcSmjUwjwOKwiF4iQkxCQFKoVgT4W5gnmwWjm3wDK/GQttIYG6cTWKF17TUu+
Kls8CTpFaTl6zV66A/aoDlpWcUlsPk5WjbWz7tWJ9K+m7YaTcgnTIu1xjcp7XvdIqjfkeX50A+UL
YohD45moPNrxSA4Bx2SlLTn1+AQaotVxPjHUQBgPAuk10Qlh9bLGRsEgNzUf05kOcmlX3rpWiQ2q
bYYPnp5vasx1W7K2OhJsPJK/nCrciFh7SPP60KA5K1tGq8aU55uRvsPQLOMYN5PADCB1zLR6wCyM
tOl0SXPKKTlMiD4wV+qz1kV/jyaCkUpS4mGwOTLcRh5RKvFUkfEHBBGHQRaJbdlb3XGYMQSHyBAk
ntULEB5kdeXJ0pr8vZDz4+Q/pake7gpSCJj49O0WDAYQXF+jVMxttIOf4P0TxgwhoySrh0PhDkfO
rDcfKUSYGMBaBtRRuvyxbPvUkv66sl8RMuEZo63G/z2SM268CKQzAZpX3uGq2Y/+mvlHHVjEGs8G
IaZTOFQ4FHN/bXSkTDHauc4oOvdQUhgzOA5plIX9gYySuWI5fA7MhF3BOWrjJ+6I9SMz58usAYc5
01cxzv1OaPJoOpoZJAo9SRHO+WbQxA8OvX0ED2zC5KNqc1xDvAg5YV2TFo6gJD/6UzYmV3Sp3+JR
UGSNmHRIbjC2FYZKwFIe6eYgt1Cmo9vupm7luTJ66YX47fPxRFuPYzWNtzC8mBpKwgfCnr9oRQGw
lVNFeRHm4yGSGcKWNCXHMfl0oTd2ldWuNHyph9hMHmdk+DuWrPVxYDxoD57iUoqnjaGFZ7MvnxwF
Sb/EHbDzGvK9UI8ywAzx48agUpZOxxKevwrV9MMNQWqgWFIHcdDOXZ2vmRcmJcUCQlXmi3w6g77R
EfLhvNREnu60qPKOKFY4qjS8waOWrBtX6bt6oC415jrZ5eniz++snRlhVc+q6xCprwgMPQ1lfGuH
P6kjvRc5EP0Q6AMjagZrA06y+eAk7rlVBKc5FgkHdS0+US4xJKf4wDGijkk9VHcAFn7j0HgDdeYQ
ioXSVlRUQDrQs1ZacvtNs1CfW5/5cQWwJQdNkri4G4fWGPeqLo6NUc0H/OziSGTAehRFc7WcHmOK
sQUvBAzPTaYr/j7MYU7+TuntHLOpqZ/63qWXygou7RH9jAgVr03YXLIi6i8NfX4w97m/SRBryrxo
r4sLY8L9+QhEmovM6rvNSFjwAgHc9VIH2xV7v07LyWt6L35S+YeOwvHQVeqOhhMHvTFsazHWOwry
iklJg4kHNFl657p0MHXHKo+HJaNghX+qpfk38rv0lBPFBaPIPwKE7xiutQ8yHNt1plnUC/g22Fra
XvudNJlzmsMeSWnnc9SEuOQzw8D8XDMyDRHa+iOa4WmOX8hCNQEQTX8KBO9Q0+IBC7G+pMwD9CMv
/dGqB347F0uQeoScxKwqcJ+QSkI0qmdTv4TMpQKs3ux6FfDssd6UqPV2BSFfK32I3Q0s5iGoh2UJ
vOzDakKsgqwo+mOiRqD3aCmoDeV87xUDpT08tSxhcNum+MUanaSHomR7HoViM+N24/DN9m2LWS0T
wJFtdiwBpuEN0oqZN1epHbzsalOIxuYTJSQxTYQa658zES8d+Ke086yLFXUzqyEid6uWcjPGxmXF
yZ5WjGmm5SfrDvLzJgfSS1xNikULqw9JYDAKnJVkLdiP1KaF7O/9NG8f0grzm3L1pz4v9UOnctQa
MQdybBrPVsy2Uri/+L9s4gK1+77s2Wgb+ovvSH8X8g09NxuO4YwUT9ZgzjL1ls7VpYmS9HnE9+tB
jXhUSUoUbNayVcGrHGud9pIWVOFtwfqr5aZ8c0riFDyR3htIOXYaNmeUwlCZhG0/l45NPT6/hiSS
uJ5zFWP1Jxt1Hiv7fuq7tduFzC7tq02JEOjCuue/Fx3AKzk6zAUWtTYUAuBkGshlXvSyLBEfM9Ud
/fDBrv27IdxpvXjT0mmH6tLH21W/obmjFLW8P3FOhAS2oaPSQOL1tnvwONlXS+RFKpu3JPkDwOsz
iX7J+yx2NBlnodwrhqC3AZRD6BNiEqHT4M1/NW3/4b8RdSbNcSJrFP1FRJDMbAtqHlSlWdoQkiUl
MyQz/Pp3qjdv0Y52h9uWVZD5Dfeem/rkhiwzBJCEJtMUN28Q8B3UUS97pA/3gIKsqiFRIOk1kz9v
qd99tuB0OH/NEmPDJeyEXS4qyvSjJdV8cN9F6mz/MCCWK5tfrSe6F6aN/ifSaa9PGUjX+cuvnX1m
AvnshXehAXoedQBvvrE3SB5uu+lp+myroubmBo8yNlejdrZQY+F+5B8mO3LMzXdSu8d9wn/12+Sf
5Y3XBRU5ECkZDN6eSnlej5G/sebSOGo+8fQyWppzpZfx1W+YMWkXNlXGN1veM1sIwv7m9A9GA5VN
Sm00KLs7A+1VAXHbl0RLkQ0ograJDkdqoVtPeE7PuWGnnwN9cRBF0gl1ZdEll27zkML9OYmJOFxB
MMVEg7ahH24fmFB0/uwywPWWI+Hqe2xI32QVqddYs6/j8mFjRlgv6VyFfYLeoR6x102iDHvHSggU
F1BrRqMNAdjYzFRr+BOEsO6kL74hPM3rRmbppZXDCTpVdjKI2AEI0D4LTp6VgNkadHXSwghT5nqp
Gto8f16B+tdCCOb62rapdBzpfUmj1kCXOYcJ3/o5s8jhcXtmDJM9kozeIxBHOwGzOrUPMdlxC+7b
rZLNpoMcHyLo3nWICIhkYfE+V1N9cOKhgNHoQXew5LaHlRMUvL1wpvKtwRpVMhkB+uwh76/URUt8
wIsWVWg9t5s2MqaD3n1qhv6vgW9A5GGXHquBvPGCFCWLweHjkFqvEk953zcHTMbN1uj4uPw63hcu
cbQd53doujAUBj3a8Ljq58QfwftKdVBuHGi0FF8KukB8h0cMfrsFmBczBV4o9QoWPlYxOpvIpDNV
OXu3gpMrIJb23DlF9mzDQSBaId0BDQ0khN13B8f6Eo0r1qNIajA8Y0XoWQDdu5RRvieFkDtCukGt
ZPaDl3KMpPDXyp4+eYCmFiXThxFNaIRmLz5mutVuNOPk35UuZLou16TWn7hrENCUmrZNPbQCTtG4
+xEmetgvrsVrO6J77cShd2kmI8e6IrnojgOWzY2akp0qGdX7YhHrmEZubyy1YqxW2ez/yJIumzuX
AyMgqyg/uqBTEGfkqknbBUBdlg+jpJLC+9xdKCbK/WTQC+IyY+pJqZL7znwyYhwA1my6ryRIlbtY
EULd8GZldqV/Th1j8H5Yfod0vnVDdsjYPpx6v4ufW2+IqTLdbEuE9GZJ+zokowEZSZKEw2gngZLO
dz/y/zfNvVgDI/3fD4szsW7Mb8nsvfhx/kjhx+zDm3cjUrmA9dXLaJNANOf5QfQecE0KMsplO81h
fyvyaGPpG8jlXZJw8MCTDISBd6JQyhSjB4ZxAwSmD6YJ9Bv8hr4LUIWtb/+Ee+NkgtpMmXN+OHel
xGz95TSu5GUhwBCf0WQ6r6NjshM0MXy3y8bx418uWLNHhdAo96+K7DyAmKBBsHgnu+cxjX2kQ0P1
U7Z3Krfyee9HGE9ezdwge6rchKHaQmj9aG+WxhQ7OxojSLDNjRutPU+kORJ1mVd7FqzngTXjweq7
96K2FgZWCApdr36urTjfKA8NiWXhP+rqX2mqPW5UGSwxJbfRDddM84yHWEuOhHeDoErQRlcTHu7M
OFmD96uxSm00cs4nGlGUAfGNZN778vLOUq56rrfim6zi26Sn2B0YlxFGcsAvghA5tU9ePNyGuj2C
ons3hgkIUxnveGI8jCOYq7mu2Nba1m308L5SYrIZgYBiAXSqc7Jwu1maYdH5F5W4RwHGI4gFO0Qu
BHytgjUUejXXYFE82UDpWfuSpusWD3ZvsSTBkxDU84FLoEohUvyWcYfw2mYJE/MIsTPRWeBAXwns
OPtuYUMCJNQqEj6hs4u2spDvEGHaO/m00npQVroOC4aRMY1KZmyAf71HsJ+CWtKx9/XwAMYe6XmK
BLweeYdqfNL3vDdVv8W1gYLRNje5bs3BHbLKFY/TpGnuEbcA+WY7zzAt9FaA7f625N4/3FyvEMzG
sVu2bK/97TJyvvD4UQLMiCgAN3wqEhfWkcQaBofVpeZFwJVyb2lGxVHUqJtfABWzXLAhxWL9mTET
QYSM1IeQcdY9NdZYGpcyeR/i4tSI46TUUz3OC6Ujo4eUlrDoNVy5+VU72HOxjnp6YsETtLI08eXq
1ZtZf+WwwgOnSDcNtM2gUlBz8DGsneE9tQc9sFMkFHrtbGLoJkYnP8R5RCsZgd+igC+fRuANq6Ey
0Vp2oNZm8WTr8h1l3Bja9R94IUxoTQsLdO5vDUpG8rqbO0KbmyWRXGqZ+wRm/aNL/Szwtwho2ErV
zV831oSzNTKY0HRgciHQDkHntp+s17GFe+wb2HJ0BkHFTNFcmma9zWd9I3J2MU3XMJp2PlnI/Zks
JlZpyo5Bui6O5IJNmX7JlwEXikUAfK91wcSmmZEFDcOyPDXQAtoBWxjLlu8lZrahYky/Nju5EqsI
cStUWqoexRruwxGDzj9t8d9b+t0FDMfKl4grMZc85rb1XuGGZASFFGM++bH+5GJkYCjpL1sVa28G
/BY7X3WmwZ/sjgh5Hfk11vcE6WHeO9lzVk3vyGuNDc9bmEUdI8Wl4QAeiHtEjJEwid5NDYVivzhm
kDjOO1velPnwA19oqEmfEncRW1/W/2bpZWuiMZwM543ecck7JVrmqX0rzHJDMuxAoNC8ThM2cbOB
47OzQDq1HyN63dleLrwe1Spez3JCV4cqkGWM2hZu99bGPMrGscXz981n+aLZSXfpW/u7YKYKLb2i
aO0Is0s6MxyQdYese8KMYODM7KhjcvfCYJruXA3+Q4sEN2MdbhTVfCsjtpJesUIBE5FrK7sNXeqp
jfJzkTt2MDglbySOf92bQgnTo2mmk6f1j5mDU7pJ7XU5zPLqjgXrouaZVcYfg3hzNTIOOKHmtVUz
rmoSb4Ks6oDDEdOeSTRCWZSce9v7A5BK1qZ/A9XLurLOrwslMbprLCqDZ8DiGPJP1yUVWKNA7kRM
PE7O2mu5azzNazYuL6McSJI0nk2vSsOe8T8m+iXklRd3HcPBTOy1qeU2MOocRGBt/BtR8xA0IyFu
EzoJFWdlyP6W6s41xxq3Ycy3ytJxu9QDN2SiLmVtWsya8kNrtcQUseNAQgrJjIozovg8FYQANX/w
w0luk4Zax6j1qDjiXdEPQbakQPAS2vMkuaH7+prs4cEqjh6Lt8Bg5rAyOgj2jPIh0HO0sN9ZWxk6
RhclxmqIz/IHpMRPq9r0wYnjH5gER/R40Lit7MNrvOex4eTX5uxBJeN8lIzTEjhfmYuH0S53GYlZ
W/Yzjxh2KhQmyUkOAH0pOmdqfIRItgyQCJor8ngqyk4zxEHLRYM+EjR5ti+b5W2K2u84vWq+eJ4N
YnjsiJNqvqu07fyUM8bEsvsv9QGL0/Ok2DJRgBXxsOmlqkLepN8YFSGD8gc5DxqLcn03asmnIic0
U5CtLAa1w5xdIQOSojEbwNRgiRndiESWQf06M18xaG3HHsVO6yhGWS3GqW5k+4y17aQb0V53y/dY
Wg1PNFl1jl+ES0T8h5dMh2Hw34dsvXDvY6Gwl209HcxF8slZd69l7IRdnL1ZCYEOVXleEt8kwACO
3AILzZwBm3esF8lIcTezajcpCxhIlsWhbYUR8KuJt4g+key0iC1CbwKUAsp5NXfVg08SfeNcLcnp
x+9xrhVSTxAKd3pC95z1yASa2njOmxe/JczHj2AiyVcz86dDkZtuiOuOD6Royoc7hZs611o1ED/f
rJbtHQv7pm6SLVouFAt6qR8aVT8mZjSfPbtb90XbfpXgMcPUIYnR46jZJF6De1axXwXixDIbNzLY
Ob/felbpwgObp5Cyg+38XdfiOsxdyWy0mILE/Sd70l25mLuKTJmD7Cb69LjgRm0ylt9gToK+qgzk
cly5luEciGFAqKu6CshjOR6t1npt7RLerj+JJ7P51PWUvt7nTPAbnVtDxvWGfQra3zq+OWXl7hyx
bFtTct6Vi3Hskyk+RoM8meMhtxINOFd2SBBChFaNHBOlkRXS1gGKbCt5Yhr1icRneR5SGkZbVO0a
ynSyMch9x1wAs2aIDKJ1Ycw1Rd0xuIq9zTgUOHumJj11LhdLUhB6qeuUKbNmfTRdFp2SdnpqYewh
bagH6NPUqB7pI43Pv8ncdk5oMGnfCSfZzCwSt8w52l3sNOKJdgGtY/kHDXyVAIn+bJN6J6UrbiN+
5b3oMRgrrTwJW6/2fEDxuagrHlpdHpaifzT7WO3wET07MZMJ6bWoowrkBHgIEvJHIG34Iy0Y/o6V
xkBzU4vMX0fvmff0n5cfNQQU8/ulCdsG0BVEf/ACHN4bp3wq59Jnhkf1vTDJluiQS/oM35ze7MZE
zhZSwl7IqfgwJ7qzpev+PBMRj/6Xk4ne9JgCJpeXJea+3dZ+eUY3hEbZMgNNx1zR5vExEQceTxYf
CT3GhMyfnLf+nf4z8HCqswtszmC2/xzTO00eAOdBcgGCUUXaZ1gvIJhcBE5uS51mZz46mFH/brmk
YD8bFwBHSC44FaDzsjr4GBbERUmF0aMVB6ddgAB0/THzUjDeFgDZKO/X9lh+VgG9DxOjNfSZzRzh
/YxJDVJEV3Q2WjkuSFGF3j/Zemfwo/u8I7dBYLgQy5fTk/xZ1b96zRiibkx2oEm27WdLBKVdJHw5
MlkLSmwvXRBvZ0g408zfQ2Fr11nOdqADn0tppKUYHIuF25NWOpigXQPDhgQAn7ZmYNj+ToVdh8kg
LTqWsVivO2k5514ofTvG+Q+LLjNyMI4WDHB88+DbPWEFPXm/NHreuvWic5NE2MdMOKT49c+Dbnkb
3rZ5DdBm3apEPKfPdEferk2Q50Fs8kJT0/G99ixcRYq8REiyRkk+yRrY6IZHIgiinp5sZ+05G0t5
ItgRcd/COZekmbOzMwoXSZNve3r9lkGs2TiT96Z0+8e5ay06O27uNCDyzLB5pA2Ci876ceva+bDF
UrPGR/VcE6LM3teFUq6BNHTxJfdZjggVGdA0uT+4WAH3dvW/yovHa+ZlvyD45dYbJKJJPRuPgHeV
Sm7MeLZZ54uzFkvBhqZDgOqOZehX4i2Z75XB0ZrK9EJISHkZtVY7I7LGHKPOwD7WUq+PzHLTM2FK
Da8lGVNt2oFndg4L8K1dbZmP/HXpyhom/pU7nhIhusBph3eTMWerZbfJ1l8AwDNa0oicKYnXuIsr
9nY1hXN+cT0X6q18GcoHQis3aT3SqrXkOGAm7HQcGLGLIs2DievEbAch270QTTkRKcX6PLtrWO38
YFHOSVCMVGfOVbBSYVPCmw3vEh1mYIP1XxV18ixHDC1q9N8kgrauEv+oqGAoav4TzIo0IBBTcZEn
R1E1w3ry4/M4dPaOyO6Z0cmQ3dzE37F0fFyk/MyUIkALHoM7402JNWxNVc+cJ1V/Ugw4AVyWNuoO
ic5AtyJGmiEI8IfH50E5jOLRB+4INbsYBTp0nBvH/Ca8qGTwjf0jd+J1Qd53CCwxDUkMtIhOYQMc
vdqO7YURkQcBhZjHnCwwob6S2FhoG6W8o6GzYa5QCCAAxfqgB2qw1baU1ZsWgbEYyjHakb5yuJe4
Qaf9gijgW4f7jgPjniydd3siC5B2DWFhlT3X9/2Hgf1zG/Pl4BIMLPomZNl0iW2C1scZMOVXKTHx
ow/TBLfeupvQpNp++dWOdUq/iFhJQiRb1V3zEi9txRbN3roZEn+0kRLvdP4xCqqNEpo0H5T16RLr
NtWLTxyYu9F8/UhqOVnj7rMxVxiNcnGdHcqoDofCwhonvSz0BCRLYIPuZf6dzD/YW6pgVNSFYx8j
l8uZXdj7rjDhwGbWr+ibM8a6nE1Xwf5klI/aKL2dEuowTOgqk83AbJ8pn9/xkFWk98bGzbXgikFx
WnOOUaZOgoO5X9Cvypm4hZIPqMmrTcbQ02fnuFV9/eEInjjKs197sj8ta6ScyCRZM/SYHb5DfdYQ
D8eI87OlPtz/Yb+CDcphndmwMaxGBLHy7MlZriKN7qHna7hjLzdTeplivLOcll2INFBfWY5H8JWf
7RvAzwHjJqBtU3miWKaddO9aS8t9pAP5yj3+f1mMIRUkM3WqlapD32UCGvZE5G1iVK/56Cxo+Z/0
vjxgiTmK2fjqLe3S3+eQHoDMBDH4ZO56o9BXbdbfBG0qk8MHu7V2vFUBnLWN4PrquABbrWLhbiEo
YINmrSt0KSB9jiPp4Y3xGg0GdRgUjZVOchn0FgMYy8Feyn+zHcFqjfSUFD2NmxVzRFAnV7O9Dwzn
amNFE8t6arnQ7PFvljOS1E6XCQsYvadvmu9DNHs+dhCIyaHY67oFEdOgFiHepe+dt27y12x+N7UD
GoQqbjdbyJtLRL6I9+4ltfGIntNc6S13hUtlmCRb25I6IrbkEzHNI9QvGrC8B+Q7lYHWG+baQf21
ary16JqFRKu5CEGEoqFg4u/dMGjDtsjKNdA4RI6eve3KmEa8fIq17sdVLPygsJiygVriKvRi1Wcy
+eOKgQeyzZKxxNKT9WhaZ/iqWlArZYQTed1818Yx9Frj26z45lXq241ERGDpHDQjs9pu4EnpAW53
ZM3mTf1myPHR1rlSpiZZSV+/eVXz5DIqNIrlkVgSXM/sUDpFXydqtLp6/uwOJv67PO/DtgArPdZq
B/IRESq5brmatVWnargarbdFpx+vOidG+m/J7lFTjIQboS+7QbE4nFUO78eTm1zwu3skz67VoL+2
iwfL0vjpKIY3mnk3pcn2uWqit1gZB4x9h7JxTrSFb6DqVlFZrlXkHJIRdjRL81TWNGT5q0N5Ykbv
xPS2+1wtVFY5GhTNJ2RzRmSpD88K12Q8x49xIT9nF4Y8291HdODPpg/F2Jp+yD1eJ8I/IG7xgRex
EoZKBwfTPUXSZBY4cpcbyw1p0Xeed2tyFXmFu/ZYNlhvwE6xurl7eQ0ypwpASlbRX30+7S2bcfop
/Z4y7CzugTXsERNUdujNMQ0Wi6EJESha6FTIhVw1p5ueLMGtZmjTWmnOoQPRd00qMCmO/UnMnHuA
MfRgMejhXqgLiugBYUk5T/cYMmKURJJvhKkdis4ZQ0FjEk6fyopvdYdqzl8OnqZuigTgyGI1aiYk
NOfNL/4WPCkaiU96x+dcMeuaVLMt6poJpDvv7Tx/GQwrvFSROT9V0QM+pxxRkAaRNEKJNQtGYkdw
jvnGV0xYi2VAzcKdtarxVS0AZVEaHpM7OVgJd+NbwqD7gqnfGNrLZLHTL43PtNWgChpvqcuTkOYT
gg9OW78fw2ViveV6wSJcQIoj2VNJZX8kPvO+KUFJmMYZo/7K3rhkKq1ZkDCtSzmC2iY07Jj4Et87
YKzF7QKJt6WiDFRKlRZnw1t9r7e7ekQqTVttM4BFRkbClsXLReZxf8jQgm2AKXowKE9qHqKdobtP
kR3v+yUXQccENxN2s4bXEsU9LcnAy1fgNMMCqCDoTPZhjse9N2mnqojqB6Kr0m28cKb78UFYMtuO
KDdCJoRn1Sl/rc8opL2MRn9khrSrHP9+FeSYI4n27rOB+YCfpOvRrEwWXnG3t9yGwuR+8lRYSUy6
m9q2jK1XFtW20U2Y+ITH1Mz31kgkf8l14Qy/MQx+4GXRTjELWNF1Yi/u+Zl1Z2VsqOZ/nHjpaZTj
19xF9wjlZto0tZmtG21E41eO+sFVyD4LaexLFEW7sWEQZXvVyddGKKQswqwZUSfI9ESTy67Ge7a+
w742yVAlp04ym7RE54AZdJZT0eN1vj8X6ASHw6RrHNRu+Td2c3PwQJ13BuiCxLk7uB1xpH96UyUZ
qVP+z28xGZKO86SBd4LPam042r9FNOA0ZZxuTEqQBlZmYYWsKTxJNx5vtWUHvez5ENQJSjkYhHpi
HDyj4k2RN3OwMbrHsUUYE3O2VSuZAPe1qwc4mA/95BZbuRCD1jUPgrETOSTei0ymTaoV0VY0ZHwW
1gnd+3hJ6dp8qAgR1QqQmeWjA6u/A8VCBASLhWJK9KeWQidEn868hAJ+Vdgac4SHOaIOHhPbCSj9
PMSRziXh4F3rffvuOMO3HndPVP/6rimfaqNYM/gAKIdAdhUjHTCKMUePgpWrN4hhQRYe5FV00u3h
BVVN98Dv+ZiR7Ed1k6AXIyMCgWwi0aBNi9rX9Gu8T+gDR+YSvlAIWnSKw4lySUtvnm2+OAtbCNuc
AthcZfA1682PKZZ30wdNmahq5xDisppM84vxBPp04GGPd0VIbM1fgr/mUUU6a1x0LWtmvzt30Ziz
xMmzTSIt0aHe64KKh6fcuHo+CvlR3ay7uR0xYbJOnRoc5hT9LD6fvF39snxo1kpe+gVFlp/PQ1gv
KN9Zb16o3FH+zXfckTSHPShpZ+U6b+wWPgcz/UrRkqFcV6tMZ2Vo5l15mIXxaXuTydPG0rdME3fl
Ln0Ju2l+tNMxvQD2JKyPETuE+kAaUKoSuMlBwpW6kYI/d9bcYy6RxwkhQzEkLDJd/W796vhGcndb
LBMQIBLHRvk0shQBJBiD7BvcF666IbDmHCWTqI8l5oE9mbfMEmoOt9SerSMeUvgAlbxZE7AMzqvL
xOB9k9+x0qDmz7LOvF1Wl6h1PP0Tu5J6SEkyECTOgIoiYkW1t8bLwXKV87kaHA3zZMnWKE13k9P/
Vepp1oG7ITbwIpSXjvNvXGpyDHXvF6u0FRpO/6b3+VVl3UepTlOHCPEmRp0XAgXRVK97sLzHyPG/
bdv7VHPpIlPiSWS/Ht9p0hEeDVKl0qC9KDJr67syw7NIt+4/J+MaJbZ7KXNzXBlkoMG4+HaRpbGD
c+hXipeiP/VOjGIc4AGB6qy/S+vRisyUxHLumQzWFbdwaewqGml3FNGXOcdhxzHIJXOfxjj1E16C
42y3l6bn9FeGpULF6mQ7ei3Ss5rIrbIxfoman4PWxo1ZDIt3nti5xxkjgAHJA5tBRKie6dxERqJw
XA/tS1XYVxIogIc7dnwGZ4uoQaZPuUn+O+JibYc0vbnv1GE/N4TeJL00D45F4ijb2ok4UOfuN5n/
mcQrHdux/ANAZlwlosutSe8YaNxLCSX5CD4exV/+NRgp1ivhxSu9w1xE8bjxsEqt8iTbwf0iisa/
ZgMNWFaTTDwbH3Mx7C0Lg/bikPwI6uPqDfamNdG+O009rCvd2Vmu7e2b7BHWdx+SDN2DvXG2atIO
+hRXQZ/iH8cGxZeyROg0GLnZUnx7OKDXU2WkDIQBS0fJu5HDZ8TcZpQYO2g2SfoMEPbcsqS6Vgk4
OcLjUFOSKOH4yGJnt7XJKhXBCFqAitm9Jg6eCmG654aJC/xMBjWChz02q6OTkh9i1e1pGvPsyVDT
R49veKwMWDNhl0rINKnb3gVReZgiGpjY+ayk1er7RXiv41TcyJP9rKb0zRxwi2bTGhj0Y953wEQi
d1PahthaRvegxeWfTy+2YcA3G9aRwGsdnISpduXYvue6A1Ojt06mhmCIGsBYg8eBCdp0jwLS3L55
mBK5XFyyd4jpE9DhcX/NAxm0XsQuY8JtNGRS3O0dQTrV4xWFd7HiKVkT15HiKvLVMbaKl96onzNJ
AIkaqzXA+OFalGQhTEv8Q+gX7w4CPLhgd7gyrSvlBG1QhZP3MgiMv8iMkcqIeTuISd5yjPOmYKvk
FBFmNdknpyqB+FvrgjouNrKdlklER0V5+f8PrSOvE+3R1lV9s21cLT/FI6n2CQqgY86BNkCTPhGM
uI4jMhtc3sXUcp9sW8SPUaH1R2uJwVeXTGudfCfJKHzABlZftSXBZ0V/Lx+QUHhvXLjMGge+MPrn
6ULWAv6yzm+IBOi4dmmhD7Gh/TKg03G7dsVeJuVNq6v5MBjsnn0lb51hpN9xi1MlHa6OwsneDeaP
D3uOBEiuVVHvCZVQ2RchTqDW+vrsuGj4bNs6AsPHTV8Zv7Ct5aZ3UNLx+Xk3PFpGJB7+M28T/t6v
wVneROvrB4v3ILDpfDdCU1NQ+LV7NAYdtj3B21zGPfmpM1VgWkVfQ76UFzmXV1/zmW3kVcniEzuo
ssXGszzyRXRtPPgj60B2FdmGqoCTsmxtHHhpvdFhqmARz+6wSHFO6fNXblR6GzFXgltFdy++7ADK
xtt2crYu98IPcL1dsxS7ltgW1OxRe4xmLPJIhy+sOrqdlbr3AKNCrTPGHEFVoi2o4yXCAzu1JBPU
HHz45nH13xeA0PD2BtYJXZTGtiNq7TGa6JVHLXJ+FvMZiX/YclocdSftt2bP0o5gUSZfntZu8tT4
rkpXvlc2sSJ1EekPqbV8Sq11N04+RIfZ4lDhdd1kUYaQ4d4J+roZWhKltyFYlLNgfbN8AtbKvD9Q
d6v9kt/9LMxHtnVyNlINoOFY7AcbMoLXRps546Q3YmKJSZ8Q42CfFcf1+T7kCoesohum6d4OrWG+
6JUHGvj+U/oSKBRL3u8iffbD2DTaW5CrKg9VhsYws8v5Krgp1kNJpMA8OidFQxNDjarSAUpWid+O
gNydzrLzJYXaq88nZ0FwPBhLf6znAbdUsZxiwzZ3FicDlI0+REISdPH8i9LYPDqu89uKx3LMqyuf
9GHI0EoxZSbGLMnIGrMNMFi8dBwpxtksIxaW6ocBugqWNtFPtUzDehjM0J3KLnD7JN8WlN7YynQs
zCicWakVm372843t3Y1CpX7Tk5ixHhNtCBvJ1kAsEyvt2Lfdw1T7yTYZsVYsYxJde6jJuYMsPXZx
xi3dqgKupdBxP/VtfhsEB0iuBvfQJtolz8wb5HneR6crd6W+vMue0xITBNSmIhzsnPw3SVhUX17+
+0ZypjD9IzgggQyzauJBEgsb7127n441cwtR6rC5vJyTavaig9Euz83UbTqf+W1q20RId+2XjMfX
pNPUY81QP0jFzisb8+axiN7FbQsHAQXRwoL3pRohQAFAR/JI2sJeYH3cszUg86dpjIPmltSWoncP
SP5+PMY4yRgZVxa33CKjnm3Q8NZrQoHuwUbtLhKW2pHUMobE3qlgzCygE5lHFkhmbQ3LE0emAE20
2E9D05UPsxK3pD4WjAM+2BX5OxOpFdt5GI1WbcLUvwuY7TiEFfOvVuOaU8X61B0i1ezG2vvzkm5i
B5djUyxQ4TX7UXMRzI8OfV3tUHUyMiuNpkamS5XlVN0aWjYQJMxkAAFeatRyazECzHGSh6iK38CA
TatlLsjMMtUp0vnMGoDpno3aK26NDpyu7CG1ba268o7NPXarRjCByA7FJHL8ZNcUeUgKgVqnefni
FS1e/84FIjbh1mi9oNBFj10YsYehsulW414PScktA6G6v8JV+eekK4LPIZm602k2D5in2w2DYBkW
iZ8G8L7cu5MpPixyfLWNCD1F24E1anGNOKlrncqZZDi0Mq9Na7nvjseKxlINVcz9p67xOkLAeiPC
yTiOjXMnO/2Ls3w6gRsOFoN7lDjgbSzlWmMvtF/ANugZYo+nku4EhaHX4RQebshS9xLu4CoV1Zuv
O3FoNuIRqctLa+DAso3yI9OXF+nljH004i9NL7TFg2z1BwnJJdKddsWUMgeck/+UfUE9bIPOrt3y
FUXrufFwMenmHA4zpE9Wq4FTz93aldl6AvWDAaZD3NqYp2rZNa69jzHPr90B+I2fUOnsi9nlZBVM
E4A310QLVjGgknPswTjq0oGQpH5fkt/oRdFH7zU2c2PjpUzHT1OzrXXJiLCQd1GA8Z5l9olkKVKn
26TcMMf3LNzs3OIEqSs25iOCvYYHrhpuOEJ++EUDykOKbhOl8opRDF+1liZ7R/v2SouRL+4GSFmS
1hBhC9Oi1rJA2HVDHtpNjUuK8SJRk8+V02uApexnK1kAYqszofBwEMCDIaR6iEdgP7Ou4xaCXLrC
cWnsFwPMDKbcPBRddRxcphReLbYU3PgVJ73Yq5Hpa5dW7aHQTWZvUH9aC83P3F+I+oJvo9DEz8Ax
Gmc4TdwlkIK6GBxTtBza1DyBqBc7LUq1cODPozwiEqUZhHkZqpMexTc7SZc3HeqOO+Bb1xLSI2v0
wWqYrFWxUHM3vCnbtHiOlxKKsGfGX4bcdS0Z4n1DEEfvOq8Dse3nqe9vNR8cI6Bp1Q8GQ7gRKzX1
5vLg5+m0ZhHW7QUXEuPnu8L6ngmiC5PmfMHE6rs9BVlkrVwmubSepYA49Yv5xjnYytlLWVxdi4VB
i0/MG90YBbq3XE3I1b1xSuR0Jf6G0RDxHeuCgMdV1ejiUCwqXtmtPW17tq4B0ZhpwLXiXA0UROBz
8lUypf2v3HBc0IE3fvLQOF0Vlv+j7Mx2I8fOLf0qB76ne+/N+aDti5hDCkkRGlJK3RCSUuI8D5vk
0/fHdDdQla5O4wBGGlWVkkIR5OY/rPUtRUw86ZUMzIFZaqRh23ACOKFDlHe6RxtVdkyMOW5JuTFQ
JzUN+rhpGkaYcsgy3K5W66pjfuGWcXioAI6t8XcTnNjPxOk0KllVoih2Y4pn05cIoPBo6brWOAj9
NY1s8WiNxludw2z2qEVS6MenVur4btlFqTmt7uFS3xoZ13Ed+OfCYF0cdV54Pwb2Bi6nf2h1eBFT
xjoICbVOC3Vqe8EGoWPbF+sx2cbcrSNgK5YPIjj7Q+cjlQvbQ5M533FWk98n+J3IwDhTxS02D6Z7
HYY2gm55lDVEiplzk+5SIOCIgpC0jp3jX2QXEIaR1P29a7GZipzMYjYlrw0Pc+I8YP9pm8x7DFs0
6+ggU38J/qRSq93bdFRPjCE6wmyhEQ44shKrxRwkqvckqMTJKVHbF2VOlHoeGJsQUPhhKNk/ZZe2
ueTdXD2AdX8PYhNpav9utq/RkGlIjLiRpEMWoLLvCjyxxhDVR3IbmDkP6Ghm8ClDReggg0+A+ExO
sgDvVyJo5iuSsFX11uS0kWH1zekS+UiB/30sQ1B3pX2tOtomZpggoCDBHkoL/LLum5qbHvtSyjDC
8Tr7OmxxUICcvomtBZiVZTwxdXs9e+1V1+bqW15rFou2Hi5VLr6UG/BQF/J1bmrWt2OEGZDEFSc3
zZ1hm+k+KmCnMqYGeEGWHZPkMD82yXm2o4MLxBq8B87T1vkmYM2aTUCv7AEVK6znSmNMGHNQBxKy
CTMMsYt4BNNenaRPypSJHiCOok2T4lHTPF7otHfS6eKNgechYX60uJGflGIcUBCWtBlt0gNQX8Eo
vQmLhqewsdh6DHgoEMHIbHg0i/JsNVIe68bh3AvtgxcDoOgmbW/767kdpl2amRADa++sOM8y5lRT
03+fe3fbTKwl0KNkKxlULxaUwFW5QxtChjJaOtRzb5g8yU2VeCnz+MUneB0XOUwtR3grzh3WpLUZ
njTtsyB/ncgMk00JMkbPbXHFJRxJHtOPPjoZrYf52UrKrZCPs4L2PlXvXs75JeFZUPY603HK1SVG
y7ypakdtLWoJBg2rGf3rbeU0Z1dM+BUVivTJ7q9gytvUKBHmNHd6KEpKC4Lvt/aSETxxA19NGU16
HXXYZRJiZn6maHgZdAqqBhqQDLKK7raJ5SMcIJQ4JobiMqU2aY/Num5YKMeI0YX1mpac+1DIz95c
DDs86Cx+zBGZm0ZsmU5fQ2bNOxq0Y+e2hKQm8Y3n3ss88yFEkR1W4P8pZ2Xd6Th+7Ws4FDVO+Vip
8moMG8SbLYP0eqiuO6OUO6EYxI4hbPLQZzY4s1GZvbDcJbnNZIoV81XZLVDZEnLGBJ3iWMdlyjNO
3Rql8UUT2G/xNk0cOag9RuUxZVEVlUJGiciqYMtxTaOsbOwrNdHsZY6OunNBcnlTZr6SA/7Yu2Sc
lDG5sVlXgVKxIJSyctjL6rEuBuSZLTJDr0+GrYPretVikdyjF/pUvYchhI5EDX1zSyDel7ucVDGN
5bVTFg+DS+xZ3wN1y4ZGPQ29F2wEnqEVPSPGy74fT0lVs1gJ4NVMtPNW7UcPmMzntRliTq4qTBIu
hc/GtAAY4TmIEJWGiBAmlIi0JiYbJU2UZzHEV+UY7BVpRwhEkZA34FrWgdW4V2Y1v3FAl6ew5w/P
SUEAJ3RCxUS37QXzNcyYYFuVJglbwyhZPMMIYPThsupmfLmkb95lMdqJuouKw8RC8DLWyrgEwt0k
rYU4Bd3NqjA6ubWQxl1nE5Y4WbBMi0ZPbAlp2iIDXTk1eaBjZF2Ihrgbo5rzLz8NcQT7QGKCl67/
mki1gPeBd+B3hUfpHIOcGrwMhhdRw1m2JoaxjLZxGLDFnm0n3QbKAfY7PpNGjuyL1m0lau+xGHKI
zd2xYqdim+VdX5/TDpmfJ9L7fEIqEwYU0pV4EVJfGsYbt7bPUKMHpbLKRHZKx+bdK8HiUEUS/fTO
jUwVpOKtU0M1ABSrwTssXa7PCw5jgAu+36zbyP7m13AZrKbezQaNid3xB25oJArMr9niC+SL0GcD
0v9w1RzzNtrkE2GypriuRfIBtiC9CuUnnZCFgoZLSTbmNrRUupIJM1RNch9V8LAOUvPsuy8ijN5t
mMccy1gJ8jj+Mp3kSzVJtAbQhrwMbn02IC2Hk3vRzuvUhNfYCrYZoqC0BJQfNBIearPK3PxEAuQR
DxzZs0l+LgD3sCkbKA0L9lLT4qB2+PzazN8xQsf9R5+UmJf0iGH9U80jRu7GfwyXTFESuai8gNT1
yZc0upfFTAnWx2SfY19U+YDkislR07+QIvmOD+1dlOWPPOJ2iZ13Hcs7VN1Q4Di/KEu6cPQ2xmh8
kizWrm4tmS8xzFdD151938BNz/fKB5YfZo6HX1EhmW34ZZg0FWwvlpISKEn4UAJDrPzuUYAbZHp+
RFJ9o+aFqsF3TXz6EFPTTFM5XhKFJNBoffzI4YPdqpsk8qZdT62/AdBwseaHQvj7hMDQFaN3Ltj0
YqPNWv/8FcXyUsK03WYTVfnIpTQFjzFtiWl3L2JmgRjRXkDjfKRwxoAWmpe6JMhbBcWnk3yb2ciu
RJmxRrUeyT3ZZIGxrdCvAFNGeRi0LziTb5f/94d71+X4J6mIGjk4lANmvWzBVcrQfueZ2Xs92SbW
RB5v2Foc9fJW1NF49GZU6ZxZ24Zm94DdHuHrLD7qdsLsM/HpVeI4eHLZTgU7PbL5atEzdBaReP35
p+HAPRux8zLWGWpr/Ybv7KYfk3E9yeShNT0iDIfbGQuhYjfd++VdVunXappu0hiRsbCIqilR0NhK
nTrsRJ7I3nzLepoQettzRxySvnbs3AXOZQZLnkTzL5z9//oY/zv8ZEKecf4V7T//N//8UVakwoRR
98s//vOxzPnfr8lmf/yKf978//LP/vS39p/l7Vv+2f76rZZX88ef/n9f3eate/vnz7/LS13+YUt6
RDdd+s9muv9s+6z7+br/h//xvz5/fpfHqfr8x9/efuRxsYkhusQf3R9DzkwHa/3ffhPC8PzZdv+1
+izCt+wvvu5fEQy++DsJrr5jEUhomTwarf8XweDZfyeERbmuMD2bdewSzlCUTRf942/K/bsyhSt8
4drL3zD5ohZL5PKf5N9tS0jlucL1fn7d/ySCQf4aweD4HgRTxzfZQ7iu4xA68ceMNNciPTnzHA8k
WPIddfaNa4lHVCEHNOOvRkt4fWiUa0WP43OfjeVDiVL2D+/ZX6UliF+yEngNrC6V5bqesHx+uz+/
hkSNePeFz4Gp4P9Wtv/Fe3ZTwLrZ1k2BuPRj0ASvUEMsQmdn135zASrCYBmAyCUJFLXaOxAjtDWU
Z267GW1YHGo6adi7a9QZ4D48duq1kGtTundTlX3ZAG65eaZDZ0KxbLrp4MEG2VSs0muUkuy0Ip5J
+aGQ8KIlmI713PAHoksTbrepipHgNo4IxFUAUnC1GWZIPqNMzogdY9AKHa8IGTFBbdoy3n//hskl
uO5fd+nxxz/+5lrLG6bojCwoTcq33V/CJRYFkJVMRGPagfU4D9fovUCEAM3WKADd2T5MBs8hW4f5
OoMGZQAp3NLTM02yoQItT2ABB6ursmst4tf/8OLkX7w4zC+EjiiHSA/7lxeXerUT0Mx7e0/05FFV
EIWLfuep6ENq79E2KJexqS34RUYpLi/RCI3H378Gbpx/e394gxj/orMiq8T58wWFFXkAipZ4e7O0
0U/r5zGDXzE04tlq0rMGA7qKRbAt+jRf//4n/8UnY5s88riYbcaxv95OjUKaNiaeT0YPyhLB5Mto
x2cE+FD0stpdc4Gufv8T/xxu+PNa8DkNfN93QOp46pebB6CkrLUdAJKPSJyv0wlVdNbfD3n88fsf
9BdvKig9h6pyWdsSGPHnNxWPOu/0cpe6XvZRgLzPjeSr4+pjK/wjNQvc4vJoqbvf/1T5F4eDL53l
4DTZP9rilx879lZZslVz94T0fUhUatmUXYVT9eRL+wVqxE1uAt9YxCNAPg6//+Eux+yvFxKhOZ5J
tqVaaF+/nI6x9Ky5cUN3b0XEzBj4AMHVoaRSlBctVp4r3eJ1Vhs380lYRntzmOAeoJA6ifYpjmli
+tQDy2s9JEY6b8gofB4YVcPKL9X+59+vM5WjumbvnqReg0JvZRk97D3agq1vHaVs630yeM068snr
ZdzROKAze8PCVT3E9tpFrIxURD8vaASG9ta7m1ekiEGe7TpAcY5EJTxJE5R5UF4zcz4R271wHPDg
kZkGHXiACRWwxEIMUuMwFpi9xvy9zEx8HWBSN1M9n0c5AptpFVjXucGJizKIxrpYJ0TPbRLiD9n4
QaklGxdrGbd0BLAF8na1bZUrt44tX7wRSV1mjbRIpcz+w+dk/sWZ49u+w9OUsfq/33a6iJVGmA9X
30m/KL+rVVLbnM72dT46h1yxvu2d796UvhLk8IVGeD9iureAOk+gHXs/O5VldVY58/rRkbuO1bGv
Q4bpnyqMv2p0tkjskYMgBKgDba8tst5mmkxGCNZtBdRkDXvh/PuL7y+vfJ+6wPKlK2zoT3++4ZoE
oYYNGGE/M7yWSbAm4wUaBGxWQoxufXK/BBsIU9tQukkB/f1PX775nx8xvhAUHhxIrGf+7cqHiNRq
hp3e3irrR7ekgPXTc105j02ZvzqFuImqsP0PhyfnyL+fn75QAhwxEy3TdcxfTu4asrLhItXZM29B
pZG3N0U8AHZblvR1/tr4+rmFaYqODVlqmsiaWAk3PihTbyPHux0S3J5BlOzLicGU2Yc3kpkoFjBh
AMRJpnoxxfFodjyxMuEEU3yjKvfQ5lUuY8hxIIfJwoqhpwpvimPfMi7FNOtE/MTCvArT4rFrCYUZ
EE+LAEVB1bOp7ELG6IKci77WZJB6iy85+Z6DvUcsUZ6CCj2wYz/OMxjGPv7Kh6qCKEsbnzTDPerQ
FQbiATDx+DzXeDDq9t7p/I946PZtJj4SxD7k39lGsYM6sjfYKqxTlBpYSo6dVbZ7YXY0bNkB1uA+
88sXEALbnrH2ysoRClYE03iOfVqqHonDQhLqsrM0SntHA+RyFZN+j4dGy+pYxON75ihMml51KnBl
0LbTnFHlXGrtPC+VTFOxA2+a7DUPLZ7hPuTxKnxWmm42FvltVo2C5d9b2fIvIES9lpXxHqbDfaNh
JdvDcZxJUjHHzwG9E6p6OayBDlJINY5eYdjHqJ6SE8JcIT/l5O6sUEeTvBLlpKyMyW4is2ggylcG
m8BC/N8Oz/nAejYkNqsryi/WIvUaDO1XHkw7GUHeHouHrDt0A5+nneUfkD4efOJuyLlGCD+N907J
T2OhyjSQGarsCGwyrexbb3NpZd2NViRY6Cn7mofiGaLY3owhulX+rekXEDbi8dTbjdy0DJbWRVzv
g3hSCFe8x2DkPFHORqc97gEs41NDV44gd0lUN17SJERkzQFCPCB2hoZLCdniXgkCPqLQfZN13bMj
4qP2ku4dz8OOgxlxfSCGdVLRQuvHse0uLnBS9pO0jRU03GLBxDcmjj5C+UxLCYxBPot+nX60bvKN
bSpALQsxQAe8wiTXhguQr+iyns94+mEwwq7a/iocnc0IFBVYJpp+JgrwjytrjfkUk1Dtn8NpyVck
QpY9B2NVhQhWs0bzQ24FbJMapVfDB+WldKSt88xBGm8hDxM12vc38mQPrKiRCm/8tDO3wrY+I/ga
K2nz3IgZpKzUQAZQj8hdO8n3lOfWYvoJD/gADjjG4mCwmZd4LFQY5q4ypqM4vcOn5YqRXs8sg5yH
2HWfS40Mt+rR2AY9tIHMyK/JifG3wAOHrR0QGVs55kHQueGl756FtJkKLuzjMK2oj/ESDgaRKjJm
EGoQ4QFJbdUQeEYKZPgD6l+19qlaQKMtGsEqvTaScaMWd0DkRC7SA56onOCr1PU9/MCU4chFE3xw
6YOurXestRYY2GBCHj7sZA/Gt8AfazQN7YjtfSJQwRFP6yIyeWkS7qYs586RMfFSCLoOdcAFTKkZ
sXvX3PI2N1JVnZ2OKr+30J+bC9oPLf5Butaugpu9IlUzPoRxW6NmWFvkxop+THeYJVn2GtW3eBEC
gDQykNbVZ+HVrFup8HIu5KjQz6mKP4K+OucZb1Eq8vPQogQKBYxpWjTNWjXoUMY1x5Bl8z4rmFcP
0Xx0JYAR2yn0pioofwXCVIbbehPp7gBd4jlPW2/TjnGz5WUsAQKqqmi2lmcrgiEOoIJOJsura4cb
0gnq6zGXL02fGSSyGO9VxSeTgUTYlL5GlGzafIF+7lGLrRFuL0LddDd2EyOnBD6ezrtd3cgbor9C
lPDNt5EFDrivkkZhejZHbsWCvfTKEMMegwWxrGHI8VbCQ+MmWSG1drbVwOdtVbDl0/LLb3obYG63
EDcIsxJOBW1tIhTOb7OXpuGZErgzMLGpeHXYSQqbMZ+ycuDWQ3rLBXOf57Hc+Muql6dY4ZEqBv/r
0QjbS1FRrunllGr5IyRtC11r8oHGE5uR31LYDLges48K2eNKjxUwoZ78keUi4cGEWzSwkK6IQ0BO
dy/wlMXOXgH/X6Hp8TaqTC60ScjuwynGgGne2ikLeqteoOgnCwvK2ofWZN0SSHZ2yBpfBRRZFD+Y
B+pxI0wBtaU/qrS5c5xyNSaYb2JO0x7MdLrs7sXsfsNJQloKJh2fxaqW8qZScFeZ1DbHcijrVVj2
znYepwcj43SQVYVVNLTbNUxSvESjfC5KDN5DnP9AYnFvYQGczOh7kWTNIQYBo5KQ9goyAQT98q1A
a7XqOo/zP2iv4nK6NwfYYqbMz5QUN7M7fLDYRbA8yhuljWeR4mAMHeLMzHsDXiiDeR6ZWtVvMpwf
cgOQ8Tgl8TYMT17Bmwr9/gzNjCBhi2cJki6O0mRnhTGXJZ/mjgD3sIea3Qru96Dsbroy3GDufu2J
Lt7+fMQipmIlUM98gPWMQBi9tZkVhzaDyexUcN1JLjEKRNXCSDjzLdQoRXSX+sTCZ0of04H7Vy0n
umsEAEQkl1g3mfi+TWMP2ooSwsCmPhsDQSpE0euO1XpEUG+QZgDFb0sBgKXGOiP9CUcqSSNF5Ten
SXebf1UwAy+0gk+1nkd+GatsrgZRPRDNHJMlra9n2b4kmLdYa/J72OZDFoCxRYGHEnMuI0LT+jty
uUkdbhELzSF6vAoJgjkG16PFt+7L4FN08j7wkq/QRFNSYY1YeVX3PLAnqx3rDvjNKUr5fnE8YIFm
3YEXlf7GJLSMaiZ/aErjhGfuLWR4duYnBjoGR2uKDbGa+X4wpObyUhufKf5qcOKnypnxjnZVtFdr
2OTVrVeZzxAaaziBCFGIPAKZEeb3fageO3JRNoSyY51o3aNbleJsdrLYNrZ+KM3OXePRJek7ltFm
Boy7yr3xfWhqRCzSa3Z5oa8QotV72SxhM2n6XA3Mr4yCVC0n0msppyUyBeehIjCI/MHXClFsondG
OX2zSTVe/xywiYxHfmtBukYuyq2muz0WqTv6NoKBDPu6LosX1kkJ6R/VbWY94/kJrrqcFR0AGlpH
gbyshTWS0v/NY32LoDY6WskVqOaHWUaKNwOHh6WSI23zdJUoD0JnotZZw1A/Hrs7xRy5QMuFurmd
Nx21884diR2RA6LfWnRXsFWD1QRwh5aJAz2lxGWpRFbGMfYAtQQsgBA+eGpvOH5G/VWZW6rNrWtl
P9g3+ysDA+8eYf3eqfvnlCGvxwaq9hAYM5EJ/eLMXbf3i67fNanea+HuZCDPbHehn5fhp+GRkje5
qx3DFeTeqXEVVdM5tTA9wPBE4WhsUO2Z29bHbDvGOyqX4Rhm2drxQ3vDEBYgTw5+w8II3moFw2Ps
LvgHzpE5dZSvLMAr+3k25+vKNj+DeBkV3pA0BO3LRigR+O15orpBwcwDQCGVYzDvA/JcQ+SI9xiA
yLAJNzZkz5UR+A8WNRTmfB7zIYmX28ns7uyaginhFFcE2W8l8sv2q6Wj2siC9q4EDoJkEbBwaEIG
rKfxQuQSRKboZDbJAH3IRAGFckPjUCA7gMCchLicNhzJxzAzRLrfGiQeN6VRp+vOx/FeVO5W6RtP
Roe242oUVhXsGrlFNTVuBXEdm7K2DkZif3NorteYIp9iOnTLm97nxKGukwTpeEPFutvWp16LT+08
do5JKlds3VrsmiFzbVCzY7BOkYsVBNBHJvFcVXEJtB9i6IreAQBFG9H6174Lxr+waKmRrpxMtAld
aJzNimwNdO5k8yIAcRz1TZR0H0iQtmqOkYZE31J039DOl067/wb0ddiwSYKXTJISa6ufOgvEy8Bv
r4NQFsgXiH8BqHEDHKb44Y24AXMSXORQHwuVXHRlNCtQZljH5CHA34fiwrquuqN2YaebZqkpUVm7
O6gI2yAFgGI8TjikaYthsdm1u/Er9aNe6GaQz04DhyS2KnNYdzVIPG2fmFg5qwZjsqrLY8ZjhTL7
ASIM+RxRcEFs96jjazcYGGm3D1Wt+q30ErnV/asOTdzChbvDKAhxCjP2hPRee8M6KoHHg8Vw173H
Hq/OP9K6PumU91gX3EdLpdTNFFh29CbL5erxMbIHVfJAU7CFy0E6B+QzbFEcWj025kVG5HfBYqEn
JsUzNTu9tpDrkfBUNYYKABpYyYVc4agY4QqmONjyDVVomZNRiS9K+eXjEI4PlvQuNivurQ0qL6z7
tZEhzFOIB1AKUZoBJkrWoTgmfkDoKuMw3prFr0+ddTKH7sUeLKjyMU17XpMA3ybOrmg0+YXh8Il6
FMuUQZlDFpbCBEJ2SGgyiicmAfZB9NQTcKiXttUf50tBXlaTsprOlHtTC1jTgd1CDCK6yQpuBvJb
LQZwsaVr9O7hxu1moOwZWU9SvzQkFC0UZDvaNUQsrVBN49hSFCHUmoHEedx/lnlB/duX1WYsPLmT
uXsfG1j5xWABg8NIsooW7RgjAoS4xmGO79gQ93jAwyP8BSBn9DopU4CkzInTTbqLQeqwOxLXSIYh
BwljiuaaegTHj0GXr9rpR9UFFFRJj5gkXsYYcIW2GsljwTkXB6DOO0vo/aQGEKfmyN2gT4OBOgYv
HkKDH1aJugU91YsLTCCdomunICCBt0tM1OYFsmQJSKUCJzCM0Ukk1fcAzL05D7eCYcMqd5HKL/l8
TCG/jdDRVn7OZaXSMFjr8VszcBMaYhfEBLjk06c14s7JDWaDCyHAKn6w8Nmbg3wc3QjvUgsl2TXe
60jvc6cnrK1cWwnjSSt24g0ePkzN8EaHNnrw5+AO3vyuaQT8enbNcLVrukZ/n40N4pqkLlYK4S/v
kZk0RFVxu8YVoUbAUR2fXOcRb0F94wSzWMmI5r5y47PFlqgLkH3ogh4pnQ4ODstNozkNJjnwSyBZ
L3xn3fRIoOLpKwBi76fmgK2hd2BFZFd0zPiVpME+CofNtmE+0KkRnlGWlIcx0p/oDktqAuQ2EVeh
OSIC7/vpJls8TnwkxNM0NulEKStsVx25X57zSmUH6oCLO294uKM506wKasCSkQWrS4U8Ky0CLolT
JUh1VfGYCDuQS1ON+wcbfasvYSwugccOup/qI3joO7DWjDK7uwTWSegnLygBn2RkgAI4VN547iIU
PW1EQdhbOJcwarhdz6yPMIASZ6tbLQrgXq5dS77pRGOFCzNCkYvqA93PoTR5tOfj+NFH5SfxhEw5
LB67/Qf7g9USf8Xsufmo8U903MREfIBMKWeUbH0McoZVEAKWHEFdlmwgVrI454zawMZmVN3k7y7N
hFPiO8KU/QkOIyZKkDosUtSRM/wCsdDBvBZqhpW1N62V7DE2BxSSCRZsV7x0uX/vzcJbQ9HaOG7i
bTS0wo1NwmKZKDjqLnHE2qmezeo7Cwes1gpYmyzCj4QAI4R1giTzgD4i0oTehlumnsgQISwLxaQJ
GD1FtH3l6YiQO4+w1tr2fdR31kffcDI5Y3sb+xnWidRHSORgOItJMAWWfmzb/M63pjVPSNSwBlEc
LlZAZBcq7i6JNOCZohSK3O7V/5iCB6gX8x4c2wYu3Ed/L7OZKVLI+d5wAs1x+pJZ0E/aFOklDj86
Pu1D6jWLW78rzhgJkEb6wylsrEtt35bFkygAFC/a5dwAMjGE3s4g4MybMDOWBMzwimLmkuX8gn30
YkaztTXJEoznco/EkFi2AcPQqN5UK5x1kRbHyUWtHZTtwZ3Q4EbkcyS5ctY9Osu+qPGBpv6lHoJT
LYZmZXbBZfCbYVVlZoEHMX7JGI/tgwaLcCfEc0LYe4B2SjNdMNgiiS7hsE6nK54hGHRNVL1eOVBK
LtkiMGwCv6J5bjEmYw86lvdhad4YSLwooLJ0Habua9zE6E8L/9EbS/ukeWKBARYHcxF3kMCJFHPn
tPzETlLPspjez+AQrwk3TSkzoiNAkmplGOOF6DEH+DexsDHSrDF7rBlQXnx+dG9rgxikstozIV1n
lER7KyuiTQD8JGM+uq4kd5n2eGKOqEe3UyKrFfJ3sj44ZZj7hjDLAq+zjinWc1EHe9ZY4rpH8rqR
UQQJY8yeov6cRFDWjD6H8DjjbwZ8XO/rGuOxM8JsZxFcbaTwvtxF/G2ifmor70MZ4fitKxLSjjnm
tx7TR0xUHWurkGzMxCKUllkMRqbFnS3j12r0rW1Cw5wbaj6psYRBabEkDkJEXokHEa4nkikL5uC6
EOJku/10TV3vHVvAiXhk31gHHeyi8p5qRP1SRCTKCC8mU8rUx7r0OOFnIzx4Cax7NN2dOyNeEe6R
RoLZQsi4NpmID8+AuG+0DL1HP3BfQwFvczTQu8PKMjc00uYqQxhx6EfzRzxS7ramfQOz6Na4TQej
Osxi+BHrBtSh6wWESt8RqHs75HmE11RxbbQBkXc0uzSD+cFqwDRxDhdoJ9MPk1/Dq7NnEWBn6+zK
WeFVI/4dcZofqh8tmw9tTZs0GrDp8e6kIxFOVrttTELEQ8Nd56WYkIgKGK+mAuh+LQe8+ySwbPHY
IsXsnlTYNFfuCAfDIWxgxdu3lND7BjHSqm5JxHJpFshpvZ9bBOWeT/C6kbjUue79z4Jg7oZHgXr8
iuvmy5lR2hkNmwdmVywN8p5JjL3LU6ZxGYE6K6vtTipFUgWV8OhH4t7054POo3AbWDaGDhxcNYnv
q7Ax74vUfpWsvw6h+WaRfTGA2kR8nwdbUeTDemTU38hgjWWetkaW33unI+wg3TqZ220G2L3abV6U
1z0lAv+KjvMNj5KX0edAakeGskFQwJnvynprdSFPVwTEtsvOs8AhsFU8QJiZPkQ9DTvKuonH5XHE
8ETMWn9PaujI5Dh9HsEMbicHQmNUGAdKzXqEcDPNAz4GClTt3LAEZJkRGLvZtGDvuuE1Y++Tw+2A
2Q27Y5/an3oKH52UasaN73s/LzZtyxvWQrfLclzlC9vVSt5ZqO+QZxtkbKHxtPOQ53se085myYPO
mPm5cwrZOym+Z0H6IxCxAcMPorEbFzc19hGFwWwCf3hobeYcwQAamPXlW+22T1IJa60scWQODcoB
/MzUOBNQqZwU9EUH572O9l1WU23w3m8i0t5qq3uayXEi+as6Ig3amCPBO4bhUXBYNopPPLeEon3G
DTecZNiKHJcCre34vcvEWVfM93aNmM6YuWGwced5uMIgB9LHZpy/2qHj8LwHP9Z3IqvOrQj7XVYS
sZZ6Az7nJXmtjx3Yg2Z7FXQmCbfEsAUz8boK96/p4edLYOggqSYth3staFGkx+E5ijy9b7Ejr7g5
PrJpxI1ICTXVAL76lsSmLu+vRht6EYjb51xuM4B2/IbNF0CxnWgNLDLeewqJGrsQdzX5koR5e9a7
xcRkDWGb65zUiNhN+W2p5yb2LT1Vr+2p5zkfZ+wrdrdWdX6rMNzP3jDuTMGM1berl54KAFMP4HGk
9ZosTWBaA7Mte6lBR9zfYS5HxqPBc5Mgi29ivp2TzN+NtOVj6hwPWTE8FCFPfI5nE1Els8bIv/Z8
Va8Nom33YxMQLDkuY/QaBm1IdBueXeZaL9mDr/wQfmf36A7ZEw/ed9uyxqvU5Aj0QMitoiX6I9SL
xV9I7hxOb7IOF42BuMmr8UnUFSKpjNIhTfHYKFhUGaVgY439oQ6Jf07w/djJIww962UQ82JjiFck
HEDqbbNXJcx31jUjK54EK5kffqsK+eDjnW4ip98owMwJXNCdgW+ckXixl7b1qFtL7Vz15fvDU+Ua
46ojTXcebZTIQRVv6975SizZrczCdzcyLV61ldpMAbKtm7McjXrb3ZcZDwzE9azetnSe+J9DVrFT
xzSlW1h0s16uJ6gsaL7hNFyRd0d3mgp3BQpUbOXcLoXGgOADdFs6lefBGTkxKCzZjjcPKsOSGzGm
iDNGvegfrjKQXQSIDSvEp+7+w6JI3rUVBm8S8Fau0C/M5wkeiK9sJ0Cwrv0bDNpHuKjMSBw6ND4W
cz/I6gNqL0NpNyESg6MFDMLi8/DIG/JuWhz/iLbT6aZAgc7jh9HxXD8HnIF7j2FSY2CRldPOqZEc
y55xCtF9yY6yHGBY+wOgJuAt0YpdSi8iXbKe2ogYCSTu6xbB+ho8rgb3VGXDux3FFwg2+YbROSJj
1t5ZoNIbmarbLo+TPS7lVVqrx9RnnrfM3G/DbGYszhZ7sgXZNqH/oy0RfufOo6OHHfySmvlk+mxE
03RsZUFSspMd/ebSL87/FCsJUGqH89UMeZD2ILMJIY40n6EO9HEYckUpPnwVVSFWSZRzmRLSxaVY
Plkei2ucw7Nt0liR1LwZIKevmEq3cPIFfbJTPxem/fF/ODqv5ViNKIp+EVWEhobXyVkzSlfSC6Ub
RA5Nk7/eC7+o7LJ9LY2g+4S915668ZeKyGRUXfkeIUDHM1E8cTFnqONDqBN0lrEkNLaFsLOuPWzF
bVNc++XqS7GwNIX7Bx9Dth0EcdHlw7JpKbAN0vGVTrNRE05jhy1PO61imF1tGpbMludnXTIw9JC5
WFMzHyCSibU5AxtDR7XHKglJhA6jIc+kiEHHBL14dV2gLrNstrj33nH7bsrUB3ZrElcMiUkagiUC
aWqs951Qf8FT+Esx1a3HrH8PremdttPvC3igqY8t2faj9SDSbwu+LAlvvwTcI6p598kQ8akgELOg
wigUp+Rccbj0cY0bcH6axvE4WJpcNpl8wN0iGgwIrUKkaZX5sYtLkCxMPQTU7B1LnIDJuSI1XM3i
mwzV18rz+Bjs+S2M7Cc/xKQjcvEblweUYnPxmFQsNyWdJg/FfQrqL4hB28jvfnkRj3bpwxSavf2o
zdM0G7j5XHMtPfkRds26ZfYAP4FFo2Nf4KyBSHPg6qXB33jo8Dmz23cJbgZhRQJWgBGf7YBC7SCT
dW6It7xiBqhr6mqy7tgHlOrDbMtN7aDydCeG6qXhf5nhsGn09FXkwxeXLRoHJB0MlFgy2T69Z57+
LcLuStLJbrTcA6qCp9KZv1SPUsZzihPGNGoHfFmQyW5NgGIOmKHYFoY+j6WJbAjRxqab+LfrtOTS
gaVnEvVk1AgsoUc3OLsHfoy2PE8hnmVFiaZSpAt+AoBRs4yUtjkcFvFf5LoGHvXIIT3nEekJ8ltT
yU2dTN9m9AR5tFnDqTeUIY5GeunRCax6RUBHV/z0fCRHq0Rhn6HNpZrzrwqYAXuXHFkVsnamTo23
svL4j5faKB8a7oqy81a5q66wpcFqQcmP+hbD0SwnHgw2mLFZvmVOq7cukg7QncU/zwO6IgHUNXj8
YPSx02xLbpOZee6aLQzbsLb7Kxr/JMqCrtWMT+MMpjzTGdbCYrRWIYhmJBfrsZOXJmVRUymu7Zrq
KuutZ6uUNy/mCu8CBPf2o06BN7DLc4mlitv04Rq1S55m96UrYiplY+GVVvz2k/AR1wxkxa0lvtp2
X0fX+8VCqCeCGZNcyKJujUG1XxPXo7tsPPn2eC59cuvGc56RGtmxMt2GWI8nVCcr3fKChIR3gfn7
jRPx0MRcOQFuWyaEbwM10xVVfznz+3YxBpVpRQyMeGSacKhu/JxicuarXt+9iRG46zI1zcJizybQ
OySNcXNCgplioH6ASAwVSPIXFrN7/APGJ9kwj1vPZhDjhn61h2I4SYKWV8j0OMcEhaG5KfCnCVfE
K7JAt0zWyJ8b3krTzTiDKLbt8cU083Pg9U/WQJnagMM0NF6ezD0k3nuu2n7dN0w/4PGsw2Wp1RAk
jzKs3CkDlRIqpJx8pKzZJt68wiqZrvM84d0zUwBd7eDuAan4oGs2dKRvcUh4B0B1rttaUodmOSsg
vdEz1iSSXqAV9M601111daDk4u9S/+SQUk92TrRKpcSkUpNqXsw3r2pudtezEGTI0yqu/bgpdloZ
jEI55CAaQ9aECp0tNFibQQ5IWLyoafRqDm5L0nT/rlIJtMewkw1g9Lsz7q22OTdZtB0y9YeItOY4
C3bPypveMnNAXNPQ9ATyIO3qCLrokhFUSaPXLtnmRD2Ta/IudfSIQmScDmkAWeu3XEJo36OMNXvp
/EBF4tGcpxf0vf8Q+jkcDLW/bceBaX39VrIb2WVO8j0NOLFL+B4gzl+BLfAuZuzsuhHpdxoUX3PH
VeQl4XsYDeT8mmfbHV8Smc57nL0Hww6wTlsT2hG4B2tAVl7hVoekPqWh9+4h7ikmji7493MjGF2D
rGAJPuW7BK5A1MmnxrLfc5IuSI3lqslCh6zt1GUuGyQSEwq3NYxqSLMcDaGqkA4RwoWZlJTLcO04
PH+SYoZpau6vQHj0vCYuz6OhXzJm3Mxel13B/JzbrBwIi7vgAyesgwVo2ftiM7C53QS2sRNtfLM1
f64jMRinJfoMq0PxxhOf+eRPWob8KTMUlgk+ZTH15q4BxEujkPCH+bysBUqyVDTxnuvluXQixRhG
guNjpjF4m4o8PODuPLS9e0S/Jbe9aRFkHz0DUfol3YVBO1hsfslyXwOjYR4q6oDK+xyksTp1EeiP
YZoIpJf9rjQ1mRnCvDHyPKM2oT3JwB95UXf/acqAh49Yh2istkhEp5VsJrB4TP9SluqbJuQSGzxr
cSmj3JU87owhUU7UFZhiMvLWTM9QBRWwsBi4fQQslKFFXwBY/W0KmZ2l892KcR+28UN25cPh6nYV
ENOSc9JW8DZEhXoRjQ+DbEJRcyKs2BiQENN607oXXbVRc/heuZr4MhS/pmBqixnhp3D1vp6KezvG
b6OGRua4vtqU6pp1mgxsB8LZxizPHWoWrgBkc1Y5NKvM5woWUH8Za5wZ0f6YcxRvPW3fKL32Bp7Y
FRdsgo0gvroF0F0118SRsDmSH27Qw+VHjTqY7Fnr+jS1pzkv8KvyaUI2/k7MkY0MSZLaTF3WNdO9
M63nOmpeo4K9ZmL055Q59yD7c+PWMCBNasOY0ziHd8n2eGIeF8Ix30QxEELX2A0h4LlRJTwzJVgZ
5IUv8wRAsjOAMfCbX7lVf6+L5gGJ91cXBftiLkjLJOyLX1e59S3raYYIXOQEXLWudx8Z8ayYN67s
cBEFDeY2j+jQ7T4kIdVjMO3MToNg+4RjmBlFZiGAcwefxUuGZYA4zNIPqMdAq8Y1Q7F8wJHIPPKM
gOtvFbKT0q2l130dPTcAE7HZGQFT1k8GWWwp9TV13O8sZ5NlKas8tmy6rSRzz7lX/ovq8kyX+h36
9bVKg42VUhjY6WmU8PRzP/ls4+A4qreBMBJpLsnjbrnPTUDRuPSRt+3RSBDe1La/XGROpGGKH6sw
brMpviWFtkjvZmy2ZyiPPyPn4bodyz+d89tnqL3xGwdRdEwcKiCF7TgImj4zYetCL41lUH50afE9
iQPMB/REjlypvhjoeKB8mtaejhF+3WNqaIwrGEoVWBzU7PJzsuBaIkGMNjM5pzvXzo9DDhySK+M7
TykffRMdhfRG5jQPD4PuyXrxmFuyOad2HDoi+Waxdhs7erVVAufZCO4Jy1X8gwwNU9gQ+MqZIrJI
RVq4G2dPrurgPSv630YL+JyP8dwD8tqSfHbnFMs5/cT7CAn2GKUM52366zTqupOawq3nqF+QHrEF
BvMvkdefdsvbkkQLYpfXKW0p8jWMJIJMjnyoBjbkxWfka3o0b9nTsXZSaHp9kPNRmL9hegEtEo1v
VpDw7zXjtA4GEKnGGceiemUTcu7GoLg1xq4QuXUuOXor5byh4YGKrknx7m0Wg3WKQ11lR6RjLzol
KqwlI5FtnnVJmBauRDuZJ2P+pQuw6IhhquJuhjrfpQsR1ZtG8JWa3HjfVVvotueuHod93IE1SMb8
lmrnnyrMf6OP1N9C11yWTDGtI/DPeEJQmAU+2lUCdHYKOPpaGzMyBm9RUITV3oiNnW6sDjNmSggO
o+QOokWWMP3w9M7J5V1nzcfYpzvU7cHJKKtTEVakp5IaW0NBqGoPjHWrnsPYOo0xI5ZZPYWEonCh
kZECJWKE25nx+UwfUFjAY/Bjxi2dRTB7WzJ+3IluGt2RggiY3TI676ppQgIrjWvHICfKD/E40LYH
f9vuX032wY0YByynwbPy9KUZ5g3oyJcKq7/KiJaJXQJ3g5IUM6LVr7270IXZl/atNe4jcpRI9j0b
vOFMHUgyKPvXRPGM9B7zJQ1bSpDMMszNnoJ3Ylsgu7VMUOJmpfPtC8OD28D1YMYM7k3vrx84zLE4
hGHUOEwvgvSQxyHwTu0+pXqmGWU4oZnfrci1HrejshNkQLsm8bvlBVm73ZS9hyPYFNuT2aEg1oMy
6IOqv35hAp9MTXCcqmQZA5rAjJCose1wj5Bbd2hJnhjJkBBAuARsXG3uzRR+W9YazzFBai/SSg+x
oDXO0cAfQo+eiV341jFsycY7DzduzEdG0m95isLxNR7U25wH1sWvJPuhuhy2w+x0RJJgkD5WYbjD
Yog6I7W7U1Ua0zkd5h8sh8mxqYv+0A/2b5/y60zBNpyFQW5b4OIOp/YyqAvgnRr41l7HUmRg/vQ1
SDOxCAS3xiTuGdchnvRoOpepAyrbc8F5Zw2QnAowmiASYkarRw5wxaTQITYwh2YBH5SoWYNd1bzh
SiVy00sKQAs5SqZe3CZNYBDihL9e+AhE+NXagEg84jTdJntEZkBH0/zxybBYmSYZB23PkgCmHdqX
UF/m2GLAmvUOj1Qo1zV2PMTHx1laI3QBdqRmBnsww60/iShdG1wd2yoCm1j4TLIplo6xJYD6DXJL
GnTNiLV6heFh7xiNi23Ca+SXrwFZPByv4lNPFcEOE6yPZKxJrIg0GvjyV2zeQ5oMgnt8h4zSaWMA
n10cCd+jxUpr6i1gEYn3PRYogtDijvj1gT9wSl1tHEFPonef4awFINHIk/iMFWesMm257j38ZU3F
edPXJ5UxaTORG68bunuWCFyJhFATiFjlX4ICNyFBlftPwUH3EU6XU3wpQm8ni84DkFqqs1lDBs/n
F3dANuMa9jN4VcA8Y5idLcDBKxwHAMOnNtmTVgyHnEwYwlSAgPaMOIsasX7GLrWV/L9iybqxGvil
NJ5H7BNptI1btse8NyD4oSWxxfA+AGvn98yG2oyADeINReRE+AJoYxdR6aSfHE0Ah87Jg8vyLaxR
mEJzN+48gclBuwtDsEOZHmcR35GZrEX3CTOX95+6ibxCiLLUhVtCveBB4BGqXXjObnG2XHXpnXk+
EfLIge0Q1+sUTD9HZiKLsCsIU5hZ0tjqOSx2Eg3LvYZLtvjyoTXxHQ1dsEGiFyhO/y6bdhMYoIvO
5hcYSz77z0M80ZDHnVPsUcQcsixmExSOL3ogX5G0S/TVR6zzV3QCAjKiNxzF7K+isTs67O3SaWQ3
PmBNgbDzgOfChdsVh8JoAABhLlzls4n0hy2XCIY3XGbMd7ws2hUDkSmeLhS8pG4LpiGkxyCDcRhp
eZzAX0ccV4y6tLsLWVqDPmBh2WScjqM+uDQZBJF31CkjeYkDukV+rQWq0cRgqdRumsmxmGHBkCfF
pFh2kHbSPYJxKHhUKn6DZHB6LqcRd2O26QX4Eaz6f9xYFdc4nXdtNyVHadNCJI1It00bHGHxIgpx
omoP6fF3Q8BgPdtvppU9p+wD9pJNzUql1XJU58A4POZ3OuLiF79T8kuE4Rfo7pim6LD3uKnTB16P
tYcgGD3Slxhchn6PzAiwnmSX2IjCXYl+EZzIM2ZdCltRkPZO1IwpAO339i0U5X4uhptBT7yz5ida
cAADpVzQSpyv5pFBK0ohUWf7HhojE6SLohXZ9ow8Nl7QnBCqW8d5/BOPLMpUzZmicXRkMnvJF6KG
zwm9FhmFaD0/26JK1mUIgCw14G8K8z4SdCVE0iAdeJowWO7tkLKeGHstZ9Y1dp9u7YoDznCINWL6
OmzJAM02DuzXsjROENHlxccVty3JhkLikP6MDY6G0IGjUPn4QMsfTszk6PPRpuj5XElQGE1GGql3
Z+QdI8zqnfC4a+CH5n1vS6aqUe+9c67vy0UJ4k0y3iSYI7k+twNgMViSgiDpUDyJZvrlKyzYVU8W
vfJuzeC/E9ciKasXPe6MRBLcGQ7uEcaGnv3ttHgrRPMFLmEj2KHsOsxfjFJ+wP3oHe5Bl4A1JheD
Rm4xBvmRxTm6XYL6yBxbLKbdgdTMCypI9hiZn+9knYM69cKfYoh/lsp5yOkQEVtH+9RFzBVGCoR0
SrXeQfpOqY/n2bgR5vaxMAH9JpgOxCaX+ENHPEAqEwi60id3kRV1tnUMrUGd0Vrj9oxJJi6uluNO
p2zI33CgjJeCOXuVkT3hOvlmtMObVdT61OTRR8bOcnTA2zHrpaLyDANZKEcpG2gcBNWqJ/gWg88/
UGM2QDZk5MH80Wj2IY2mWPQ8W7Czmp6wEIen0HGe7TYB1on1tMjkh9nb/wIAOagEEbPaUWEcHUfe
plAoHqIJZ5SBgKphUtzi8+hV+3CsYLjU1fhoMzi6DXCKe4HW9Q4T6E+LJvD0/9/5aKfWRjcT6v5/
LVch/O4ERKQJyfE+dQye0Vp+TDj1llyblPxhNR/CeJhW+fKWzQHi58igY0DcM6WXUiNhaslnILI6
JtwrHdaEiocyTp48oaa1jYX7T7zoM03COIK83dUE8a60aY5I1rxojwtHwEt1m6vS5lvSpl9FV+N9
Wb70lE9o3P+VZvs+dIX5N5LgqpWpnjn+YX22g7GFKoAK2kK8q5cvlrrB3M0vHUx5ihF5yA2KPacO
3sSSv1bP3UUuXyKoVUmmy3PdAMjrjNw5aYDx2CtYcs1xfU789lxXZEGGfsZeZnwZRIvlqck8FLol
RCibWCWXsI6hNfxdyjxnXRaI46DShgSrVzBJ85xZyyS3kNE5WJyrKJJ3k6DCCoGr5f2tAlFeNbr8
vCkZurGr0p19lOQ1QWm0DNY7yQI19P/NMv1d+e0pK9USuzXe+6XqM6No0+Lw2viW2IPGogpOWL/k
txj1iD9zawcFKtNB2bxYcbKp4vpLTQgQvLLbmKivQpBuWPHAN5bZzGh/CRMDhw2U0oofkWKboiBo
7n3p5W9mT2y6cEuDopJNWNowcae6yai55vjeKb9GVFt/VBCozsyLwl0L6vFZu4BAgex036TqHqxG
JTdvcn+NV49MOLmUkNYbXreXObB3Qc9c05saWBPyva2teePX3R0R1SE1xIsdohKpPcqKWdVvrRaP
2I4R88TjvlHloS65Et1xPcDiRUFjMPNcwGk5S7Bm7NbzXHwBrzgHE997EjrvMfO9dW06wyEqNUmb
+Od8iL0ytLeNXSCGYdcFx5OfffFgCBZiHTkQzk2HSL74jlfBiDjU4Whwb0unkPDorXVQndBGwcWz
Ud/GOZtIbEy70XZQvWLeNgCxKmI+suylsi0+fxBXZcdAYbSLZ/Cnz8VAGxzUzkfC96qnGFYTylDH
8H5G9MoO++EMfd+hdFB5uNHytkUGiFdih31DXEaX1UNKHBvU32Dt9319JzsnW6d9+geP+vCADDg8
MBmpI8ttYGZP08Ai3cBfHXWhsXaL+tOBrXvQPbHcIfW3JAj0+v8XzX4bdYlxU9DDiGnasksw8XYh
g9JeQPVNOgy5osxHmneNOP7DKLN6M891c7LZGPpNfqttC7HLJIx1tqAwc1BbMw9vqBBKFpa4DLV3
QgTnnqei+RPzymyof9FlcV6GQHQY8qAWn+cHiWXsVMC4rAoevW1uRu3WRYBuBX66NS2243q48+t9
8jRyEfbjF5Z8L91sw4cU42MceQQaygMa0NE4O5nl48X9jCvnz9CNOJQbbd6svimJh6X4oJ+4/o/z
PCP5GzcuqL9OjN8qWjYsoVG8pOz0Lga0wLzyP6n4/O+UvxhCZR/HsCSYnPP7gg0m3oyDFyBhcs8D
780GYeJbLJFM5z6h1+SCsmrhbQoHtNl1tG7tMtiYg3moxSTpV5w1SZ2s5zszIOTAbB8TyJbdTIFC
TVSP52nSPJ/ed4JhkXfSt97wMmHFYUrimqjMYE2sJuHkjwhXPsRvtgrzQIiQOeFvZJ3VNUCicVhA
r0Ivr2A8co22S9gOWq1Q0s06xJHuWyP8puPrFRfavI17P8YHHkMK1SxHg7l7UKQymXDhTfVMeWsu
orAOu1NoBS6HBqJTqa2zX8XBpiOOVyY1s01YzK0zty9esRamTG5VN1N2Vn75nEl56Yt2WsMing7D
PHUHe5bRcZxx+M1isFZJR1GRxEN65XY754VT8ULQynIGGexBMZkjtks3QwFG3YwGYktmY9hkM+E7
cczoFdNO9+yRXW9RCK0SGtwlHcW8urn5z0OpfwpnL92K3Ph0aVluKXUsDueBnqKZTsJtOKrgZHrM
kclRYnsyAwhX0YlVNklJZUGU1zLyNouwv/qF6q8iAA0tumN6qEORPmmlEFrFewCBjPNLszs1st0V
UoSnET4XDnLD38iCrcO0pA20dZnt7YA6PWCwtcoand/M+tMqO6C3bqZOA2agoMv7i5uE0aWd8zPU
wofhmf1FWvqhDJdhQ2FRK0Q40ZJ4z1qYq6crQWaH+Wfjm7wtRfNU9y21OQmDeUAUjxys/tJa2eeI
Je5oEdG3dUw28RpJ1YawDOTtlUKwAX63FUDXw0qeUfP1lDciO2b/mP3GKFLVx1TE+YtxtfzIOmms
zbSgaDUwhSJUaoKfBh/zU2ZzKxnOwkPOPpFvf4vcyS/jBLFMQZNsZ2u417k1bgbg5ntHtey/s/Rq
RRk2JpI59DQV9CRJtCGNsiEOHdUBG8TpZHrmuURFjfs/zegix+DsOLiJDLvqKUA4huAzwTrralJn
bCIhRcdBq5PspiaeiEwSvoeeEHmnda0WrXBYyGZvk5uKju3dyFjq5Co5BPZwiosuP4et/mxbmCIj
0MaKFcyV9OmDN9lYsfTbYE/WhuNZrWWRXdxx/HJVv5WOjZ61tjUnAa47OsMV41UTPX19n5vfVKSM
dCfEX7GHEjV1eQ7QiLdktrHhHz6QUnuwWPmMdf5sFUBKaxD7DGrRVGRYApKYK0LQ5UzRo2q5UZU1
uGcGB6seN/nXYIqfznO9XaMG6gXKqv7moS9dBsRnFCmfjvSObMOilcmHR7DETmiW4+Sqkn8uMbDC
toN+e8Dxw50GAAGiv7Niz/FJQuor9KBbC9rPKax01aNCY2TrjcesoXTpwOF7GU7h0qr+MhzMDMZN
bjblK1M2F+QF5TpLNkKgsbSJmdl6VrVogqnc0oALN1Gsapd0HaYd1A/I03KNFsRi/2W2/U23wVsc
+PVOIUQeMpwsRogML5dABAhe3gw1tO3Gju8KlWqPEWeV4uWYXfFku/Nnj00vcpIfUTuPoSUIvvG+
4hwBRjDJVw/DSiDHZzJ28a4nv+c4/G4a9opst4hLtdAGtPq3Ja5B2D2lJQbaMuCf6nr4PTvVI56r
rwV/YTTMsXRxCZuez4aNPaF87XEGU1gN3hEH7oc/pUvamszQvcDsc9EEwYjtO2jKMTrBlfCmB62N
7/YX3s8juc8VG+yN27BWcnMYbVm+uOw5lVCoI9XdFMl0EUTxkeZriFVq4OB3bICQYmg//IHIq+Wp
sWf05yPY66F59dnSzCgi/wf+kbB9mmdw8ri06HnkX0niJWdpu6UvA9XnGrSy1TyiitkiSuS+CBNw
CoqRBHG225g2oWQvtIlszwfimeDC6qp7Fr+PDUy9osNQXhczCgXMmSsjcHeVmecbWv+NFbzIqs1Z
7LGQ1ZlYcAP+izyNxXFSgsfNwhZWug8YEzffhdE6mkzo6tKtt5AfrAjiouFFr1bTKfZfNf8HYjFn
48knTohJULUx6VcB+HwJ1vyIRGfC4kfyeqoFw8j1Rg6L2e6L5BliDDlhkHmbOY0pvDsiXHAqPNom
WPcJlAFVehMas4UnXtsuQLPqDVRKcWesZPrmcnHSF7JJuTHRuhvaQRkRd+T5hbPaAc74aUwG/PA/
nu1UUZVJg2I1/fbIymAOZi5VQW4x9hvFkcoH686BFnVeWlL/7MYTkn6ekhlA/s7yhva1HObDHLcP
asv3jpcmQmcKtcClVibE80CXl5GNMbabiAkVHWJaM2OFedCgO72KYZTPOXx+SlbeQvMAGQjUZsGC
wg+78YN+cA3Np/sWkfNQoCqLgsRo1275ucbi1MoXxR729P8Xd5qtU5bxvUsEc6DyUT4uOOZ+xemH
WwyyQd3xsCMfSYHbX004tA7My+QfSUlHxoR4Bh1mA27wZI9QkFyYqSuUgHeJYEm0GKLjSr4pA0+I
L5lHCPHWjSiJ2j7uTnOPvGQuxX0wpgGCrT9u2rJ9Nvxk3zrmLinmYTtfRzihxjTe4xO/r52JV6Ni
JrqVNlbi/ug67Yse51fBbG6DgOtP4CDOsdRbr3FfDMC3xZC/jDpFE1a725nbHBGO8cqZVrHZid6d
SMPBJYeIH0pFmwJaLKf8SprGT1DT+DE5+O7M4hwnxTYp1T1V/VGq+U8gp72DchTqWPZj1sUtwtKz
1w1Wc9PAD8neTHX+mVCp9iq96Mlnxnwg/uPmKyLQS3TccQKppAslhSgzpLP1aSMiWwPjcXb93IXX
jIhTbS9hIu6SqcCgDhif117G/iAzgpUg77zlS0buVLIuTDL+4zRenKMe/ALOHIoVVKCbajbDp5RQ
PEW3se/gyMOhLz8Kf8guTKZWTuoGpxkE4gGMCpGDZnPy8wKVCkF+TA2Cq2THG9LD0UH55pmckJWW
tf0y5aZ5ZKz4vTCTpzkottFIwhbwkHZsh2sf5a9WFQ4sbIkhTSunvoicANJRKPIoxvxvGpW0oaze
IBn8rjOPjZhw92mjbN6dZVuHsq4nwzdWdOuWCQ1coWyzKwRC2uG3FHcDccTLmLQLsmd+1J25JOTV
eBdhfQ9PzI2rVwFIwCXi8Sntn03fC09SFzyTZJayYszdc9ASIOg7wEpJHd56U1y8W6H9x2yCcwFx
/c1Fqef4wcSbiohEZa44DIkTvlKgbv3kyS2j4suEuLLxY7c41mNBpnCWL/ezecqbfD6MQ3SvHTM5
pVFsXWZo/rPmdwGFxt0nLu3ehK/1gti3ZyH/FDjeOZqsDyYO/SFqRYFtqOLTC+hL+mnmeEUZt6Ap
qes7gds3nJk/oLtgXDRZ44+TmseODNJNaHKAome6WLrbFgU2wc6GOmh0x3BZZkIRyaF1tK7j8Zba
aivByA9mAyoj9skLcIiuCxqqBzMvyAFPe/c2ieYwQjr7mgW5FECAmk7O+O/kRHadcwCI9gepxPhe
y/ShGu8PM8rpEOT5r4g1EfF+pPel2nqMHNhnJwDGLdrvspEjmXDa2kWz++L6GeIku8gJZTb/SUGH
0toV6y5IbUj4zcX5jPe7QbNw1tYSCTxusMn5r5O07L3w6r2lYsGF0ifXoJDvRu/GpEXdxkVqY9Xe
Ez0gN11KyAvpzemNC+cAt5o0kdqEPLfUyCB7BmSFBYIz0/DANzDANzPnPHdNcu5yde5UL+4mT/tW
llJu/VZiGE/yS7+Ed/3/paQPYEdukLwnRbZFR/WnQaT/y0tzd5OzBsdmC6hycd23SGG2fUH4D7zo
FPnsuVUdcQ/6NSMV5J4sX0iqtgtFBBLP6AEzV7ztwpC7IpPFa9CyBAZYlGwaaGjnOtMoxcOyvWYa
+27ltbtxaP7a5D6dmuTmGqQOIi76F5ctAWQdQxumow7Wqk3OsLZrmk3D+u61FMsWaXROTZPNGEHm
cQfjpb1lbfSteOR9El8d4SDJBurQVeQpWn74ptN0m2ucA9pBDsE0E3EbaSdl4OwHbfwChUSiwedM
1tzO8a1P5G1/8FuWA4OeRMlgFwnA6xE1ZgGLOBvidqdjoNartuzxP3dNvjVtXgdz3gCotv4hlll2
BGcfM97L/18sZ/pX9I48O0kU8vl4DdnITYWP3+nvQZrqo4lBTsRmc8lj/2E4mvaqI+s8Y+zAPFrf
bXRk+yINngkJDy5TZP9aXmrG2eN7pz0klL7eD0EVXV1ZqP3QUyXnChVP+On50WMOsGjmbOq2gVXD
fbDy5Co49ArD33ex4V/swETfZ+ao7iG2xH7BZAPoRWCP1jYrueFLDD8FWUxr7DwADFN9HWc8etpK
/5glu0IN/5RX94x+yj8HDsLcwazvVoVENy7gwnpYkBykmcy5Ied0JTm3tQFYlo3lxUCZyVg8/+Pa
2UtAI1A28P9akW1cJFIryum3MSQk0QjVn772MwCMyFHaQG9BmJirkpzYVdL6J80Gn1q7A0rutO46
0Y579LOTY8BgfcTJM7XVtOEnQuEVSuIpDO/S0THjOvq24x+t5herae4xM9vaWn74ki+xDnYIIgXW
ljKovjzNmM9H4PG2MRkedEVEPoYzdccK9bTcUq2Fd5EifgNyulcFQ7UkwfBgIg1oJ9vel97fKEbp
FM+/KgwtW9KiyTu2zHMkUHBriSUgZo5Sd+4laFV45+4sFMnniBGB/cf5JbFLBjmvGtIao8X0JgHL
SkkHEXvOhurtrqIFbTUtYIrvqmFP0S6q+QQdcjQrZN5EoCDjUHefMFDMAdsB5yI3YFlvw5hAibJ+
FTX/xLRS/yDcj6hsKTtKcmP87CeN0ZohBNmkjIq7aqAIw3yKhbMPOM8JSXPtzeRReSqcapzL7Aqi
hLnikyw9BDgxXCobUILJn7WH+Y5yjMO/tp6nmS2DGn0aPdP9/WxuO5NvJSMKBBkfEDczWQor7bMg
JdoUG0q21yo6NDU7nnAAgtJMCJ7dEVhEHnz3Pkie0Yo+9IwHaWhiuPZKfhRWxFKWqsZQyZ8qcdB/
zuc8B0vRyw5AEuq/1Jg0G2QMq9ZYviBH2gaq+wt/jHW8D2MCLIWn84FtN57MqQl/qkjeGyt/ZQ+D
0qn4UoNDsrzEPNNZlN2CJiyP5aEH4rCe2TlRtmxyZlmA/ZIfW7P4lx58FSzEJebC1te/05rvEP4W
PN4A253XMjMUj/Y/9s5jSXIkTdKvMtLnQS8MZmCHvoRzGpxkXiDBEpxzPP1+lt0r01PdUiNz30OF
SFVWhod7AAazX1U/DTjXBoVuQTdRoWOe5JXLCaZiTWo6XfK+4Fr3cN7VelI6O19tPj3a5cwhlMP1
3NQ3UIgMjLfl6ygoppndtLwJ6Qhho9hP/DHiMDVWhrs1I6zBk8UKRtppNczz11CWL3lpN9upyWmh
RH6zc84bBVSom9bCwmjUnGg6K7/tLOIELj7RANWGFCBfaK64Kj86lyEGu3CApEi70zaPh5cBGK6o
+ORR4bM5Sg4+8y6n/Rkmy4TwSRVMuyDsLPqvzNCRbXbeZCzZuXadRdSmN8nAqq3iUBOW3arj+boS
jI+H3viO+uRMw5aGGI9W/ot75kxQH8BZAd2FPcjlz7mc8l95v76pGEswdrYUqTD955/vDzH2jr/9
RfxnRBaqqqLa2w2BnDaB3wJ4A7xHPecnd/lq9lFqMC7h4NNArNaMz2PX3hXSeYN08aVdyytnwg49
NurosgfH0r6zqifpWpclz6ojMeEL3oh4tZQfZTT+4HH5kNI/zii+vDe7bgMZhY0i9gaeLEySyDUM
fGR//i6F/FeiK2/TcywTRrZlCe8P2N+FFdOL/cnbsddGYh8JkJXmIlazjX0HgwCWvbeBgoWdZ9Ef
K4eKds+WKL1R2tADBq7sxr6EfbtHN0ID1Vhkn/VLMg3jSFfclwViiQwWCnPdhUGjtXaW6gOnRVaV
IFiYXSXesQvJ2jZM9SnmLViAypMsnWPWccs09WNWYQKZNJekddL7QWY/gOm8Gdl4OxqGvogYoqAL
kooIXha+5Q3S7SmOCYnMI9a9NKr3fkBVYS/GZodz2q5v2W8cVbmzTFCLvbQfhiXlxSN5NKQu1Kz0
+sJygRf2hBeRZKeRoH50/NdZ0pAdnyHsmthkQvrIaClgS/by+7apbLCMAIyOcvZeiTBAHtqGDa2l
Cg4ucJt1YziH3HWmGzfB0dBm3WPWyQOWT5fxJwkWwFqOjF5bp7suSfoLhM6vok4+K5MsYcLNK/PW
IFU6H8wQuaI2dpDJIFU4XIdWkt1m/rxtneRnV2lhljRVrRXQcZj2yJv+Dfo6UxCLlgcBGiB7Uv4a
khypmgF8V20QV5iG+zE2X6Hl4aVkIMKqZn5ObV1tvNxhb2OpY2TyipJ3nIi/9x9QOPBf9Qf/QU0e
XcFFx130G239Bxiur0wffD/TJom2+N/vubxoFRekgsTr0fu6sKuoGHVCDDGZleB3J/bnwMzIv8q2
CXbEVQmI8UD3cGiTjawv3tR/LbA6143LLFmnQQPX+MkhiIRz9qsVDR0ng/NKChsYikOEw4/3ToOb
w0pKax0BB8qJwKIp8x1K0rKGhh9MGX9k178Kmv42nZHR7m0ve5Mm+BuS2zouVb44SciL82iY7ODN
nfqnQIdSKDMvVwhFPCRgbgJt4W007dHUqDUKvgZa3HP9wR58G9S2Yupq8U69HPrQ7AjQKWxN//x+
t//N7e7bgnIEj6/S8jSI+59WNXr/AsCKjU9nyls0xK+iOmZGd5odJLckYgAkhDNge8kOkA4B7ap+
Tbcw8r+YTbaO6sfYcgx2B7o36nTdDQMgvij89G14H72B3lkm0Byq6gVlj2HatHfj4TOMuUOzd7uF
KCrCi2zUHnbdsWq71yLnyvWF++pZ4350+GCICBMWAxBgmwF+l+z8+8nJtp/oiJutmaMc+Gk/swr7
W538jAv2Rl7cECIbvv/8w9IdFH9kMwPNcTwWRuChBMf/+4cVWpHhCAfm0GSVP2eZfP7m/mNt/jlR
owRHS46QwrOf8xj8graAqA0gGPTsJugwlpv28PrnP5Ar/80P5CvL1Iu1MH3xhx+oSrg5mPr4Oxdr
GBJO/O5lj1kKO4oi03ocj4Vp/GDKNTKt8A5FcOyrBjkA0B9UNIKt+I+rjNtjlvIT5KmV0M8zVCRn
emuT0iK0Ruf6GefVkTAu6DYLxmng2W8SmJVpwPAH5P+VfifxyGYsG15zrzzSXsOTiafdum99wSUP
HWrOn6wyAJpTE+/XUbqMsrS8HOmjsqAPW3RFXKbuYQzd5n5pg8uYg/N0DOTyUTYr46vwiGnBn31d
6im84Bw0hbaAhxkbm9xfSwo58yI764VO1lxvg4p/hBOnP1fQd/B7Q8hvBg7dz7GyH6Nqefvz34P6
IyvfNVG4bJyIQGuhR8o/VC/g1FzgwbNOlfyUa6rTaKoAdjsxIOvc9FylD6rO7uM4prQUfotZfCQB
+/mMSgY1JvXqN2wZ6YPKnRmYlcEZIIEHG9MHirKFrgksGh+DHD0M7569bjtFDSNOKGqPcjZwz4PD
ZpoCjM88Iwdq1OX9xJBgrWvycMRRsRqHt62+OaE38UFU3t/Xkf/fVPM/NNUIRyi0AJPOhv/zz304
/+i50YU7f/vLMXpv0ui9+Prnrpp/+pt/76vx3L/6oHG5iIQrPcvTjTFAq7q//cWTf5XSVIrHIGUM
LqvS/2ursf9KHY3nsXqbtm96/I3/KqvxWaV8Okps/sxx1P+mrMZS/2ZbKD0eD57J91P2v/DhzdyE
yGDMyy6uKE41nA2J/foVsglz5bi/0mYj0buBdpbKhqro78PWqL6T1rvYRbmtPHdEr/aDnTOL8bl0
u/eF0tyjiNwQhbgG26yv6DpJWJAKu7h6Ufiza82LWBJSN8n7jGTFGTV3N4uSyz1Wmu0wuZwIKlDn
Rf1kCiXf5xx1xSOHtItV9mA76lcl6pwuZ+a/TWEfTL9lpUHHcdnkc/6OCFYrkAVG/176LTomxi8M
CL7Lt0UxVODB1sab1zRseKF5BTAloKfkO8fzVh3PMjY947aDb32pM7xIsxA4ETODsoxwW4fEx5hj
RGTLNgRgFa7OEbU5+mEQLsLN5SWXxiInOgIGQJYBoRcfjYpkeY1b0KM2rNPbhxLAtvLepJV+poEJ
+cRwmBuPgpTtsinnSi+sQ7TBbxlfScTdYD+bNhBEgzcGSjsl6mkL+bXZqyH+OXiW/WEn1mWqzqGR
yMfA7pfLMuWr1pNYikuzOcV1cbRkltxiWBqu0bD3TbmK3Kwksj6qe8ucrEvmGIdp8tT97/9U1qST
XSbDfaOcW9nTP1aWudhKu4YkTdZiGxkyuGfyLvXUfXzNMo0HT0NIT/VM8WxJmKxRkXxOwxFQp+sv
W7Ppn+fIys7zotYRmcYj8UPz6M4lGf3efi45XeY2YKDWPyuS42dgGm+hVyeP85IbR1BsGEIoI6hV
U7+7/ouUKJidRSDeysWahxB4W3rNT3XnI96k90ntCzgzhbNTcRABQCS4kbB7uQ2jYG9MGL06xpeT
/7IIO76gtjPkNYa1ETb1HmKJ9zh4/a5hIqz6MTkls+SA0NhwTvX0+PcXpdmldOFAqO289FpEC231
Vvpj1rPnUk+h89l5YU8DDl8PqBlgXTtHaOupC/ElGd6rzC0pjcYOUTPgDvSkm9Lk56xxL0E3zec4
LZa7NMfZwHh81nPyjkOVzZgfpJeWXCUlkWxDMHwDL9/zmCZKpJa17Ji+93oOn5BZxSMO+L5fFXpS
bxjyOEISEQ7bQ0b5bSuIvurpvkOodEzw7cbdbtTj/8kXd5kWBAYtDeRaJOhm4IkEZIDMagkh+i0m
aFkhT5c33BQnFywF1xlGccc5zwa3ndKihKnliaKz9lwi4pyMojtGaXomXZ0ejNmOjmY+q5Mvii2J
qGkvsFhvsr7Pf9JdXGCbp20ge2m0UFIXoJMSLCD3YKVwYSOnmANNAgV85ojaqedgoeRYay8Uf/ub
2lyqsxlNRL0KnxZ5TRbuGJKIqUtuPQWdO+s5rwv10EV9jvMFsSdn056lXftoaiGInpR8hbccTQuV
KI7dfYTkc8oqp7lG0oBAM2cbDh1EqQp/56M2of0Wj4sUOEGLlY2JeFvMFoFmXQlQ4qY8OvkwcHYF
ZOePotxlQr1UUzLSzgGsBP4QHBSf6MtudmPzZtGKWKe1MaHrYbVahlUXNU/FX/MSoqShFjPgjQ9G
3TZHp7TOptbdlFbgdAgjGAbj6CwB8Sst0zkxuSnFWI+SPXBezoKCrWU9r67UNU7BbojcSVjAIXjk
WgikYDZ+9sf5IFoHAqOIzlnMSuoGbXtIOebyWRUbmxz/ZaktuQWghfr2o9XqYy+Ev+mEAwSop4md
kdA1d/Mrg3OX9u7gahi9ug6Bv6HJAS+nS+i+PLOlcXZMu68kOH6Juvk0Gma1ofWJB+TgZO1dAxzP
KsoTn8J7VfMc8JBVF6xQcKturFCka1RE/MiVQ2R4fF8aH6ME6myUMu/oaPGF2dCuuHweJ5Rc8BPI
0WBDAq3xRkX6yYA9pKhnejL76pHX9LQorNXhOb1GubVHdpuXu45cpn+aBR0TMLvoAIp3VMo+1Fpw
nvFVr5opfgowNtwS2EcLxVR7Y43ttUztY6Wla5gzz3mPU9rExgdY8E5MZPCEFrwDM7pLsGrcDDzY
VBAf+uwO+6mX+pdUC+ZymxpLspodj2nOLKFdw/hgbas5tydQ0QhebDxVkrKuXc5sjtbj7eIJKGJ+
9GVzF+Ox045vtrb2/ZgE4D9QSqaunt8Srfi7WvuX2gVggg9I17ik28ckDcUZViXDHKPFOtDiuPfD
3FzbGsS/ALDdM9O1qT7apjF7+psgQMCYzZd6DE+TLr8UtSU2ZE84IKbObR8bGKVtm2oOY967KD3a
6FB7/Nh4Q91VRKSUkEj8lFIv2RDx3DKo+6YChQBexDKFb9/Z5NpP4TeGv6999WqLRfcRaNcF2Fjy
bedWNvUdfKNnpRgVTQm5O9I83rpJBPWRuQOF04vugy71oGoJe2OGaXj0hXeuXwbHOTbaDUI9Do59
28cJ0Xtw7QICDjb2EQ/jiNTlRtpX4g7JXZ/RG1ODpQ0pTnHD5MnUXpSWS1t7U/pISwbaryJLn/sg
usyUqczlAvzUdp86bXSpteVFLSJbuRBO8n1nQaYNMMeIzoxvhG/RvQ6Lh3EkY93UfO61p8bCXCPq
FAJqRC1W540r6VLUKgQ9vdqTg3mMGHpWGZtSjKAnb7OxAPrhIDDyUEv7Dxi4VLTqcr5O2tPauPWT
Dhgs/q6NkvW8YxvTMaQxn0J7ePMp/2S3QHFGijPKjnkw1bO1gllUrTwr+bDH8kz4DuQMWrCt43tz
PVDC7jzZpbmf3K8+gATRxQ9wEu5b/hlNcBOFbQMoyT4q9kITpcElvsJ1FyVvcLb2g0qRppP0Eb2V
QT6wEipeKSpMG9zZ2At9bfGakpaqMBfa82/7V43sJAa5mUz61YzokT3wxwxAOYNGyl4Rkl+ab+YB
2EKq/WUpbairtAomfOVWtp01tBdcjoBubE7d2c+ZCoN3SbdGoHOm5ReCME5BUXzZwDXx44bRkakK
W0TkBuDdvYl8XQNMsLL6za7AejWuvKTBfKz74YRljRjkFTP6iXTAsQiZtU5V+svi0zdNZ4MEB0ID
X3QSsv9zQFs1PYTLNqVu67d1DIOVjBOEfEl5NLZLHElPqUOQh/RghKYwLIDUJPycF2rUMIDp+usC
HF8dRB8l6bh45pdtW+V5slowrDdRxetoOWpVTvgPS7kBunG/TMFm8rynSjJ6W1T4y1SoHqVx8BTD
TdpVEu4D/g7n6Kd6RCaIJsJhbxQS7puuAfqA65rBAbEV0EKSYuDAOZQ5WL3J8J5cfES/3x4HYIY7
ZJtvZFjtUzP5Tio+D8slCaWYXWg3HBWQ1qbIrcO4hEAfi18wMJ8dKMY0k36YQKwAcMQ3KX525zq9
1NHyM7X83WgtTzkXVuDShNDkjzkRYgM7f2LBDDf4pta9TUdw03sHs6/f0pyX9Q24Iri6Qr3zVr17
dRuK+UT2oczk15L1b6bBk5TScYlZEPvvk57gNsP8XnpbioAK/8MNgye7t3eV4z/FC9k+uo3DLPkw
a04XuWVfRauueRI8NRRQR4PxXRXsPIHZ0mwVF+1bXoTboE4++ir76ME+x/wuO/fAfXWXopXyl1yH
N8A7zcb4w5fWPcmJQ+YQ0O29b9cEbDUBvKcVgIWfR6V+fd8paFKGQdYSJ6vYGrOXLQFjDDRcZs1O
Ve4HIFfu+bJ+K4r4A1zZOovfLJqApVG9VZO4L4SxcX3rvkQlo1jhTr+9us5+dZl3yAg130SA9wrf
fwpGfvYouo/S8YGCpKu1wy8BlZIz1XFKKQZODkUloPlQUMP9QoClL7GmthbNF4Ftn6Y5vudoqNnH
r1aNDAZ3CJckXsWM7RZOa0yvQJYeBlyw9QCNT6jmY4LOThDECA9yJOuPJDNM8DKHEPPi3HwID4iv
ttmSsiKAgfM21RZct2e700AOkbH5Ex/iedJ23UEbdwE0fY6uf7dM5t6ZxukC7B2f41Lv/DT+VLAU
jkwzj7aZ7L1O28Wy12jOeohHyCj4hnksaBuxFmlbXNi1mYpLg9NYastxBM6EUxijeG9kmmhERCs9
0DRHlTYAUaqiP0GwTAHcVFREL96hHrBwNDKSqCxkgIYElpcaiGZmuYEim/bbOcEnXcXLneg0GS1O
MZ+ocLojs0E4CGu1waToZKRYPDvtu4a6xyT2Uxq2c+tj2oXbZqRHB1vLdsgMIm89ZnOw5trI88iS
+1arvrrXWB0+cu5Sf4CFOrsn2NPrzixM7F3N2uhDVm3tGffpSr+xCHVvZFrhE8zjH+DlhjMqKSdx
m3iEmNp1kXr13diWe78asx8WJvXMFcadTetjT2nemtjiC8F5caBe/B61cDxr5JI5Ut7l80s6TdEw
ECsZDihfwQFoVXqhSsLNR4yh2j7vDELsjCqR20mb68POx+mS0nYAMZEzCk59emAk5TsCM4tX+CRL
gcCUeNDnJCWEt/PGfNdlvv4YyOcDscXqH1t9QCSTC5TaU/9YJ4fex0ydWuRup+nF1pEBCqF2hCW8
zRQ75R7KSHXbh95LmAjtarPiY9XHr/iveO3Anp/9fvzou+aR9tH+gdHQZx7B1jVaui1mfP432BAx
mY18YukCqLP1qnrn9b29wrSoLtKvCSMRkPCyVGxnHZooWmDWtklRb+x08b50QgO9voRe5rQHLy7j
xyIGNuomY3JtB7IjkfOAu+vo6biGZaR3nssMFsdwfq6AIPo63OHrmAc7h3SH4y9f9jWDZQKhRn9f
Vs1aLSTmcfPMV9lgPabuDuk6L77tnBoX1SYlYkSF2bsTM/4ecN1ycuMnxk/JJhE1vi/nZvSLeWcQ
7du3aXEBDQ+dLki7uzB0bxwdcQmkf7PUptgaOv6SDdjKKVp/n0jGgPYjIqPDMsRZ8m3iGN29SRaB
Gk1mx3FMVlvHbEjE7DHr+2uLsHgpBV56AS2gJZ0zWQoCSmRt4Qg8k56g3Ch0LxSpBZt2HhQuydnD
25Hy8QsThEhgf5cIgED07O82T9eMpxjBsJWijqHrWMHN9zgznjNzVOsd/rDlls3JxZgK2EoYH3cF
FOHraDIYmiKQf7aNbZ+kUqAzS/lAWk8lDbWkcrjv54DRmx09Gjrr5BJ6Sgg/EQHs0rDZWDoV5dHA
ZoYTx/rAd9aLR5CMygrsJ3JrecDueoMWcMgRrP8krrBM9GsXcZviFtJKppT70KkArpGQMBeMCPNw
scoifiqhTo4m6IFEIcC0hhAYCYebqZlhbkmF1TzxS6j/M66UY40zBbGcIDsDIyoQk+klJia+FQ0m
O7Y5FDIknbFy6vqHDdZt09rzKmhT6kAYXK1mryINXjmI0qj/q9gIU2JQIEc51lyiV3PJ5S608GUq
k2TxSJDbJdwUpLBCo/SH0VDrxLTl1R/UwlkMYFEOYC73hpn2V+qPSmsp10YyN7uhG5k6kS0tqAvb
Wzm7KC+YDR6eEUvIaN7aRI3rm2ZWTCInTCwegA2GCZm3X6pxQUnO4l2pBv/6+4szCovWpMbbsLOp
VxgpkFEGekYqpB2cYf4IXrVVe7vOOHpQNpDOJ8eOln3FgZvsSXLxzTbdO319oYkI8vsQMQ1KiKF0
0RwdnfAa04d+RrpbJYE37COn+QlTCCW+3dEL4+FiDtjzhrezmzwVYfUpFoIxS0b7HUvoxshTsKnk
ZmEXzPM+b5tnLFHhujLpXMLsS0LdfU8Aa8JDZJrqwtCLsjo/oQ9F+yVbPg1sazyMBu4pbsiTImDO
pmt+aTqn+ilmcM9cDP3J68rhqeE8hzyUGSN1Ah6JSKz83NdOV7esPq1Bj58kPsDMcz36jsuGLvuA
/8x2J/XfFPDnbYzl5Zi4Fb+1+qulluApM9MXS7i7oZ3K+9c4rQbO/dTHYXBkaDvb8yGwnE85En6Q
OnwR26ji48L9QwEX669QT4pR2zoYwv5gi+EIdMDIov5J4GX3Ol/tEXrxf0bzLb6z4TT3jTi6aXbp
O5dep2lGp3Q9/w7K2z2hQbXL2/KpzhjONa/LMDb7MVlwli8V6+28BI9Ojc8bXbg4kvbgDAJbp/MG
DGSZ1d/YxG03evq/d0B+FSGTjxZj9do3u/DBNR7R+Xvm5wXMObe5xAGhR5xHBuieXKyqLqq2dnys
52if2nwE4DLOXmfM7OyInLXNsGNwCJyFJpkgr4Y9sSWDD/tuZu7kh/F93cTueg5tixELBDfdZFTO
LcA63dLlHGtZPiSdax+quItXvowvA4NPWJ3AZdvGvvpp/u5yXawoUSRkw2gTTczYAVIOb2JFmLFb
rG7PaAtkWM4kHNKtf0mSEaPTB4bhV5EX+UOZTIT6J6g99IZdq4JLR49bbjiIte91n+77KZp/JRPn
DdqMrMJpvrqOPctQCoA5pnHOgmDadwsGEFwBnBKyU+0k1F9E7rjFgd1uK5xohVlivyJN2mDVOcaF
d1vStHgux4SzeIjqmdGPdUH65luXN1GOZa7IiuVKeuicVi2BDx2BqvK238L1B81i0OMTWa67KkaD
jemgDaduiKnPnDdLKAn1EZ7kfA6pEIAcA4xprk+pR52T/reMmMwZiY8NJ3hdvgS3A3oDiWP8llHM
FjE2bXGgFoPwi1rowFoqDoKc27cj5/dxKUeqFEDp1F3NA76wPqaYriQ668NDj5F5BYcewyJLJFcS
2c8Z5IjrWZqATOqZw8nO95jlDKgCvVsOZ1zatN8wR8dGuY0DzvIOx4dzFta/OADQEjFGOMrn+IsZ
dHr1Ft0/XSDhKziV+8VnkxFkDBYrEYIMyTyYFJ3/mA7kGjOZv01VO29cXSRb5b9Jp7lz6bTlQsVD
zS+DiQBySLchLkxx9CJ2iO/Bvo44Lwc6+KWsT3s2xV2Vc+06gb+l4EOeCX/uWrjaND9VlHjERNIL
n0CSr2D+2zJfNaMrd8qDfDEXjMWUCRErnXsgBjD3dnk9fVd2Fp78kbgUgLluVfV9dEZAwHXJ1Gxd
kTM+ekAqyIi24d4iwcBrpfWmEHqGwkWyC2xW89kCjsz/Eh982DHrnFND4DJKaYFMSDfGNyFnsRl0
XQEdad4YkzxYmnjnetEFrIy3JxxNq6RQ87ZfwowAODtNJxMbQNrlFrKHeZdU1zoI7qwuK15T8DuW
hCHrlmmFxekkFgtQeBHOu0nsYI1Mm2GMtzURtsDq7QtdrK9Azci35fbdQGwZhkJqXl2TkHVQ7ZXw
09tqmtaOa+FCMfWwkRN/pSbkg2n+KP3I35N92IOsmw51Rfw6x7Neza1zSuPpe0rH5SFHHMiG5UtI
Vz2rOPquI3MvynK52gWbtnIZb11GxIc0U1shuEULSUdLYhgA+rhNwE26e2ebP8dZKC4yx+Cjd28p
m3JAhv0N8TuKTzuJad0bxaquQL+XnVdc29bG8Og2MAHZR6FtsJ1IwZ4G7ZQyYLXvRh16cpNg0w8Q
gaNEGTjryLOqoDsPGCRi3LrM43RJqlGN2yy6RzJLD/iFX8MWLGM4ICkU4EMNp/qqZJfv8tQCqtQZ
28qlss0MqwPNyC5pTendJWLaCJFkuwzxCZ96OO6xscY7xNPN3KfTQ0NYrky6117O4ZuliTxJR/Fp
K/JnN+qWlWPAhKmzmWG4/OiqeSI2xmLg6tlkFzT7LGE96CQXWZQfZ2eW58Tvfg0qyzZKeRQZufoc
FbTD3mRvvRpZdJWY5S3lCjwv6Q6ITRwUTdOvUBzAqoFHvKkoI9r0SWdvpsT8Ljt83mMV5AeUXwq+
lkMINdEmrUJ7lrY76wuWUpyd4ZIOc5lmTlKvxlxjUXiwCxWu28H3tx5AQTUzTJsj48RJ0r6G2NfX
dfkw4wsBInOPyPmylNbHUjundlfKZtyWFe6ODBd58Vwq/3YyxUGFjOodh5QJvIg577cjkaUirjzO
UBAt7RDXg0nhSVw+Vlh9cXQzfoy8z3mOP6xuAUSf55zL619ldPEUhzVfb3TSQZH5IqbJIY9uI0VD
6qalannlQrbTNVQjaVSyx1WGix/Dm+Gy/OL2HtbFVOV7tqDfhaGbbJKqPzF1fPT6IOGMjUebHBZp
V/he3ozHyn9vZNxvg55ePM0FmmFgtviSKV9KRnJaxaHRaezZaJ5cVxk7g/GQy9n4gHecM2nWnEVx
TEDSg18b2NojhN9UFpyLpapjVKQ2oRfbbLZcv4PrnIBf3PZ0KwWhXZwBVNyZE87KPPLER5H67Y72
OAIYOA4jg4TOKNdTqPQTBk5uo1L3KAV9v00CetkhR142NcuV1d/ye9SV6iiPwfAy09mCcZkqR98F
OGc0o7Wbg7hn/KeWSzjb5bb3mvh+qitOYcrtGX7Y5jbnlnHLSP7wMYOaQVS+UQWD8LInHdf/6B33
MjS+d07N6BCS+9yXpXwPSvSPXsTB1VnETSnDbruM6AjjDPh2TPAfjBFyksJOynuYbjvTGR+DtjyK
bg5vSLqUZzBNNObCRmYUUFLiML6bGPnWw1yvono0TlnivlpW+DImJS31TsoswgG8YPyyw+UqAic+
ZOoz7b8KhO1OBafEzm6h7Y9QSjlKY76+odsiP5uv9M3eJdRpupQ0bqgNXQ3CDDcNIQkMzc4PVeHq
G6mcvlka+cj+elvmoQn/sLGJ5RJdkqrYG5V/h68sMvOj8ocPT6D+Rw1dPcO8jRyUdtMS2ygDA+cN
sViPjqDyzf+cDOCHteti987UDncsKT3l3MxReqYh4LbMHB71xZYyXRvvPZgTZ/lkDLYjMdfuU1bq
ysfzQBnAbd41t+S9naDJdrbl/Oj7qt9YjfHVO8HHLCk2ECSNVpHH1TXFj1Wl0WGG+Z6GSKlGCEzT
ah/9pnh0CJk0RbUleAP2w94VMo43gJpoA1u8k0RwATzVP7SY8FaicS32OzigZDHet2wxrb4D/O62
5loWJV96H0iS8VrM3lcUqE2dcRctKorIznM4zzx6rjAzDlXC1j/Xs9j2e0QH2tSu85k3h6GKfg7O
cLIXSLLMNAx/+vAheZ0hJL0PIUAPlsHFp5/YnCPO9QPnfv3DR5JShaBk3fHHR8qx6YfTro4oGVHm
pubc5UDcvIbSZelFFnVS1XyApCBQHSWLq+/tUU+7O0VSYleiCmCeiHhmUJgEcatozx01D3Ev1Y45
2G1hCAL3TDl3prIefHVe8GNfx3r4HpvQI/1ObstWZKumBRynRJI3mEJgu7DkW2+qAwqZeIzbJ8/s
w3uYIlCY2vqRp/i2IC5y8XzPujUQRNMw3GFrGbhuw+TszlZ8bifTPvGrWcLaoNOIuuRJ9vbVxLrw
NNYZgGD/OfTGnZnN7YvhzO9UCPKYEOjvdIuzUFhmDxEGP8dPAeFqb9iNPNLm++ABT1g39EBtehnQ
WxEyT5QNvaV+fcZdLG/M2jYfQ+++W9z4lNEbvir7YX4UycYps+0i7fxRKucpd/wBNJneFDIDVEnh
093neHC4QaJnKebsqHN0pymOR9WMa2AUaqWmEsXBDzpcp5GpH8nDLjchfrcB5dOW3btrfn/dMUCt
3lGqvQ/m+MGYvfzWKnNyH7WryxsiQO+816MAIm0pT3A4AaZOHQYprBwroNGC+0fzvi26hJrySlK4
aHjfc96OFPrU0z6eDK5lFZ7ZwnvH3LfN85AEIHQcE0MPR71wtBRTW4jRKXaVW44wUcYwAspc/+Fk
wNnaTY0m+lzbpbujqq/kgA+3pBw6xQLUI1NCL981UX4bjUt1WxE/7qfJuitI5O0d0823Nm4zUBOf
hnbiWkKRBIa7i143ZsaxLaOvAAcOL9IUhykcDoti+E7RMB5nHm+vQFvZk8YhmyWG61snbvxnjq8u
yFzG/FYABCp3V2XaV+cY9Y5OVTKKqaffD10+hHDIACQquQ/HwXyqk+4yItEdu9o/j9MU3XUAQu76
NHpNyN41MqP9Mw77ne3KuxI0zIZaG+JFsChpi1PtI0YcEHRNpne6gkwgsF1g+iA9UtHUxznN5Moy
IMNGGd6EtpqXA65mZrxMEdd1b9r7wcSMKkoxXdAtKNCbi0vvsX8jL0F4hZ+wKgkJQCK2Imnu06J6
lSKJyKCQf6Q9Sh5t5FRGg1su2ZpbGD0Qx5K7k9R/XvPiq+fBDSxUXjjbAGsDs4n6a5XH2E7/8WVq
O2C9+oDU9ZTfVPTmwkWG4nMwsS5Enmccm2Jo7xdn35fhAjAdplo8+tbJ9EPIe3FwNKtHB9sp3zRn
1RwOkUPZGbar+U2fT6g44GjkkDGV9UUNzvgVZSVZvAPs/eGO5W2TjUl2HIyKBBYH4mdrRImhMwRH
xmwm28YzEKBS/7nMfBq8+/CUmrl/5q4t0D5HWDo00BwdnUUo8vZagOzh6DeIQ1mLtWw1Rg8L090i
1Ikc3P9l70yW41bW7fwqfgDjBJCJdujqG5JFVpEUqQmCoiQAib5LJPD096tzrx3HZ2CH54492bG3
JFJFNH/+a61vlXsA92LTmpiQoSzM0V9aeeNwNh6JVkB89nlSs9ijAVLM03Vu08+0iZKHBo7J3rOd
coepGLIsVqx5SfNHg66mLL961VM4ruzJnKKgqx7CvlC7fmQWNVLjHcu/gmkwlwnu6w+9+Zj65xo7
/snS4OOiIeRmURzMivJSTlwkvUx28J9vxaijt6jNJ7xzMXlIUHszzZUYY95sfOhvxgkCjqdM4LMT
/oCf8NXX6Pyss2ngY9fcl6q65D39VmAuR7gnFu4QG/HfS5z4YaEu9IphyN33aYMqlfT8+dM9WlZx
0IdTnG5ryAgb47rDk98IBhYjrQuxLhqbuJZPY6vOfHHrGW5QvMcp/jn42d4VE2EqTIEfiWbiN0m5
jevYOfcNRmL+U/+0kBtcLYKtY1R66SGVJIyIZmJCicXO94KEtWB/6g2yaTMEwLKpR57ARLda/Myp
BpwGhxiAPEQtha2mo7zVdwdWawiWkEd5Wt+11fCpGaq/c17tyrCnKyKovpkIn4fWmLXKDRUYfbSB
osgLGjjy3pHpFzIf07ebXinNNki+6oQhRWOCJm7DGE4EnQHRLtVDWv4qqM+JFPL13F0QfcxuTEil
AS6DsuADfBumdGLn8FE0hCtVHT27Ofm+KTg6BKo+ex+ZT9vD19yG5mw51XzhoobETawH9wi2zBQb
VWKKzT89wP/fMv1/s0x7/v/RLf0/qt9p9/Xfnruv33/69H+zTP/zd/6XW9r9R0AQI8AQHUWuw4rm
f7qlA5//Y2NYdCIZugGEov/ll3aifzg+v8t2iOaFdyP1f9mlHfEPX/AHRV6ELRgF8P/FLe38exrg
/iXwRDpRFPpe6Pn3GMm/ZGqIj1ra4dyMUsVVeos4bZ4YyxA4vTryL26Qhv3GYn22q2xDxwWukG0x
sAH6F5P583/GpP41PYXdO/y3fAjfBgtnAgkewxCx9n8L85E48TNrjuAYzu7VoCVgC5jviDIkUMZb
8RqEJM3De6Op073gB371DPfzQKrKUcY7AI6nANXhUF/nafnTS0n7VWk2M4T4Gan/wRvZBHR7Z0qe
0DvNjicJaZIoGp9SBYh6pVoPY1BriRf2whZzgqiOYUoLNgLSMqxNQoGb1XE7Si+Yt1VC31Zqj9PH
yHkFzI8LXxOCY3T2qZCcEXKpwlX8esIPo3GOznIb+6r8iUYoKDhxn/qF3D/+O7UJfc5jK4xn8sv3
KsZA2jgv0eIGOyx2dHwYuz13QlBozjLmKuXAiirvvNeIi2Nfz1Kfhpw3Q1ZQ5EiEOmf3m0z1ryEI
++PIgZv2wsEhuQUCyU/DcedHLuqjL+ONy8tqq+8uQYjbydvsRkWLKHZPHSvH/2AuiUg82+ItnSJa
bKdE45OACQGhKvDee7IGvGHoboX6zwFnshqQaEMDjzSBhEbt6Mp1vHILlzzZNhM5vGC8N36NbSVJ
/E4eWSMXzpTnD684sJtNhJCyCZI2vRXV5NG6Rz9rRxv4VnY257teLuDkvV8gOty3pMzV6zgZ68fE
8WKnvC4+CBe/ZVcDiGhrfE9y6fTvli34lpK+6sUtQ+g7sW+Nj1Hg39PVSGlWoBlNtEMQD2iLU/cX
C+XpWAwVj2zPxxhIfgesRUJgNk0OjsUE7dhNtw9ybLGVwgAbVGiWLi6Jg39vkM5SWhD8HotxRsgd
wRumKiBrSmCyg9RuummGDokgzwdomcmwrxik1ksCe2quLOtXQG5oC6d1fsKapzfRxAWUcR3t3LEn
OS/78v5vxPa7gbeVaZIfi7AEORpHz4+Ji+2kSGvnxTbSeR5hLF3sBttD22gDF41ptFIfQTxCtUyG
4QV/u7+PhKifIbb4G08j5qh8nj/7wokP0hH4sfA1bqtR+ce0hfvrpXB/Olqu1+zFm0M9EZcrKsmG
PgvQHos83VZR+Zcm9mTrTFH5GrsBGey5Czb8GfWaIIPPxj5aHgxM6mPtDSGs6ERsZTVH9QruLcOh
BXurS+wQ30HcbGDjZRivrHAbx+RjRynbPXwfiveirEg33M/naeqh+i1ES57KnvvQakzAqFjOJSwX
ALkQSXHHVQtrrrB8zHpLXsPx1acSa2Qjb5pl2Ue69h5D1PS9KipQ3sKMD62fPNahn++JuuMpdmT2
Pddd+rcksIU3GaOoQwH9AzER+7IEsM4SHvQHORY4LKGYPlaQd49LpT1Wbxyu6Hkldzt68TUBbP0l
mjA7sTr1DsM0jkwZRXvlYYztKKi7n6IdIdCy9EXj8ukmbrIRvcI1KIUHp2NjzRXfEhEdx3nvRSIh
cw9rD9zQHQkXY1LaeT3kuKe8NuyUvUlkj+OEATjtLLVTCY2RaR0yjOBmJacOXGbYiNYmWxGOWsIR
lMTmNe1U0rXiC/zfGoCdF8F8ZTDhJx1lYvA+SyccX8AQ+pRM2H33TtaW7gsnTi4+YJgT7zv9GMsU
52znUQk244SZOCl9NnA07go0QYMSq9jAtBvlO3ToihMLhk35kDb4iQOXVcEWBPKfGS5Lcmyqqt1O
I2ULYdF7H24WcSxWdQkVdsCGXBHK3VfuHc8ThVHzN6vputjGSzf8DRBd0beW4aNEuz00fn2pUutH
a5jMKotrhynUW4UVGC18fXn2EWEXW0P46tdsMNzPIsh9xsU0qT/YjdB9iVV6FTFMH+PpziUqS84l
NKIWG5sNIwM9LZdsdzr8BQcZ9ndMGeVvlIM6EumGv3j9WY1Uhe2WIZD6ASlT0QrUPmDWOOm+voBy
fFjGBSdk7sIlzXRmwezn07dxutQY4DqmXmN+z7RNV65HYYSjSveWNLU0u6Gxmi/2wp1GO54+ir42
GNJ8Wivjmtc8rn6++TJaprdGuUT3rDZ23zHN4RSMrPMceiY+26RA1r4/oSF7Q2aDvJCTXPv3mylp
OnlVbjtHZEjyGJPuLLwrvV/irXL1IrdUe2BEy7P+nEqUOOBuzkro6MVglo42TVdi2pQ1EZvFrTcL
bXK7sWthUC6N+DF3xfQ48/A6NN0EArysc3XSZdT+9bn+cb4xWT+qjJNr0/fzW9Ua+T1P4XwcWBns
Ua78sz/r8A9MIwfSvMDHZoWO98Dh3aSEDaf2JlLPf6yo1VnpsY9PjP+/tfGEOURBCY0RS2/7Wbog
tlzeGre5bNuDqiyKBftEeLsmJyexIuVmHuUSy4NL3ec26JmgJhdZctBT8N6ndhFeQs7E9nZqRPGp
86sV6fCshAJGDXB/a+c1za1EXFr7x+joEU/XIp4mD/QUDv9s4ZcFTS757Wn006cTprqoheaB7ZDR
Qkj4PqSVyrEQPBcROS8OHyivACt5SSePkQTc61tIL8ytHhy88Q4FC0Ka+hIXVvJW+VF6ZClNqtPX
/BHMfpNiSdlpCtVYAuBn12cncMM1U6P10oSoeC5jlhraX73NYt5xRfO7shWN0prX5VoksX7DFljR
ha5aEDl+lZsnnMhigKYx4+5eUo1CTI7WHJQzjZuwtI93IvyvNIBqW3czSpUo+8eAgM7aStM7kpyy
Ms1HziaTNzt2K+IAJjymVDZfGLkA/rZRD8THBjCPYsTqQVM8CtG+7Clej+vBnJsYfQNNbxrFAUVx
mdgTKSJgNu72GTNl+sqE47+6/ZiSQmgYOvaRCpxnIkEQvma/hPlSE7VXneyu/K6dp+Zsj2d5mtel
V238wg7OU4IuDAY3KTdVTzKdeo17/yQODofpAA9IRxdPKqNd1XrWqnaCgh7vJbnoZfZ2g8ul66Zd
+OBbLblh+jAwHaBb/gGFierx4dvjF/IxyO78JIKPTk+gBgsdj7wKrP4XQ2+9GxwPYacys7439LbP
RZfRxZOzEtwUJMSfwNT2Zk/EBV03tO6Ja0FrmmXq6IDjymc9QQkHZRa6faoz3gahN9I2O6IAmNhG
fmGzyuoHHdR79KkCfE6hWXEMJXp3zvIof9X39ZUgz7P3dF8cFcztZ53Cj95Sfzf/CZrB47mYWs0V
YwqV8Zansk2kepzcypY+XfCOrMutLpv5z8Axql3ZoQm9y4ye8pwUFo84qkoBPlfzMZDdhetKuQcA
ONT2ZA3GpDguk4OHfehI43Oz81s2KVUw2k9qCnh6TmP+bhBtxEkn2toQ0wpiJOe4hdMYKpYughjP
yoH8wSdBkkg71kFL7fwa+0Q+u5Pomfv72b71rBnvZEoEhQ1IxGrr+hGSRjadnWHaU/Bz0fM4b5nR
UOabhMqeXDaED2xCPlFexXuaoKzTRO7Ga/pX/AcMJUXVb1q6YImaFAwfYT3zoym5Bkxl7VqiIe9q
ZMGECdj1sRTPoEd1Y1lvru99cHrgLUDvFJCR6Jm3dXuu8eWdqWMbdizgx51rREDfTdt8sEytV7RJ
UfGIvk1aMO8OXgB/0vJbYHd0Y9dT4KwNTkm24wsPIGi0MRhUljT70WG7Rb61uibdtcsN/Hic6/Kp
A7a+zqLFfHmqiF9gLWF6mljXJYTgc4X9lgGPkoKi/xMQq1gXiUdRYa7mE4eTd2NTMzFZpC2c6Smx
fBiXNDRJfppbNed0ORpI/K6T7hoRUJU5aboTM9ixqVLdqszi4BEfePreltaOFiaqbqtPtwNVwvaK
RikMbRt7QbKzLPXNAWUA1JbkZz/vKPbxRTEizs0cN9gOryYv7LeIBDhkqgAHyoKfOw4YaqdWrXCD
b+uh+13MEXbjcsFeYypBa6Z+zNJqOsKh55VK9GqZuvyScyo9TIWIHzQGMgw6CCsDE9FDuuTpwVHt
3RGARTVN4d0Nw4an4DrEV+hZEhfLtbWG5igBv29VuEybOQXj6ZQ9TzavmRuqcO/KV4S1Acb3vJ7o
UHcms8rqyn1BpqAhDpwEnzzGsfUC0AW2lrYYo8vfPDlIdgRtpbaBPe/j0e12jZ/NxwybPavR4c6J
S9xzOIzuS0MdF5o7nOXYsW6iGX4tcMxWwZ02Ci1cnceZtAKBn8456CKwqAjG3pdNabirOC2DCAUP
VfgQxPTHBGWgXzQjET2xM0dCfKyl5nuveCowjUEqh6u87oTCJiE8e7OkVfBaCuM90KE4HukHdFiV
KvBSxhEsw0hVqQ7g/cJKf7e4Olwj8pEw69xqC0fiYPuFeyQHbJ2anpUjvfO1tYb5TE6oR8ZPkzb6
IGLwN5LVIyv9aM2Yf65BXT50ISecqE2Kkz0wvrVLccJHKC6FBRcDjL4+LFqJn0lGLdIY6Dd0NOzi
C6W6TFMgQeN0O/ecqAbiSe/c7/WRbgzryuvduyrjgoAT40H1hTzii+ULuFWXPtDikT5atuK9D0Xd
Gxvvm0Ugun0UHJvY+hk6DRBZd6h/y7Tl6aMFi1bzsy8hp812/MumfrQQ9GMTPEOZoH1KzPD/mwnq
kzUXwbGckvmWZsuj7fTzUxirAYseXFFSUxwM6ti6YC95mGUfHjwfK6rSJme2qbovUtbDRo23iMrz
TQtIw0lAZYj7QbbLUDzH7NGpSlqsDdZsZwLSGGFGUHh2pgz3Vdt8Ie4Cf3aP2Mo/85Se7cl2EGvN
zVumHfZlyXdBMzB8r21CyTOz9Y8uiT5KXNqNnH2cfxj+k7BKr0Gq9C6iTps3YPXAVlSc86Wrj1jA
zqGHkQSg6nL2u5Q4hxcWJHfDvdeVI/7vCk8T8+wOQCAg0rmisZZM3mbRVptz7dT+0fY4lS5pmX9L
aDoPnsXxbLmXLfbRFO+zqaKyrJ9qGP7uxRsKe8/xJGCllHUXU7DhsKKkP0QOIHlKDVTwgFZCLXMM
R49HO0Yd0pWLLNst+RDvDavK8GC7gXzLlItHsNMDSVEx+yR0ypLsHnGqcLxHmz16ErLmnbLHYhNK
jnSLDzOqXKLmnNa2vuX4ZHpjvanZ49drf9uJpPso8xnDM/bh4DgD+zK2FjcV3iH8UjpX6WbAWZN6
zJF8KuN+jFbYHoEjNHvrLoR7KUFPVijx3rv3LSNI7ZCA7F0Up2bVCav61jGX8EoYQK+l7aF644iE
8uVB8EcQrnEx23yiKNOgdqZoi5LPNkjaod77jT89BOjmV18H5d13xxZ9CU5RdDOw+BacnbosYKuM
f+ak81FWm9rfRGQ2/gpnPEEGbg89nModL2CorF5hNop4AnIDHVlVPWW/x0gQmavjQw7+1gl6yICe
4Plac8kHJSmu+I8/iaewz94kQT7GVSr4PMs5qwVlhhIWbLRG4p1q3QJWZjCh4dW6eKx82b6AJ08p
jZr98UW2nDeZcaybieRj4wnOaNOMNg7i7xQSA1zxLL2K4O43zNNXiZmGOMw9f+X1tBEHCAcTCpw9
AWkOxbey2gYae73uCvoc8bI9i39ibQJx9NPsWOaMpxX7EC7oLWS858b1wl1Jyyqn0+IbM4MLVA/K
bjbF5CkLFzSXVFDuLcvZq1hn+2Ja2GclQ3KpEzPDVwRVHyAxbRyMyKdh4AuQS38PHBZAss92hjZd
5FI8bijx56ghumiM32/CQlebvFM0PFY+uanR7NPJB3uLr3oLh2zdT9aHTV/zIa2rG4RKUkp+R5QI
MO48WDZFQST9x9opX5O2Nhyzh5NagEoXnFP4Q8zBx4S8Hxq4klgR5vq4LO7A+8L/mfAi2FpOSti+
d/Rzu+jkZ8LlueZOIqXWv8oOr9izaPDatL8DVnb0cff10WFaPmYel8CcVj8tv5hWSRCY7wSQj58Q
5LbDRB+4Kryt32LmZjqBxkMadQCWReV5y3v3QQQdNSBs8yjFUcvbMtAcizvPfqoXF6cBoeb26PuK
hMgCArYuSXAK21uX0k72DfDAbcC1AJSykdmbBgz55OCwpYHhYfaphFSxu6xoTt+Hs9fDWM2G17K2
ndda2jTS20vw3SwxeVEMHBQB3kpK1/YBsKp9FzXYyE2h/gaqDV5w0u+xScRnUTRXDGV6ZUUjcct5
atSFWwP/VNXN34lO6U5TIB6oGkz4wA8TE92DHwSxOQHdoOkgtYIHp6kpdspnRHhfmRfVJwijufE5
/doBVW+D2WVLvtDYGPbvFLNUdIFxrN2kmjJIxDE2A/jym28Sts/xbNR+ytP8pxWHahU2eOqGXLI2
71xQmmnOJwcYBK/1g7Em2qy6oIH6jXG8oLOioPrlIYnz/aKc4Mm/+wlUw1lje49uvFJyTA5AhAj1
WJKR2Qz753MQN8wmE49gEyQV11ZVwic2s0/0UfrZOUa2ZKXSyy3lxixbYinerUA2hBfSpuQh5/YP
eFZYKFnSfhEUOl5YJCXu3vFbamOykYCYBsPxTAwU8IIqe/kQdZ64jaVI0OCFeOUZW11GkHh7nbQD
vpyubfdClbLdGZvEJCe9ttqiFSa8Ci16rfDRs4Crsdd9hT53NbNSVH1xrXkvbTSMe8e4f2IoJ7+g
iFfdoUeXvTgRD7mInidnrPxHmoUmbOQzth9o+L8EzG1c1y0Bo8YD8RA2rlo3SWxvdQ2kJmHliAzu
eLchdNkGzID82OALGhdtl32fP/IjJGhXZ1h36WpZdrAqi43DuIB/XO6F7OYdkwLRlWVIsmtr2kRs
5BImz6Hi6EiwnB6rEIfA2kwi3IaUA4C/9+dnzCPFowqL+2Y6GTc5Kya1qgzoCz2G0atT4Edb94zh
lH/1RIWC5bkjdPPAG4yGvEF8C+n176akBbFTizz3ara+tJ8kaMbRz2hwwgNwFvTmXrLzjWRDLCQu
SGjaeAR8En4/FX/tJ+FwEaRdgVlnsPOdcLQNl2DZKBJr18nPrQeDU1QTP7KKI51r1pOmLplVgfua
Nj4HfqzoG9jb95Qo6DndsJYKqTzq+Ys4CMXvYeypE60xbFoWCKIjROwNgzHHEDF3f6mCzta2iPwT
7u8dqztvZXsT5FbKQOKEUtZUvtbAt2eonOvUbzgUCpUxa7V8WkEIowG3dzMeWMWyqnDTaeXWAKVZ
4J7YD9HbkD5XZmIBNmS3mrUpLv5I83BbWv2eto7mOAl7Aznj085D+9XqxSGVvF6V3blr5YzzOR1D
98vxee45GCvebBtDUJyr9NlEBG3/kzTkvRa1SA9hhJWGK97sek6SvzhDNbtGVupxSPuYnx5Y1Vml
vFSb5k1SaLmLREuhKFGTgIK8s1W0IEOwpjEPVYwTtDkfNSCTFoEfjw+6eoQ1uArNHYCJL15YdXGV
dt2d274eNhoa57sHZvKQdzTckCmsN0MXbpLFCTb0OrjbICTVgWGFhEB2wMjIVhvv8c7jwyAyKdvf
pYmzeF3CPScqyonbHTr2IEldfsZxNK8GDoMvoHzY3muX0tK2igeK5UjJhDPy4Jjd/UwqmOdN55kc
GGHFUctzNWJ8EJbinepRlww68/0x5Hz0C+Y17nFJCVW9ajL2BHaAHX62g+wN9IoKSLYa65uCt3LL
m2V6yaZFHymAB9MUdYP94WUdWe+4lA9U33nv1C7rtWH3zgEfJMOFe7tvV8noFj99E+nvNBg4vnDQ
jjQaUZ4DGxa8sDVW5DY5suQMzrjPuT/n3CNKgJkzfcJcC+RqGWAhrYqGTH7B9vmYmho7T0n87XMC
P/A2pkR79gXk50cYvHW1KXB+cHHUorgkHi4calK4XGA9l+TMgjBzqeLgwPI2FlN3RJ3ChDtSJH2m
0gmSxFhi0PTrhuxWIDha+VgssQEa8UWOCS+SxrNJ5WUon9I0jelkX9gE8b7uwmM/2uFZ00bJU6Hm
n83YVP3j7NcpWCXb+6i4r+0V/9vuH0lY9r8kzTcB3exxTfQjk79bBvId1iL/2MgFjJLd11iNedej
jGFy9idKILPCexl9lzsQIFhpY8/EBgsbXR4w+snD6BOtUiE6UOe4vzUkqj8c13nAMhlbuvhwMJ+s
eXCJBzbdT86g7JRInMU7EQz2Lp77aleEiFcDdpAb66t0R9PJCyPpnXYEFXRYxYAgIHgtSifkm0y6
CRxE0bpuB711C7s99VZRvomByJpgG3qAayRhY1g5rR5J1f5JefZQs5ikZxuWyw5xcW/xnjiMYV5e
nFL/HpzR37J7w2zD/HAc+UQf3IqLM+pZl63YUe/ZbyAnaQzBPNt7N6HnFJPMyKt/Ixr2+4vC++pw
EMVsOi3rcYYNTL/kD1TCGkNM67wlTYt/mSLuKAuXdznEaIkVm4MEv+OoRuQsNGYWoua8hKYGnhFh
xklDDzp2uWssp9847UQtStx0qxEeKXeW/zOwDa7XMavcL1WFsKI4wh/iUX4s1eBsDXukq5vf64cS
cm9ozjLY5WAdX705ybdCVb/cyhc/+8H5LO3WespbyLsxe8VTlYVEbXlIrqQ7Rkfw9J9O7E47cDoN
GZ2oTbMVOom/rNUSR+dMx1pA7FDqNZDQDvHx2xRMl1nCqkDY2ZkeeZpaktB1NrbMv5Fs9/EizY1g
knNgHQ47vUkevdz7BeHoIvAPzG4t1mwCAHdM3UsTucWlwR5A+WUXXaem4o6M3J0ZezBLg6bnMAX9
OmF23CK5ip2dSIccKlXcbMbBhndNcrNNIsm3pIr0GT3AZetmj3NW+mevIWShFV7GGaXwMe+c6guf
97SLo0X/yJumOzeLgwt67O1rOgm9Z8nPxnBoJtKuTB/tfqim+JZqA80hIzTuij7fTwkrAj5EFwGL
Pp5HqrwpF7JsCo/rJRDYKZpweagWE/ydZ0KUe8IyHB1LQ7a0b8svFjzswSyhyzcrARgZsmmECeEf
3SKACmH7Xn2G5FzsEL+Z2GV0a21v4Rd2etypxsHrv9R/8TLCWJ98UTNDy/F3Ufq0sFgFF6ALhAqQ
sNzVfSMIP2Ys7e3hR6GU+ZtrD8qP0n3EZ44Wy5u37K+zaNXeEDoa1x1fddXPCat3J0ifUzfDrTY5
KbgYt+VIRNavSCkicqVFIYvkFptyH7mxc/Q5EtF6SCQ7k2GW8zM948T0YKfxZGBG72R9DiqPQoPB
DnEtq9J7GjDv0p5DPep1aOHwrUrVywt8MKBsig84u+M3bZ8bkpu4zF77qAt+o4bR1TDR2xnfX16i
i0W2AvcAy3PIgPMAmqg/dNP6n15VOfzwHWtDo0fzE1PfQAFWrAHWEP2nr5CZ4DvMDA8iyy+J7JRg
Jyy0Kgw14X137FkRGfXmm3poolG9cakUKDMbnM2ArEPZ9zYU1nvcme4n0SzoOH6t7TO7WV44Ku5+
50Ed3ihIJsxt3Mnfy8lRB+De7l9S1d+sQT6zdPk1UcN8UqPfvUmRFses9UjTLJI2RJ5Ac4It10ZQ
GdsQ24yf9RtPwQnPQ84OG8BWQE/9vDhadsyQOpcLIfXQv+ROpDb9lB/JzUyHpcr1sl5kOOycPqnd
XYXlcUkmvkkorbgVQTnJ9T9PHHdoGH7a7gW9ycHVXUPkUUlvDqEleCKmdFtYLWwWCga/ZW2Izt27
e3Egxl+T1f9pW+pBAz1kj/V98hLDkHykA77WsB2LtXBTGt5kgb0fB7HegwSQNAByaz4p8FsQCLoy
RHEaKLTD0A4AC0tRkPBKCAuV8DhL5EpnOTBBUtKVHfj7RLOhoQmODrVq8UWzqUOyF5Zjyx8DXlW2
vXkaRGyMqTbqTOg8DjhnV0itYF/uS+a+zuAk+DVmbG8JnmD6w/ujf+GXLiQjVR9O4QsU3okuDG+J
nuzMKa9opdFNWK55Rof2f4kwrc6m4GgoeAxTsxkA9EhYBFJXkYY3d0baozrjo5dsv1bd2FHq2jY8
2xIToWSFO4L8HksXUV4dz88fjGwxfES93HRurZ55AlgP4WR5lNca9daKsnoGJ+5BMhpdPJjtwl/D
ChciPV29bNA1KijdMUFO0Q2c3flsGZ/czybOy81I+PdQAYE7uiOaou8twxNljtPJadzlZVEdi7su
CEqgw7P9EVcd9g9Q4T8sH69JF79Fppme0y6pNgFYLnYoPf1Zk5duSqNeorqigDtEHCPpye0SRfN5
Vk3wUAbG/aq6/Egb8/RSBVlx0L5THrIAw1oPUyJf+Ti5Hgf+/dxxZAj75hVj+Zpu7idmL+9UtZCO
EdQSNs+xsT/SDoJpXwCG9ly3fHPGgMfUgAB8zN1qeuIojjPEBdiUOaJ9L3K5PFKGOMCnEaTyOxRh
3Lh+f39wQyyrUr2tl8Js6Q5VB2GRD5/qEQuP3RKbyQcO3maciWTSqJBx/bb+M09kHkq5C8WRx95T
j4t941rNXz0tzrmhLX5PTtU7xNnEjp/3WbzKWzfdKUkvNC2YgEvQyO/8qw+2ruZVD4l5Cqt4OkRj
uFwxWxbbJaOzMAG7eG2ZMK4TVSe0fdAS3GaIE3UYhzfeYeM+qZdnU9r9OgWN9tc3Mn7XPdKPlSAB
sp3He1cz6ilu/aW9mMyLflRZMW9ItHK6T2trk5NP2HqVlx7V5NXHMg3Ei5P52RPYaTbCS1rcYYhy
ePZYfnzTU2uP5HArFxZ+bqhQSLgAgSWyBurdD6qOzQ+roOaDzeKHcIx3Hpc56mB6mQJvV6Z2oQiG
bV4k8tzGkXuioZqC7RbwW7Ek95dH0j9moytZd7gyPXQUwVjYPijmpqlkOEztgDMsxta1imp7+Kxr
ekLY4SY7thTZJ+Q5bx84RJpZVMitDO1hXRvB3iNSf1LLda4oBubUAaW4xgqxg2X5tJdg7lbExIMb
Nnc242PrrUXop1fNx0sFBLHgE8Sz/G/tSH1jAaWPRszxpY0IhOB1KMoDPEYX+RewKf0eIy02Uu7a
flRyYwMRfQO7EL+XkUEJdYsTgg9zCUg2AF+85HYTrelnluvujfJF60AxfX5rwetvrKrgPu14/y4q
umUWIEWbfPyaPsr02Lmc8CxsgDB/walRbY2VoqopWnSDzMJ+1JXrgQ6ZY58rSIy+pa+jsHhdQtLk
ZxYM9aaOO7VvVDQxCqDo1dbivRG7js8YgZpq1VgEpVZzPKbPPoPGbpx6bOm1dyrrCEZf1+I6N6wT
VlPAEgKhRlynuo+vKorqbYKk/1rF2Y1XNlY7L6mIwdIo3pUUaXlTmgNYK8wbqLDlMA+U+BL+JHMD
9LxD9BzzH5FqCA+2QL0+tBvA/IoKNe2C1kGmzAIKigIAqNkQD6iBkoQDuIavADvrKe3yLz/M63Vk
e4hhCu4fwsh86ys9HLiVacktor/4MgAwNvbY/6UQEVRDnXi3pXU4s8+8rfgBE3kUWXRq8omzxMJg
jJH3jSZDwj93X1KW36rA5YFL7IIzmRQ/wXhRKlCaJ50NL+XiDBjxBr0bozjc4WTr9qAVLCJ4+XTr
tWlOie69AwGBNlxDdEzu7q2++zUM6DyWTwVbt1RvVMf2zJq93GWFXx9rPcVPnRq7iwuhhW5nzFae
IIyK29p6YNX4hyedRY5l7uF50M5pQWgtePj9dxxbSilRkGDUk0fNvcEdkXpeht2Suw7t4r6Y7ZKS
ylfhPFV2hUbqdyRK5Ng+EVrVT56EemphfT0VuSbDlpIA+w/qzmRJbiTdzu+iPcowO2AmaRERiCkj
IudMMjcwJskCHPPoGJ5en7Pa1OxrUqnv4i60yS4Wu5jMiIAP5z/nO4//JTb9w89aw777/679/9/r
ZulwdQz/819/2f/1a8ovdt+Gb//yiwj6HFyd8We3PP3sYQr8ThP/d3/zH9Tx/4cB3zadvwz4/4gq
6L/Lv/sd/vbv9u99eye04ZT/32np9A5/6363/f/1H/zD9h/84ZhQ0H1ANgy/TM0p/x2SLmwfI7/n
UGbxT9u/Lf7wbBMtK7BQQ0PGAv/b+G+7f/Bf+EHomOxiPBX/Kee/7Qndl/F7YwnfJ3AAfbue54b8
mfyov3v/WwV1FrOuc5j7R8wG0z4ol2CXaZjACuvRa+vxAl7zZPEg8PhK+AQVQ3SiRAhy4sGOvfxs
YnJW/mJsOzLKu7XCjQPuibkCzr2bn08kiDXswOjBHtSMgk4EAjeZRiKULXAEBJ4o1biE4lXiuaEh
sGkTwM1QemoNV7A1ZqGAt2Cw1pzqablnV0QbsJcVVRSjhZ/9bMyaoWpp/7BnrBaJPgT4688isOA7
TBR6Q1qLSo19KDT/QYMgsEp95l4i4WVzjp1oaZPszBucsjvU/Pw+hCjhI/D4GjExatgEEBLvwSH0
48KhCDWQomHKvRIzq4OFTvWAXlHQFaaGWLADVIilBBLscht0zmV0l+q9hRqrCGOno/nADbgGUNIx
R5jK+9EF8hN3Bi5Zn+tbguJ8VCYAJVSDg9CgDVY3IkfYzc3eiiidUFum0e1dCJ+jgNMRaGBH25pU
TY4cR+JGUoMKT5NxCbPuOaVYwZ4qj4VwTY5oGkzbkKTPeJmy3QxVZFMIJ73gHh6Yhi9gRBzCcrY0
f07AkA5BALXGzfPmAlO2ICQMikQJ6R5o5yq3hKc92EGyZUybPTTjqHadxpkUcE1yDTjxIJ3UGnni
aviJ59rfS91M5w/usSUuyugJVEoNM4Wdf4jaeHGIyDvtudHw+46r33WA1bqtFiwRRbcslMc1X3Ju
4HtnYfpag2GrNbAl1OiWRUNcHI1zmTXYRWjES4+mckMs/mFrBgyBeL54/Z8LXr4LEP8azMY+baz2
4nG5R10CJMPqDmUjXAm92cuh+IWbgTsDxag8xpBo/JQrRlnQplcaKwYoNNnTUNOp4wv306cafu9o
rM2sATczu1peo/6AmYO+QJYMxwi4Aj9ObcwLCRQCN+B6ocE5GNLvfY3SsTRUJ9d4nYmjG8XtyTk2
RUtzOVZaU+N4GOkwr0lA9KQa1mND7Qk1vqfEz0VhCkifVcN98qqsdpa3jPtWo38yDQHy1/SarfN6
K/IOy0dMnyqaXGrFICk0RKjSOCHkl/WSQhhiw/LPHGLAhwMfqqEQJRpHpFLARI0Posgq7kq9zfYa
XpRrjBEwPePCjHfXDwQZMRZ2PxaoR5LP0aAxSARdj6MGIxE04STaMWEWiWxvyAk/Kg1SSuOlfOLa
/14FnwjR+I5ALtkavhRbHWOyYByOspAhM0NYvWRJjYOC24QObpDsBeWEkvkN8onHqAjME5ebO6If
gJEAQMlBgIJy6icwyLC8MVBpWJQHNaqDHjVrjFSjgVKcNh5nCFOxRk3N7i7U6Cl3AfmrYVQdVCqh
8VSmka0si8xwNbqqgWHlg7JCtiHS31nbDi82gDOAV73ortxPdYWwGM9V/9K0XvJkysTkgQH35q8J
SNMsPA6lCXoBR8cGOdk+ZDh1Go3cGjV8yw5H8NyBgbbm4QPHyyFBcLndsX1vNLwLr/eLqTr3oLz2
sSrq+GHExsVEKOMKqaMPjJXP7ZxMdype7xlE+9u+LTym9fO3zBrGF3IBuIvOMf6D01SBJJogjQGv
CCKl4WOpxpDZGkgmrJpVqw+/expWVmhsmdIAs1SjzJgHMnB/tJE8vLB862svfxm8HxW+r52cRXd2
NBUtBI+Wa05aCTBNaXKaF+tyWVb+CHsy7yVC2DFlTIN5rFsJlGZYUpKAEWN+6UNTvRg2n53GIl7D
JKj9WB3zDWEFPrgTwnTTqduss8K7SljfqYxN+dDAgAuAwalReacKy82mH+NvcZI0D/i+IGnqEk1z
eEWdoJBX8+USCrcOXUsfpQpSxpgV8Rer+76k5UvW3ScrlDpX8+rscDgUIaaTdvwghTYdl5AON1Vh
Bupuo2beSe6rG4s2iY30m5p+7P7qlWZ+HGR2RcJrtgCd1mMv7iTcwCFoScwo0z3iW0dKryU2lgxG
re1yX3UnxqOC3ZpTqm9vk9YPb7++jHCPD0oTvGGvMQPVjD8CsWrbau6f+wsBKEirLJoKKDQf0NKk
QGxHbL9INWxz5rmjXBHXAmRBqRmDYwXbcp2HDqxBgQ0xMY92TGy4d/I7giZfy7qLoyo4uNOUHxjV
lxusHYcVbNchec815zDM5nOqyYeAbDkpaBqiP2BfBOaLBKVZicRDtl1ZJpHv9bQJzsaW5X+NPBOl
LtW0xQ7soj3ik6w0ibHRTEYx8ZICo3EASAlNbZw0v9GY1SYHQ3HXYAPbKE15rLgWWpr7ONNaKKPe
orxyXIAoscYtOq8b3uL6R+kOy4lCLneHuZ6Jga/eYowISTnGdyBNNjxC5rUsRvMaFw+okf6JzvHk
Xo7DY5Va6/XXl2SaHzvlIPwplZ6XfjnVs2dsRe4CMjNDKGMsqRO2ZeYdGT5/ucXUp/s+au2WUs2D
MwcjT0B3ypE4gY1+rXrkYp646frrCy141ET4EB5hYRKYjkBd4a5a1Q08DHD5TN6lgfmFbjeueEHz
NKGNdZoz3sEh8WwahGkrfTblHr/QnVms6Q775wEarr/3KA7et5bDkNFHbQvrc2pB56d4+8vyHnKV
s96EMLtt7k7PjdlrwxJqar0MB3fBZAKZ8gOGfFQmzys7XVlUJciEJMVUaNasgQ4dIPNEs7G8m8zu
Y0QEgpzAXJWTJfQr29gIczr5ZrALW9LtBpGZFHeRz71NxM6rs3SvODa5gLsgalUunlVKYUyTvPSN
tWIpSt5bs4/mjhHm4Fh7SnSem9F5NSQ6VP64XMXivdtdK28LXVSz5c2fbOPQWXu3fAZ2MeyTDGgo
yGJiMEuMNjc6D95s6Qpa1e/zyZkiw3SNs4EixI/uwwcYG3VI25XUdlns7cVp76YmlIw4WCmdSf9E
uf8Z68CcHMYdU52nKm0+5FzKneFYIK7CYYPxDlrR0oKurG5Gme1tnCKAPM5pb8FDgjaVDJBOB+oc
HoUdovvYMNCzz5nG1nStydrXxAoIyLLZjPYJ1w3EjsV4yLN6W4VudZ2c7FvGFGGtxF3olW+rcK92
7x8UTPxI8uA8obVvYITDi7Xw0eOqDbfsqyugI6n4VJTDzs0BagSNv8POrAtXrJtj2A91TWrJwbZr
EFCdMs7SuMcRE7WsbZrTsC1EtZwNWvP8Zh0vrv7i1JzILDt8tbufyWwXJ5aSO6gHy6WBRsfnjabt
ZnlsHJgiVdzBo8Fevxkgqj8pk+SJyLyfXde9Jk/jaFMYPZnNw68vbVh8FJl6MNDFb52fcr0fu+Xg
esp6lCldhgQFhn3oG1Tw2V+7dLW/p0wzt53VMmCbdvTLaER2La/suvVd5uOQsm1OhEkTZBc882iB
c1AcJLGFDf2aNaT0JH/snFLeNZl65VmdyVra8cGwsbxbA7pTIqblOlmgjFBfEMvNYH3IJkccC2ix
m1+/rPzKfKhM7B8qcDQy/77shHGGIQLUXnNVWB8Y6yevlo8ZQjUJkdCGw5YM6brDkVtOrMs59gZ8
ke4Wq/q6xwe3MY0VrV5zJsrhq6lcM4KZtkVne5mqgg6FTqxbLqy7LGuS/YLfmMFF2l2xSO0nxiNb
38YP6hDrygbvo5uwFzlluK2YX9drn7DSXtu2AoWzIHniCEJOHmEdyHJrink+5537VJeMUWJuYht/
sobIhMLI4j5vegd43aywiXV8/xgheez7tzzBwE/7jXVeZLcb/DyD/kRre7GUNeC15mqOzT2WhCCy
ZQcq1T6Dp4QiNY4PHivDFv//lYNcvEX1wb5WTvecWT5JjLV33LiYy8F0xkLeoiThRaEanuTSAqs3
R8sJ2+WIXekr6eYFDtzCSYvezjHlRLOkNfeDdIYmaCx5lHLklDbUds/wfjhhP16LHBmfZPshTK0H
m7M0B8L5T9ep3qu++GLWTQRCZ3lbLEqavOkCnOZDtaB0PDtr9CRtS7iVRWu5n4kwQwzfO2hwkEh7
B1PzQgCvuioJ8oyMmu3h5B6uHPa8XZiv76qLf+DxuC+4YO/FWjw1E7FJjq1QY5ZXyuydqDJhrMVW
1W9yys8UVx8dSfxu9i2flxb2OWHb1uAOsMiAEQyapko9A+Z18F16qWITI71sUgd8BDlUb3OSiny4
ab6Qb0Sw8QQ5Jy8HR6KS+c9ONt6+dTCYFky7sny4SFIpiIAUq7A12RhE4J6lon/sG6qlSKh8DnWX
bROxPrncua0Of0pH4Stz9f7C/YpIBYuWsL3toOqDqqh5lzljqsT46bk+x4WVMczs1vFWZIm8DqjS
28RsSFSQVdiJGdwh/CiLz+cG8jdHduVcMHlSsjHFXxBZ2NF1bDUU754FF7YQCVg0GblL+unEySlb
rOooPbLFbcrgYWDn8br8PMXeBUhZ/cZVc2Ke7BFsGFPGFbby967Kr0aSEgR3hhdImwF4U3SFkFeQ
P7f/WmWVs0lmMevH9kUmlnUUcTZehnCNHJjnlJeMdeRRoNTJeQBDJu55bOC7GrSJjISVJzCeA3r7
rgp9h+IO9g8zcc0T5pddaEj3IqtLm6y4BxLK5Bb/CCaJdStX9b71U+OQuM6XcNinmLnOQxB8zRZ6
oxw3MXa0mbvs5QvWv8SFvdkPEIzSO9mr4UEGOSkADy6gw+kDMx3DN9W2vMb1sK8cHEelb3qbVDKR
Xsqlj1IcUuR0s5fEvMlRhyBzA7s0OkrQwbWUk3Vu5GLS0QLFKHSZ5TbFCgbbmLZTcqRW2+2Sm8pb
OIiMbzDnZ/u1Wu9bmkthNI4DtwtKhznl3cFCb+5wa90Cm7Ey/wvWTH512XL9IEqSxI2yjFRi65do
6q9MV89hX/ps2s+Nh9WZRWw5L4L5eB7TJJFTSR7jxTmQscRL3BpL1MMXHRkfW5+1t/Mmtzl2ysaH
ppx8PyQs6qqc/yxa66fD/GKbImlA0KEVekq+t3k6nrLA/Jaa5o2+z/bgDRTUVC19MQO5InvlNli4
ybi35lWQ7HF3QkrnobKCm8uNvHRVx/97KNBsZiCRld2CYISA3U0MNkTjgVu2GTQH/o6HuToM4/xn
73nqFRum2KOwn7zEo+SowTs3Mg5NR96uOkVHAZdIIUwv6zv4Pu1WFmFyUNL/BjvXAfpNNITPO4n4
+MJykOw48pO6mL92mD6jpPFukLmYk2B4NEzFMzIXW95l6IWjjNI4QIahAXnqW+ZYdfAOgvppFiZe
HqkOFG+UHXlQx0EM4PIQ78ak5MDPe+EGkBzrlLOIDVTMojePT3u3l97wWnUZKwZjbEW50y5zT0kG
pSyQxZYDDRUVeB5DMzuEXO56pz8U5oR8xGRyCGTI3CTlw7Jm9yS30ONrw9qKPuGWBLUdl6zgCJAt
DyufpVSbYHy90ROrpsXYhK8Qf0wsJVECEKmWIiDo1xEo7Jac81MV9aqPmUx6b4IgxCHN/GdMTOWu
M4mtiulBMfA81iFyWOiKDeVGD6s3pNdhFOyriXop3t30LcZ8cxm5E+dtwiOIUnsKe/DyOQuXSroX
fOrkSdmPd9aQfpAX3AfuDPMyhrOkavcHpbofae29ZyDaoEAvjHqaEIhAsPNwlmQOL21nklOCrgLL
O3seAGfwVDZEc+s3LnM/rYRXCfdou+1ijPAV+2JeTj+6lrun0d58PRC3apz+jVXifWGDSEYljnno
HmAQ9+cQbyxDZokIwNSVGwgExAGIVGi4d9Vc3E2ksKhOnlquMZkHqKkMMFFDbpvFlHHwpGp8Ghjs
maa6sIyW0MmNCCWTyY0oiIs6CFCVbdw5eUvQjtsN+1JxDOWUPQ1DSy4ROtdxJnvNuZqAfMhDPhLg
2NQegYq+ZB5sE6ROmk96c9hQArkfyAfVXCc8SP+19E+zMfbngfgG0F7990iaLX8UESycQTEoGnZU
upIa5yZjKsEsh95bY/1qOfbXOCj7rT0yUC3nhGwVZPakeTRqOz4Kb/whxoHjVQrazEvNrTA+TMKH
R4Mz6RboKQYddfVqt94XLjy5PD/TQ8RAuT+U0/wKD/M1LsqnSiMxEjEnu3AccsrANyGGmzJD4kPo
dAkDB9ckwOs/dRTaTwWIz7WZb5jggNRAXI0LAM5hATEtu+9cHNKLU73KgTVtygJu/EbPduQQQQqa
Eot5PzUHTG1IdWGqdgKKiOeO/N3DdyxzWZRXrINqLS+YnL5Ws4nJNvyqJDzDnBLRbCCNZ6/WpePi
6PWTONhES+h922EUbJ/alv6tvo0pZSydZ4g2xpNkub2bnelLEnKbc1lxFfLp4MFqhFu/aaHhwolg
Z7emj9hheWpcvIABuWi1birbfva67rGD2WN4IB3GGMuAO+rX/tKVzoPRekzh4+xo8hSE+BKEb77S
+sVWusQX3kfYZBTb17HY5TnD3dx/xocUU/03PcH/HQAvuBgshiePEzsnIbQ4OQn2EWA1i2hQMkPS
FaERcdPsooqNLVqbcnpf+M0tg0IICIQtrmvJZd2tn5qenFJpE92HenG2bOFHrmA9yV1pXH1VXKrC
quBemzRb0E17GYzcwCclYFL4MYjFGeZ2Oj7E8frgKh1u6vtbgz+DZD00ia1RLPGN+9Q1M7PxjCcC
EYbZ7CxLAl/Od9GL5oKuRNeELndxijPYDwpXQkKZDfz+CSNgGrZHt68xERmcEafgrZBZQV1JfB/0
/nCp8Yq4SemiR7ELN26yr3LSQgDzya4iMtAxNsIHLecNkvcUpaV5Y5K9m8bqwSKst7U4iPRZ8Tpm
eX0cTKTZhfh3VaKZhqJ9YS5ENDcPibkqW+1W4DqxI08irUyYdDx1RUbRnSymL6Vz7rBoDeD5Z9QH
Wron/9SjZOel4oFETjoTP/B1+jAXA3wQe7ivugTsBWOnXRsUGBOQftAgTTFemxHXqF+gTfHjctYU
/XBAtdgwujsG4/S1DtflbuIsHZpN9RgMPH79FLW4SfbTrHD74xom8MjpOqaAxHAfDZrEx4GBxNyD
rGGyoej+Y1g0FZw/g8wdo342XUzLeDrh1Ry7nlq4rByi0rJA//GtK3J3ztL7EWw7djeIEfgioZOS
G0bPB5LV5yGwczff55Z6yez+B46/5hJA+y6N5RT0dhn1nGIiByI1R/N6M8ItQWj4LlgbF64Ny2ic
5hTPgKXr4FlHk0bl+1kWZWTWGXcfhQAtjZNkL2yytL+U43ts5p+F5WT7nMKerd3UyQH/1J+WCyyl
celxz1sz2WcBlcUGjBNAHuUT/GJQUUbcRtlo4shWVGf1mFHbOusi6Zkh+UpoTB1q2HNWkTiain2D
wHkC4oPlTfjNhqnFfVexPg8q7vFp+btEDuED51aq2JevhTMcwKi9q7zzIwKp53SR+TYgybQbgCQp
Wd0vdvLdoNgEt6JzrET2zllyQy/jssnTOqXsIoxkyeGazQ5Frd0WINN2eeA1yE2MLiYw7337QoZL
q/kiP0rD+MLHKgzuzYp2zthkBjgdu6v1RiIEvZyTSdiRgmriKfLG+oZ4zqcxr+nFoLPNZ+yQ+s/j
WKIbz/J+0shvnflsGaBy8MBg3vsfrklgBNPGzL2XK3N1ahhFbKyWj6lpyDswq9hgmg3IBzivvfg5
mQAORD2Rx+RWgiSNs/qTomFaYfnAKMP99Mr1G8Wij3YwfEzkdjbY7gnmKWCz03QBq5nerPAJC7lz
KVw24tESH1SKn6XVzFi9scjpq3DjCvclTx/AcOV4mJ0OMnlFlsrpYFsx1Xzym/hRKn4mZiferctX
74Wq+CjI11eH09CxSfTLOFcq8sJ2vQNxixeVMO7GISL4BDcdUzZLKke5E5OY4CR6kiGVAxemSufr
r39CIZ2vYzd8GJQFHf/5m4lNPDqc+mCLbCVutIZijeLsQH3OT59j7zmTdUn4nSIbdx6Sx45emn1u
T+2NbIJzqMQXzxvU3cAtjhgOQqPVZ9mprrkc9SQhn5K5V08gk442vMii0xFDMVyrNVKZZ+/Jnmbu
hq5V8xgQHdvYg3rPauucdAFXQV1VHRaTGRmAzYAF2DbiE0/nvOjIYJDZh3CiUzlRKJ5OOmOl0ieP
XqVHt+zLg3Cn9D6wj/it7Pu5zxJqlIfrULf2fSnMSzMt3cVJvM9hncL9aI57MU2RiD37oMhax6GT
7mwGyng9O6oz3eMoCpZ5S0VhwbOAWh4h1FzruiJJm6W42dH6O4cFUjV71I3qpMIs3thT6T+kyfqa
TYVzq40we+wTVlCmPURd7GcczUnEm4CIwbyIt2L4ZCaICw26uV+QuqLni3gMGQCvNLYWUmxf0mu6
MluP8oVDXF6McDbyLwZTmmDNC14Z1GjK1r+3PSd3rylflzbydFuhkgvACnxRJ2qVDnY8xKesMc+Z
UW/rxiGZgYszC7uUCK92s9pANAkObypIhwe0A2nW4pZObCLZ2zq7GB6cetwrUz0aUIx2aaMEa2K1
7Yc7z+lRrWDl7Jr5pWkchxIMNwHjZ92CcHzNrBEf3OSqIyNVzBFNShvERMd1Bw0EgeTm+hPlsFCe
Dpk5fsG6/dTmqj8wZbvGmOuOoytJyjYTh2o4UfG3ZYpj8r0YLYh+Eb1PyI7VoUOYYCUmo05mkD0n
Ez0NLLfJxh+JEKnBwTA/gfxYgpehJBzu4QVOREMPrWKemYw8lAGvuTE1TA3snPK3wikua0W8BmpA
fUlWz9sGwmUwIS+cU+P7WVBd7KAf7cuEIbDR7Iy+/qbStniquHkqYbyrcqmOajXv8VEyt6bMgZZW
A+INYtg+K27g4zhjFvDjAT2xFxtvTP81YjoMKdojXQtVg2zmnSeg+BqIaaZsN7DNDg3Xfly2Su7c
hUpHiHFROfOuUcnwYCVZj7m5+i7Dkekr6tkCob1PkUKlzb5vG9w4JLTEvQVScq/KyMP0vUHsng4D
SeitR79F1KSkbmHE5xsbRIK+5ls7EeroTZqe2hz/hDmTcc6t/vLrS98tDQl9uq4SONWbWjLpqlvn
cVCZOq+SAjqCsOiwXG8Lh3FymHyMNAxvbdlK8Djd1e8/ciduPhMRw5Xobu3ceWAwxi8YCKhnUS5m
N+99wWsNJiz/HCxj3RRc9iOa+tx9L/PxSuRGJqggQ7jcMwQj1kFPs9uXI2cZe7tM3YTq0Z97v/RA
yzHYJ3x5WHJFeo6IYB1fF2ADz5OK/xTQFTJU6U3o5JrWHno7KT77dtAnIbPfV3c1ly+/n8NNvIKU
61N0TxukGrHMausbBoG1TvHwS5jDYL1mJwUGgTkC9sG0zQ2XU4Q2dGbr00r0lrgwUfeQjlyaQ0Br
5GtLToe61RIs46Gt+SW4FFZKVON85qBgBxyty6q1I5ZhFCEPTWBmwpW79Yfpml9H1QssNu33sA4f
CWEbyAbD85TGeFrG5N1oPOwb7tbgZY0MFUMG8LKozo1gk8H4CRreQdcb12dpTjTtoJBv+Vdopx0J
pxhR5mRabz3+fk5i6w/RgX5JfBpySlKjfVc8575AqR9r7P9VEiHQQ9+qUOJn5yGrCFR34stqf7Fc
+elPBT9lkyIAMLfBWh7eRMb4gLFADIu7P8xdf4UF6G5cRdKsgWC1Dbv3gHFIKFHG7tN0+gKQB6q8
TC9ZCjwkXEOSzOHPkevcxgRC0cr0LRcfAcRP9EH/Q1VpT6bYJJVFO9lCAwMT0QY5OVKjf1iwuMyu
faFbfteu3SFfpqt00/dY5xS6kb9k4XVgCiCLbbwpcZFQ4rtkAO5sFNNHjU5DAcN9AFh8KDsMBhWQ
VqfY9EwDMBPZJX05FJptRv74vneJ+UjKLbvumrT0gTaIqNwQjjCpdj1DWUy8EMAT42j7iErKcCIZ
tG94Rf3GuwBDS0YbMUut7Nywy8FKvhRpehgFBEqHGAMignmqkv6uFN57sQZ3BQ3K6PtbiI3dNjbu
ZLs+1VNw1QMh6eLpIq+C1iaa3Wh0X23feo9ziZfeAs4nnXZn99hmhJl8SIt8TXjwqZtGWYUfASyf
W9EdXa88Irs6W5doMgcwZtRhuEHyKcWEKb7JGEH3t5DeqcLvo9VEFFWB8QLpKmGCpMWVhaIM+HOn
TBeAZ+KQOSODuBnWOgMd1wJJZznfB/upKMvrYDWXxk05QN4H/PnEcw8gG1I2QifKyZZgrrnZ+ITS
pTwVAjtqtirOhMI51KPF7A/dM8z4zgEFY3xm8NukBhmwvjgJ2kHJJxVfmzC+NE5MdGfHqXdL3E9v
KTzWDgNu4kHe29pXmJy/OWbs4GaHqRODuOJ+y+VBmNdCzzNr6IV4KUCfmhZXY/PYUwfKENQ9haO/
z6GAbswq3maZuldZ+zCJ9NUE4lc5DGbcydj1TfloD7TiiiS5qKJnVwY5oDse8biQ8HMTBkUEQ7sh
OeUdpwYQSdsFeGhg1/cNxR40eAwfxN2y27BiaF5HQj2FS7+FYcUfs9t3d75w7pi7VC8jf5vDAgJn
t5IKHGFYnmeP09PcBuOpN+UTSz6ToM5/q+oAHPI6RZmEQrz6zmfpSHsvB/qhkpHWL6ZWTQYxXVAF
xXtSXFesH1udD2FqOSXmy8how50TLliSm395pIQO1t/Yosm61d1qMaEc530CKAI31/zZBTNzBtzP
u7JpK84rO2z2IgMuZcSUn5h2ZR9oPYAY3p9m/90J5uTozFN9dhaF7ghfn7aH9rX3ATU1yspfh9T8
qHr2hrbHMheY0KCE6OXRdIKXGpoPMT55zmfI6CIH+wti0QD8RfejTXRitwzxslFhd3Pnn3Vpuc8W
ZAvsAeuZuL+/tYBB7OaQzH8AX2ZHaMTJVvM6DLO8hQw3Fjt7Ivrr7WJpM8/ExTbmEyaF+h7L03Dg
zbI/A1dVNFCZD2FC288AXTCn/qfj3ndHtYWkFYiJAj2auimotrmDW7o9qNA9QpiUuzuTxEmmukvB
QAJpUdIIlOy5GBsHWY4vjKqNhzFrTn7dQYbSOEvJJKfzMuuhDHGjOrwqOOU/m7xgiVntY9uvw1VI
csh0IYl6eAayPhKt4XLYMHIHAU9zUogtpQOui/jQWHs/X4vLVGUcDPyhOCOzmhOHbLfqg6gSPHdQ
KnoKhmlrChp6m4RucGJYR3vFn1lJK4dueJqpepqpfBJUP9W6Awp5nkSFOriUQ7mKgEGp+6ISK7i2
KTFkiqTwRnBnSjC+mNZpYkNiaP3a+chIzaXS9/7usFBLRbHxJ3iCN7ViaKO1qqmfDA9fAS4B7zZD
xHJ0w5Wg6qrTnVeubr9yqMEa2/dJt2Llgn6sWAjAb/Xhlzt1lnCWGdI6kSuLb21GwZXVX5MBCGqt
lnJXBPZPu1m9qNatXL7u5wLbmZ5UDi6LMPlFDAOLSFMeavA597VZXIN5wNZjM0/wBB88hwX1QNqj
4GLVQeNvuJHCeDJ1a1hOfVi6tkdDjsXB9zxYV2Y372Pns9GdY55uH/N1D1mPn+HVy3jgrJE0h24r
S5R6J0gZzbrHTFBoRjmEPDDE5eit285M3XsmOVjXwgke+l+daLodrRa8n8wLCt2bhj+NOyRVauWv
TrWx2erOeLqh2EJ179p/ian/Kr93dV//Ofyrjf+XNf+fHv//n6z/Pt70vzPfP4w/xu8pbo/ldwe+
/dd/9g8Lvv2HHbqey4HQI/DrOkDn/7LgC+8Pz+WAwMcD9eOv36nqbkj/x3+zgPK7thPCw/F8CoVc
fPE9eqb+LfOPwAYXGzqObbPFhtZ/Br5PkuFf/Pe+T/bbpbzGCV2Tf3T4/d/Y+14TLtgaxjYyAu9r
DFKazCSCSjKKbTEpXECt3hroRm4q5/tvr9T/gbdPwOBvv7WOBvz2re3MEnmODyAK0e031GjpFjjK
e/P4c2rxPP39d3P+Y9JA2KawHNIGnum7rm1r9v9v3w4EVYbhu+IqRnHvjgsowkpCXNkOv0qRXCEh
UMgR2Pl+6ZsvZpJx9bLps8UstCsK6satTh85sUXmXAt3yh+/WKP1VRpf2vQeUzuFzPIK2H4ZxJVO
jS0Ebg9dbFMuzOlt8+KsxkM7Dee0ohOuzu4s0nnR3/+ItvkfmxQwX5ESDIhZ8IHiU6ff7d9+Rrsr
ewFC1Y1KulPBCh5yVdos/fn44I6a/DoATU3W5LUFr7AxOE5vp4a8Rc/E00qbLz6OodNk3JyCQsm4
JvHlxh7R/9bcyWn8LLx825jFPk0/Yv5T5gcLR1+OZ9mn4aIpUsCFifDTdxQgnSx+GdoBQsVwwila
6gsukCptC00oTvHMQJzLtFInlnqQo0t74l+Xx4SMJvC04LxQfPTSc34FjRFi2vyzNgrKs7njZMnG
XujNxkYZCzoRAu2wyo4Frhkj0QXn3iafmEuOsHFUHMHxuwS1e44fLBqGPAt1AmUoa81Dndj3zGZc
6pApAp25nDK9/FBTSrkZLL3aK1DoEs8kQxli/6JriGhgf8I+e5Il2lhGi6Gd6vJUuhZ3Hgn43Vw5
b25nOYfSCE5TgC7m5+Zj76o3iF4b9uz0CQKYtaeP/Iet1uBGe3m6JUZ/rNhen9c0O7gVBh4M0aex
pIGNbVjL2MUHL6EfFUVzKriQblO6oMbuZ2lMNeAih1NSB+J+Cu0imqm7Fe6rKfJk3zGyw3EFR8+I
w7MK/CkamhlQGzooe7k132iE3CQmOXmrjve+H3KJT306pEs5UPWcT0C4CXYTgLsklazvSfXjEQSM
qAi954QPT5Xvf8w5bcuGjqBBgS+vzeA+jp2H0Ez48xjmN6Fa+jOsO1/KFUxlW0eTT5O2+l/sncdy
HFmWbX+l7c29zLUYvEGHDoTWAUzcEATCtdb+9W85sqqaRGYnrd+4J1WZTBJ0cf2Kc/ZeW5K7Vdl0
J9EsCkR+XjHSNIeRWAdYPlDWxRWXiXyLvQfPLIHsOjEBmHN0Arfqef6HCU8Z7T2CaTYSJU2Qe5aQ
ES1nUj2ikSkdAi3fFbI7FalpJ+ifE9eeE6RLGLb74lKADCEml410zynycZ6gy6T08yi8SIVpjVOE
jIsm4jQfRkW2kUwsv1VyNkLG+t9/ueowzf5sgzI1UVWZi1W+XRlUw7cIFMtJpCwtCbf1A2vNLhR3
sRw75Qs+9YzuSgVVBOFiXFNMgKm1hUGRzut2mJECxIRK++Z5cotnhCJ7D2pzyZTPh64G5jSMBWSz
ZkY1PqlWPCZlYRrKZdBjA7WGopBHiPuVMF4xHt9dIh03oRyuU//qya8wu8tZodm4k3XzI7GralUH
WrHFvemNiqyqNnnDTthtkEE4MZYMpFC7r0fzv7E/v3EdKiJD4adRNLgO/2kYHIyT//f/nDzw9dHP
245//pF/O/8s6lOySpMQLZppMKT+6fwz/4EJWqcIKRl/pPr8c9Mhm/+QSEhnZwHzRRs2K//edGAJ
FA0Ls55i0PL52qr8y3D5z5UeryZOTqyaf7HyG4Or77+Gu26x7eGqSFEwgRSZqsYe6+d1ijgGPkg6
54hQK1q7mM9hRp7kg3VKrrLp7dATH5J36y5e63MQZi8BQm1OgVlRE9ip2Pe0hsiqW6Ra1y+In0lt
icVXXxR3VpRvgtS9Ra2p0BlDtZLdQqbqNO82wSNP82Se/oAtS43WmAbX6Bq9V1frLl/TQn4w5ypI
1+DUueXB1aG1laMh4QW8nUJ3un9NlOLoak2wc4JqmuuciNugrGYeQLiRUmTE3QeX7FxvVcJ0RzmV
B4gf3QpPcDIChI+6USPXd2sNHOHIIArgp9f/F09V+XUS+fNTHf77T6u/JnR66ZmdROB6AoSuqI6h
Fu8KcoxpDXamuSR1zrLlox7bkwYh4QijWpuXLOBGvBIsgGbuqiMr5Ee/yU7RKb00t+IGjnxpfGRy
drYVGHOU5wVv/4dn+L8dD5b0u0v/thdMERanObTdReOJ2JikdaFi5BC8houjao4obhTbAomiWYuI
7gjRuJrXbre1m2iu1PI2kDXkq3k70jMrAmeEiMnU15qpkyEAiFtGLAJigI3DwRqqxkGoX2qZ01na
IrELD6aKWr4PAa927EnwZyErU/RHW+rl0C1Gf6eGq0wsdRoB2NA8S0vnRe8dQ1O91ITg8tQf8KvI
coa/gr/TXmKyo9Rb0NXSyJRaCok4k1hsNn3m/qhUNV4GGd0PACn2BGpCjSAGAKNC+Fwpe9UhdHyA
lFEy73RYkXVYraI4jpea0s6NjP1NCJAC1+WUGie94sh/BCaLk2HqD6P1ZyQ/kMrSkiDZmxQ50dFt
lFDx2TQ03I7WPIUc6JyBZnTcwxFO1HZ8xDip82qHV5zzrs0Pnfde3tpbdolP+UnciHQ6VtK6D8xo
HNQp7UneDegHARlSuiFmD4kNNMBR5jusvI6/9ExhL4sOKTr0a9nUiLNSx68Ke7B1vBkGtB8NibSu
QAJVUNKMlt2kWZKWMnfLaCvmuki+h7GJdHynMvBP9JZs0PskJofAyUgBJ7JDk7CpJbJ/SQ5eIW/q
8la9RY75ol+DIrw1ZjKvtomovA4A4m4t3Iv36D14VyEcvjShcFeL2FrZQbcofV2YQM1/EXv3DPGY
vDHA4nqRjzUwx9klOCSHUlGexViUyptaiAfsrbNwkgx6LT2reePZuroMjwmpyUt7dl+tu/WDlZKO
fLl0z9FV2ambLAWfZPv5SWVjx6FnHUv+NgRFSm8CuvbVfRV+CH5xK66pSdvVLMwX9DucxjxgLZHG
JJQ3wil3bPJ4Vso6Obo0+dn+RCsKOMK9YjLzZcQd/b2+RznbfRvaBRq4cubXVJAVNhW99bArW4b/
6G09RXenESDRNidifp1tVam6aT3zlOitg2lIKoQd/qBWVLQv5aN9ID8FBB7NSFCCYpoI/qTZlucs
Pgnca/TuvVvqD/ZR8+wo3Jtr8q6DhBup4IqnqmmSW0iQsTtIVRxRPlLXr4HMVrtAJj+DfdYBluG8
V2ICkIPXGOLLOFhVWzXvdvE+PXtH/8zpbRpix01fhZ19MMx5PWG6A/KalkveChxL9IVlFqyT9JGo
JGbT1RJfECPS1bKduUaS9cKr+nXdw3OE5Zou5L1zCS7trbhUl+xQqyriw1n2QlFsS3mcNIa2aqcy
1UakD257bo0yowlEhdIikHMU58bq0QPi8Hs6L7BtP4u3ErylkrropAjBhuhwLkA0S/Avp0JaXeI0
e9G2xtbct8RujqKL94YoOZm2WbSJLGRNNsg5Cz3NhD9cIkodww5+jy6qGq7R+U77heUiJiaJI2o7
iaSsVp0pIOOTxgeA5PLmebhrcV9mwrugkkAiWNp7gTqe/XuOgiXPrFFYvZPbcBbBAI7UvXeJLv1N
udE4z8U9Zo5X7y1jPPd60UyyBhML6ie7OzFGA99suctw1ynhsqfXMe7zfp4iKnPhIr8Vn80lQyHk
IwwpA1wsbrRM+nwUy9V7j5RhYs0zBDeVyClG/yFE8ckXqTYk1EFDHy1Nm7xRTF2KDG/IgPu6QcSA
zJhGwSeamLUlz/sQ0KzsWgQ4jBDrjDvydOwX/xiRXteZxhzDB/G2rlJMamRRtNhWmbUI1f5Rndtr
dJbv9sk86Z0+9XWsMW/FsBcIHxkbg+Esl9/sYbcQD/sGci9v9rCRYEPRqu2rFA5ZGyWdQeyMQCIn
YmriW8CKVA1NTWSmYvKSHwv+HvWuRspBdtydc9YO8s5unJOi4WLW0hDU0KsipwgAM/fesjYRr5Hl
BE8In+bo3SigkNWcOKOzcLBPUY8usJjEYQgcxpy572Q5XduXOv6QT92eCAcABuZTO5a3YRgNc0+9
I4wsMS0IuhCd8LZOJTUyJqq1Se5Fq++lgyRmnA7SSXO3JEo7UWCg9GCbOkRPbWhpZNWi9iKEzeXT
juUPwLtW8bCM9Nzd9VOhVXsfs72IQ/vqX5WN66TDEYlE1vLZJniNCwJ0aZDv/aN7hLwwIq9cjHgO
ysEQ57ax9K+QE472GcmHCnpVy1t1PA0bgl+hQnJi9yb2Sd5BMk/Ns7JV99YxutBGuDStcw9kcA77
YT2SbtUlnFRzY4H/+mK/9rfoLT8VB/JnTfeENmDR3np+T36K8+ggrSq5hX1ohaemXU0HNpb6Q3iT
zFOQnqVDt69bBD6t/xDv5qk/SFv7nGObcUgtYMolZ7iQ1Stq6CatR9wb2ALDNkfixDJJR1FnhrEi
kfGlfrd/eAFsyoOwaQyQbsW1alMUxe2slQ5051+kIL1h6sSwMULQISgTZ1NiWZdrpDav4KSCeoeX
h3+o2H5o6hzS4trIHVjB1btvSeUkqHEQg6VCPu6zL0sv0SnbFbu0ay8OHTk8xHvpij21tWZadzDt
ThvDtKaWQ7OPfvZrJheI9o1kljjOONiFqI6ULVQbTHqnUCeOZ4V9mj78CMnM1P+MP2U89qCDkon2
Gn/6b/GbleJF8bODpprzBOPyIT3k6BhzwintVbaPj5EXgmdgPpIbqkwS+/KXsp0HVHxWbitrkyL2
Fz1ramepF9Nx7Sv2AQ6k9blmfvTxpR08K7xGpXzXfGsvp3KwJjwDrh0lOylZOWJSE6Thsz1vfV40
Ir/G8O9Vbc2ySIagT5DFJjCwCcgO2k9E3LM85DqyDlo81c+JgB4h7xJ6MmlDBckm9FuFGi8ERC+k
bNG8/O62wktlReKn2mUbJSe0LrRUYkIq7Fv0i8WIoe8XWHolUuOE/KGFVF1MdDVtpsQLcrSNKR/4
Tg7wXaYk90xsOVv2Yk67TkDJa5l2OMp7b0LIMYAAoqlnUWt8InLA428a6TJr9kolEQmgipeII/04
sbKG9jEGH5rvdLjEHrkF0ta6r4l2K1XgQB79Sdvj7ermDFJDsQBegkBOd160uGgWrq+2MxMrRROj
0CI7YSmUkTWz7aIdxTpqg6SBJhZCGnUpmKz0SBVnoYzCEdarVbZw6ETNnDYIdBBqQOTsFYjWGb1D
UkuxMgAaR8QULhwbW0sWt1NVqG/sbU9Ivp15AzFuTB9sGg67BaMxMV5D/KMm/mKJwbECpTA9mCZ0
A5wMG3hhV7G3jImY5DupkLdgsGaO0+5hX66soqAp1WRPNXixeDXsNgV1JHn+MzSialLINVa6lkJ1
FAsvht3P/Zg4aMfQmmluqxr6e5ueu1z7uPcUPg3H20t2QjfHQ7iJMI8KCDn02bRTxb3ZMXAjW1o4
tCnH5AkeVY8tB3SZcTuENRRCdGqLlkJU46YTMztpzkcj0IICCvHiF+AJ0txOflPdlSjs/+nUbNIp
UBUN/Y5oGd8q2NDtGz8uemnR7+RDdBUret5gncauF79vSk9Wx/SaZwNi9yweu0N9r4IXPPEGh2ra
szuKlZTvwnN8jo4o7WzsUGWZARMeSSXKJ0kvrTEOvXt/N5Ot0CE6U5u9d/XeU684a8YD430k4PUw
6ydVn6Up1YvmRdvptiKNOLYj8kc13LFdfVdKCApQaLRT0Jp79c1JtuKwFoG9nbbD6mQO65Q/qnbZ
qby4b+GluKlHxMNP5O2jdm9fDPkjXMthcJV+SJU1861oU0wjDY1ZdPXP1bVFZEdTuHzLRuKYfIEn
+2zyDork3lc5do1uzv7GeMq6O8bsvWQ3UB2N9MM9BvvM69/qCJ4X9/0kyW1vJT/iJ6Doj2QNymVU
28EmVamz9pxtwnJYm+aWSgHbypjW1GU80CBwJ5vvQ0JWyA2z0T05FR1mNE6a0WO7SPS5nrYY3hUE
q72SHm2BQrSAtIC5GF0e2bPEBmB8DJqdUb8V/d4GbpZjBkPWGWTaQvVWVZbhuh0OrghcsPwHo6zK
N6K/rw28v6MKUboAcnEcscwNj7G7NTeb5c9wTzCUc34tfMMz/+peioW+KOfBpLyI/J7ihjyI5bRm
Wc0v6SW8mEdlL28Tlt2/L0jIf3Gq/2XAfmtH+PRO6QcgYBfaNMQA5qI5GwVLB4fMXb6b9/4a2s2a
3PJAepXXjRjDV/Nv3TnkDFe+VeXN5VQXH2JOeL+5sl+Dnr9KJaZuiKok8j+qqQ+9qZ9KJVIj2BGu
EGmhnIJr8K4E0aNiJ9DutZMond303P9onqiTxxtVX3Wa+uaiVI6VV9Q0on2UQskHBwJnc9glsFuA
x3QWt39/jRTj/up7/+kiKQf+fJGCZ9PeT3wMF169t0L50xQRm0YSAOLkTeFEhq41Wc81+DVNd7Dc
noP0g63Htbume29ViD6ita21a0IyURTCke8erffh8y+2rV8nYwQ7C5toGDY3oddM5LGUonBbiofh
q8fctMuu2Xt3xdo/g2N8FSRlBSvE+mHdy+XEOPV35T789/LMzkU9CCccpvWggvGztYDGyNKPsnIO
jujv9wFk9W6vY/tbhaKOdczXNm2Ox1mr5lGwLLAjmJRAVAxBB2R6q2jlrpVdLD+DZItCawSAItay
V2MEy25izjUbX4Y/TGU2VjW/WkRShZRX2hdM50r18IFUISmnOaIWsyoGzV3l1JD8a3yFKkz40j06
91fZws4crKy8gyGxB9CzyobDtZJZJ4QOCqzvBKpeTrKxCKlH8hQ6S+dcTW/5u3RtzsbQ0UrhGuaG
ywP1sfZy1BKSUz4c9J21sbFP1qFFlSnizEnf26t0Lam0qC9Dga280AlZa0P1YCgjDLzclh6EeOg5
zRI8Qb0hPviH9KJSg/j7ofXVTvhWf6VLKGuSgUWKmu63nHMJ4ZIEix12mYU+e+eedTbG8tP/aBTh
JSbnZKGJkTpCJi5aOH4hbtEDrkcpz8vvR16ojqJ9Tmnl5CeqOiGFQ/Cs299fo/ZrL/OPT/Tna/xW
Iw5K8Fmi7CgLLU1e0Mh5M2mk3PpH/dDN6i3znqUE0Eq8Bmjm22Wentt7SSDhKIZ34Q31E/We8I6z
vWL6cy390THlEEl7zYxjelTXMTsSNrjY7wxqGvGb+GgexSNvX3oBTuWPgOqHP5WohJR5Pney4tat
XYpe3eLvb1P5i9uk3k6yryGbJh/7UCr/aSbC5ahzGM/Imm3ym7s2TqF7JNtghgp7Ci2CTB6zRpsO
5GecPurRZ9XXzlzM050RReec+FsVDjOHBnk4PhScI8K5UL2Gw9GiWAlrwcaIPc2Hg8fvNiQDIfB7
Ff+XS/9Wb5bLRMjFpFEWasOuApWsmxozUmeW3kowqYBj3uqUeXEwbgEVgvpWVNZUjR+l9Vaeorfg
DfrJKwAc7eCKBFvrCFcjFkBQUSjJTX1flR5N3GV30E7t3c0QzXft1oQnvdRlKpfjWprbO39b45dA
3qgWU+Hg7cMjQrGq2RFt8ELyJYSJ1n1VwvD9/+O18QFZugkj0SRC+dfXFopSi1zQkxYyDALr7r4W
xzKnXQzkqL2Uu3wXnzJKS/QDOLElnNzCGvMoAdd91L4PrN4w1XekqRTjTpuWgb1JMuEmo4utqrUV
PIzUA0TuPv/+quVfNRBf35T181V/W5Ar8vgSKXbURRxgVvBVzpOUP5GuvQLjlvTqLINYyxDcJkPD
ALwOxfhV+pLZM2rW4/RQXnIOn/5FOEv75DdfwpcA49ukxOPkNGGIkqzx/78+UpqIQl4mpriAXLtI
GB/Jp/4KAApu1Uh5JJ/Bp8TZ1KZ3wklVWUWcWsOTcwDBXXCWjQ6EEXC2RcowU2mIAzZ4t1vr1UiY
uP7+Mf5Vt+KXK/32GFlLlTrENEugdvHJPwDmpnJGQF1B/S9/Kz+9Xa26SBU4f156WfvN9C391Wsc
HpIomxp9uj/tXlKrinG2wMBSonV+zo7auuAYXgy2QkrVqbZsKsIMuxXN8g9m+t+cRL5EQd/f1M9/
/7eNCaOjKqH8qgvdtzFdOdaCLbKnTx/ljtC3W0ZZRo6PrY4oOZ6Im+TADvXinrBzzTSOEclm+Dgi
aq8dJhwAy5v8RKLTIrskF0K64DYt+IJOFaXJ9qbIIT4yea09sk9iWnsiWOoN2Hmxf/HCuaxvGxoU
w0/rCCkDGq0mUxM3nviB5X7aLYohC4H6aXhxqaUiDkaVDdNhKLJaVFtxNSDVpv5aD4XY4STSDKVZ
Y69v1S3y1xebui3hEM3//BGqomigQjJFNDu0Yn8d7PBcmszwyO7O75r5jpWVdZa2CqpQyrU2dVsI
JAVvVHjHZ7vJJ3JDeTtJIWiGhCrPcYuO22OS40RNqX/kCsWzdUgaZfaDFGd7aq/7ITwdRtImpP8y
1k/D8pe/1527x+M5Ac8TmmNXmhrEOkTEVtWiM8b3vzZb+BPOIdjA3z0q9mAP65ZyRO6f1HlHENUn
4HHT+pJ/Cq+O/oZ0Ec9EPw/xkmOhJqBq5+38oVSMgt+icpxh0aWO3A0F5ZS9jvvmUmVWqDbHB/nW
3XgvFwXyAcc15TfHj69dzK/DFLyepVm4AIbHrH37TAV0JHbU58qigzSPqniC7FoWXmh0INx3USa1
4DLQ1e9Sey63EX5D95mGY1CN6uhKihgk+0v3AgPCzd9imRRI5h3BRTyU5+mpe0YG1tgh3TJdQsd3
Jz38QgfUI9lRyMNFeeRW6ro1PaSo0jTQuk+OfFSN2uypdW+Om4bLvEexnamIwvqMsC0E7MKEJCPi
M7xuqhfUv3VPOcBOPuntXV7aizB8ZlGwUrR2mXhrLMSslJVMv1LbBLY7I1j3zYCxasoDbfbWOm29
ok29JLht/DUF/q8q4zeqDAPJuDSod/57HvN/xh+0EeP/eI8//mPr/Uge7/l/YPvmX4ufxRr//kl/
yDUs5R+WJoqWLrF4DFxl5vw/5BoW+lFORMjFLZRBmmEyVfxLJar8g19h/kDQqOI2kbR/CzbQj2oo
iizTQAko8jv+RypR+detHo1jUYLBLqKGFWGuc6j/dboqioyUDWJ+5mYoXEOpWfha9IhTM5gqhlGM
sMsQtQuGcGTU7iPVp7Za71C9wgrtx4l99eXoHESVNa50HPoC6VOdlxAGoh16ThjjEjgghzdvYRKS
IPXuSitAufz0Ev5CHSENG+n/mg2+bsFULNHS9EElqX1V137aaCu1rYlS4HALkd2OVMFaGqX7CHTt
4LiZglrbgEcj4JUqgB9GlHgpRQU6jJzfXMevi/e/rkOF0s0TNaxB5PPzhl8OJExzapjP80o+Uchc
KD1N0VQKCZfG5uvbEHzSofIr0NzUMH5bDVhOM5+EqgIgtPjNtosh8qfHojNDQuAWARvq3ybJQvXk
PIzCjMuhVWpJxrlyta2X/U7iZg0/6Pvz19H7oHQz0DUr3+6bDKmiBHaRzQklekjZa6ZF4jjMmiGO
SF9awAktWVvKdT6WXWI7zcji1jvCCbEUfaQRitAMHENCCGGt7CWABfTM4S0XjDtOEDE2vrxDh6/d
ex8zYL/FBjEKOu2OfmRMDAO2OSrGU9XqZp6FO03GpqZ3jAQRt6zakgpX+NSKqSfXCSd2yTxqMepV
JaBakON1RwkrkHvcCdsiEU3EItUdqa80NkUaPZl6UGSJgNyE9nfsPcpBaGExCzdauaTafSEu/uQR
asTpFOcAZLxZntb3Ybi5NrdQl+VBj2ZWJJzFvDAnMuLvUezRx6H9b4vywYkxDZLUCY1keE2yERWT
SF0X/U2uyXnsG5UfEjGEisBc+yaF+lROkNWqCy0WiC8qgmcRSdgoaOhU6Z2kjrOgGvxIIVgLvb7V
Kv9pCaDCdXnOyv/4zZgfToK/vnumAdEURQiBQ71tGIQ/fXsG8ZwhdGWoLrk1hwBVYCyiw81TzUwe
cs9deom+tWWAN2yc6Sl3JI8qhLu4hv2bbcGgt/92MaqmoJtB5ih/zai/XkyU0tIkzMGf5506C23c
u5LMF0iV5CpT/mhI61lkVr5RGsAEjlIUE6wfS7sCxl47FaYTU6fVUInwA4CrVIPVuyF7bKKW4bLW
eBFuIXyGLpZUV3+kTkrtnPlFkci0tcpm7oQtcSlNN0dgMoniFtuNab0lrhwQLTPoN1VtmZAsOmpE
tR2lwe9exhBe8P3+dXR/lskHb1EE/fbFi5Wl1p3hhmyJ1BCddn7QOubwKDTOik6jywGfPFZq62hH
zUvPJzRyEOkbuTbP9HBwmPkLhwhLME6RARomiUhU7nmLaQsmIQuWAOoCXFYhBiM70pdfM31FEyrR
1kbBB6dJPI4it85dcDTl6NGY5rkyjaVhKVtDNc5B0E0k3f6NxFb6tdAyzLsqUQeyjq5RRoBoDWP0
pzGIrkrALMxt052ktKdyJaZoEV6e5jM5l/NRrtPQLm1hKrp8Z1DJ5N9cwp9nfq5AJUpV1FEmada3
GbCiRdKgxAjndo3opa6sAY9RFpO//9j+YnjrTDakN2CYVpjTf73POEwjPpyQ+yypf8IR3XVXdtdu
SAQw8Nt5bru/+7zFPy8iiJeZGziTQi8S9W9Hd8znRu34AMmYbJ6lL8+EJF4FCounVpaYkFlaYTSd
5dbYWk5tjb/GtyamCzYFBosOW178r7linXVJrImInGoWe1sRf3gYes/IkZaQPcalwKRtEc84cMyK
ERn0D48UaaBqD8y4ALsM4xyWHmY7dDxRexX8eOoj4gyq9F2toeRXHn+MpWnbvbR9/Gy8FD8YQ9dx
+Vs7MgrQi1zrvDoULUcYuXQutkv6cuo+3YCVyJDkD6mqb4aj0KqpbGyC1ZLLAawJu5bdApIPI7qn
BZlFuOZy4AajTCV8TTE+QBDuiJdmDkgZedhIE9aW9BCUgL5MX5zJbJxMLV65OhNOFViI69J3W5t3
ueVNSsUgpDfMk1EmS8vUcq0RmhOWCJc5nLMsGwQym+U6GAch+WmW+Fah4NMh77k1B5FOOMdFRs/K
ASXYunAebE0hLZ4GUyMXZAmT0VXkwY9AYg37+9H4rQf0x2dHZL2ImljXRdatX4ejH3ou4AYtmNuw
VLh8TN2JIt6RwmPiZMPhM/WATif7fDTEUfriUafxL2tETQRNsmZGnHv097xhmZQ4+QaENRN8V0kj
eztMjmTJWb/bonGzfzFHqiSf4LCSKO7J3+bIBACu4YJ4IxWCI1cWPnVeiNhgmuFuYN4H8J7spP+R
O/Vcx0MJop27E5uWYGRrYQkNIbKcD0eC5zwywZiGvT23Ctbw2LHPkRY+LbHCezFLWugHWcKHUhhs
LxwFIp3wrpExhkySLmMQqHMXus4oKjVhqsjlvQPKRGoGxEAHJUpWMaDN8JRIfvrHNkWJzbOgQ5wQ
UY5WRfXsm55sUS4RBw/JKpl36NpNjszJMYK5rOULd5jvG4Zf4CN7DC2crSiHpoG/E8O3JLApodoJ
xhlOukmX3zOh2DZBdky8iqtO+PsV1veRrJ0F03uiIucl8sK+dnmwa1nF0ztHdGCYdFy7HouN3JMz
IUnKwQl1YWp71r7BAUus8aRMjw5E/ElcEUMJTZlulYfsoo/eZLm4tiWfv5zSdLGJHBu+es1XDnrN
9yRZ7Hhy7Rlo3iMS6YQl4q7oGNTSsbGvNlnPLHRHm6QsDOJ8PSIIIDcXp0jIWvRef7wTp6GG3Paz
MPGeNZtgtD+HKkF2qZn4YweGbG2xaAzLl23hsQcjBQ05fHxdgUqn1gFxlVH/a2hYKclEhfg7qkPr
PGxwv9ZYSEFrrHgHQkbfS9OfUY5Nx5ZR3AWJOAPCyJM7pBMgx6aNs/moa3aztfNySdbIyy1tedaq
AE0oTTD0q26xCFTGAFnxt0yv0CsaIB+lHEoOZOXEMd6qY9zyIHMZJUTY8LhEkxSTJp4qWUYFRI3T
MWEBOuVzU2L46l6XLyPQMqRsSmwInDMAy0mjiYfcMzfQZxGvGCG9NfvMXvMxvGEj9J+dqiwBJaxc
JH7DJZJVco6IShs5ZXnM5eDTdh10cmI8bWC9JFQnVZ95qDbZKmmtBhuLHa3Kp5yRuzZogAGJddSj
LYk9fWlbQGjo0zKKeid4qrBqxmbN+8yCmxLEBAwqA1lOacaVyg4yR6zNOKaoJyOFYDQoKgNSy3Rv
7IKY7WHo1IH7DAzuUkGwJPbMho7Gzje9ZiUgAG/4GjyJy69l0PIKtaFGNikaOXZ6E3I+fldV6nE4
BKUaOs2/pguePQHLRr7gjInQLX4gF5p/vdEmSvBoXYsqRS9q7TBzwcgd1i/A9EQud9oiiXoOfyLa
fCaZCJ4oO17rpTI53kQB0pbYmiOAKiaOyhUV9Eb0JLx72Mtt4O5jaGlMOArwcJE1rexftUw5Qeey
yM5WSBqFT5Cjb4IWNtOCobCY8poHux7CdO6fdLa4NFTk9cweXR08iUY450Y771vqdp3hPKNWO3y9
79LEhN/ARspEIZgabX8QA/IZOeazKs3hX4MI65xxazvPZLBLfK1Mw0TXpfxYN1nHbr71mnT2tZCG
ffQApz7AVd7tno6DY9f0jS1JRHHNL+s+i3XtGwex1O6FHM56330YcXn3c2bWlg0jTkWiUjGjuJo3
1m3j3MnmubWVQ2HHnCjl5EaODD6NYVi3/jNNPnoxhc/C2i8NU1SvOk8wD91I0srJ15zSNXx4HYdN
0okZRJLqnnrnw7T5MDWHaWaI9/1jSHbhQ2yMbZI7s4BJSCqZ0wAzIcQPnvmwE7YJoC8La6IN2TZD
hpAE73e4wNTib0w9ao+26h6/5g0t19apFZ+7Xr9KyfIM3mQaKVgyS1ZKDQzgQOiDT+gfZXfIPs26
y9dHjVuOAorAX51EjGXsrSfJS69kR2HbF5nigoIRE35EHcBcWozMugBRG1EQplIDoN9SaYqLjflC
ttwCZcr86yHkRfgSCkE/KZ3qROrIONfZZqiD6s7X7QWRdVcnlMtlCOmhc5VZXzc6mU485b43SzBu
CC4t2F9a6J5ar/3IUgSJoHHd3ALZKlsYb1Lr5Ji8NNmugNMRA8IAKU1m9j4z6IrZ5yIjLVIqX0P7
onlRApKJ5SLAzJc0iTOGHfQq9oxwGf9nF5CginiaRRqF4SIqo7dhxa3tM1CAsQHEv2eZYcoIiJjg
IuFDHap2nGjSRdGtd2KB5sPoqBr1gN5qa2c+w5LPM9d+EHB7LVtu3qy5+dh3/DGZF6BtQmRSus4I
OedSyWGvDRdaJ68owRE53FMtaBH1Sn7zKaoK/kPv4YlZP0s5Swbk+I61rBUBaegTV5MCEnfSuyYn
668zSdjXVH0hoQ5XaQRPWWPW0gOmupwsxzBk6Mu6/2wAR9r4uSfEqU+yFItKxPl+7Om9OrVDaZe0
GzFwli1eSuZXeZJG5UcsRev06KbSvvKsszlsugw2y0RBHNhYzGVZZF4QYTslwyt35xqXrBTKAfLz
U+qcJ7qz+zBXxyVxW2zTAy+dtXDLhgU49cVlElZrN9S3UHDkMRYTa6z5OxKFj71X3RtnlqjR3av0
re/p4LjK+9fxK2B1kWNn1tosB3lLNeBr3i2ELRaFSyeA7DEVZgNiPvkESxdq2iYVpUMG53KEBgu+
G2uWIiDwcx86ILXW4AcFinbo8mJL+jkQGOc5lIeGicjQ5cPXkjXsy9qSwhqsNk4G8IHZfmVK9xT8
ZjsMg0I0YlT7w04lyajyCCO9iFlrmakTKb+bXv1ZEqY7rN3DiUPL/WdZhA9LZORYkXGQiqVlAS8W
+di/1l5TpaCnudBOOo3v1bAwwTYUOzlSEGaZjilCbIA3CyO3RlMUVUjQVf1MUM1AUmnXskO8RxOr
BydAn1bBZ+Fs0O8wC9WpAYY0H4f/j7cz2Y4bSbr0E6GOu2PexhwMzqREShscUhIxzzOevj+PrP90
klKL3ZveZGYVRQUCgLubXbuDdE+yJgNVxTfFP/gTTY2cD43qHgIEVPZSXqZR+xz7uifTx6+jW3Ex
bVRXfZF5+db79bNc/EeU44Rk4bzkhNnGCnKud4098isDxucMtpQjrvMgv+zG6I1w1e9NT10kwxo1
HbpsvLFMxoEryjq0KeMWx+5VJqyvbkFHfe6phha7zAX/YMGD7Qhv4PBx11MeXEDuA6iLF7mNrcdz
2VXCEd1gsnOXQw2iSv4VLBgu2e7wz2+fy8Hzx2UOL0RbZJzD5p0kCUhN9HLt2B/MgDuWzjw5AjhX
Ki0epoWtJqoUx5pHse3R+BOrtGiDzZLVTrfF86hYy/nAoXiuD8m/pVqh7TB9unW9DNqkwTCNkyGN
iksC/Hh/muuuyn+ckULc7znTWTmdw2liJta3UTK3I0x5rXS3UrYkaLcuXHxesX6a2RQGdu06aTFf
5UBh9ZB6QOxTxM5jw0sDN4Jq1l44ut5QNW+MTpLfYBCpbdKtbz3viC6LU/sx9aLniJhvzE504oXj
/EpM45hGXGunl2WgwksVhTd4WvLyeZiNYddoRiAiYkpfz+uPNf4qSZivq/RLMTiPGn8sbftaifxa
VhjE6wJ45vwcQ2pfp/riTTCQfe5m4DjflEknX7fNMwSmbbVE36D/sn3LOx9AFM82fGWt5Kc5wSPq
/Oa7BAPFN866S+qMAd3OHRaMoggYi5U+2OvBo3EIr7P2oSOnDLJy+qVKZhSW7i6p6+gQKlWtUHBf
9RYiKdFYL1h1/xxkjjeUG4UbeKw9kpzwizXqV9AmIRuXuGlTKRJmpsW4Swk04En8miR2XEmNoerY
/Mpii74ao3wjk2yENQe2o9yA+A6XqDSvg3Ey406rBA4wxnAsUf7hWmxd+gmyUqMLT2kp7XV6h0An
73HLxgQeS3gvRupl0TXFU/yGCJOQD2sb2XW0naJiE/XYcYXkRwMkCtIAEzb3jhzKFsHWqu+X7rCQ
LRIipvPKZANs36/DinG7YF7d8u7hdYaVtm2iAEKovR9T+RRLOIqQIGNdKNC+lCb/cJkVkyvosZGE
V6a5iEOY4SGcWt+gT68DCQdpqH6xn09Twhs0orTMBGVCnfMSCvUwYB+1rWo8osjkeuIYxdohHfYa
Al3HcYXyLDo1aoxXIhvuBZZSiZmszntdmixUepS6S3Ndtf2jOZo7116QGIUM9M9/gfDD15Qzoh69
gfdjWiiUkDWlmH55Nl0m9Oh+ZQpc/AU+igWWOkuDIS2uSK9+6dCq0n8QIX2MOsz0ShcmdoTzz4a4
QXJFsvkY6aK1r/2dSkl3MASm3gZmzYSUYDmVJdupINKZ/BaCYBb/dmoNcz27V4Mv3roBepVA8DMw
xgYFwJYM91sCVCzkdgQJDeV0Q7QCtGE8xzpAebqKcMvda3dhCf4mUJaulGsdibB/zjgm8AKvKIwc
otRAQatVHfXPg1mSHCZafzf2ZF0RTRInVrDRIUFU6jqaHfhpBRe1h6Z8G0d2sJmcjMC89FG2N7jF
4SWhpL8LO3KkE7E2jeHZqorbyOQvSMoLwwiXDYEC0Rpk/EflorsI5x+OnPNV0kxrQ2JbFBlcUTgZ
38q83BkUAKBmhMOF04XqNI7n0fn6FXiZzoBPEgt5HJjDJi+/VxJC4JJWOyyKH/NuPCZ2qjMgXpF6
3+ECdZf6EnIKBbKYcasNrQ3w5a0xppjFk5iF8HvDHd5Jj7KnaIeTGp9yekm2uStjxDut97+ryznl
kB2wfXWjk5T913NFpHfuOQCQz9VN5XBq4KdKbn2IqrJGE2fcNMzqGTEMX9PeeJEGnJKlwgm20yOQ
DvC/N/0TF900ARzw7DZpMLPN6l/RE43ao8oyNMnxK47mNGLA2qFqXxIXQG1ssAhH6RP5iNLI9Dp6
Lj1rNjOzEbgiLlhwa/AKszdKWtztloBdOqIYZuliKM/y3NgxtiGtYVwZtgg2CGHfxql9aYW8txPv
+5hRyVu2lRPCtAnTtL/RCGYfJmrVWdNF3g3dNels28pvsEszsM7D0pIXrF6Ym7Xq1ZCc+VbwKBuL
hIHcPPi6OiV3TSNR9Adld6ja4MrXw7bzk8XCHvNndkHO501aktNEogIntUjA6mDvF+z9vdmxmKhC
Qt/K1ngmt8yhV+7UddteMM9IDMVNYACiJ4l6whSl1zJuv9WhPgGTX+niVhwCGsepjHYdu981kOfp
giSN3MfzRAzhLd6MdFq+yJ/1v1M6g6BXL9glhq8FVaA5gK5IO6rWguZQbabeesoGWiHkP2AhwS85
wtl3hufE43L82X1saKbTYriLPLC0aDB+RUULoRhVEmWivlODh1dLObmg1rD0W0cywdAgBJ68T8rb
9zJ6jbAyLiNQ5umaOuxtAByJiNStl2zXCU57w6cADsclWhs7KblCu9eZuYsG0GhAGJ68epJqkDH1
dYgqA6vUk1AznXDCL56H0PLF7xuyyuf2OaGk9kLq1dAguCe8GMDmmM4V0nkcG975OkXFn6DwRwmC
2gzf2zLYli2ATpUOVziw7vVt6wznYKQXnc/1EYPr/VPpePiErIkRujqf/kWJiomx+77VNRmxZdSP
vnlVtN+jXl3kcH3MTTXnl7DJokNRR/KfC85n+5go51Zl466B/uNl+KyMA+Wjri86fQzMUY3nn7qz
vY4qrA9fRxEs8AfujNpsN07Ft2tL/zFunOu+5zu1pi7DvOIA4v9YIv7kQI357HJZjRk/6o0vAsB0
w7vXrjsXJ6WU2ZGb3XetySGYD7TpqTLhTrl4NhpeSYxJ9tK0PY5z1LVzjkmkkNUDpoaZ4J4yBIKE
Wg/DLpTTTuhR4Ej+Esa4tx7aqmNq6cwgo75Xek4fp+0zOOHz7FFO2PO3yW1ORHQwG3DMa5EWNCbZ
l7lPNoVBTxYEY3rRRqOzLr/ZGM5tHY1unJ2QhqGitHG3ydzNqyRrOE4CFmEysiXFYRmu3KaEPhf6
R7U4P8l9JxgghPEq+vZYuOYaeOBWT1vCrn1umqHDad8GEA+AgaWJUFovBOL6hrS9121tMfg/Z2O8
wBffxPzc/Y4mCtSalizEOwAyWPyFNAD8E2iHz5Php7hk+xzVFB+reHxS+MPvNXTpZ8BTFn7g1K6u
njCEEHh7aO3VS8llr88TZSizewvZLtr8RwvpXzKVV2YXnwINgePxrK3m+a+IyCG3YMsemueZtNWV
rJZHXCwv+1t7yJ6Ufha9A/0hzuSjKIp2U/cDG5txpLrBCYdDaHIjf0eI6Co28GE41+xDMaht5cgv
6HRIV8t+yci5RMbnbRox4q7MiVA6BPR28XwiNBJbJj6I85LcBB/+KBbjJ9/jJ0Fz7AQUBSwPt01M
bbQEcbxKaijiEZX0nNSPnjAvewMGFm04RQ/EEbqO6G1J0jeqOcZ7pJAz87vDWoKlBwLmRCYUMNc4
TMtziDYo1PKBc3HU6xZk8ssdWZzTKtZQg9cMT9C7J49jN6Mv8IPpiGTwjPcYRfJaN7p9YoHXsY/5
k9ncuL194WD1sCoy5x4bz73js/AS61qpZFuH81Wvp11niCxxTtZkf9PMgKHn6ki3vQ7s5EqhQsDF
KiVDwrleYkmEinlla+YBnlfX+prPQJkbsrf1jJxAWdAPJzK9cfaNWVc7TPXnFWQ50lLY5vS0b9C5
XkY0cU+5JxBd0i0YxkM/GrvzXcLbcUGiWULWRNUxGt6jRnpxSaFPb81DK9UNYIxedUUdv+pBIlZD
e7vnqAoG97Er1kE3XpxPZ6HoZNqep+vkclOSvXXe3fyJ0yTiHPz7cOtPk3Ss81BReKAlONq8n231
qhcVrhXp3gq41jABFNIwrtVxtyBVg9ErWkLbuos11vn3zz4zRN9zKiwS4hzXsSQegPCy3n84Tne1
TRBgvwfMsVDeYWRLrjr60wZA0zAYJNYgu0aCiYUTR7sgKd4I8tp/chV/uAW+MGHAmya56czK3l9F
pkwSt1K/33s1lsRtU3OfZ+Jhusm5WNSEOzFOBeYyPGSe599CN4CtApMi2M7t8HXq1Zuo8JPAdPpr
PQAVota9aGtHPHxymX8YUPuQyvFUdCGhgPm/v0zCoAQoIG2RZz6OFOfb3smytTmLe4tL8eNlK7Py
cWobsAU9XMOFFRp8kJ2K2cbTfFIjgsJPaNx/GNRDg+KymH6d2X3vrymnKDAJ0uv2bUN+46tZW+Y6
ZSiC3Dh/rK3q2sjv/34b/viJ7LeO7cE/+I3F53WVwpTJ7vY47iIWraSLuhcgz1JvdY/9++D127nL
4s9mwL+zB2EiaFsp/KgkpDc9bf0X9aIm9cacvBwN4n2ARz8NBfuG6LzHbEpyXF9fz4O5Do1KsgSA
KtTa5QLwOHqPEQftCsNFBn/UfTle8htksBhkiD0hTUgpm0tyXWgMCTHllJbbIL+zPnlQ8g/UEU3M
dAiCQerx2zrHytuoA1H1+xBP7jTE8lVOI5IjvtG5ITMqMNrK67DZd0/DHLQXf39uH3QbeohuI4tw
LUhCnq+pnu9vYK/YjANijvZe7F53utoGELgccXaazTuNfotiIEHKYhune8N0BUy79m7w7sce7jr3
7Gtd//qa+Nir9Oecq0OAiR2DzkvLJ8mIxGtMrz5jGp11CO+3KNuGtGez3tgHHPWBNYozNLbGbtju
c39QmvAC+0BnA+vKFvcm4oDB4vTF6pbf6hQuyvRwRjPvAjJyzvyLBRmxJxoTn3au0YhyQAajfAYI
eyPFJIgR0o7D9zyneM4aGpXGYjwOXpc2RBNL3p2Ymer5JdLY4NK5Rw1rKz95M0kxKk2MNqIfUe/t
KkK9AjkOzN+A+vFTpzuhaiVzi1GlBRhvLBdW7WGJoMcRdeIQG2Y9OKk+GGFsjTgtqXl6ykfcNhhk
rproSpMocaCk4iki0BB/XRf5Ubn4uRvLI56c6pN1dqZQvr/fmh+M2xuoC9ZqH1m6uHpMHYBOtQ8D
erumj4mpo5bWI5wx1tbQ5vLqSkL0RLRKFJVPj00MZv0Et7v8gr5Dgx/gQVjA6tdVRxiAZJ4rRUl1
dO6Ug7p6LlyHN9DNKVdlxLahGx+lcowooDwSoY5y2z3NTgDUXDb+yjDEUY8dyCT/arSE+2Q8qL+v
kA+SGL1CXJsuglGTDRXDFh9oJv3QcT41AwxDR8++Gip98dWqDWw7eAn0+wVOtvCtmq1uFyM9Tk1D
iiy/co5xk3+itPr9vMFGj2mgUvC5BXas7xds5FSlExKAus9d7sbIrVS8drID/f37Fz//TR+eOVIc
DzcAeKTK/bi3QlMJaoTy1X6p7jwQWyKtiNzQG6avG8dpZIk12B+Ad+6EAGtIbO+tHroX16UNjfV9
MHS3Z47UDw3X2fvzOojtddmDto8VrTWYHFm6xJLHNjewqtZuDpfRqMRDpG0wZHeZY4+kEZJSYwp6
AMEU/PI8axCFe9Q0Vz+kueFkvsOT6s0LkumT+/CnFwAqIxRTm5xL3JQ/kOuKbvAU1PFq77p0Fn4Z
vsKOBzCG06c3yLzVQ1INTNSAxUQXPeiyeCZyddXX0duce5/It38/a11Xoj2BW2Rav5+1mepbt5Ky
2jcZw4lyxq8rrB9txbC1cK/6DLxmnD/7UOv3k8rVkl4frq2Jtt37WOeUsvOEo6r9PHouJkBQTEi5
/ecJh9Pyiv3ttekyaBEzakUfv5fWtL4UqIAzt3kIeveHiQUyyZcj3rtEJePD78cH4p8fk8Jh6oB8
Ni/2RBweuuarlctifcaI7GX5sRDMrBvsKoRWQiXx3VvsH0qzL1Tl7LFjefLb6RvQpVqLAqA6Gj65
4x9keec9wDVtzel1HU7Jj1T2xp6gRU/sAaPNGFYANohfHbXrStDGQezuukuHVNgw6B1qUNpNhoBi
M+AF9vc1eSZyflyTcE15H+G92fbH1U/4tDeWtSr35/HRmfBhlQDGwlMbTCuCA+8/a4aUura8wn1/
wErf2rZZfI/6EoBQk1P0dMqb+i+9b6y8ruM6NRTom/RzeiJ05g6YxXcpr8cet0oPIRblr5b6TMT0
1utFv9pBT9+DuRBmaN/tEKZzBncHMcbrBA0mCn8NHcSAeja2Zzp8DAEcn1ec7+3u2R0c0u/cxzOi
WWjiCv7LiqzvrlPe+nzgdjjHrOLuzrMfsgzABq+3H9kwPOUhSo9Z5D8FDlNrImXBJIahACJWt3lC
5+4mX1OBAg8zkwE/A2ai+PrIlTUcK8nJEqa1uVpk+JZFFmlQMfyD0cfuMYpXcX8QXbnXQdz/7Gya
buHP4ZdokRBl0jfJyW6E7Z05PhqjT5ADjtHJxHljYtWyLvTJw49vyUe7RUFZfLILWb9Xurx7poVa
BqavQOzwft+vvCXG+ZHd2PSO7WRe2iTZnEyXlAYbcKUxaUxzq3lWtoV9gbE+jzCT2FLbfm5ReRMW
xhnHKJAiBdiXlRg294Pi+fXweLbcCcdFP9MDu+DFi/1Ydqn5fktCoE3RVbeT6QHf4lBKs17I7Sya
L62gJ2dS9krgA9DsGDPBJHIo7SUhqVQyhc9fvCS42nVqR7aeTWuUA+GXjDEC2X/5+9L4wzbtcRzS
hCEBEVgHfTinm9AycWqhfS9cYIJ+GuF+tuQsJFWAwsIHW7TUKWz8nIgnV95NsLgsae0sj3hUydKo
h+Dw90vS+qkPfHj89V3bRJeCzEl+FOT4jC990K1yL7LRwy/NOQapZtQKc2eNDORtHfG4dBdGVL96
GRPgwO6JBUsTRn24vVFByBGG2ZNcLt26tleN4ClzKjirxlAXZ9rAZDCz7WGGCZTKbZgy/MFEO1RI
T3I7+B4upb+nfIHvCapGYGDHtBsfUbd5TlJjHZdirbufOByeuxJUDRKC08J9cLxDP2JU62TT1XmW
MWJWsaWpIiYGLemEyRGYKV5ANnQ/uKlwbHD+BJxhOJczy2gmiA4zkq61g5+4k5UscunRNIzRsS3h
udR1Q+yMS3iFE1ygGQ/BrWdeyiEmUdh8NE2YVYJBgB/n2NP4JVniS7loTSXjNGeiPvSJZS08pCh5
ZV2KAbOCcfmkPTP/9ADpaD3p43gvbEfz7v/VXg41uGsyRlj7YuMiB15zPaOHbO1tTAn+lHgh9sGZ
W68E2d0rWMdutU4TNinSuBkyo31pVIn6woVR19+emR8Lo751lNncrSlanwccCz4gKSNzLPA41Mo6
h+qYdShYQ9SteGkRwLp46Sc1/e9lhKccylq2WQHc8xG46Dt6y7wIcZb1rL0MqOj05ryUmPtxEefS
PIOO8fcl8Vu/6bIgaNkASywqauF+KKZwEQvmJgXYEkHFqAbHMscH3BoX62ecL8zNKSpzz3vNCdpO
ew59AByIrKPa1KbpsqzpODTuVQfud5XO0HjUnee2z+cf+NV0B5NwX+GNx7Dysz34t279fPE22zD7
i9b36D36X6+DM3tJYsC12jf++OASGphiszISmj1TzJKydzL7Eps164aIoOPfb9zH7Z+P1tsb+iJT
0qv/VoGklY0vXZlSgdBY6dp/Nqj9LUBlYrk4qv7+cf/sTf+uNFxOCrZTNKnI6iRu3++/a9QMpbM0
caRp8cE2sy0aT2NCjV3ilB1Z6MMni3Fwzki3ApoTYhSXAJModKZ6G5Mnhsmh5+zCBuJleYztMThg
IEGNNCtNbqS5i2LYOkZfy705u8xi2mgbtbBr4AT9IP932NQOEaWxAspXsr2LyB9FSQj5wYG6UbqM
DYMkgzmxDI+dq/Y4d35v09A44VJtJkxEO1z9mOO/xktX7Mh82zeoFVfx0DiatHDX9Lj+coB/K6vx
Fs7Xc7+M0SE3n2fwYXwBuVZhEdHmhlZ1GPDWW6V599SpltxwCHFresKGYTKkitCGLAPtYNvOw5cp
GHeVnWL3ZjNsn9ofofs6i/obyY/1djAXeuURdmKf3sy+4t6hkPNcc+8qkxEJDRfGiOTJOVA7AUYv
nBozmWQiQi+ZcQ/GUDpUcbororvcUTNsALT5hecxx+9fCZF8ivLkGVkIZBq2Tl88C/BjAKQMa53O
vhxlgX7Gv2qX6MmS8phTxsMOIaKqshpMYSKnW1sEdtMFrfqowxfHVvgxY/BMmGG1MgeySKuArdwo
9tA+Ksos/3nR8zWyNwk3aKMN6op5M7fbro5uu4E2ycnrYtdgLddabrNfFCnrjCshbwiaeCqIAhJn
hOIQET3WWeY+CSq18uyJVMyxzU/+9GBUARHxxgPhDzdhRFaoE+1CzAkvPNAOuA7aGqnu5Maoxbw1
bQNTAawaTLAjxuDcvr+vjDPU8X5hePRBCsk0B4IAeXy/MPwQpaGR+d5OLl24XkpiBM+gCKXpHe8W
XWor8OrAD3YVCdQpc5SuESY6ztr0QmM3ZNlPVAx35jJbW4fZGd8iRhiQWiRtxL/uMb9rT6ruyehK
bpJ+cFYlGZ6LATM8zqIfxpiQc20Xr+SaOCvKCywl8NmzzBygJI+gGngJ7J4MF9vO3FhFU+yWFHPR
SRgnP2znreCiPdm6FwM3aGX5pM3VAX+VX43WOinx2YjUY9I5X2Q8PBdWx4/pBjdiP8YkFmdU6L49
3gd0xURgcg47WI///Q7rneXdDUZjdt5dERJySIgPO0/QVdI26xRrWuwfGsA8mvvPtrePBzsCTQRl
ro4kEDB7xIeHWFONAnyG+Fq242XOV12VAxOpmfH6KrPde9NzftmKQFzf+G7OM/xbAzLU37/nb10l
F8FBaFHRAyywr384TkLDcxInatydH+YUoDOWxUxlGzTFy8hkwDnkMDNto37xTC/YKOQ2e9jzm7IR
VLTYB35SrqqPLT7MXt3cKvp41FRA0u/f7LnOsyHJS3fXO5WxI4qYjw3IJDR2/gJZg4YuSfjo0Pbw
c50dQOBzinp3iRfjfStL6saCyI/AJ8FRuZjapma2cYiJQy037f5+85w/XiyKQAUEgrb8XHv/6yxO
jaVxVWM4Owed6aoy8qdhrtvDaBiYUcKkcYM0gX0lKLNQW59kKcWqL7BdrTEeG6M5uYG+ztK9m+LG
vp4DmwS8LDL25ujAD+uDh3om5W4IEqIBivnBdJ2tkbrLJsmgUjYSbhJeBXXXHOVQwyXTYt9xl+Aa
uh7d5YAsxMTTMvzWS3ZyWAikUhNO00/9HrS5vuvl7chrdczpVfMoyg6osEOcLXFDgWCzkvVUHXhF
L0p7Xm7VUtykFcBWz4D0Is8cizQgGe9FMtAvl8VNExeSkSld7N9vsvfbUqTfRH/pmCauoCZV4oc3
Iu4cq6aSA69RCW5yxs08Gjbp1ug7RBWiUVc9YEL1kgXIv8/3xy3lpqZWuSKMyIN1g4es6zdvbcSf
nmq8xoqw+hpoK5JM36wlthYqhelLlA73aeZ3+0Sg5Iy8jVsmxqaaWvb//M2qaIymRb3li/nSTH6x
MfAD5NTFax1X3rWCPG12p1TlpPbNnlg3MzWsyxR7WbSaKRsubVH+8PLW3i9YXWLD0GAC5qUoCAxb
A9hV+A01DHaFDs5ouSr12KK778tj3RHnkFdqIQfWuYM2gr7JE1urbB7nPmsPZmV0qxay6FoMPzqI
ChtyPZP1ZPuP9UjphG3nt3mpvtox0v24aZjMJ9VmsRp8AbDadSnCLxvLmGG/l0+YtpGeZCH892Lj
k5PL/m3J8DSZ6io2PgaV5kfwqPL9gCixjvz0IrsGRbkgGLsBMhku43B8yHMLlmNhYuFPj5XWvP0x
NgZr1XF7yKEX65x3f0V4lov4MOMbcqwUuWZN+CAvsGGh1trtz2G2ebblVSrLkqDBtV/K5ejS9y3D
9CwWfzmloScPk6pu2IENYml5A4o6tMkGO2EdOu54Jd/mMX8B4xIM81BhFcZgrXrnJkDZv+sUl+bE
XyBx3hhlECB1zyri0k0YlDPf4e9r4PeiX2Mu0rWYMrI9/lb0z1McwXfgrmHM9ZZCLcyEy+R7nrpt
jHoHAF2upCCyrTQ3sxF8JnOVv+Hw5OJQrGjDQhBf3/0o7kbHnCvRd2zLYX/v++nRjKMbk5znQ9rl
hCA3ebZSQdjCiSbct3LdgPo2+BGlqjn0bvdSLyWG/eFEq+/pl474rpWRH+qpwF6lyb81Ls38NNQ0
gN4YII4anpjVXI6hc0UWm04ZJ77OuTCq5maoUuik540x6Z7TJLqd5vyFicSyqWHiQOqpLxtybTdh
E6drPQujA3ybnNHedejF12p4IVgEnZhbbSGp8g4ptM7J5HydKklVTO4nYCVlbXfEhVZylECOISh6
rQhahY4mHALnMfOsKs7KZDaby2q6TbsquSX7FVNpMqcx9oDSiNaAWRCyz2x8brwQowHHvk4tidvA
gNFClpPuEePTQID2lbKyG5lAf3GVc9eRqXPwfP9Yza7cOA0ccMuB8p3Gw0vWRfIgG3FDxL06aUwT
I4VkR6SdAwdPnVr9zRGz8wUQ/gJ1E6HChrPCjeuHYrdjveuTWxGvyhqVq1aYFzh/+rsmdxMQoWkv
RxO2FeUudsjRUcKwWEabfHejmDdw4sNNYghoGf2A1Xs07XzLm3dNIb7XVszsrxfNOhH2vLYbi0Le
KCo4afx/Qx8t2ymgcsuCfegHv9qBQrR22ONQB1xhbQ0ZCkL9pdOAldUBUfaQBRB6GqGJfRW02G5M
OTk99dlc8SMGwavNkgJa1t4Fuux4f760jpOlOVrdncdUdJ24VrgL73iTgfEySmur3Lg27dDfV7T3
Wy9tSSYVFDim7VHvnOuyf5UOCcm6DpMtezeoKD/MY/c19fneyo9OQTxtROViSe5C6cjjtNkVDSFL
ucVpg3wyK+Zqm2iuvuFNxDssJmbtsIXKFsa14Rt3MzE8pxD7jlXZlDbKCKnl1PumBExLooDBaDWW
qJ0RTI8eVkQxz2Oz9Ljny6zZhcVEZHiFlDSCnYMEq/iBed1xpsDaJYKWGEvsHpcjtk2znG7hJPWr
dLKj1ag9RKLEvfIlSr3zjr33RALslzcv0xzJtVTWwziYz5Wp3pr8OPsuPMX4J5BpD2vTvrSn3tsH
SCaAKd39GGXmdgxxmBxByrdF7d0ij+PFBtzZBk56bEII4T52rSRLILatClIZjOJW+I1Ea9TTywL8
70dZHoa0yDe5yZ4pYtKF0Hrc1jawWWxgyvn3J/ubExPFtGRAReqLBHO1PwKuzMzzxlhKe2el1tqf
G0oVJpi7YqB4Ukn42IbLr6V2jsu85DsMYiBatvLCSsdPLkSdZfzvmhjArbOHJ8AhDC7/Q23vocmp
VRhaux427TaefRwg/KLajmnqrYKFRNIU9GJtaF5eQmBH1XssRCve9lBnhkaeEr9sd03L26EPoI2k
4ixznqNLFPP6qrWngIgw/rMWPPmkC57EwO4jSgtvvqB68OwmwxYv58FX1lWb9y9OESY7MAu2pKZd
Jdidgr3ax8UOGqyG+DUilZ2Q+0La1MusX5na4khXTnsZKzbWxot2JBgcE72LJk7HkEshswvye79L
errVehdxuLEwICR6ogUp9ogtrUxSgI6CBsKLfiiQGQqv/MEiu7QvKJwV6patgRp5PZr9cw8x8ZTe
MarBraufyL2gyiIOS7IXMZ7wjUe36egwhmpdpdTUSx9hhoevDmUUE0kcbxnCmOWDkWfYh2UTQNlw
miaGiW5jPNgjwGqaO/DgLcnIDIF7hU/QgqZsKJgyDz9zv6vwQMjEqUjTkkgz5PYwOpEbkdamFyYI
NqT3deuhiItXautP6pjJ0Fs1MTJMMPC1O1XTLtY6WALRE/4kKsrFIihi4FyolRNswMuokIwmkVQx
IQaznqWwY4irjTtH4bpfbs1snnehUd/FcWrshNkcsGQhNpdAm3WfG2RsE1Eh4X6TBuDhFcI0ysXP
C362iZovgaSblcbOTU/5nI+7KHdwDGjM5yF/cFNqp1Ym0JFZ4tRVJqdM2x7mht8aAvPnwvgXCRBz
hBjrrpX3OmyzChSsdggBmrpp2cAOIeRBe/aE1XDhxN2xa8I7+pcbtvNVLJzoYCN18Z2g2ciovWtq
vGllmDvrAEsSmPevXYeNSY8wuHXMZWOMhljT6F0qjViELpkeuSRkFm7XephMeA7ygocNlVnf+fN2
U5ckqjZNRxiQsUB1Lft2XQ/tm+WHPKoIf+muILNA5TFLb7QA7Au1hfydQRGdsbecs9swDBvyGvw3
PIK+Cqe66kJOm3DIlo0i+pVCKNmJWs27ZEbvVWfGhoKcLRxZQ+8MJO44PV1f6mo7MXFzBsMqn36G
m03dTA80h6OzjSMu6LzH/X/zR9Qf9KPE2TEOo45oxf9+sA6BfPc/tphxdfNd/6uZ73+1fdb9Twqj
/pP/tz/8b6zkJ9aHUkjqHZMt8v/sfXj9Er5op8N/Gx3+79/7r9Oh/R9G9IzGOd41gPEvp0PzPyZF
BrwlUG0C6zRa8D/RlM5/IJLhxOLruSqMCnrg/+ZhK/s/EngIvhMjNRvLFvf/JQ+bve59A+bBqgVH
x5nPowjEpOlj4ZGmnVua7RIeia01r4AsnXlq1mGcGU9mJaqNoxCqV6MZPBUW6S61LffYFUA3wNl9
OyZmsBXGfIJLIVZyREqfGYoWLPZ/SS/FZFWo+1YMTMoS74dpJylqHrdcy4l4jDQ7lGaS/wggpzJO
Q79VBfmRdJuLscROuA5GtZ0Tez74VLSrmg15G+dOd7RdcpDG1IcKjO+5V9YvZM7IfUsc8MrqNyOW
qzDakJAlZXastQmQ6W4K259P0rJwN2lPWWbsmjr64iYwwGVzjJYHMWYUEYl7gFLB4pKUyOMoD7bp
4H9KTRQ2xYWHaT8CsGJp860R9/jNLKz5SjD3zEJ0I2YA8pm6QbxVJa4CtKWRfWXRmm2tDFQ4cGN3
VyTdS7ikRM4VtDCuDLN1a0UGcG2Xgzd4zsHsobDIaDRO2EAQUTNvuthsDAxtLEBWyhxfuMOFx8Dq
AnZde6gGuNB1uohVzHD7Ok+QirV2dKU9xM10cr9OsiNcuEJYEOZtfJNLqWitwp+RrLZV340PMius
jQin4KStbPOBoW8s8ZNxg5s057n2Afx6so5I4UKBGGf+0Ror6s/cSVez6WxaDIOaeEcaFdpblvgm
bepHRvKXsZubRxIZ10XVPdmTc11N3WXAw0zF8NWvmTtUpejgOWLik/kOBPI+XDdteodVCHOgU4gM
NCDSjVquv5hMfA4gFKX9sJnj/hSmlzO3+VThLrwiCW9Twy84FP+LujPrjRzJsvRfKczzMMHdyIeZ
B3fSF/kqubbQCyEpQtw3485fPx+VVV2ZOVPdGGDQ6HmJRGRAksudZnbt3nO+E/OXaFIwpoCVqOru
Z0EqGe6HgDzHoAcKmHfdMsnGwt1mHYnCBumSxBOu8a/bGGroMRrP5cSTqql0lHCQ17SVLsUUaHtb
EZlv1uYP1666DTis9IUiGh93V5DhsPzVTAmZruct7INNYU/KuhDvoYjR6LVHsKHGHRb/jTMX+jrI
aLQQVvlU2W7i0dQnk/6pKQh0Khp6SKkNAdNX51TdGjea90sHf2DM5CL4dOKfk244G6PnpMaO/WCP
/HJGtANnIZHWGDIEfjBcyQY6qbEJhd55qqt4Y/H2YngcDqjoliir+Cuxq5Q4H0dbjdPLfJScUmWH
msiW8wdz/5YTszhONslauiHx7QFkZkVzBHe4sBzyaBFNaJdG+9Gl0d2osRpS3KrQkYmu0Y0SC6iW
faV1eymbtzDPuCT3LiorbdNX+RnX4k6369XKS+ddU0zFtYX8jFaKMNEV14/qPOQ4akWsZds+dRle
jRQnPHO0Q8djMDzZZU4oaFG8DHVaeZgjZp98sgwgU+01DkyVqqG3ORegII0uwt0GWhgPx67qGPMY
gzV4dDk9uFtbJklrE8MLPKiBFDLSBoNiT6zie+J0RCLw4IP7mHp+1bS9KnoBj3vlFC/wQ72eDMhh
eCpVsWol1uJM2h8JlvSTjkAHB28eb1w9PATDKkl1ldpS3pbAgPjNlQUstzrFtY8OP6PCI+dKqeB/
Ddv2J50Qb0S42vTttec2NPP51W6k7EFFkkreU88Z6dks2m3XyY2iTteR/iGZiycrFryNZoYnq/c2
MV4kh7gLqTWbMeFeZWRIOmr3PrD49ErUbSYfavBsEXKmdPM+rim6y/sahtM4UsuAZWkn9rzGj3LF
Lyd4MWpyJz1LbSVKM41YMmxVyB8gwGXZfF84O55QpeF1uWaz70vjFXFB4rt2Qi4tsSbN/cjVApqG
T/Dmpu/vmE9v6L2sUu50Citx5eXqIw0kfjHgXD0Tecajay2L91FYeGE3nJU52U10xGfNvh9T5SOf
6K2nQzKt9eKYu52yw7wDUADTJvYdDqHOMP1C/4gxkbliSV1A7WOG5drA77DSDHHf62V8gimv0s1Z
BRI3OypRYgV7nupxcsDsW8pqjKdXM519velejIi8teRBFMlrZs3ZyjYaz+ThWBHUmmzpou+0dt6N
OXFzlmPtof6soceXlwAyq5GXDykt0a1GXZlkIUJvvGuwMZLnWc/QHaST6wv8fL6RTNTDyXs8hi9D
1qXHpmmrLeAbZ40yOPNH+6TTMMPyuRIkE3YPRrRt9/1cXyWbhSrTdm0NWC7iyRbgRAYL4OMLTCAZ
47HP3nX9zMWHK1NJl4sD0XdLTza0FCCTrTnYuU7Bkmd9rVfgFWjCpV5KKnEZPwh1H2F/TN7z0HcW
2sTFmB+a8mHTMRfUgh9VSDr7iQgx+B7Psf3S92eyZbJPlB2uvN+M7Z3RorB5cqZunaqOdxpwHjaf
wNbWYfi6DCw1bOdD/StX30okNloFRwOQJC8PjVizVwAMFR5CjY1H81oeizY6mF9q/6Hg+df05NSQ
dE+8AmgRK38iOngqlHNBGOU0gFFpj0rzavBJz/audfZk0K2E/lUG5TPEDCkehv5hYiPu8lsWXotg
n3efVZyv4kKsI+kj1rKLbeJ+RIvxNHgXIX0aEiENIhyWbO5osTVip3GMiztkvto92DPBc7OGVEAt
bK+iRd1qvsoukO+i8o7rRp3vmvirMC9KFa0TSHTVMa+PqrHVHNBMarEO7ZXe2xgLiGoS4CfEGboF
pJhLFYennJoffipMX40WD/re1YAwIoxvqbwmfANqs9UmYYY+6z/Tni2aCemEFAqbISNY8kfqCZuA
9ag+8WHBniJjtL16hfsOSyI+0L/lkr9LxCcD2dwuPFETqcg0Iw6mRz5ktzsYiIJGMO5tuZ44ClrH
A5u1Qi9IhrmRi72WR15boqjvjMflv87UkyHI4dBsFPdkVlOEdd/qvCpxWD/t7jQHq0IsWKTBH4ga
pme/aZwDiprJUIE6mVy7SLug6WR9TumLLl41y+bnvUZSe2mZfEjtWinv0XBw3LWMD/V4nKq7Yvih
q1sTQkpxDIqfTHwc9TF3HlvX9XBnacYZ42Qz75SGsYf1OTjnor99K8X0e5VG7PCcR/eW8dUXCWcn
ilvth2YN6/LLjcIzWYD36agSbrgYHvJv5uTU3xVJ3WNCFXv6V+Y+m9hRmzyVbIt7V++GH1N6nUYn
fRrd6W2uBu3ClPmXVUT4sRFwfkYwlDlQDPWoRiMddIg1O7tr9650yEW1bcImuIPa0OIAuCbqO5cn
cBudKu6T3LDWIm3SXehesqTXL+jzL3jO3W2DZPzu+4+Z9AVKPuJ30362NrWW1RdXjFw5udt6Qg78
dfmjy8i0SdLp0hhoQVBsqjfQDfkmF7ArYzIf2Ue1fa9Uo+dEMxkOwZnbdvFpYylZ552JaV8kzpoI
8hvcKofeFmLgWMtDz6ilstzso/s4s0a/dOof82xgxR+ndFpNRTSeolLS1MT6h8/ZwTNqTc6qTfJi
pmTOrRPXbHNXwjlYtbSmsAT+VDKseTlMk5uiAIZEVpoeRnusIRyjMNVrbbpjoiFZB3Vvr4dgpmVt
9B8W9+Y1rl+3DttbMVFQ6LRkH5oehobZBxrZGH1yaLiQXAZKTLvqL61umhcVfMDFoWTPJYWPBq7H
qrv2HLUUTJOBw6aPy+wgXYbkljPKtxyFolEO3S1N7c7Ls4QsQ2rTICqSQxjzB6huZqw9tFV9fDDL
3Cbvmi58qMFDpRef3FnsZ6zaqTTflaJk6keuyB0D8KPJmM2n0GkveRlxY7Jac23Y6NVcXVYnDI08
JpFT3IcT25JqjV88hcAq0AmilQw6Bo0BMik3JcYUjyyD9UJuLZH8QH3pu5OWEBqa7MeqHAkSMWiI
03V7EFnvxVzUkrgyH0u1se8iZ+BE0wiwZy/qjJXm5mxvQRqwe5iUWW0x3Vdlc2qGOnrhQT6ZCtvm
HMWEd9jGuJkVPvogKYkIyVpxqGNaiHlRKX7TIJHNo7pdKw0UN/pgziGe5clJpbO1Z9ZMihHiIFM7
3eJau5+4Vx9CEbVeJRj64/Sf74EElNTNBo1LdEIbS0LOmPOJ/UYucWegGk95hX10kmQas5O3uTJe
mTjHjF9FvTWQdsZmY5xdok7Pou1p4dZywDQUqLey4VwQM8AQipMGAWw6P46tFnptErgPVYCta2YF
Qdsl87NrmB0XZXi0dS+v25oDpanXejSTv1oHB9XhO6gNctLWtXekeQ7rIurrNYexPRvEZwTmMb7i
iKhOWTSci5mREZMmggY4ACN236mVH5ld3amiy1elozGdDIYZiavFdL7CPz0WZEqh6qOBWXZre6gh
jrCbx0QYJGEMkKHhHqK04ilQ6+EMIGfu1ZGRUrk1RmwvVqc6O1RjNNfCj8nqqbIkeSi9wxRgeHek
Mayilrtj2KQ3VdG2uVae8/a969MfvTVwuGb3XW7Ym0Clslaj4Ipp9Kb2MSm6FeyzPF+OuSiDvVj8
TEgBWc150HrGaN5Xk5YD0FSAsAzaRpUMhTrh3qhSX8rYeKxR65pFdDdbjGfbZNqpIUE64cQE8ie6
U/QikcP8oyry86wFpA8zBa4WKn4cwZrRTSASahet8z49ZLbky7th8DSyCFEwjQz/EfnvkFt9pmFC
IE+iZNtYDtaxG6kCJ00rQIQTmzjqPXWE7H+KZBtHavnVsx9q48gnMCFWg50YnKzq7T+3DffHLtz/
3P4qz+/5r+a7Gfdvzbnf23H/9tf/Gr26ZQ6uEk2m6ybiP4OxJq20f922895/yvffA0to4Mm/7d57
EFd/I8nkb96/ZZlAqvljW+//+CN+7/AJgw4fUlgXVaqF7GwZAP2eZSLU3xxcUXi0DGGgSFlkef/o
8Km/fftbXf6Bl02D8J8dPvU3lQkg349fZ/mWzv9Vh++vNslFimSYOno00gjwhItFdvaHyWIdgJ4J
EYf63Ji7qTy5j9om3EQGldEqDqBxr2NrozYPBqRNlIvrOXlq6ngT5y/BiDgEzpDTm2s1zd9cCvA0
2kVMLJA8CEduoXqsgibfR87HNBKNWAHR6OKXbnjTwWYpE7JWdb6hRmEKP12AE2yIHKicL+hL2S6w
H3v9TB+qWIzyxwlgZzGcStmtA/srx4CVSgYpNL40eMJJC95G1c59XnCngw4SIbLHlbCyx249MvGG
66jaiUTuhJiw7LLzGL0V7oz8a/hQ3eJJUYYTCVeubfttHzFKCEGPQHKt/EYka7P4bLOL7fTtii2q
hWiJ8iAk8jiqV7j+BqGTQp/cwmzeG3Rw1Enf0UO6S1U7g71wNEaNsUpVXZoORE0dSq+DPGon6jVD
VDRWyfcI6JfFZZtALvOHmihbPi2/L0O/RJCaINDl+riZzGkt29FLbAJQ0uZkxO21BbWiBcYnV8br
iMQYIx231krTn7mQPpWEa+i564cmTZPEYYYU2VxxEXGy6UXxNcwr4O1uw1XOic91M6Bs+A+0kciv
eYT+MFj8Xn4qLhehoUnh5voXSVbaq80Yl4rrE+D7hDavXJtmcx17axcxcLB0tfYyYd+1abHNqotF
OWNp5qHNnc6bVCQyedOjjArcvR1nu1RRN/RAuF5TMnSBcTX6cjOO1g3joaQoAYtiUNND3GeO25B3
XRUHRXzI1lkzCIc3O9/DY9054L6k5p5bPsVqgtAtrQcr/aHwTgedtUZksgmTFAoO0GAYEvVgeGXS
HLGeevpSAktlV83qVVpy0xvmdVLdo22GpxGzszsiLI7ax8XFw8O5nd07U3tjGIWhv7ur7flMTmSx
UrBAroTgouPyfKZTQfcrPjrFSdSkVgY0unI8Be1EzhVUuqHhUCTnfZ3idZ8R8hAU/j5V1qYEf5bz
DVedGi+F1XTHxgEtJjwH+R32uguB31BDhsdifJsTazxU+lSuk0ITP+rvyXyUvaIeJ65S29oJT8kA
PEOz3V1tyJ/qyGvs8+kSTnD3nKC0oC8a3aHmZK/s+fcDinMj/AV8OJvCsvgb8vVrGRdt8z/+27dA
/68PCpZKPAMC4i5b4p/3IvJsKNaGIvDtMv0VKt0LwKkt/Za3Gpbb3Ms7TciHOkjPc9dfwkbuk4F+
akzyedrUm7YWx9SiW5o0FWli7iXSaWzF7UPjIL6L2vSaRP1XZRX/wQNuLpFXf3rAkVULsiXYynnW
lzCLP7/upoJCSURS4NOVEZjJjTuChNczcapjx7kvM1poWeRsW3bIKoQ/BZt3VWvduy42Y1Vs6wjv
oFBm7FI1VRh6qOKghbqP7WwnOvBmuo36Le5vbLFbI6PkTLpbpWhPsxF6udR/htZ4y02qdMNBbBvR
tQli0gSl3ZY+gGg2yR64SBdx729b5WjkA467uWpXWTU8RH1/HZzuUNmoaGK7OEVISBF/u2+1mOmN
pj1BFNmlJw4CGWX1RVhs5FtG9Ti0CrdbI8OVaH/ZSnZr7OQVZudW9vhlLY38uHgbEbgHZI/+ktzL
xsSBjjwqsp6HHBOFQ5tCyI9haVzGDo2EwW+0Vbh0p3rCylPrpUBaP8QQloKRyPP2pCrxtWk5RypV
9xLH3XGVwJfRdS+JbJ9qVWdHN1/ntH4K4/HS6cXs9TSqZ6XdGUm9rkMVoWtxs6KBym+mw558ArMg
Z7a963S4/ISpSkKJ7MS5hgAMF6PFYJJBlDm3XNNJTs5tr1Nd39XcdRxaG8IyMF4kR1XDjNAPnDfx
SzbWu150fouzyppOanlsgxmnBYoyFyU8dyfwasl8C2wYJzFOiO7gVuke5Tp97fTWh9mndKMX3YyP
o0qoOR9boeae1uxazfIGIWjhO7yJS3M6uva4MCytOAhUuzJ81vTh0KkIcWTyo87hSeJ0LHY43tX1
bJi0qm3RviSAecuQa45S114hhwEtfX+NcbHUmdnTcPzCHbEPFPfFRNsWKOXPxQdQdUAnyzI44o3n
K/ryylxlp9MbAMp9Q8nwQNV7MPVpgO1nr+oZXRfMUL6+9dyy2zTJ4CH6Q5aVvib6sDPGcZcvAQQM
u+hSMeEyouI1bKzjKI3nrKWTbdmv1lw/jnmHdDHp9niovmbdYKAY2f7Q0FpGynBAeC5WHYFangyd
zLfM+QiYZIVc7JITFrYVUn1HHZb5+iAfSmN6T2sub2nXvqrZ0hEsoO7E7nRFg/bUz85dLypSVtWY
hvM+1a1nWyDHaIkDyQidZAIW8Kx0B3UcP5BTgXQoCOzMjJ0yjDTl1Wtuh15qBc9QH8FWpWtpug92
p5zC9MeMfqR0OmQa0bnpsVTksz+xGsyk+prjJfVjWo+jexsn40Wv423Zznup1Q+B8tGnzpc7q28E
GcJcHDda537StsP3eqPtC7vTsh4C91cuOFWIFlZA8p0r7WwRHN49JH18lUpONivQfOOhn0AmJs4T
rOw1vPt1OTOEs0Go06NZmITxtC0gwYJ3E+7jgFgrHk1GA19uHHma/qMLsZLlWxvEqkPUeS65xw0P
ZUcqI+xGUktGPYYDOR9Vxi1i4qLFMRbb5h7jAPhGP0VQ6SYoiOyLNny6UJByYby2nbOyJ5Z+qr+C
R8rHYS2yezXs8N6m0Qtt+RRTj+WFQIGbBpbsF3khyJzdj9Ewso3bNx9KZe9iGe7SWPvZDwmSDZex
R1q63lQjIbVcct0RvbRu6eyTCMWI0ruN54R0oSdC2kd9Mn8qUteA5+DXMgRmi3I+0AZ4jMJaeHOi
PbopMNBpeim5vs9jcp2DVqz7SsI2LgxzH7Zp5hcYwH1hF53XD8Un7IitM4tdq+DJMPJHJ3AAgkXj
TTHrEIMsCit6lnkyvLdYJzsGzvYQaOuuBcxvi4+cIYg7RL9ohj8ix8KLm+igRqclIZPixQ3y1A8E
iqpF8ZT07WNmzNR/OTh1k4AJ4ytVs3WibcPWvjMRjGilPKVkD1BjMQTGRzC1gKBqIrsCZKrSJGDY
HCzFG+ola8eSChNot/WzFP3Qf4/mAJxJRy1XWe411RMV62P3GMOllHPI2ihxyYVNwKhBu+Otif3A
xXGhV0DpSoFKRRRdtwJizw/J7dv/qwvuf1kFyb+fnrmOkI/EXEKjP142f9eQLF/59xum/RtaKn1R
pYL8+P0e+fcbpv2b0Bxd5fa7EKcEBvy/XzANLphUKkQ/mo6xEMv+KSHhn2zupSg+cE9otorH5x86
mr/XcFzr/2VNt0hi/lQbceXFtbeYlqiQTKhof66N2KdFrubJtNVsjvIenBUw4LqyMVUIpmsRNApK
jd2gptqdMweMpFUHuHgmhmurqB8y19tNP+rJIdKzezQJZ+DeHZgH2vA6LEyk9RlLtUkBAmgxHXih
GgycYIkChbC8CsY5HSGyWMZ6A/edABGr3/R5FTLlHMuL0TTPWEmeMAZ0TOU1+z9Z+vT/a89FszUT
kMBiUvvXnZantn2X7+nykP/p+f7n1/7+gDsaLQ/U1ihPlir7m2Xy9wdc/Eb3hP/NzVLDGffP51v7
baE/wBYxMR8TCcsL+YdEyvmNf1j8V793XfiqvzzP/+7z/ZfbLaGB/K68LCgrGAOAyfEi/thAQT1t
G9ZEiVoy1R70+Rc4+nLNwSLuoF7GG91KSi8pBuWpdvXx0dE093Vy+upCNzc8EPJa/wjiIfHNnsKA
mZUebiMw6Y+j4c4bFS+dl4o0psx3lWvRSwrU2lnmHSbKYZXkEoVpNBPrV942jGRxVgCp0ttiW/Vi
0XakBwcZ4Gdo4/IxFB55JcEBlEv7uasbba+0leUz8Nde9a4TBwrMdp0AL/CQhAGexld7NrM0xYxs
SJCitUM9EgnxRgROuLV0fPCke7yXvXXt2u5G1ny3mrCbe8jKJs+ao+m+7xioxel8jPtUrC3MOPC/
NAldNIViwgBrlHO6UkNp/dTbOsboYYbtSKVeGltQaj2H+OSYd60TFqVfuOFTFTspbZfI7o+BEGDM
66I3VoHeWz5z7fk1KTCGcvGbI5a9aTJO1oITssxuawQ9tNRqmi+IUBHM15i1g7i/x8hxSULnDtnu
c6vxP0leSPclcY8Ud7R4Go7MxonLnRizYVsZeXcmWimh4EuGtSbxs5stsgJmScwi5pEZokpTf2Vb
nWv5ZdvGJwgWud8342tDuvUm4nHwc4WKqTfWPcYja6yzTR+m2BEri/SBXinvZGcqnY/Pk182ipl3
d4CFlvAc4o8UEtGGmulCjOCVSCKbF+BwYbLFg+vk9spxouQ1ViWIO2Ps4we8fhpcillwKYWEU+jG
vZB1tzLFkHv0zkxfmXnPu06J7mGrIKR39BoFt4H0JDTUixgnhsEF5m+wW8NbFzktU43QbZlgME3g
1cVeUS5w9r61Nl0+PhS6wwC3SGg/VM2pFOXwRG1A52yaTZUSOKIGRj1tNDQ7olGotG4qEsciOrno
bgoT/nrkAsss5HhkfJf70P+XFNChOjlzqd1pao00Qe04LqZkrwcGM1W1kfbPTo+5QXJYeq6TGjQk
LRfUTJnshTE1m0rJugq5guQeUDi1zy+X7FtTRlTZcvZlFJzHzLzqbtptmG8xsnPTeY/b5LPAevsQ
S+jvpWaOO6m0AYBphYtQO+XkN8wECSGJN90VQ1euYkx/JHcapmWDpCbKbQCwTaK0z3YXhicZoQ0y
FBRgRgenNIyoDaus2ytFyPkFa4CaLHPE0RZBs6brUVQ72htk6kpypEdpIXcyK6RnMmVZuzgtKf81
8V4VXIBJcwUzVaAMMlF/bSdnQgPucC4+cvu4VdJEO6ZUD4oex7tKUcojA+LyIe+0RbsRDWwvQRMi
YlCOZkcorEyFfpCa+Yu5JRiXLum41YIFWcGfnW5OBBklClWN64plrTuqjSvAJ/Fca0qJD1rk2jFN
9XGdjiaBeilwnlOUtmczbRjTFPj0BmKNuJQomRqv3NDUWY1Guq1rQ9l16lhsOs0Oj3UzHivNjtjf
OloeMa0eXqt6LOKBNgcBac9ZavZXOy+IUXVnsbWU0PmBJBWmb5KSh+OgU7R0+4LTongrrKjYOlGJ
ymFW02kX2QPCDTNHOGdzafWzkP53zgSewDpbP7TFIF5GW8c+kFo819Lgsy/0WvmchaPsk0o9Mn3i
XxFdA90GyoeOMOz6J6Z4Ykc/U+zUXgQeCojfK95/WV3RPP1TefW/nz5/aZlFwVRJVKj6FkfcnO/M
YmCwqlqlAtcQQapZuC/NFOj32qQSx1el6jpM52IEape0aEWFpd6RUBazF6sDqTGTvtdjo9rCy82I
BK/6jyhGUaAmMR990oawvd15cUT0JFDsFUhx6doRsfpA1pKxKdp6vugGANCsNttdUnT8ULuj2E+Y
HvpqOsB7q+SvUPYTtPKUnqKbxy7zYs05q20XH0O4dT5Sp9hTRFdvct2IfLNFx9dwXT0kBHqt3WiW
61qjRR4lhvuTsFEGflY9qRtALeYWn5J6E3Mc4z+2ayAVusDKM3LXM9thvlM0aAwqDW/kZtC210YW
4suLdPmeAdVBGxNmyTZ3ajNfhf2UDgQDIk8maMO5H7Ik9Oy6Kq/YH6qPJmzjW4Pdc4xwbQyQy1Zq
rI1+pHRYHgzmzVU/vSPACo+zHUqgmMnYon1DzgwaIq9OlTNir41SBh2tJRA1lVkfqJ5mxvcgJxhU
j86qcnLTCwqrRVRJeYAxAq8g91dJXhnwuPJdYRM5TUQ1vLnJCH5+dqrr3ODsXM+6Yj9mZlLfSYBW
u9FW1NOIorFe/KmhpzYdB10bBD7UkZuDJtGzlye1X55Z9Mr9U//9IFehleb4mHsmHop2pNxXCCXk
2W+WVdB9L4hpWRvdskqGZb0Uy8rJlzU0fy+nYFlZ8bLG1GW1ud8Lr1zWoLqsxn5Zl2JZoZmmJh+y
Kn9QXYgf7rKO4WqmD/mytptllZfLeiczbln57AHJshvUy74g2SCCcgyPjKGBdyy7h6vC7AmWHUV8
by7j90bDaDimCmH3geJ5doooPWXfW1O27FLasl9Ns2TrsrREPPfLfmYsO1u87HHustuVy75nLztg
v+yF8ntbbNggm2WntJY9U7B5YnNhG+W1clKmNvCVZZetl/12ZufcWVHzUC97MYFoN9B57M7fG7W1
7NmUZ+01igDo18uOTjqaeA+WXb5Z9vu6NeJ6hVWMNuRyHnTLyaB/HxI4aRs8k5wc2XKGYO3mOKk5
WEA6ABhIU/LBsFCv+74XvHG6cmzCqX3GFA4TS6J7JZRz3BJOgHbt+xirlxNNXc627vuYM7+PvGY5
/fAwjbt6MOPTLFTxMObt57yclulybhrLCTpxlDYcqc1ytlpGEu3h2id7s9ZrP19SBDRzbpGhZyzH
ejmjk+W0dpZzG8KT8ALiVwC0CyrDaBFNARBJ9h2HPiMjGptLHTAuFUG31AbZUiVADxmPYUzlgAV+
+Th1ZLy9rBtyvJYiw1zqDcYer9VSgejfxUix1CXVUqE0S61iLFVLPqboeES4D/o5vTZyoJsbjIUP
pYRen0MBIMSA4qNVhoU0OgQXR5jVMcqpwvqqpd/dwCjdONbUSHI3svioJ4EOSG6yjziMxoMq22ir
Gnp7LNRqOEV5lr9ZVYZKryVx0eClPVWBWRIdVyFs17gGf2j6DESRtsw6nWp5swqadWROFpyJkBXQ
QbNJ4EFPz3ppdFgrlHzrdNqIWt6i3e+U8PT6cJKbCanSQZR9xLQkUHduavV3rVDqK1OfnCawsJ5r
xR6ecS2WvwbioihuxhJI8uwoNzF1+qVvaIpqQc3VQyNq69AOzEPjViQHCB08n4VhfBUpQoZSG6AI
lCimUX/J5zjqYj/ljsDgQWSzb2iTjfTQ1VBKpBFTZtYKkVc4o0yZ0IZu9PBmijzYRBScyuL1nvag
I41jmMfzdoLUvHXc1vFxHc9QsIl0WhUKPca60bsHUusDQiFksK/aQbzGg8ZYLpQRHYOiPuMR7M74
24qPiUoNrJ6ev+lwed+on/NrZ/cxNmIl9sY5xemW2BA0eonbw8HUt5dpX/taDX5gbWVI29Mp6+4w
WtTegB1wb85afq1oL6yTNP5ERD+vW+TQKQZdP+TZCsq3FM2VQki1Eh0cGMuPdZL1vxYNv2dLY9y2
TMHonHbI0Xwb46eAmBzRk5bmMGwUTBVYFqRRHSuhMNsAGg3fmLiJzIFZi6quWOxsziqPrZVpvMpJ
3pWaM/hq0GVrrex3eYhUTqANHRUpdxw0PqFHyM2TvN65VS79lmp43ZI9aSIpctvNZDfVuw05rzmm
RgsKic8jx7zbFQ6ipG7ckKSQ7aOOQOV1qIWFL0eoEJGUb7SgOFO6UtQY1AyyaGbVGm6ocujVY4k/
M3+XflM76t7AlcwdKSRwsWoihyid1MXLi4qa4Q3QrdL8snWnPqmDPnimqJ7KYK62eU1oc9WP/SZu
mKEQhgKyala4Z1yHaBEtDR+6dcUYsa7qFztvX2lGcVkc8LIPDGIsRmWAou/J9iWn0sDKPGjimLcM
KcoscPD1hcXe7sd5i0s1OGoVW1ul9jS3RwG5Bc9mYw9bIjc2fVCShzQu3plyuEMNwvDPVIwH/Cnd
nZmUKgbSvqF4VJLxEsF7bMl4shDAWRHTGrsYNTrasY7sVVW+xkDazHFL+cyCqo/CqUjvWyJLoYmW
P5ke9jtHr8Rdq1fzuwo24Cns8+DGpDrnrdcdpouo3t4d/Ik+W1501sIx8QA2TBvAi6pfgdu/Zkah
Hps4zl8n5mZeAQ6wxHQK7lobrabw8YiOXhHlv3Cfy0cD8y+5zYr1S8p+iUhLTa4fBhKOOHSG2Acv
bptbu4gjBlmF8iDCNIz9aDT7XTGOHelxTWEz2HaL8kFFf1mcshAPolfMc88Ab6822sycra6T4eKO
I1Q2V2b39ZzCDLCcF8uZP+wcHa89ke8dERym67sUqoEvddCGdZrgFmb9t/X0Myj69JphkYBDOCir
kpQ/LdKuuUMoo0Os+2Mj+mwzWuGbO6WQrnp7eOwHM4OtIoxdjsd8YyQ66b6FGa6yBflmuwUiZCew
fBWtqd+JoXpohgGWR067Y+I4feIlN/tharHNllSUJDoxtlCgW0T9oilWnH1epvbHEI/j11DpP5vY
km/II9+RiqpYmDAcXFyF4XA3d6TbiZjuS2kMR2HIJX1Q7Q+zqSMcqTHkD2q/N4K3gsBgxLvo0njP
6+lHJKtNFvVvXWUFpFo7j/CX8kOj8ybpZP94uN4IpEAmydi3CeGeWcUmarr4kBTFcMmVoaCThPAw
KAfl9r+YO7emtpEljn8VKg/nzS7rLtWp7ANgsCFcQkjC7otKwT6SfJFsXSzLn/78RrLAMg6wyLVr
PyVgWqOemZ6e7v7/O4E6Dme6BXhBzeQboO/uXce1W9eYDPc88FYKU0xvBl8L9SslX/m3tjK7WC1b
ZGB1iZZsGn2KlJAc2ghEt2dCVeraMM4EgXcm2y0uBoGXWQTN7Pl1iyhTGi9H7OGRfaF3orBP45u7
2Jt/nXdsiKyMxVlsJC4Iq8Dr+6148T2DnO4G/pLVSSeDsSUy4uR4sUxdrgxZfpKGcHm0JrbSdect
Qr0TUHP4KyxtevuAw/VsifbXEyoltTGxFpBAMgwcUC9BzRwa/EsFc5iOs1Z/aoXqJbVMC8LLgdsP
xpn/DR+RZi2q1+mlLdnuabk6Ph/nmfQDVDHgGzlWehD+ZX24A8JbA15gmI70lUyWjOz1g+ZHCW7T
eHbXUegdRqrMvVEBD3BFX6k/QOZPMAe0fDoNfF3uqpk5vqAY2uwZMMl0W7E2+k6wY3Gcz6fh6Vy2
J6d4vD/npjW/FrQF5zp997pzwjS9FZCZvjUX7iisNP1gMZNO1bFtcXDmeJY4Nsqp3wmWNHlbHRuy
e2Npf81yyIagIGqNOpNLeSrY01qkZoP+eC6TXZ5PTpLZ7E+qLk3wLqBSlOXK7SpuqH1X6LJD6I5m
SK1lrJ7N5M7yYqZ5SVeAXIeBnCzPZYnmUYvlsp+G1BKPNECCLD8w5lM4T+46Y02/76grDRxyYndT
l9ZjkR3bb7SPKBCrz0Um3Jhlyu1Ih8CNDQLdlLbitVaEx6uC2jmfHhvfVg/Kw9xpPczvsuv4K3Qn
wU1r8gYVt0asuZYCkSBK68CpAH7UgojTEPVRGyV2GXcQgKm+fb6AcfvXJIz9hJwwjTvHSx9aeWzx
7DLKCUaeSO7Y+yXRBbI7U206qcMGTS8/ui8BDM0o3pcNPVl2aQsS0l4jnBmdc+J5rZ/kf/V7HZ4L
EGX0LpNOxqpBq7BknEe95TycU/ABJ7IerJZ9lpt0NlvCiKUb5t1CjUentj2PrgxjOjqDaLHnK8Sj
VnR97HVmS9AhWe59cd0Ot5NlN5il0GJCJjpRqbalJ2l27LeU7/MFdbOBuXR7oHNheYTvY+pn0Rcy
mOOv3nThXsqTVFpdLjCb3zxLXzkqHRgA/GTLDKZIH/J0VyEAZsFN/3MjobBOR22WFKn1+AjkGtQ2
Wqqk63JBC7bNAR/D6o6zNm+d5wlB5GDs9xPZNrscZBZtAETWlGYttx01aUGJZPl0JvZT7XwhG9Kf
MWQnwUkUGu4gX6QZLGZqDjRPim9NUg4PMlUDPxRz9iX1gb9RE8I5ESvZXTRNgO5O6SJO4GtE+Vpu
5ONeJ8HrJx44Iu4HF4pxAc8z8exEhLaVIso9EwFvu4h9TxMdhPNKhMTHRXScBiFEyldF1FwtIuie
CKZbIqy+rxxqLRV15T9GYRz+L9lj/e8GrP8FWP8pJSOg/EX92D3B/i24/7u+VOV6dgt6H/pfllRI
gGuJrWJMBfXAayImDkNOB0Nq3/Q2PThEhpX0aPH5dDQJA3f9a0tuUwdH0lQweIkP2V6et6Gi3ynh
9fd7yYvwUs5rLzAsdN4ffP60zkLDF9BMD2YbUmWFsD58GeJDfnhDD4bRhoQca6XBZy0+JePCP68H
qjSCRPBKuH4Y1LKV4oB5jwq2JGwsBZmlIFPIra3nmvLBTRVYbYUeNiZR41JDHFiHtRTosCFoQd+n
Bmcw9QlJxEnkPya86POOkNs04NMBRZczbW2pQWrDPwF5LV8pP4emBkmXpaZmQVKp2CDZrXJsFZ+t
7aC3oUO0gPkdrFmAoKzco2US48nM/h3baEFiAoG9ykrf3AiYTBXyVLiySt38W7Zgawlv2ERgGTh3
77EGWzKet4HUaeMm0sOQOoBqndeVQFWFrOPSlEoot90/bxC3XmBDCdDiNd0GstLWFFOCDm091Vvb
wGzLtM+jMGeto4M7HVXKrppuA8lqq4AfaGFG7ZT4MNX1lQBxHHXyAlF0WAcCBMdrh6WBEei0NQlY
FEwFu/aBqbZV4mNQ1q2Vc3CnIueUaLzWyBhQiweTGjAva2vutTYGgAIrDGLxOby3B/LW9O3xkWG7
xLUwK5egvgGUtqmx+rETB6oERdb1cmY+vg8kit9EhRncfvW3N9sqoCq6BpXG9pBOAF2ihwk+SsPV
LxltzD+0Y9LWq1vtDt3tVIpXS9PArw/LACoANMtBfXziWf10ncHrX7v9WzcjE/uoU1kom4fqCioM
venqxxHAyAOSFV13Ng4/02hbBhZWra5Mf8MAvmOnPEUSTjx/MuiKS68/jDeYBd/8QnUNfylgfb0u
7tDcHWtfFKyDpejSnxL//6PmaRUhgI1fViGB4jnrP1+/4MtH155VvVX1w54/jJzo0cuLX+TrYQqQ
9+dPgJ89QNG3kTMYxl7t+qsJBuTnAX3+VBvuhgV4VX6UBs6j50x2PUKmpfYeHhHHzrQSI5RfBnGa
jhzcvxNtiiVYx1ndVGzPiXIncCpBxWIpb1aNJfvT32pagradgE7TR1w402l69B9nOvvv0aUTU5pR
0xC3V+EdNn3KpRMFBAPHdSWVd/DGstkKky3BxdWuqeAvzjj2nEE2HM4qDRRzC9sy50VT6VfOwMt3
b9PyUtb0ATcDn+FXAy12UenqNxV8mw7SR4/UcV4TriuSVP1gJyPrk3f9mnW5TSFB+1XJKUZd+uZN
R33njJw4Ab9Qk116vk1lf/PhT64ZLIWrIKdgU8H3ztSfHF07g7SSJTSydlWbCi8gHbuM+Nojair/
5zBOjo6HAcy6tdGXrkZT6VcOxhyDlUS1Nb6+zDeVfp6OkE7MsxQktP4UOW0sO6yNWMgl41U96uNb
h4P/ifPk2n8Mf0GI0o8Fq3FcCS/fg3BVgUgr8gMNnveaI0DKgavQXgylvwqjujsghNMijaBN07m4
j/xZWl9Ba+F72L272WmqQYu5KJ5Firv62ccn4w0C64ZTfeUEQk/VMNdDpxxbUNQ0nYOroYs36eS1
XYFmhPg9OJOnw4nnV6N8Hrm6hx33W46hcvTqHs7DN2GlDWf2xPMcQE3xC+DqGti3h/l9B3Sw4Utc
cBT8Fpq4hyV0P8SKuts+/nPkpOkO+OIMgFZurlGKIWCTgksKanhBK6XsY6PttkcfYct6db52XWmf
0uEvL7pVmnvXn9Vv8eIbj5OhE/3xfwAAAP//</cx:binary>
              </cx:geoCache>
            </cx:geography>
          </cx:layoutPr>
        </cx:series>
      </cx:plotAreaRegion>
    </cx:plotArea>
    <cx:legend pos="r" align="min" overlay="1">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a:endParaRPr>
        </a:p>
      </cx:txPr>
    </cx:legend>
  </cx:chart>
</cx: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D2'!A1"/><Relationship Id="rId2" Type="http://schemas.openxmlformats.org/officeDocument/2006/relationships/hyperlink" Target="#Dashboard!A1"/><Relationship Id="rId1" Type="http://schemas.microsoft.com/office/2014/relationships/chartEx" Target="../charts/chartEx1.xml"/><Relationship Id="rId5" Type="http://schemas.openxmlformats.org/officeDocument/2006/relationships/chart" Target="../charts/chart1.xml"/><Relationship Id="rId4" Type="http://schemas.openxmlformats.org/officeDocument/2006/relationships/hyperlink" Target="#'D3'!A1"/></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hyperlink" Target="#'D3'!A1"/><Relationship Id="rId7" Type="http://schemas.openxmlformats.org/officeDocument/2006/relationships/chart" Target="../charts/chart5.xml"/><Relationship Id="rId12" Type="http://schemas.openxmlformats.org/officeDocument/2006/relationships/chart" Target="../charts/chart10.xml"/><Relationship Id="rId2" Type="http://schemas.openxmlformats.org/officeDocument/2006/relationships/hyperlink" Target="#'D2'!A1"/><Relationship Id="rId1" Type="http://schemas.openxmlformats.org/officeDocument/2006/relationships/hyperlink" Target="#Dashboard!A1"/><Relationship Id="rId6" Type="http://schemas.openxmlformats.org/officeDocument/2006/relationships/chart" Target="../charts/chart4.xml"/><Relationship Id="rId11" Type="http://schemas.openxmlformats.org/officeDocument/2006/relationships/chart" Target="../charts/chart9.xml"/><Relationship Id="rId5" Type="http://schemas.openxmlformats.org/officeDocument/2006/relationships/chart" Target="../charts/chart3.xml"/><Relationship Id="rId10" Type="http://schemas.openxmlformats.org/officeDocument/2006/relationships/chart" Target="../charts/chart8.xml"/><Relationship Id="rId4" Type="http://schemas.openxmlformats.org/officeDocument/2006/relationships/chart" Target="../charts/chart2.xml"/><Relationship Id="rId9"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hyperlink" Target="#'D3'!A1"/><Relationship Id="rId2" Type="http://schemas.openxmlformats.org/officeDocument/2006/relationships/hyperlink" Target="#'D2'!A1"/><Relationship Id="rId1" Type="http://schemas.openxmlformats.org/officeDocument/2006/relationships/hyperlink" Target="#Dashboard!A1"/><Relationship Id="rId4"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12" Type="http://schemas.microsoft.com/office/2014/relationships/chartEx" Target="../charts/chartEx2.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_rels/drawing6.xml.rels><?xml version="1.0" encoding="UTF-8" standalone="yes"?>
<Relationships xmlns="http://schemas.openxmlformats.org/package/2006/relationships"><Relationship Id="rId8" Type="http://schemas.openxmlformats.org/officeDocument/2006/relationships/chart" Target="../charts/chart30.xml"/><Relationship Id="rId3" Type="http://schemas.openxmlformats.org/officeDocument/2006/relationships/chart" Target="../charts/chart25.xml"/><Relationship Id="rId7" Type="http://schemas.openxmlformats.org/officeDocument/2006/relationships/chart" Target="../charts/chart29.xml"/><Relationship Id="rId12" Type="http://schemas.microsoft.com/office/2014/relationships/chartEx" Target="../charts/chartEx3.xml"/><Relationship Id="rId2" Type="http://schemas.openxmlformats.org/officeDocument/2006/relationships/chart" Target="../charts/chart24.xml"/><Relationship Id="rId1" Type="http://schemas.openxmlformats.org/officeDocument/2006/relationships/chart" Target="../charts/chart23.xml"/><Relationship Id="rId6" Type="http://schemas.openxmlformats.org/officeDocument/2006/relationships/chart" Target="../charts/chart28.xml"/><Relationship Id="rId11" Type="http://schemas.openxmlformats.org/officeDocument/2006/relationships/chart" Target="../charts/chart33.xml"/><Relationship Id="rId5" Type="http://schemas.openxmlformats.org/officeDocument/2006/relationships/chart" Target="../charts/chart27.xml"/><Relationship Id="rId10" Type="http://schemas.openxmlformats.org/officeDocument/2006/relationships/chart" Target="../charts/chart32.xml"/><Relationship Id="rId4" Type="http://schemas.openxmlformats.org/officeDocument/2006/relationships/chart" Target="../charts/chart26.xml"/><Relationship Id="rId9" Type="http://schemas.openxmlformats.org/officeDocument/2006/relationships/chart" Target="../charts/chart3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35.xml"/><Relationship Id="rId1" Type="http://schemas.openxmlformats.org/officeDocument/2006/relationships/chart" Target="../charts/chart34.xml"/></Relationships>
</file>

<file path=xl/drawings/drawing1.xml><?xml version="1.0" encoding="utf-8"?>
<xdr:wsDr xmlns:xdr="http://schemas.openxmlformats.org/drawingml/2006/spreadsheetDrawing" xmlns:a="http://schemas.openxmlformats.org/drawingml/2006/main">
  <xdr:twoCellAnchor>
    <xdr:from>
      <xdr:col>12</xdr:col>
      <xdr:colOff>390525</xdr:colOff>
      <xdr:row>0</xdr:row>
      <xdr:rowOff>0</xdr:rowOff>
    </xdr:from>
    <xdr:to>
      <xdr:col>17</xdr:col>
      <xdr:colOff>19050</xdr:colOff>
      <xdr:row>3</xdr:row>
      <xdr:rowOff>19049</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705725" y="0"/>
          <a:ext cx="2676525" cy="971549"/>
        </a:xfrm>
        <a:prstGeom prst="rect">
          <a:avLst/>
        </a:prstGeom>
        <a:solidFill>
          <a:schemeClr val="accent1">
            <a:alpha val="0"/>
          </a:schemeClr>
        </a:solidFill>
        <a:ln>
          <a:solidFill>
            <a:schemeClr val="accent1">
              <a:shade val="15000"/>
              <a:alpha val="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5400" b="1"/>
            <a:t>Analysis</a:t>
          </a:r>
        </a:p>
      </xdr:txBody>
    </xdr:sp>
    <xdr:clientData/>
  </xdr:twoCellAnchor>
  <xdr:twoCellAnchor editAs="oneCell">
    <xdr:from>
      <xdr:col>18</xdr:col>
      <xdr:colOff>76201</xdr:colOff>
      <xdr:row>0</xdr:row>
      <xdr:rowOff>0</xdr:rowOff>
    </xdr:from>
    <xdr:to>
      <xdr:col>21</xdr:col>
      <xdr:colOff>62754</xdr:colOff>
      <xdr:row>8</xdr:row>
      <xdr:rowOff>133349</xdr:rowOff>
    </xdr:to>
    <mc:AlternateContent xmlns:mc="http://schemas.openxmlformats.org/markup-compatibility/2006" xmlns:a14="http://schemas.microsoft.com/office/drawing/2010/main">
      <mc:Choice Requires="a14">
        <xdr:graphicFrame macro="">
          <xdr:nvGraphicFramePr>
            <xdr:cNvPr id="7" name="Performance 1">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microsoft.com/office/drawing/2010/slicer">
              <sle:slicer xmlns:sle="http://schemas.microsoft.com/office/drawing/2010/slicer" name="Performance 1"/>
            </a:graphicData>
          </a:graphic>
        </xdr:graphicFrame>
      </mc:Choice>
      <mc:Fallback xmlns="">
        <xdr:sp macro="" textlink="">
          <xdr:nvSpPr>
            <xdr:cNvPr id="0" name=""/>
            <xdr:cNvSpPr>
              <a:spLocks noTextEdit="1"/>
            </xdr:cNvSpPr>
          </xdr:nvSpPr>
          <xdr:spPr>
            <a:xfrm>
              <a:off x="11049001" y="0"/>
              <a:ext cx="1815353" cy="1657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57150</xdr:colOff>
      <xdr:row>0</xdr:row>
      <xdr:rowOff>0</xdr:rowOff>
    </xdr:from>
    <xdr:to>
      <xdr:col>28</xdr:col>
      <xdr:colOff>190499</xdr:colOff>
      <xdr:row>36</xdr:row>
      <xdr:rowOff>76200</xdr:rowOff>
    </xdr:to>
    <xdr:grpSp>
      <xdr:nvGrpSpPr>
        <xdr:cNvPr id="26" name="Group 25">
          <a:extLst>
            <a:ext uri="{FF2B5EF4-FFF2-40B4-BE49-F238E27FC236}">
              <a16:creationId xmlns:a16="http://schemas.microsoft.com/office/drawing/2014/main" id="{00000000-0008-0000-0000-00001A000000}"/>
            </a:ext>
          </a:extLst>
        </xdr:cNvPr>
        <xdr:cNvGrpSpPr/>
      </xdr:nvGrpSpPr>
      <xdr:grpSpPr>
        <a:xfrm>
          <a:off x="57150" y="0"/>
          <a:ext cx="17202149" cy="6934200"/>
          <a:chOff x="95251" y="66675"/>
          <a:chExt cx="17202149" cy="7219950"/>
        </a:xfrm>
      </xdr:grpSpPr>
      <xdr:grpSp>
        <xdr:nvGrpSpPr>
          <xdr:cNvPr id="27" name="Group 26">
            <a:extLst>
              <a:ext uri="{FF2B5EF4-FFF2-40B4-BE49-F238E27FC236}">
                <a16:creationId xmlns:a16="http://schemas.microsoft.com/office/drawing/2014/main" id="{00000000-0008-0000-0000-00001B000000}"/>
              </a:ext>
            </a:extLst>
          </xdr:cNvPr>
          <xdr:cNvGrpSpPr/>
        </xdr:nvGrpSpPr>
        <xdr:grpSpPr>
          <a:xfrm>
            <a:off x="95251" y="66675"/>
            <a:ext cx="17202149" cy="7219950"/>
            <a:chOff x="85726" y="66675"/>
            <a:chExt cx="17202149" cy="7219950"/>
          </a:xfrm>
        </xdr:grpSpPr>
        <xdr:grpSp>
          <xdr:nvGrpSpPr>
            <xdr:cNvPr id="32" name="Group 31">
              <a:extLst>
                <a:ext uri="{FF2B5EF4-FFF2-40B4-BE49-F238E27FC236}">
                  <a16:creationId xmlns:a16="http://schemas.microsoft.com/office/drawing/2014/main" id="{00000000-0008-0000-0000-000020000000}"/>
                </a:ext>
              </a:extLst>
            </xdr:cNvPr>
            <xdr:cNvGrpSpPr/>
          </xdr:nvGrpSpPr>
          <xdr:grpSpPr>
            <a:xfrm>
              <a:off x="85726" y="66675"/>
              <a:ext cx="17202149" cy="7219950"/>
              <a:chOff x="123826" y="0"/>
              <a:chExt cx="17202149" cy="7219950"/>
            </a:xfrm>
          </xdr:grpSpPr>
          <xdr:sp macro="" textlink="">
            <xdr:nvSpPr>
              <xdr:cNvPr id="34" name="Rectangle: Rounded Corners 33">
                <a:extLst>
                  <a:ext uri="{FF2B5EF4-FFF2-40B4-BE49-F238E27FC236}">
                    <a16:creationId xmlns:a16="http://schemas.microsoft.com/office/drawing/2014/main" id="{00000000-0008-0000-0000-000022000000}"/>
                  </a:ext>
                </a:extLst>
              </xdr:cNvPr>
              <xdr:cNvSpPr/>
            </xdr:nvSpPr>
            <xdr:spPr>
              <a:xfrm>
                <a:off x="123826" y="0"/>
                <a:ext cx="17202149" cy="7219950"/>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2800" b="1"/>
              </a:p>
            </xdr:txBody>
          </xdr:sp>
          <mc:AlternateContent xmlns:mc="http://schemas.openxmlformats.org/markup-compatibility/2006">
            <mc:Choice xmlns:cx4="http://schemas.microsoft.com/office/drawing/2016/5/10/chartex" Requires="cx4">
              <xdr:graphicFrame macro="">
                <xdr:nvGraphicFramePr>
                  <xdr:cNvPr id="35" name="Chart 34">
                    <a:extLst>
                      <a:ext uri="{FF2B5EF4-FFF2-40B4-BE49-F238E27FC236}">
                        <a16:creationId xmlns:a16="http://schemas.microsoft.com/office/drawing/2014/main" id="{00000000-0008-0000-0000-000023000000}"/>
                      </a:ext>
                    </a:extLst>
                  </xdr:cNvPr>
                  <xdr:cNvGraphicFramePr/>
                </xdr:nvGraphicFramePr>
                <xdr:xfrm>
                  <a:off x="3714749" y="457534"/>
                  <a:ext cx="7400925" cy="628650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714749" y="457534"/>
                    <a:ext cx="7400925" cy="62865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sp macro="" textlink="">
            <xdr:nvSpPr>
              <xdr:cNvPr id="36" name="Rectangle: Rounded Corners 35">
                <a:hlinkClick xmlns:r="http://schemas.openxmlformats.org/officeDocument/2006/relationships" r:id="rId2"/>
                <a:extLst>
                  <a:ext uri="{FF2B5EF4-FFF2-40B4-BE49-F238E27FC236}">
                    <a16:creationId xmlns:a16="http://schemas.microsoft.com/office/drawing/2014/main" id="{00000000-0008-0000-0000-000024000000}"/>
                  </a:ext>
                </a:extLst>
              </xdr:cNvPr>
              <xdr:cNvSpPr/>
            </xdr:nvSpPr>
            <xdr:spPr>
              <a:xfrm>
                <a:off x="628650" y="2133600"/>
                <a:ext cx="2428875" cy="609600"/>
              </a:xfrm>
              <a:prstGeom prst="roundRect">
                <a:avLst/>
              </a:prstGeom>
              <a:solidFill>
                <a:srgbClr val="FF6600">
                  <a:alpha val="0"/>
                </a:srgbClr>
              </a:solidFill>
              <a:ln>
                <a:solidFill>
                  <a:srgbClr val="FF6600"/>
                </a:solidFill>
              </a:ln>
              <a:effectLst>
                <a:glow rad="63500">
                  <a:schemeClr val="accent2">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rgbClr val="FF6600"/>
                    </a:solidFill>
                  </a:rPr>
                  <a:t>Regionwise</a:t>
                </a:r>
                <a:r>
                  <a:rPr lang="en-IN" sz="2000" b="1" baseline="0">
                    <a:solidFill>
                      <a:srgbClr val="FF6600"/>
                    </a:solidFill>
                  </a:rPr>
                  <a:t> Analysis</a:t>
                </a:r>
                <a:endParaRPr lang="en-IN" sz="2000" b="1">
                  <a:solidFill>
                    <a:srgbClr val="FF6600"/>
                  </a:solidFill>
                </a:endParaRPr>
              </a:p>
            </xdr:txBody>
          </xdr:sp>
          <xdr:sp macro="" textlink="">
            <xdr:nvSpPr>
              <xdr:cNvPr id="37" name="Rectangle: Rounded Corners 36">
                <a:hlinkClick xmlns:r="http://schemas.openxmlformats.org/officeDocument/2006/relationships" r:id="rId3"/>
                <a:extLst>
                  <a:ext uri="{FF2B5EF4-FFF2-40B4-BE49-F238E27FC236}">
                    <a16:creationId xmlns:a16="http://schemas.microsoft.com/office/drawing/2014/main" id="{00000000-0008-0000-0000-000025000000}"/>
                  </a:ext>
                </a:extLst>
              </xdr:cNvPr>
              <xdr:cNvSpPr/>
            </xdr:nvSpPr>
            <xdr:spPr>
              <a:xfrm>
                <a:off x="600076" y="3114675"/>
                <a:ext cx="2428875" cy="609600"/>
              </a:xfrm>
              <a:prstGeom prst="roundRect">
                <a:avLst/>
              </a:prstGeom>
              <a:solidFill>
                <a:schemeClr val="bg1">
                  <a:lumMod val="95000"/>
                  <a:alpha val="0"/>
                </a:schemeClr>
              </a:solidFill>
              <a:ln>
                <a:solidFill>
                  <a:schemeClr val="bg1"/>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rPr>
                  <a:t>Visuals</a:t>
                </a:r>
              </a:p>
            </xdr:txBody>
          </xdr:sp>
          <xdr:sp macro="" textlink="">
            <xdr:nvSpPr>
              <xdr:cNvPr id="38" name="Rectangle: Rounded Corners 37">
                <a:hlinkClick xmlns:r="http://schemas.openxmlformats.org/officeDocument/2006/relationships" r:id="rId4"/>
                <a:extLst>
                  <a:ext uri="{FF2B5EF4-FFF2-40B4-BE49-F238E27FC236}">
                    <a16:creationId xmlns:a16="http://schemas.microsoft.com/office/drawing/2014/main" id="{00000000-0008-0000-0000-000026000000}"/>
                  </a:ext>
                </a:extLst>
              </xdr:cNvPr>
              <xdr:cNvSpPr/>
            </xdr:nvSpPr>
            <xdr:spPr>
              <a:xfrm>
                <a:off x="600076" y="4048125"/>
                <a:ext cx="2428875" cy="609600"/>
              </a:xfrm>
              <a:prstGeom prst="roundRect">
                <a:avLst/>
              </a:prstGeom>
              <a:solidFill>
                <a:schemeClr val="bg1">
                  <a:lumMod val="95000"/>
                  <a:alpha val="0"/>
                </a:schemeClr>
              </a:solidFill>
              <a:ln>
                <a:solidFill>
                  <a:schemeClr val="bg1"/>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rPr>
                  <a:t>Insights</a:t>
                </a:r>
              </a:p>
            </xdr:txBody>
          </xdr:sp>
          <xdr:sp macro="" textlink="">
            <xdr:nvSpPr>
              <xdr:cNvPr id="39" name="Rectangle 38">
                <a:extLst>
                  <a:ext uri="{FF2B5EF4-FFF2-40B4-BE49-F238E27FC236}">
                    <a16:creationId xmlns:a16="http://schemas.microsoft.com/office/drawing/2014/main" id="{00000000-0008-0000-0000-000027000000}"/>
                  </a:ext>
                </a:extLst>
              </xdr:cNvPr>
              <xdr:cNvSpPr/>
            </xdr:nvSpPr>
            <xdr:spPr>
              <a:xfrm>
                <a:off x="9458325" y="6324600"/>
                <a:ext cx="1514475" cy="476250"/>
              </a:xfrm>
              <a:prstGeom prst="rect">
                <a:avLst/>
              </a:prstGeom>
              <a:solidFill>
                <a:srgbClr val="002060"/>
              </a:solidFill>
              <a:ln>
                <a:solidFill>
                  <a:schemeClr val="accent1">
                    <a:shade val="15000"/>
                    <a:alpha val="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33" name="Rectangle 32">
              <a:extLst>
                <a:ext uri="{FF2B5EF4-FFF2-40B4-BE49-F238E27FC236}">
                  <a16:creationId xmlns:a16="http://schemas.microsoft.com/office/drawing/2014/main" id="{00000000-0008-0000-0000-000021000000}"/>
                </a:ext>
              </a:extLst>
            </xdr:cNvPr>
            <xdr:cNvSpPr/>
          </xdr:nvSpPr>
          <xdr:spPr>
            <a:xfrm>
              <a:off x="7343775" y="88184"/>
              <a:ext cx="3571875" cy="1009650"/>
            </a:xfrm>
            <a:prstGeom prst="rect">
              <a:avLst/>
            </a:prstGeom>
            <a:solidFill>
              <a:schemeClr val="accent1">
                <a:alpha val="0"/>
              </a:schemeClr>
            </a:solidFill>
            <a:ln>
              <a:solidFill>
                <a:schemeClr val="accent1">
                  <a:shade val="15000"/>
                  <a:alpha val="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600" b="1"/>
                <a:t>Analysis</a:t>
              </a:r>
            </a:p>
          </xdr:txBody>
        </xdr:sp>
      </xdr:grpSp>
      <xdr:grpSp>
        <xdr:nvGrpSpPr>
          <xdr:cNvPr id="28" name="Group 27">
            <a:extLst>
              <a:ext uri="{FF2B5EF4-FFF2-40B4-BE49-F238E27FC236}">
                <a16:creationId xmlns:a16="http://schemas.microsoft.com/office/drawing/2014/main" id="{00000000-0008-0000-0000-00001C000000}"/>
              </a:ext>
            </a:extLst>
          </xdr:cNvPr>
          <xdr:cNvGrpSpPr/>
        </xdr:nvGrpSpPr>
        <xdr:grpSpPr>
          <a:xfrm>
            <a:off x="10086977" y="1809751"/>
            <a:ext cx="7139827" cy="4727675"/>
            <a:chOff x="10086977" y="1809751"/>
            <a:chExt cx="7139827" cy="4727675"/>
          </a:xfrm>
        </xdr:grpSpPr>
        <mc:AlternateContent xmlns:mc="http://schemas.openxmlformats.org/markup-compatibility/2006" xmlns:a14="http://schemas.microsoft.com/office/drawing/2010/main">
          <mc:Choice Requires="a14">
            <xdr:graphicFrame macro="">
              <xdr:nvGraphicFramePr>
                <xdr:cNvPr id="29" name="Performance 2">
                  <a:extLst>
                    <a:ext uri="{FF2B5EF4-FFF2-40B4-BE49-F238E27FC236}">
                      <a16:creationId xmlns:a16="http://schemas.microsoft.com/office/drawing/2014/main" id="{00000000-0008-0000-0000-00001D000000}"/>
                    </a:ext>
                  </a:extLst>
                </xdr:cNvPr>
                <xdr:cNvGraphicFramePr/>
              </xdr:nvGraphicFramePr>
              <xdr:xfrm>
                <a:off x="15401926" y="1809751"/>
                <a:ext cx="1815353" cy="1466850"/>
              </xdr:xfrm>
              <a:graphic>
                <a:graphicData uri="http://schemas.microsoft.com/office/drawing/2010/slicer">
                  <sle:slicer xmlns:sle="http://schemas.microsoft.com/office/drawing/2010/slicer" name="Performance 2"/>
                </a:graphicData>
              </a:graphic>
            </xdr:graphicFrame>
          </mc:Choice>
          <mc:Fallback xmlns="">
            <xdr:sp macro="" textlink="">
              <xdr:nvSpPr>
                <xdr:cNvPr id="0" name=""/>
                <xdr:cNvSpPr>
                  <a:spLocks noTextEdit="1"/>
                </xdr:cNvSpPr>
              </xdr:nvSpPr>
              <xdr:spPr>
                <a:xfrm>
                  <a:off x="15363825" y="1674089"/>
                  <a:ext cx="1815353" cy="14087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30" name="Chart 29">
              <a:extLst>
                <a:ext uri="{FF2B5EF4-FFF2-40B4-BE49-F238E27FC236}">
                  <a16:creationId xmlns:a16="http://schemas.microsoft.com/office/drawing/2014/main" id="{00000000-0008-0000-0000-00001E000000}"/>
                </a:ext>
              </a:extLst>
            </xdr:cNvPr>
            <xdr:cNvGraphicFramePr>
              <a:graphicFrameLocks/>
            </xdr:cNvGraphicFramePr>
          </xdr:nvGraphicFramePr>
          <xdr:xfrm>
            <a:off x="10086977" y="4232031"/>
            <a:ext cx="4524376" cy="2305395"/>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xmlns:a14="http://schemas.microsoft.com/office/drawing/2010/main">
          <mc:Choice Requires="a14">
            <xdr:graphicFrame macro="">
              <xdr:nvGraphicFramePr>
                <xdr:cNvPr id="31" name="Zone 1">
                  <a:extLst>
                    <a:ext uri="{FF2B5EF4-FFF2-40B4-BE49-F238E27FC236}">
                      <a16:creationId xmlns:a16="http://schemas.microsoft.com/office/drawing/2014/main" id="{00000000-0008-0000-0000-00001F000000}"/>
                    </a:ext>
                  </a:extLst>
                </xdr:cNvPr>
                <xdr:cNvGraphicFramePr/>
              </xdr:nvGraphicFramePr>
              <xdr:xfrm>
                <a:off x="15411451" y="3209925"/>
                <a:ext cx="1815353" cy="1638300"/>
              </xdr:xfrm>
              <a:graphic>
                <a:graphicData uri="http://schemas.microsoft.com/office/drawing/2010/slicer">
                  <sle:slicer xmlns:sle="http://schemas.microsoft.com/office/drawing/2010/slicer" name="Zone 1"/>
                </a:graphicData>
              </a:graphic>
            </xdr:graphicFrame>
          </mc:Choice>
          <mc:Fallback xmlns="">
            <xdr:sp macro="" textlink="">
              <xdr:nvSpPr>
                <xdr:cNvPr id="0" name=""/>
                <xdr:cNvSpPr>
                  <a:spLocks noTextEdit="1"/>
                </xdr:cNvSpPr>
              </xdr:nvSpPr>
              <xdr:spPr>
                <a:xfrm>
                  <a:off x="15373350" y="3018847"/>
                  <a:ext cx="1815353" cy="1573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clientData/>
  </xdr:twoCellAnchor>
  <xdr:twoCellAnchor>
    <xdr:from>
      <xdr:col>16</xdr:col>
      <xdr:colOff>247650</xdr:colOff>
      <xdr:row>3</xdr:row>
      <xdr:rowOff>171450</xdr:rowOff>
    </xdr:from>
    <xdr:to>
      <xdr:col>24</xdr:col>
      <xdr:colOff>495300</xdr:colOff>
      <xdr:row>18</xdr:row>
      <xdr:rowOff>142875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10001250" y="742950"/>
          <a:ext cx="5124450" cy="2828925"/>
        </a:xfrm>
        <a:custGeom>
          <a:avLst/>
          <a:gdLst>
            <a:gd name="connsiteX0" fmla="*/ 0 w 5124450"/>
            <a:gd name="connsiteY0" fmla="*/ 0 h 2828925"/>
            <a:gd name="connsiteX1" fmla="*/ 671872 w 5124450"/>
            <a:gd name="connsiteY1" fmla="*/ 0 h 2828925"/>
            <a:gd name="connsiteX2" fmla="*/ 1343745 w 5124450"/>
            <a:gd name="connsiteY2" fmla="*/ 0 h 2828925"/>
            <a:gd name="connsiteX3" fmla="*/ 1913128 w 5124450"/>
            <a:gd name="connsiteY3" fmla="*/ 0 h 2828925"/>
            <a:gd name="connsiteX4" fmla="*/ 2533756 w 5124450"/>
            <a:gd name="connsiteY4" fmla="*/ 0 h 2828925"/>
            <a:gd name="connsiteX5" fmla="*/ 3051895 w 5124450"/>
            <a:gd name="connsiteY5" fmla="*/ 0 h 2828925"/>
            <a:gd name="connsiteX6" fmla="*/ 3621278 w 5124450"/>
            <a:gd name="connsiteY6" fmla="*/ 0 h 2828925"/>
            <a:gd name="connsiteX7" fmla="*/ 4293150 w 5124450"/>
            <a:gd name="connsiteY7" fmla="*/ 0 h 2828925"/>
            <a:gd name="connsiteX8" fmla="*/ 5124450 w 5124450"/>
            <a:gd name="connsiteY8" fmla="*/ 0 h 2828925"/>
            <a:gd name="connsiteX9" fmla="*/ 5124450 w 5124450"/>
            <a:gd name="connsiteY9" fmla="*/ 594074 h 2828925"/>
            <a:gd name="connsiteX10" fmla="*/ 5124450 w 5124450"/>
            <a:gd name="connsiteY10" fmla="*/ 1103281 h 2828925"/>
            <a:gd name="connsiteX11" fmla="*/ 5124450 w 5124450"/>
            <a:gd name="connsiteY11" fmla="*/ 1640777 h 2828925"/>
            <a:gd name="connsiteX12" fmla="*/ 5124450 w 5124450"/>
            <a:gd name="connsiteY12" fmla="*/ 2206562 h 2828925"/>
            <a:gd name="connsiteX13" fmla="*/ 5124450 w 5124450"/>
            <a:gd name="connsiteY13" fmla="*/ 2828925 h 2828925"/>
            <a:gd name="connsiteX14" fmla="*/ 4452578 w 5124450"/>
            <a:gd name="connsiteY14" fmla="*/ 2828925 h 2828925"/>
            <a:gd name="connsiteX15" fmla="*/ 3883194 w 5124450"/>
            <a:gd name="connsiteY15" fmla="*/ 2828925 h 2828925"/>
            <a:gd name="connsiteX16" fmla="*/ 3313811 w 5124450"/>
            <a:gd name="connsiteY16" fmla="*/ 2828925 h 2828925"/>
            <a:gd name="connsiteX17" fmla="*/ 2744428 w 5124450"/>
            <a:gd name="connsiteY17" fmla="*/ 2828925 h 2828925"/>
            <a:gd name="connsiteX18" fmla="*/ 2175044 w 5124450"/>
            <a:gd name="connsiteY18" fmla="*/ 2828925 h 2828925"/>
            <a:gd name="connsiteX19" fmla="*/ 1656906 w 5124450"/>
            <a:gd name="connsiteY19" fmla="*/ 2828925 h 2828925"/>
            <a:gd name="connsiteX20" fmla="*/ 1036278 w 5124450"/>
            <a:gd name="connsiteY20" fmla="*/ 2828925 h 2828925"/>
            <a:gd name="connsiteX21" fmla="*/ 0 w 5124450"/>
            <a:gd name="connsiteY21" fmla="*/ 2828925 h 2828925"/>
            <a:gd name="connsiteX22" fmla="*/ 0 w 5124450"/>
            <a:gd name="connsiteY22" fmla="*/ 2206562 h 2828925"/>
            <a:gd name="connsiteX23" fmla="*/ 0 w 5124450"/>
            <a:gd name="connsiteY23" fmla="*/ 1612487 h 2828925"/>
            <a:gd name="connsiteX24" fmla="*/ 0 w 5124450"/>
            <a:gd name="connsiteY24" fmla="*/ 990124 h 2828925"/>
            <a:gd name="connsiteX25" fmla="*/ 0 w 5124450"/>
            <a:gd name="connsiteY25" fmla="*/ 0 h 28289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Lst>
          <a:rect l="l" t="t" r="r" b="b"/>
          <a:pathLst>
            <a:path w="5124450" h="2828925" fill="none" extrusionOk="0">
              <a:moveTo>
                <a:pt x="0" y="0"/>
              </a:moveTo>
              <a:cubicBezTo>
                <a:pt x="248008" y="-52417"/>
                <a:pt x="366240" y="37631"/>
                <a:pt x="671872" y="0"/>
              </a:cubicBezTo>
              <a:cubicBezTo>
                <a:pt x="977504" y="-37631"/>
                <a:pt x="1020086" y="36945"/>
                <a:pt x="1343745" y="0"/>
              </a:cubicBezTo>
              <a:cubicBezTo>
                <a:pt x="1667404" y="-36945"/>
                <a:pt x="1713989" y="53145"/>
                <a:pt x="1913128" y="0"/>
              </a:cubicBezTo>
              <a:cubicBezTo>
                <a:pt x="2112267" y="-53145"/>
                <a:pt x="2352099" y="68186"/>
                <a:pt x="2533756" y="0"/>
              </a:cubicBezTo>
              <a:cubicBezTo>
                <a:pt x="2715413" y="-68186"/>
                <a:pt x="2805783" y="37455"/>
                <a:pt x="3051895" y="0"/>
              </a:cubicBezTo>
              <a:cubicBezTo>
                <a:pt x="3298007" y="-37455"/>
                <a:pt x="3474503" y="65463"/>
                <a:pt x="3621278" y="0"/>
              </a:cubicBezTo>
              <a:cubicBezTo>
                <a:pt x="3768053" y="-65463"/>
                <a:pt x="3974963" y="19393"/>
                <a:pt x="4293150" y="0"/>
              </a:cubicBezTo>
              <a:cubicBezTo>
                <a:pt x="4611337" y="-19393"/>
                <a:pt x="4821541" y="45043"/>
                <a:pt x="5124450" y="0"/>
              </a:cubicBezTo>
              <a:cubicBezTo>
                <a:pt x="5136483" y="124741"/>
                <a:pt x="5083411" y="395671"/>
                <a:pt x="5124450" y="594074"/>
              </a:cubicBezTo>
              <a:cubicBezTo>
                <a:pt x="5165489" y="792477"/>
                <a:pt x="5104716" y="877451"/>
                <a:pt x="5124450" y="1103281"/>
              </a:cubicBezTo>
              <a:cubicBezTo>
                <a:pt x="5144184" y="1329111"/>
                <a:pt x="5117580" y="1429227"/>
                <a:pt x="5124450" y="1640777"/>
              </a:cubicBezTo>
              <a:cubicBezTo>
                <a:pt x="5131320" y="1852327"/>
                <a:pt x="5108028" y="2081813"/>
                <a:pt x="5124450" y="2206562"/>
              </a:cubicBezTo>
              <a:cubicBezTo>
                <a:pt x="5140872" y="2331311"/>
                <a:pt x="5120626" y="2569667"/>
                <a:pt x="5124450" y="2828925"/>
              </a:cubicBezTo>
              <a:cubicBezTo>
                <a:pt x="4891051" y="2893382"/>
                <a:pt x="4669241" y="2791658"/>
                <a:pt x="4452578" y="2828925"/>
              </a:cubicBezTo>
              <a:cubicBezTo>
                <a:pt x="4235915" y="2866192"/>
                <a:pt x="4014709" y="2816001"/>
                <a:pt x="3883194" y="2828925"/>
              </a:cubicBezTo>
              <a:cubicBezTo>
                <a:pt x="3751679" y="2841849"/>
                <a:pt x="3530338" y="2804382"/>
                <a:pt x="3313811" y="2828925"/>
              </a:cubicBezTo>
              <a:cubicBezTo>
                <a:pt x="3097284" y="2853468"/>
                <a:pt x="2953691" y="2818023"/>
                <a:pt x="2744428" y="2828925"/>
              </a:cubicBezTo>
              <a:cubicBezTo>
                <a:pt x="2535165" y="2839827"/>
                <a:pt x="2290970" y="2828454"/>
                <a:pt x="2175044" y="2828925"/>
              </a:cubicBezTo>
              <a:cubicBezTo>
                <a:pt x="2059118" y="2829396"/>
                <a:pt x="1871726" y="2777933"/>
                <a:pt x="1656906" y="2828925"/>
              </a:cubicBezTo>
              <a:cubicBezTo>
                <a:pt x="1442086" y="2879917"/>
                <a:pt x="1190777" y="2789288"/>
                <a:pt x="1036278" y="2828925"/>
              </a:cubicBezTo>
              <a:cubicBezTo>
                <a:pt x="881779" y="2868562"/>
                <a:pt x="280179" y="2718439"/>
                <a:pt x="0" y="2828925"/>
              </a:cubicBezTo>
              <a:cubicBezTo>
                <a:pt x="-40625" y="2591353"/>
                <a:pt x="11332" y="2493138"/>
                <a:pt x="0" y="2206562"/>
              </a:cubicBezTo>
              <a:cubicBezTo>
                <a:pt x="-11332" y="1919986"/>
                <a:pt x="20282" y="1898651"/>
                <a:pt x="0" y="1612487"/>
              </a:cubicBezTo>
              <a:cubicBezTo>
                <a:pt x="-20282" y="1326324"/>
                <a:pt x="340" y="1237800"/>
                <a:pt x="0" y="990124"/>
              </a:cubicBezTo>
              <a:cubicBezTo>
                <a:pt x="-340" y="742448"/>
                <a:pt x="11618" y="221002"/>
                <a:pt x="0" y="0"/>
              </a:cubicBezTo>
              <a:close/>
            </a:path>
            <a:path w="5124450" h="2828925" stroke="0" extrusionOk="0">
              <a:moveTo>
                <a:pt x="0" y="0"/>
              </a:moveTo>
              <a:cubicBezTo>
                <a:pt x="113720" y="-3147"/>
                <a:pt x="291132" y="53525"/>
                <a:pt x="518139" y="0"/>
              </a:cubicBezTo>
              <a:cubicBezTo>
                <a:pt x="745146" y="-53525"/>
                <a:pt x="767883" y="23135"/>
                <a:pt x="933789" y="0"/>
              </a:cubicBezTo>
              <a:cubicBezTo>
                <a:pt x="1099695" y="-23135"/>
                <a:pt x="1318741" y="18080"/>
                <a:pt x="1605661" y="0"/>
              </a:cubicBezTo>
              <a:cubicBezTo>
                <a:pt x="1892581" y="-18080"/>
                <a:pt x="1878954" y="57601"/>
                <a:pt x="2123800" y="0"/>
              </a:cubicBezTo>
              <a:cubicBezTo>
                <a:pt x="2368646" y="-57601"/>
                <a:pt x="2501850" y="60361"/>
                <a:pt x="2641939" y="0"/>
              </a:cubicBezTo>
              <a:cubicBezTo>
                <a:pt x="2782028" y="-60361"/>
                <a:pt x="3152258" y="74513"/>
                <a:pt x="3313811" y="0"/>
              </a:cubicBezTo>
              <a:cubicBezTo>
                <a:pt x="3475364" y="-74513"/>
                <a:pt x="3564476" y="7645"/>
                <a:pt x="3780705" y="0"/>
              </a:cubicBezTo>
              <a:cubicBezTo>
                <a:pt x="3996934" y="-7645"/>
                <a:pt x="4316274" y="29592"/>
                <a:pt x="4452578" y="0"/>
              </a:cubicBezTo>
              <a:cubicBezTo>
                <a:pt x="4588882" y="-29592"/>
                <a:pt x="4936531" y="60014"/>
                <a:pt x="5124450" y="0"/>
              </a:cubicBezTo>
              <a:cubicBezTo>
                <a:pt x="5175310" y="282562"/>
                <a:pt x="5058445" y="292684"/>
                <a:pt x="5124450" y="565785"/>
              </a:cubicBezTo>
              <a:cubicBezTo>
                <a:pt x="5190455" y="838887"/>
                <a:pt x="5072733" y="950111"/>
                <a:pt x="5124450" y="1131570"/>
              </a:cubicBezTo>
              <a:cubicBezTo>
                <a:pt x="5176167" y="1313029"/>
                <a:pt x="5109053" y="1552701"/>
                <a:pt x="5124450" y="1725644"/>
              </a:cubicBezTo>
              <a:cubicBezTo>
                <a:pt x="5139847" y="1898587"/>
                <a:pt x="5087350" y="2082608"/>
                <a:pt x="5124450" y="2206562"/>
              </a:cubicBezTo>
              <a:cubicBezTo>
                <a:pt x="5161550" y="2330516"/>
                <a:pt x="5094913" y="2683410"/>
                <a:pt x="5124450" y="2828925"/>
              </a:cubicBezTo>
              <a:cubicBezTo>
                <a:pt x="4975617" y="2879724"/>
                <a:pt x="4751175" y="2780546"/>
                <a:pt x="4555067" y="2828925"/>
              </a:cubicBezTo>
              <a:cubicBezTo>
                <a:pt x="4358959" y="2877304"/>
                <a:pt x="4102777" y="2770638"/>
                <a:pt x="3985683" y="2828925"/>
              </a:cubicBezTo>
              <a:cubicBezTo>
                <a:pt x="3868589" y="2887212"/>
                <a:pt x="3613039" y="2787415"/>
                <a:pt x="3313811" y="2828925"/>
              </a:cubicBezTo>
              <a:cubicBezTo>
                <a:pt x="3014583" y="2870435"/>
                <a:pt x="2894722" y="2825544"/>
                <a:pt x="2744428" y="2828925"/>
              </a:cubicBezTo>
              <a:cubicBezTo>
                <a:pt x="2594134" y="2832306"/>
                <a:pt x="2525483" y="2812562"/>
                <a:pt x="2328778" y="2828925"/>
              </a:cubicBezTo>
              <a:cubicBezTo>
                <a:pt x="2132073" y="2845288"/>
                <a:pt x="1981932" y="2802233"/>
                <a:pt x="1861884" y="2828925"/>
              </a:cubicBezTo>
              <a:cubicBezTo>
                <a:pt x="1741836" y="2855617"/>
                <a:pt x="1423042" y="2814193"/>
                <a:pt x="1190011" y="2828925"/>
              </a:cubicBezTo>
              <a:cubicBezTo>
                <a:pt x="956980" y="2843657"/>
                <a:pt x="881574" y="2784257"/>
                <a:pt x="620628" y="2828925"/>
              </a:cubicBezTo>
              <a:cubicBezTo>
                <a:pt x="359682" y="2873593"/>
                <a:pt x="145985" y="2786754"/>
                <a:pt x="0" y="2828925"/>
              </a:cubicBezTo>
              <a:cubicBezTo>
                <a:pt x="-51003" y="2566676"/>
                <a:pt x="33916" y="2511802"/>
                <a:pt x="0" y="2263140"/>
              </a:cubicBezTo>
              <a:cubicBezTo>
                <a:pt x="-33916" y="2014479"/>
                <a:pt x="3641" y="1959681"/>
                <a:pt x="0" y="1782223"/>
              </a:cubicBezTo>
              <a:cubicBezTo>
                <a:pt x="-3641" y="1604765"/>
                <a:pt x="10" y="1496813"/>
                <a:pt x="0" y="1301306"/>
              </a:cubicBezTo>
              <a:cubicBezTo>
                <a:pt x="-10" y="1105799"/>
                <a:pt x="47230" y="927038"/>
                <a:pt x="0" y="707231"/>
              </a:cubicBezTo>
              <a:cubicBezTo>
                <a:pt x="-47230" y="487424"/>
                <a:pt x="34973" y="272749"/>
                <a:pt x="0" y="0"/>
              </a:cubicBezTo>
              <a:close/>
            </a:path>
          </a:pathLst>
        </a:custGeom>
        <a:solidFill>
          <a:schemeClr val="lt1">
            <a:alpha val="0"/>
          </a:schemeClr>
        </a:solidFill>
        <a:ln w="9525" cmpd="sng">
          <a:solidFill>
            <a:srgbClr val="FF6600">
              <a:alpha val="64000"/>
            </a:srgbClr>
          </a:solidFill>
          <a:extLst>
            <a:ext uri="{C807C97D-BFC1-408E-A445-0C87EB9F89A2}">
              <ask:lineSketchStyleProps xmlns:ask="http://schemas.microsoft.com/office/drawing/2018/sketchyshapes" sd="1219033472">
                <a:prstGeom prst="rect">
                  <a:avLst/>
                </a:prstGeom>
                <ask:type>
                  <ask:lineSketchScribble/>
                </ask:type>
              </ask:lineSketchStyleProps>
            </a:ext>
          </a:extLs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0">
              <a:solidFill>
                <a:schemeClr val="bg1"/>
              </a:solidFill>
              <a:latin typeface="+mn-lt"/>
              <a:ea typeface="+mn-ea"/>
              <a:cs typeface="+mn-cs"/>
            </a:rPr>
            <a:t>- The North region boasts the highest percentage of high performers.</a:t>
          </a:r>
        </a:p>
        <a:p>
          <a:pPr algn="l"/>
          <a:endParaRPr lang="en-IN" sz="1200" b="0">
            <a:solidFill>
              <a:schemeClr val="bg1"/>
            </a:solidFill>
            <a:latin typeface="+mn-lt"/>
            <a:ea typeface="+mn-ea"/>
            <a:cs typeface="+mn-cs"/>
          </a:endParaRPr>
        </a:p>
        <a:p>
          <a:r>
            <a:rPr lang="en-IN" sz="1200" b="0">
              <a:solidFill>
                <a:schemeClr val="bg1"/>
              </a:solidFill>
              <a:latin typeface="+mn-lt"/>
              <a:ea typeface="+mn-ea"/>
              <a:cs typeface="+mn-cs"/>
            </a:rPr>
            <a:t>- Conversely, the South region exhibits the highest percentage of low </a:t>
          </a:r>
        </a:p>
        <a:p>
          <a:r>
            <a:rPr lang="en-IN" sz="1200" b="0">
              <a:solidFill>
                <a:schemeClr val="bg1"/>
              </a:solidFill>
              <a:latin typeface="+mn-lt"/>
              <a:ea typeface="+mn-ea"/>
              <a:cs typeface="+mn-cs"/>
            </a:rPr>
            <a:t>   performers.</a:t>
          </a:r>
        </a:p>
        <a:p>
          <a:endParaRPr lang="en-IN" sz="1200" b="0">
            <a:solidFill>
              <a:schemeClr val="bg1"/>
            </a:solidFill>
            <a:latin typeface="+mn-lt"/>
            <a:ea typeface="+mn-ea"/>
            <a:cs typeface="+mn-cs"/>
          </a:endParaRPr>
        </a:p>
        <a:p>
          <a:r>
            <a:rPr lang="en-IN" sz="1200" b="0">
              <a:solidFill>
                <a:schemeClr val="bg1"/>
              </a:solidFill>
              <a:latin typeface="+mn-lt"/>
              <a:ea typeface="+mn-ea"/>
              <a:cs typeface="+mn-cs"/>
            </a:rPr>
            <a:t>- The West region demonstrates the highest percentage of average performers </a:t>
          </a:r>
        </a:p>
        <a:p>
          <a:r>
            <a:rPr lang="en-IN" sz="1200" b="0">
              <a:solidFill>
                <a:schemeClr val="bg1"/>
              </a:solidFill>
              <a:latin typeface="+mn-lt"/>
              <a:ea typeface="+mn-ea"/>
              <a:cs typeface="+mn-cs"/>
            </a:rPr>
            <a:t>   as well as bottom performers, with the minimum percentage of low  </a:t>
          </a:r>
        </a:p>
        <a:p>
          <a:r>
            <a:rPr lang="en-IN" sz="1200" b="0">
              <a:solidFill>
                <a:schemeClr val="bg1"/>
              </a:solidFill>
              <a:latin typeface="+mn-lt"/>
              <a:ea typeface="+mn-ea"/>
              <a:cs typeface="+mn-cs"/>
            </a:rPr>
            <a:t>   performers.</a:t>
          </a:r>
        </a:p>
        <a:p>
          <a:pPr algn="l"/>
          <a:endParaRPr lang="en-IN" sz="1200" b="0">
            <a:solidFill>
              <a:schemeClr val="bg1"/>
            </a:solidFill>
          </a:endParaRPr>
        </a:p>
        <a:p>
          <a:pPr algn="l"/>
          <a:endParaRPr lang="en-IN" sz="1200" b="0">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104775</xdr:colOff>
      <xdr:row>0</xdr:row>
      <xdr:rowOff>0</xdr:rowOff>
    </xdr:from>
    <xdr:to>
      <xdr:col>28</xdr:col>
      <xdr:colOff>236775</xdr:colOff>
      <xdr:row>36</xdr:row>
      <xdr:rowOff>75600</xdr:rowOff>
    </xdr:to>
    <xdr:grpSp>
      <xdr:nvGrpSpPr>
        <xdr:cNvPr id="39" name="Group 38">
          <a:extLst>
            <a:ext uri="{FF2B5EF4-FFF2-40B4-BE49-F238E27FC236}">
              <a16:creationId xmlns:a16="http://schemas.microsoft.com/office/drawing/2014/main" id="{00000000-0008-0000-0600-000027000000}"/>
            </a:ext>
          </a:extLst>
        </xdr:cNvPr>
        <xdr:cNvGrpSpPr/>
      </xdr:nvGrpSpPr>
      <xdr:grpSpPr>
        <a:xfrm>
          <a:off x="104775" y="0"/>
          <a:ext cx="17200800" cy="6933600"/>
          <a:chOff x="95251" y="66675"/>
          <a:chExt cx="17202149" cy="7219950"/>
        </a:xfrm>
      </xdr:grpSpPr>
      <xdr:grpSp>
        <xdr:nvGrpSpPr>
          <xdr:cNvPr id="40" name="Group 39">
            <a:extLst>
              <a:ext uri="{FF2B5EF4-FFF2-40B4-BE49-F238E27FC236}">
                <a16:creationId xmlns:a16="http://schemas.microsoft.com/office/drawing/2014/main" id="{00000000-0008-0000-0600-000028000000}"/>
              </a:ext>
            </a:extLst>
          </xdr:cNvPr>
          <xdr:cNvGrpSpPr/>
        </xdr:nvGrpSpPr>
        <xdr:grpSpPr>
          <a:xfrm>
            <a:off x="95251" y="66675"/>
            <a:ext cx="17202149" cy="7219950"/>
            <a:chOff x="85726" y="66675"/>
            <a:chExt cx="17202149" cy="7219950"/>
          </a:xfrm>
        </xdr:grpSpPr>
        <xdr:grpSp>
          <xdr:nvGrpSpPr>
            <xdr:cNvPr id="45" name="Group 44">
              <a:extLst>
                <a:ext uri="{FF2B5EF4-FFF2-40B4-BE49-F238E27FC236}">
                  <a16:creationId xmlns:a16="http://schemas.microsoft.com/office/drawing/2014/main" id="{00000000-0008-0000-0600-00002D000000}"/>
                </a:ext>
              </a:extLst>
            </xdr:cNvPr>
            <xdr:cNvGrpSpPr/>
          </xdr:nvGrpSpPr>
          <xdr:grpSpPr>
            <a:xfrm>
              <a:off x="85726" y="66675"/>
              <a:ext cx="17202149" cy="7219950"/>
              <a:chOff x="123826" y="0"/>
              <a:chExt cx="17202149" cy="7219950"/>
            </a:xfrm>
          </xdr:grpSpPr>
          <xdr:sp macro="" textlink="">
            <xdr:nvSpPr>
              <xdr:cNvPr id="47" name="Rectangle: Rounded Corners 46">
                <a:extLst>
                  <a:ext uri="{FF2B5EF4-FFF2-40B4-BE49-F238E27FC236}">
                    <a16:creationId xmlns:a16="http://schemas.microsoft.com/office/drawing/2014/main" id="{00000000-0008-0000-0600-00002F000000}"/>
                  </a:ext>
                </a:extLst>
              </xdr:cNvPr>
              <xdr:cNvSpPr/>
            </xdr:nvSpPr>
            <xdr:spPr>
              <a:xfrm>
                <a:off x="123826" y="0"/>
                <a:ext cx="17202149" cy="7219950"/>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2800" b="1"/>
              </a:p>
            </xdr:txBody>
          </xdr:sp>
          <xdr:sp macro="" textlink="">
            <xdr:nvSpPr>
              <xdr:cNvPr id="49" name="Rectangle: Rounded Corners 48">
                <a:hlinkClick xmlns:r="http://schemas.openxmlformats.org/officeDocument/2006/relationships" r:id="rId1"/>
                <a:extLst>
                  <a:ext uri="{FF2B5EF4-FFF2-40B4-BE49-F238E27FC236}">
                    <a16:creationId xmlns:a16="http://schemas.microsoft.com/office/drawing/2014/main" id="{00000000-0008-0000-0600-000031000000}"/>
                  </a:ext>
                </a:extLst>
              </xdr:cNvPr>
              <xdr:cNvSpPr/>
            </xdr:nvSpPr>
            <xdr:spPr>
              <a:xfrm>
                <a:off x="557578" y="2133600"/>
                <a:ext cx="2499949" cy="609600"/>
              </a:xfrm>
              <a:prstGeom prst="roundRect">
                <a:avLst/>
              </a:prstGeom>
              <a:solidFill>
                <a:schemeClr val="bg1">
                  <a:lumMod val="95000"/>
                  <a:alpha val="0"/>
                </a:schemeClr>
              </a:solidFill>
              <a:ln>
                <a:solidFill>
                  <a:schemeClr val="bg1"/>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b="1">
                    <a:solidFill>
                      <a:schemeClr val="bg1"/>
                    </a:solidFill>
                    <a:latin typeface="+mn-lt"/>
                    <a:ea typeface="+mn-ea"/>
                    <a:cs typeface="+mn-cs"/>
                  </a:rPr>
                  <a:t>Regionwise Analysis</a:t>
                </a:r>
              </a:p>
            </xdr:txBody>
          </xdr:sp>
          <xdr:sp macro="" textlink="">
            <xdr:nvSpPr>
              <xdr:cNvPr id="50" name="Rectangle: Rounded Corners 49">
                <a:hlinkClick xmlns:r="http://schemas.openxmlformats.org/officeDocument/2006/relationships" r:id="rId2"/>
                <a:extLst>
                  <a:ext uri="{FF2B5EF4-FFF2-40B4-BE49-F238E27FC236}">
                    <a16:creationId xmlns:a16="http://schemas.microsoft.com/office/drawing/2014/main" id="{00000000-0008-0000-0600-000032000000}"/>
                  </a:ext>
                </a:extLst>
              </xdr:cNvPr>
              <xdr:cNvSpPr/>
            </xdr:nvSpPr>
            <xdr:spPr>
              <a:xfrm>
                <a:off x="600076" y="3114675"/>
                <a:ext cx="2428875" cy="609600"/>
              </a:xfrm>
              <a:prstGeom prst="roundRect">
                <a:avLst/>
              </a:prstGeom>
              <a:solidFill>
                <a:srgbClr val="FF6600">
                  <a:alpha val="0"/>
                </a:srgbClr>
              </a:solidFill>
              <a:ln>
                <a:solidFill>
                  <a:srgbClr val="FF6600"/>
                </a:solidFill>
              </a:ln>
              <a:effectLst>
                <a:glow rad="63500">
                  <a:schemeClr val="accent2">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b="1">
                    <a:solidFill>
                      <a:srgbClr val="FF6600"/>
                    </a:solidFill>
                    <a:latin typeface="+mn-lt"/>
                    <a:ea typeface="+mn-ea"/>
                    <a:cs typeface="+mn-cs"/>
                  </a:rPr>
                  <a:t>Visuals</a:t>
                </a:r>
              </a:p>
            </xdr:txBody>
          </xdr:sp>
          <xdr:sp macro="" textlink="">
            <xdr:nvSpPr>
              <xdr:cNvPr id="51" name="Rectangle: Rounded Corners 50">
                <a:hlinkClick xmlns:r="http://schemas.openxmlformats.org/officeDocument/2006/relationships" r:id="rId3"/>
                <a:extLst>
                  <a:ext uri="{FF2B5EF4-FFF2-40B4-BE49-F238E27FC236}">
                    <a16:creationId xmlns:a16="http://schemas.microsoft.com/office/drawing/2014/main" id="{00000000-0008-0000-0600-000033000000}"/>
                  </a:ext>
                </a:extLst>
              </xdr:cNvPr>
              <xdr:cNvSpPr/>
            </xdr:nvSpPr>
            <xdr:spPr>
              <a:xfrm>
                <a:off x="600076" y="4048125"/>
                <a:ext cx="2428875" cy="609600"/>
              </a:xfrm>
              <a:prstGeom prst="roundRect">
                <a:avLst/>
              </a:prstGeom>
              <a:solidFill>
                <a:schemeClr val="bg1">
                  <a:lumMod val="95000"/>
                  <a:alpha val="0"/>
                </a:schemeClr>
              </a:solidFill>
              <a:ln>
                <a:solidFill>
                  <a:schemeClr val="bg1"/>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rPr>
                  <a:t>Insights</a:t>
                </a:r>
              </a:p>
            </xdr:txBody>
          </xdr:sp>
          <xdr:sp macro="" textlink="">
            <xdr:nvSpPr>
              <xdr:cNvPr id="52" name="Rectangle 51">
                <a:extLst>
                  <a:ext uri="{FF2B5EF4-FFF2-40B4-BE49-F238E27FC236}">
                    <a16:creationId xmlns:a16="http://schemas.microsoft.com/office/drawing/2014/main" id="{00000000-0008-0000-0600-000034000000}"/>
                  </a:ext>
                </a:extLst>
              </xdr:cNvPr>
              <xdr:cNvSpPr/>
            </xdr:nvSpPr>
            <xdr:spPr>
              <a:xfrm>
                <a:off x="9458325" y="6324600"/>
                <a:ext cx="1514475" cy="476250"/>
              </a:xfrm>
              <a:prstGeom prst="rect">
                <a:avLst/>
              </a:prstGeom>
              <a:solidFill>
                <a:srgbClr val="002060"/>
              </a:solidFill>
              <a:ln>
                <a:solidFill>
                  <a:schemeClr val="accent1">
                    <a:shade val="15000"/>
                    <a:alpha val="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46" name="Rectangle 45">
              <a:extLst>
                <a:ext uri="{FF2B5EF4-FFF2-40B4-BE49-F238E27FC236}">
                  <a16:creationId xmlns:a16="http://schemas.microsoft.com/office/drawing/2014/main" id="{00000000-0008-0000-0600-00002E000000}"/>
                </a:ext>
              </a:extLst>
            </xdr:cNvPr>
            <xdr:cNvSpPr/>
          </xdr:nvSpPr>
          <xdr:spPr>
            <a:xfrm>
              <a:off x="7616673" y="148801"/>
              <a:ext cx="2057400" cy="749714"/>
            </a:xfrm>
            <a:prstGeom prst="rect">
              <a:avLst/>
            </a:prstGeom>
            <a:solidFill>
              <a:schemeClr val="accent1">
                <a:alpha val="0"/>
              </a:schemeClr>
            </a:solidFill>
            <a:ln>
              <a:solidFill>
                <a:schemeClr val="accent1">
                  <a:shade val="15000"/>
                  <a:alpha val="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600" b="1"/>
                <a:t>Visuals</a:t>
              </a:r>
            </a:p>
          </xdr:txBody>
        </xdr:sp>
      </xdr:grpSp>
      <xdr:grpSp>
        <xdr:nvGrpSpPr>
          <xdr:cNvPr id="41" name="Group 40">
            <a:extLst>
              <a:ext uri="{FF2B5EF4-FFF2-40B4-BE49-F238E27FC236}">
                <a16:creationId xmlns:a16="http://schemas.microsoft.com/office/drawing/2014/main" id="{00000000-0008-0000-0600-000029000000}"/>
              </a:ext>
            </a:extLst>
          </xdr:cNvPr>
          <xdr:cNvGrpSpPr/>
        </xdr:nvGrpSpPr>
        <xdr:grpSpPr>
          <a:xfrm>
            <a:off x="15401926" y="1809751"/>
            <a:ext cx="1824878" cy="3038474"/>
            <a:chOff x="15401926" y="1809751"/>
            <a:chExt cx="1824878" cy="3038474"/>
          </a:xfrm>
        </xdr:grpSpPr>
        <mc:AlternateContent xmlns:mc="http://schemas.openxmlformats.org/markup-compatibility/2006" xmlns:a14="http://schemas.microsoft.com/office/drawing/2010/main">
          <mc:Choice Requires="a14">
            <xdr:graphicFrame macro="">
              <xdr:nvGraphicFramePr>
                <xdr:cNvPr id="42" name="Performance 3">
                  <a:extLst>
                    <a:ext uri="{FF2B5EF4-FFF2-40B4-BE49-F238E27FC236}">
                      <a16:creationId xmlns:a16="http://schemas.microsoft.com/office/drawing/2014/main" id="{00000000-0008-0000-0600-00002A000000}"/>
                    </a:ext>
                  </a:extLst>
                </xdr:cNvPr>
                <xdr:cNvGraphicFramePr/>
              </xdr:nvGraphicFramePr>
              <xdr:xfrm>
                <a:off x="15401926" y="1809751"/>
                <a:ext cx="1815353" cy="1466850"/>
              </xdr:xfrm>
              <a:graphic>
                <a:graphicData uri="http://schemas.microsoft.com/office/drawing/2010/slicer">
                  <sle:slicer xmlns:sle="http://schemas.microsoft.com/office/drawing/2010/slicer" name="Performance 3"/>
                </a:graphicData>
              </a:graphic>
            </xdr:graphicFrame>
          </mc:Choice>
          <mc:Fallback xmlns="">
            <xdr:sp macro="" textlink="">
              <xdr:nvSpPr>
                <xdr:cNvPr id="0" name=""/>
                <xdr:cNvSpPr>
                  <a:spLocks noTextEdit="1"/>
                </xdr:cNvSpPr>
              </xdr:nvSpPr>
              <xdr:spPr>
                <a:xfrm>
                  <a:off x="15410250" y="1673944"/>
                  <a:ext cx="1815211" cy="14086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4" name="Zone 2">
                  <a:extLst>
                    <a:ext uri="{FF2B5EF4-FFF2-40B4-BE49-F238E27FC236}">
                      <a16:creationId xmlns:a16="http://schemas.microsoft.com/office/drawing/2014/main" id="{00000000-0008-0000-0600-00002C000000}"/>
                    </a:ext>
                  </a:extLst>
                </xdr:cNvPr>
                <xdr:cNvGraphicFramePr/>
              </xdr:nvGraphicFramePr>
              <xdr:xfrm>
                <a:off x="15411451" y="3209925"/>
                <a:ext cx="1815353" cy="1638300"/>
              </xdr:xfrm>
              <a:graphic>
                <a:graphicData uri="http://schemas.microsoft.com/office/drawing/2010/slicer">
                  <sle:slicer xmlns:sle="http://schemas.microsoft.com/office/drawing/2010/slicer" name="Zone 2"/>
                </a:graphicData>
              </a:graphic>
            </xdr:graphicFrame>
          </mc:Choice>
          <mc:Fallback xmlns="">
            <xdr:sp macro="" textlink="">
              <xdr:nvSpPr>
                <xdr:cNvPr id="0" name=""/>
                <xdr:cNvSpPr>
                  <a:spLocks noTextEdit="1"/>
                </xdr:cNvSpPr>
              </xdr:nvSpPr>
              <xdr:spPr>
                <a:xfrm>
                  <a:off x="15419774" y="3018586"/>
                  <a:ext cx="1815211" cy="15733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clientData/>
  </xdr:twoCellAnchor>
  <xdr:twoCellAnchor>
    <xdr:from>
      <xdr:col>9</xdr:col>
      <xdr:colOff>514349</xdr:colOff>
      <xdr:row>3</xdr:row>
      <xdr:rowOff>123825</xdr:rowOff>
    </xdr:from>
    <xdr:to>
      <xdr:col>17</xdr:col>
      <xdr:colOff>485774</xdr:colOff>
      <xdr:row>14</xdr:row>
      <xdr:rowOff>188325</xdr:rowOff>
    </xdr:to>
    <xdr:graphicFrame macro="">
      <xdr:nvGraphicFramePr>
        <xdr:cNvPr id="53" name="Chart 52">
          <a:extLst>
            <a:ext uri="{FF2B5EF4-FFF2-40B4-BE49-F238E27FC236}">
              <a16:creationId xmlns:a16="http://schemas.microsoft.com/office/drawing/2014/main" id="{00000000-0008-0000-0600-00003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238125</xdr:colOff>
      <xdr:row>3</xdr:row>
      <xdr:rowOff>161923</xdr:rowOff>
    </xdr:from>
    <xdr:to>
      <xdr:col>10</xdr:col>
      <xdr:colOff>233773</xdr:colOff>
      <xdr:row>15</xdr:row>
      <xdr:rowOff>35923</xdr:rowOff>
    </xdr:to>
    <xdr:graphicFrame macro="">
      <xdr:nvGraphicFramePr>
        <xdr:cNvPr id="54" name="Chart 53">
          <a:extLst>
            <a:ext uri="{FF2B5EF4-FFF2-40B4-BE49-F238E27FC236}">
              <a16:creationId xmlns:a16="http://schemas.microsoft.com/office/drawing/2014/main" id="{00000000-0008-0000-0600-00003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3</xdr:row>
      <xdr:rowOff>66675</xdr:rowOff>
    </xdr:from>
    <xdr:to>
      <xdr:col>24</xdr:col>
      <xdr:colOff>52800</xdr:colOff>
      <xdr:row>14</xdr:row>
      <xdr:rowOff>131175</xdr:rowOff>
    </xdr:to>
    <xdr:graphicFrame macro="">
      <xdr:nvGraphicFramePr>
        <xdr:cNvPr id="55" name="Chart 54">
          <a:extLst>
            <a:ext uri="{FF2B5EF4-FFF2-40B4-BE49-F238E27FC236}">
              <a16:creationId xmlns:a16="http://schemas.microsoft.com/office/drawing/2014/main" id="{00000000-0008-0000-0600-00003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95250</xdr:colOff>
      <xdr:row>14</xdr:row>
      <xdr:rowOff>114301</xdr:rowOff>
    </xdr:from>
    <xdr:to>
      <xdr:col>11</xdr:col>
      <xdr:colOff>400050</xdr:colOff>
      <xdr:row>25</xdr:row>
      <xdr:rowOff>178801</xdr:rowOff>
    </xdr:to>
    <xdr:graphicFrame macro="">
      <xdr:nvGraphicFramePr>
        <xdr:cNvPr id="56" name="Chart 55">
          <a:extLst>
            <a:ext uri="{FF2B5EF4-FFF2-40B4-BE49-F238E27FC236}">
              <a16:creationId xmlns:a16="http://schemas.microsoft.com/office/drawing/2014/main" id="{00000000-0008-0000-0600-00003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161925</xdr:colOff>
      <xdr:row>14</xdr:row>
      <xdr:rowOff>114300</xdr:rowOff>
    </xdr:from>
    <xdr:to>
      <xdr:col>18</xdr:col>
      <xdr:colOff>104775</xdr:colOff>
      <xdr:row>25</xdr:row>
      <xdr:rowOff>178800</xdr:rowOff>
    </xdr:to>
    <xdr:graphicFrame macro="">
      <xdr:nvGraphicFramePr>
        <xdr:cNvPr id="70" name="Chart 69">
          <a:extLst>
            <a:ext uri="{FF2B5EF4-FFF2-40B4-BE49-F238E27FC236}">
              <a16:creationId xmlns:a16="http://schemas.microsoft.com/office/drawing/2014/main" id="{00000000-0008-0000-0600-00004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9525</xdr:colOff>
      <xdr:row>14</xdr:row>
      <xdr:rowOff>142875</xdr:rowOff>
    </xdr:from>
    <xdr:to>
      <xdr:col>24</xdr:col>
      <xdr:colOff>62325</xdr:colOff>
      <xdr:row>26</xdr:row>
      <xdr:rowOff>16875</xdr:rowOff>
    </xdr:to>
    <xdr:graphicFrame macro="">
      <xdr:nvGraphicFramePr>
        <xdr:cNvPr id="71" name="Chart 70">
          <a:extLst>
            <a:ext uri="{FF2B5EF4-FFF2-40B4-BE49-F238E27FC236}">
              <a16:creationId xmlns:a16="http://schemas.microsoft.com/office/drawing/2014/main" id="{00000000-0008-0000-0600-00004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190500</xdr:colOff>
      <xdr:row>25</xdr:row>
      <xdr:rowOff>57150</xdr:rowOff>
    </xdr:from>
    <xdr:to>
      <xdr:col>11</xdr:col>
      <xdr:colOff>243300</xdr:colOff>
      <xdr:row>36</xdr:row>
      <xdr:rowOff>121650</xdr:rowOff>
    </xdr:to>
    <xdr:graphicFrame macro="">
      <xdr:nvGraphicFramePr>
        <xdr:cNvPr id="73" name="Chart 72">
          <a:extLst>
            <a:ext uri="{FF2B5EF4-FFF2-40B4-BE49-F238E27FC236}">
              <a16:creationId xmlns:a16="http://schemas.microsoft.com/office/drawing/2014/main" id="{00000000-0008-0000-0600-00004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95249</xdr:colOff>
      <xdr:row>25</xdr:row>
      <xdr:rowOff>57150</xdr:rowOff>
    </xdr:from>
    <xdr:to>
      <xdr:col>24</xdr:col>
      <xdr:colOff>148049</xdr:colOff>
      <xdr:row>36</xdr:row>
      <xdr:rowOff>121650</xdr:rowOff>
    </xdr:to>
    <xdr:graphicFrame macro="">
      <xdr:nvGraphicFramePr>
        <xdr:cNvPr id="74" name="Chart 73">
          <a:extLst>
            <a:ext uri="{FF2B5EF4-FFF2-40B4-BE49-F238E27FC236}">
              <a16:creationId xmlns:a16="http://schemas.microsoft.com/office/drawing/2014/main" id="{00000000-0008-0000-0600-00004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581024</xdr:colOff>
      <xdr:row>25</xdr:row>
      <xdr:rowOff>66675</xdr:rowOff>
    </xdr:from>
    <xdr:to>
      <xdr:col>18</xdr:col>
      <xdr:colOff>152399</xdr:colOff>
      <xdr:row>36</xdr:row>
      <xdr:rowOff>131175</xdr:rowOff>
    </xdr:to>
    <xdr:graphicFrame macro="">
      <xdr:nvGraphicFramePr>
        <xdr:cNvPr id="75" name="Chart 74">
          <a:extLst>
            <a:ext uri="{FF2B5EF4-FFF2-40B4-BE49-F238E27FC236}">
              <a16:creationId xmlns:a16="http://schemas.microsoft.com/office/drawing/2014/main" id="{00000000-0008-0000-0600-00004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152400</xdr:colOff>
      <xdr:row>8</xdr:row>
      <xdr:rowOff>114300</xdr:rowOff>
    </xdr:from>
    <xdr:to>
      <xdr:col>14</xdr:col>
      <xdr:colOff>257175</xdr:colOff>
      <xdr:row>11</xdr:row>
      <xdr:rowOff>180975</xdr:rowOff>
    </xdr:to>
    <xdr:sp macro="" textlink="Helper!C62">
      <xdr:nvSpPr>
        <xdr:cNvPr id="2" name="TextBox 1">
          <a:extLst>
            <a:ext uri="{FF2B5EF4-FFF2-40B4-BE49-F238E27FC236}">
              <a16:creationId xmlns:a16="http://schemas.microsoft.com/office/drawing/2014/main" id="{00000000-0008-0000-0600-000002000000}"/>
            </a:ext>
          </a:extLst>
        </xdr:cNvPr>
        <xdr:cNvSpPr txBox="1"/>
      </xdr:nvSpPr>
      <xdr:spPr>
        <a:xfrm>
          <a:off x="8686800" y="1828800"/>
          <a:ext cx="714375" cy="638175"/>
        </a:xfrm>
        <a:prstGeom prst="rect">
          <a:avLst/>
        </a:prstGeom>
      </xdr:spPr>
      <xdr:txBody>
        <a:bodyPr vertOverflow="clip" wrap="square" rtlCol="0" anchor="ct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fld id="{5C9442AD-32A0-4672-AAC9-61C497B35BCD}" type="TxLink">
            <a:rPr lang="en-US" sz="2000" b="1" i="0" u="none" strike="noStrike">
              <a:solidFill>
                <a:srgbClr val="FF6600"/>
              </a:solidFill>
              <a:latin typeface="Calibri"/>
              <a:ea typeface="Calibri"/>
              <a:cs typeface="Calibri"/>
            </a:rPr>
            <a:pPr marL="0" indent="0" algn="ctr"/>
            <a:t>59%</a:t>
          </a:fld>
          <a:endParaRPr lang="en-IN" sz="2000" b="1" i="0" u="none" strike="noStrike">
            <a:solidFill>
              <a:srgbClr val="FF6600"/>
            </a:solidFill>
            <a:latin typeface="Calibri"/>
            <a:ea typeface="Calibri"/>
            <a:cs typeface="Calibri"/>
          </a:endParaRPr>
        </a:p>
      </xdr:txBody>
    </xdr:sp>
    <xdr:clientData/>
  </xdr:twoCellAnchor>
  <xdr:twoCellAnchor>
    <xdr:from>
      <xdr:col>19</xdr:col>
      <xdr:colOff>581025</xdr:colOff>
      <xdr:row>7</xdr:row>
      <xdr:rowOff>180975</xdr:rowOff>
    </xdr:from>
    <xdr:to>
      <xdr:col>21</xdr:col>
      <xdr:colOff>180975</xdr:colOff>
      <xdr:row>12</xdr:row>
      <xdr:rowOff>0</xdr:rowOff>
    </xdr:to>
    <xdr:sp macro="" textlink="Helper!C74">
      <xdr:nvSpPr>
        <xdr:cNvPr id="3" name="TextBox 1">
          <a:extLst>
            <a:ext uri="{FF2B5EF4-FFF2-40B4-BE49-F238E27FC236}">
              <a16:creationId xmlns:a16="http://schemas.microsoft.com/office/drawing/2014/main" id="{00000000-0008-0000-0600-000003000000}"/>
            </a:ext>
          </a:extLst>
        </xdr:cNvPr>
        <xdr:cNvSpPr txBox="1"/>
      </xdr:nvSpPr>
      <xdr:spPr>
        <a:xfrm>
          <a:off x="12773025" y="1704975"/>
          <a:ext cx="819150" cy="771525"/>
        </a:xfrm>
        <a:prstGeom prst="rect">
          <a:avLst/>
        </a:prstGeom>
      </xdr:spPr>
      <xdr:txBody>
        <a:bodyPr vertOverflow="clip" wrap="square" rtlCol="0" anchor="ct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fld id="{9996DDC3-805B-4F88-B956-515A56D107AC}" type="TxLink">
            <a:rPr lang="en-US" sz="2000" b="1" i="0" u="none" strike="noStrike">
              <a:solidFill>
                <a:srgbClr val="FF6600"/>
              </a:solidFill>
              <a:latin typeface="Calibri"/>
              <a:ea typeface="Calibri"/>
              <a:cs typeface="Calibri"/>
            </a:rPr>
            <a:pPr marL="0" indent="0" algn="ctr"/>
            <a:t>96%</a:t>
          </a:fld>
          <a:endParaRPr lang="en-IN" sz="2000" b="1" i="0" u="none" strike="noStrike">
            <a:solidFill>
              <a:srgbClr val="FF6600"/>
            </a:solidFill>
            <a:latin typeface="Calibri"/>
            <a:ea typeface="Calibri"/>
            <a:cs typeface="Calibri"/>
          </a:endParaRPr>
        </a:p>
      </xdr:txBody>
    </xdr:sp>
    <xdr:clientData/>
  </xdr:twoCellAnchor>
  <xdr:twoCellAnchor>
    <xdr:from>
      <xdr:col>7</xdr:col>
      <xdr:colOff>123825</xdr:colOff>
      <xdr:row>19</xdr:row>
      <xdr:rowOff>104775</xdr:rowOff>
    </xdr:from>
    <xdr:to>
      <xdr:col>8</xdr:col>
      <xdr:colOff>371475</xdr:colOff>
      <xdr:row>22</xdr:row>
      <xdr:rowOff>171450</xdr:rowOff>
    </xdr:to>
    <xdr:sp macro="" textlink="Helper!C93">
      <xdr:nvSpPr>
        <xdr:cNvPr id="4" name="TextBox 1">
          <a:extLst>
            <a:ext uri="{FF2B5EF4-FFF2-40B4-BE49-F238E27FC236}">
              <a16:creationId xmlns:a16="http://schemas.microsoft.com/office/drawing/2014/main" id="{00000000-0008-0000-0600-000004000000}"/>
            </a:ext>
          </a:extLst>
        </xdr:cNvPr>
        <xdr:cNvSpPr txBox="1"/>
      </xdr:nvSpPr>
      <xdr:spPr>
        <a:xfrm>
          <a:off x="5000625" y="3914775"/>
          <a:ext cx="857250" cy="638175"/>
        </a:xfrm>
        <a:prstGeom prst="rect">
          <a:avLst/>
        </a:prstGeom>
      </xdr:spPr>
      <xdr:txBody>
        <a:bodyPr vertOverflow="clip" wrap="square" rtlCol="0" anchor="ct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fld id="{3580E779-C651-4C3D-9698-B190E4D314D1}" type="TxLink">
            <a:rPr lang="en-US" sz="2000" b="1" i="0" u="none" strike="noStrike">
              <a:solidFill>
                <a:srgbClr val="FF6600"/>
              </a:solidFill>
              <a:latin typeface="Calibri"/>
              <a:ea typeface="Calibri"/>
              <a:cs typeface="Calibri"/>
            </a:rPr>
            <a:pPr marL="0" indent="0" algn="ctr"/>
            <a:t>85%</a:t>
          </a:fld>
          <a:endParaRPr lang="en-IN" sz="2000" b="1" i="0" u="none" strike="noStrike">
            <a:solidFill>
              <a:srgbClr val="FF6600"/>
            </a:solidFill>
            <a:latin typeface="Calibri"/>
            <a:ea typeface="Calibri"/>
            <a:cs typeface="Calibri"/>
          </a:endParaRPr>
        </a:p>
      </xdr:txBody>
    </xdr:sp>
    <xdr:clientData/>
  </xdr:twoCellAnchor>
  <xdr:twoCellAnchor>
    <xdr:from>
      <xdr:col>13</xdr:col>
      <xdr:colOff>323851</xdr:colOff>
      <xdr:row>19</xdr:row>
      <xdr:rowOff>104775</xdr:rowOff>
    </xdr:from>
    <xdr:to>
      <xdr:col>14</xdr:col>
      <xdr:colOff>571501</xdr:colOff>
      <xdr:row>22</xdr:row>
      <xdr:rowOff>133350</xdr:rowOff>
    </xdr:to>
    <xdr:sp macro="" textlink="Helper!C109">
      <xdr:nvSpPr>
        <xdr:cNvPr id="5" name="TextBox 1">
          <a:extLst>
            <a:ext uri="{FF2B5EF4-FFF2-40B4-BE49-F238E27FC236}">
              <a16:creationId xmlns:a16="http://schemas.microsoft.com/office/drawing/2014/main" id="{00000000-0008-0000-0600-000005000000}"/>
            </a:ext>
          </a:extLst>
        </xdr:cNvPr>
        <xdr:cNvSpPr txBox="1"/>
      </xdr:nvSpPr>
      <xdr:spPr>
        <a:xfrm>
          <a:off x="8858251" y="3914775"/>
          <a:ext cx="857250" cy="600075"/>
        </a:xfrm>
        <a:prstGeom prst="rect">
          <a:avLst/>
        </a:prstGeom>
      </xdr:spPr>
      <xdr:txBody>
        <a:bodyPr vertOverflow="clip" wrap="square" rtlCol="0" anchor="ct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fld id="{0BEF2768-6193-4E9D-9D4E-54BEF1B14C57}" type="TxLink">
            <a:rPr lang="en-US" sz="2000" b="1" i="0" u="none" strike="noStrike">
              <a:solidFill>
                <a:srgbClr val="FF6600"/>
              </a:solidFill>
              <a:latin typeface="Calibri"/>
              <a:ea typeface="Calibri"/>
              <a:cs typeface="Calibri"/>
            </a:rPr>
            <a:pPr marL="0" indent="0" algn="ctr"/>
            <a:t>26%</a:t>
          </a:fld>
          <a:endParaRPr lang="en-IN" sz="2000" b="1" i="0" u="none" strike="noStrike">
            <a:solidFill>
              <a:srgbClr val="FF6600"/>
            </a:solidFill>
            <a:latin typeface="Calibri"/>
            <a:ea typeface="Calibri"/>
            <a:cs typeface="Calibri"/>
          </a:endParaRPr>
        </a:p>
      </xdr:txBody>
    </xdr:sp>
    <xdr:clientData/>
  </xdr:twoCellAnchor>
  <xdr:twoCellAnchor>
    <xdr:from>
      <xdr:col>19</xdr:col>
      <xdr:colOff>561975</xdr:colOff>
      <xdr:row>19</xdr:row>
      <xdr:rowOff>104775</xdr:rowOff>
    </xdr:from>
    <xdr:to>
      <xdr:col>21</xdr:col>
      <xdr:colOff>142875</xdr:colOff>
      <xdr:row>22</xdr:row>
      <xdr:rowOff>152400</xdr:rowOff>
    </xdr:to>
    <xdr:sp macro="" textlink="Helper!C128">
      <xdr:nvSpPr>
        <xdr:cNvPr id="6" name="TextBox 1">
          <a:extLst>
            <a:ext uri="{FF2B5EF4-FFF2-40B4-BE49-F238E27FC236}">
              <a16:creationId xmlns:a16="http://schemas.microsoft.com/office/drawing/2014/main" id="{00000000-0008-0000-0600-000006000000}"/>
            </a:ext>
          </a:extLst>
        </xdr:cNvPr>
        <xdr:cNvSpPr txBox="1"/>
      </xdr:nvSpPr>
      <xdr:spPr>
        <a:xfrm>
          <a:off x="12753975" y="3914775"/>
          <a:ext cx="800100" cy="619125"/>
        </a:xfrm>
        <a:prstGeom prst="rect">
          <a:avLst/>
        </a:prstGeom>
      </xdr:spPr>
      <xdr:txBody>
        <a:bodyPr vertOverflow="clip" wrap="square" rtlCol="0" anchor="ct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fld id="{6D4019F1-AF93-4991-966C-F7006AA2542D}" type="TxLink">
            <a:rPr lang="en-US" sz="2000" b="1" i="0" u="none" strike="noStrike">
              <a:solidFill>
                <a:srgbClr val="FF6600"/>
              </a:solidFill>
              <a:latin typeface="Calibri"/>
              <a:ea typeface="Calibri"/>
              <a:cs typeface="Calibri"/>
            </a:rPr>
            <a:pPr marL="0" indent="0" algn="ctr"/>
            <a:t>52%</a:t>
          </a:fld>
          <a:endParaRPr lang="en-IN" sz="2000" b="1" i="0" u="none" strike="noStrike">
            <a:solidFill>
              <a:srgbClr val="FF6600"/>
            </a:solidFill>
            <a:latin typeface="Calibri"/>
            <a:ea typeface="Calibri"/>
            <a:cs typeface="Calibri"/>
          </a:endParaRPr>
        </a:p>
      </xdr:txBody>
    </xdr:sp>
    <xdr:clientData/>
  </xdr:twoCellAnchor>
  <xdr:twoCellAnchor>
    <xdr:from>
      <xdr:col>7</xdr:col>
      <xdr:colOff>142875</xdr:colOff>
      <xdr:row>30</xdr:row>
      <xdr:rowOff>57150</xdr:rowOff>
    </xdr:from>
    <xdr:to>
      <xdr:col>8</xdr:col>
      <xdr:colOff>342900</xdr:colOff>
      <xdr:row>33</xdr:row>
      <xdr:rowOff>38100</xdr:rowOff>
    </xdr:to>
    <xdr:sp macro="" textlink="Helper!C147">
      <xdr:nvSpPr>
        <xdr:cNvPr id="7" name="TextBox 1">
          <a:extLst>
            <a:ext uri="{FF2B5EF4-FFF2-40B4-BE49-F238E27FC236}">
              <a16:creationId xmlns:a16="http://schemas.microsoft.com/office/drawing/2014/main" id="{00000000-0008-0000-0600-000007000000}"/>
            </a:ext>
          </a:extLst>
        </xdr:cNvPr>
        <xdr:cNvSpPr txBox="1"/>
      </xdr:nvSpPr>
      <xdr:spPr>
        <a:xfrm>
          <a:off x="5019675" y="5962650"/>
          <a:ext cx="809625" cy="552450"/>
        </a:xfrm>
        <a:prstGeom prst="rect">
          <a:avLst/>
        </a:prstGeom>
      </xdr:spPr>
      <xdr:txBody>
        <a:bodyPr vertOverflow="clip" wrap="square" rtlCol="0" anchor="ct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fld id="{2BA42D5A-A765-4DD0-BC9F-680F715532F0}" type="TxLink">
            <a:rPr lang="en-US" sz="2000" b="1" i="0" u="none" strike="noStrike">
              <a:solidFill>
                <a:srgbClr val="FF6600"/>
              </a:solidFill>
              <a:latin typeface="Calibri"/>
              <a:ea typeface="Calibri"/>
              <a:cs typeface="Calibri"/>
            </a:rPr>
            <a:pPr marL="0" indent="0" algn="ctr"/>
            <a:t>89%</a:t>
          </a:fld>
          <a:endParaRPr lang="en-IN" sz="2000" b="1" i="0" u="none" strike="noStrike">
            <a:solidFill>
              <a:srgbClr val="FF6600"/>
            </a:solidFill>
            <a:latin typeface="Calibri"/>
            <a:ea typeface="Calibri"/>
            <a:cs typeface="Calibri"/>
          </a:endParaRPr>
        </a:p>
      </xdr:txBody>
    </xdr:sp>
    <xdr:clientData/>
  </xdr:twoCellAnchor>
  <xdr:twoCellAnchor>
    <xdr:from>
      <xdr:col>13</xdr:col>
      <xdr:colOff>266700</xdr:colOff>
      <xdr:row>30</xdr:row>
      <xdr:rowOff>47625</xdr:rowOff>
    </xdr:from>
    <xdr:to>
      <xdr:col>14</xdr:col>
      <xdr:colOff>542925</xdr:colOff>
      <xdr:row>33</xdr:row>
      <xdr:rowOff>152400</xdr:rowOff>
    </xdr:to>
    <xdr:sp macro="" textlink="Helper!C159">
      <xdr:nvSpPr>
        <xdr:cNvPr id="8" name="TextBox 1">
          <a:extLst>
            <a:ext uri="{FF2B5EF4-FFF2-40B4-BE49-F238E27FC236}">
              <a16:creationId xmlns:a16="http://schemas.microsoft.com/office/drawing/2014/main" id="{00000000-0008-0000-0600-000008000000}"/>
            </a:ext>
          </a:extLst>
        </xdr:cNvPr>
        <xdr:cNvSpPr txBox="1"/>
      </xdr:nvSpPr>
      <xdr:spPr>
        <a:xfrm>
          <a:off x="8801100" y="5953125"/>
          <a:ext cx="885825" cy="676275"/>
        </a:xfrm>
        <a:prstGeom prst="rect">
          <a:avLst/>
        </a:prstGeom>
      </xdr:spPr>
      <xdr:txBody>
        <a:bodyPr vertOverflow="clip" wrap="square" rtlCol="0" anchor="ct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fld id="{C6D2ADF4-FF6D-4786-B6D4-C498BE62D25C}" type="TxLink">
            <a:rPr lang="en-US" sz="2000" b="1" i="0" u="none" strike="noStrike">
              <a:solidFill>
                <a:srgbClr val="FF6600"/>
              </a:solidFill>
              <a:latin typeface="Calibri"/>
              <a:ea typeface="Calibri"/>
              <a:cs typeface="Calibri"/>
            </a:rPr>
            <a:pPr marL="0" indent="0" algn="ctr"/>
            <a:t>100%</a:t>
          </a:fld>
          <a:endParaRPr lang="en-IN" sz="2000" b="1" i="0" u="none" strike="noStrike">
            <a:solidFill>
              <a:srgbClr val="FF6600"/>
            </a:solidFill>
            <a:latin typeface="Calibri"/>
            <a:ea typeface="Calibri"/>
            <a:cs typeface="Calibri"/>
          </a:endParaRPr>
        </a:p>
      </xdr:txBody>
    </xdr:sp>
    <xdr:clientData/>
  </xdr:twoCellAnchor>
  <xdr:twoCellAnchor>
    <xdr:from>
      <xdr:col>20</xdr:col>
      <xdr:colOff>57151</xdr:colOff>
      <xdr:row>30</xdr:row>
      <xdr:rowOff>47625</xdr:rowOff>
    </xdr:from>
    <xdr:to>
      <xdr:col>21</xdr:col>
      <xdr:colOff>228601</xdr:colOff>
      <xdr:row>33</xdr:row>
      <xdr:rowOff>133350</xdr:rowOff>
    </xdr:to>
    <xdr:sp macro="" textlink="Helper!C176">
      <xdr:nvSpPr>
        <xdr:cNvPr id="9" name="TextBox 1">
          <a:extLst>
            <a:ext uri="{FF2B5EF4-FFF2-40B4-BE49-F238E27FC236}">
              <a16:creationId xmlns:a16="http://schemas.microsoft.com/office/drawing/2014/main" id="{00000000-0008-0000-0600-000009000000}"/>
            </a:ext>
          </a:extLst>
        </xdr:cNvPr>
        <xdr:cNvSpPr txBox="1"/>
      </xdr:nvSpPr>
      <xdr:spPr>
        <a:xfrm>
          <a:off x="12858751" y="5953125"/>
          <a:ext cx="781050" cy="657225"/>
        </a:xfrm>
        <a:prstGeom prst="rect">
          <a:avLst/>
        </a:prstGeom>
      </xdr:spPr>
      <xdr:txBody>
        <a:bodyPr vertOverflow="clip" wrap="square" rtlCol="0" anchor="ct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fld id="{000B8D22-8993-4A67-8FB1-EBC736F677DE}" type="TxLink">
            <a:rPr lang="en-US" sz="2000" b="1" i="0" u="none" strike="noStrike">
              <a:solidFill>
                <a:srgbClr val="FF6600"/>
              </a:solidFill>
              <a:latin typeface="Calibri"/>
              <a:ea typeface="Calibri"/>
              <a:cs typeface="Calibri"/>
            </a:rPr>
            <a:pPr marL="0" indent="0" algn="ctr"/>
            <a:t>67%</a:t>
          </a:fld>
          <a:endParaRPr lang="en-IN" sz="2000" b="1" i="0" u="none" strike="noStrike">
            <a:solidFill>
              <a:srgbClr val="FF6600"/>
            </a:solidFill>
            <a:latin typeface="Calibri"/>
            <a:ea typeface="Calibri"/>
            <a:cs typeface="Calibri"/>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0.42774</cdr:x>
      <cdr:y>0.51153</cdr:y>
    </cdr:from>
    <cdr:to>
      <cdr:x>0.57547</cdr:x>
      <cdr:y>0.70556</cdr:y>
    </cdr:to>
    <cdr:sp macro="" textlink="">
      <cdr:nvSpPr>
        <cdr:cNvPr id="3" name="TextBox 2">
          <a:extLst xmlns:a="http://schemas.openxmlformats.org/drawingml/2006/main">
            <a:ext uri="{FF2B5EF4-FFF2-40B4-BE49-F238E27FC236}">
              <a16:creationId xmlns:a16="http://schemas.microsoft.com/office/drawing/2014/main" id="{5AC04699-FD63-0372-6317-76A1ADFF6685}"/>
            </a:ext>
          </a:extLst>
        </cdr:cNvPr>
        <cdr:cNvSpPr txBox="1"/>
      </cdr:nvSpPr>
      <cdr:spPr>
        <a:xfrm xmlns:a="http://schemas.openxmlformats.org/drawingml/2006/main">
          <a:off x="1847852" y="1104902"/>
          <a:ext cx="638175" cy="419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0.39247</cdr:x>
      <cdr:y>0.43215</cdr:y>
    </cdr:from>
    <cdr:to>
      <cdr:x>0.60413</cdr:x>
      <cdr:y>0.73642</cdr:y>
    </cdr:to>
    <cdr:sp macro="" textlink="Helper!$C$20">
      <cdr:nvSpPr>
        <cdr:cNvPr id="4" name="TextBox 3">
          <a:extLst xmlns:a="http://schemas.openxmlformats.org/drawingml/2006/main">
            <a:ext uri="{FF2B5EF4-FFF2-40B4-BE49-F238E27FC236}">
              <a16:creationId xmlns:a16="http://schemas.microsoft.com/office/drawing/2014/main" id="{915025E6-255D-A44B-38DD-507A1BED894F}"/>
            </a:ext>
          </a:extLst>
        </cdr:cNvPr>
        <cdr:cNvSpPr txBox="1"/>
      </cdr:nvSpPr>
      <cdr:spPr>
        <a:xfrm xmlns:a="http://schemas.openxmlformats.org/drawingml/2006/main">
          <a:off x="1695452" y="933453"/>
          <a:ext cx="914401" cy="657224"/>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F922ED29-D2C3-422B-AB16-63D896298E6C}" type="TxLink">
            <a:rPr lang="en-US" sz="2000" b="1" i="0" u="none" strike="noStrike">
              <a:solidFill>
                <a:srgbClr val="FF6600"/>
              </a:solidFill>
              <a:latin typeface="Calibri"/>
              <a:ea typeface="Calibri"/>
              <a:cs typeface="Calibri"/>
            </a:rPr>
            <a:pPr algn="ctr"/>
            <a:t>37%</a:t>
          </a:fld>
          <a:endParaRPr lang="en-IN" sz="2000" b="1">
            <a:solidFill>
              <a:srgbClr val="FF6600"/>
            </a:solidFill>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28</xdr:col>
      <xdr:colOff>132000</xdr:colOff>
      <xdr:row>36</xdr:row>
      <xdr:rowOff>75600</xdr:rowOff>
    </xdr:to>
    <xdr:grpSp>
      <xdr:nvGrpSpPr>
        <xdr:cNvPr id="3" name="Group 2">
          <a:extLst>
            <a:ext uri="{FF2B5EF4-FFF2-40B4-BE49-F238E27FC236}">
              <a16:creationId xmlns:a16="http://schemas.microsoft.com/office/drawing/2014/main" id="{00000000-0008-0000-0700-000003000000}"/>
            </a:ext>
          </a:extLst>
        </xdr:cNvPr>
        <xdr:cNvGrpSpPr/>
      </xdr:nvGrpSpPr>
      <xdr:grpSpPr>
        <a:xfrm>
          <a:off x="0" y="0"/>
          <a:ext cx="17200800" cy="6933600"/>
          <a:chOff x="114301" y="165514"/>
          <a:chExt cx="17202149" cy="7382129"/>
        </a:xfrm>
      </xdr:grpSpPr>
      <xdr:grpSp>
        <xdr:nvGrpSpPr>
          <xdr:cNvPr id="8" name="Group 7">
            <a:extLst>
              <a:ext uri="{FF2B5EF4-FFF2-40B4-BE49-F238E27FC236}">
                <a16:creationId xmlns:a16="http://schemas.microsoft.com/office/drawing/2014/main" id="{00000000-0008-0000-0700-000008000000}"/>
              </a:ext>
            </a:extLst>
          </xdr:cNvPr>
          <xdr:cNvGrpSpPr/>
        </xdr:nvGrpSpPr>
        <xdr:grpSpPr>
          <a:xfrm>
            <a:off x="114301" y="165514"/>
            <a:ext cx="17202149" cy="7382129"/>
            <a:chOff x="152401" y="98839"/>
            <a:chExt cx="17202149" cy="7382129"/>
          </a:xfrm>
        </xdr:grpSpPr>
        <xdr:sp macro="" textlink="">
          <xdr:nvSpPr>
            <xdr:cNvPr id="10" name="Rectangle: Rounded Corners 9">
              <a:extLst>
                <a:ext uri="{FF2B5EF4-FFF2-40B4-BE49-F238E27FC236}">
                  <a16:creationId xmlns:a16="http://schemas.microsoft.com/office/drawing/2014/main" id="{00000000-0008-0000-0700-00000A000000}"/>
                </a:ext>
              </a:extLst>
            </xdr:cNvPr>
            <xdr:cNvSpPr/>
          </xdr:nvSpPr>
          <xdr:spPr>
            <a:xfrm>
              <a:off x="152401" y="98839"/>
              <a:ext cx="17202149" cy="7382129"/>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2800" b="1"/>
            </a:p>
          </xdr:txBody>
        </xdr:sp>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00000000-0008-0000-0700-00000C000000}"/>
                </a:ext>
              </a:extLst>
            </xdr:cNvPr>
            <xdr:cNvSpPr/>
          </xdr:nvSpPr>
          <xdr:spPr>
            <a:xfrm>
              <a:off x="628650" y="2133600"/>
              <a:ext cx="2428875" cy="609600"/>
            </a:xfrm>
            <a:prstGeom prst="roundRect">
              <a:avLst/>
            </a:prstGeom>
            <a:solidFill>
              <a:schemeClr val="bg1">
                <a:lumMod val="95000"/>
                <a:alpha val="0"/>
              </a:schemeClr>
            </a:solidFill>
            <a:ln>
              <a:solidFill>
                <a:schemeClr val="bg1"/>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b="1">
                  <a:solidFill>
                    <a:schemeClr val="bg1"/>
                  </a:solidFill>
                  <a:latin typeface="+mn-lt"/>
                  <a:ea typeface="+mn-ea"/>
                  <a:cs typeface="+mn-cs"/>
                </a:rPr>
                <a:t>Regionwise Analysis</a:t>
              </a:r>
            </a:p>
          </xdr:txBody>
        </xdr:sp>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00000000-0008-0000-0700-00000D000000}"/>
                </a:ext>
              </a:extLst>
            </xdr:cNvPr>
            <xdr:cNvSpPr/>
          </xdr:nvSpPr>
          <xdr:spPr>
            <a:xfrm>
              <a:off x="600076" y="3114675"/>
              <a:ext cx="2428875" cy="609600"/>
            </a:xfrm>
            <a:prstGeom prst="roundRect">
              <a:avLst/>
            </a:prstGeom>
            <a:solidFill>
              <a:schemeClr val="bg1">
                <a:lumMod val="95000"/>
                <a:alpha val="0"/>
              </a:schemeClr>
            </a:solidFill>
            <a:ln>
              <a:solidFill>
                <a:schemeClr val="bg1"/>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rPr>
                <a:t>Visuals</a:t>
              </a:r>
            </a:p>
          </xdr:txBody>
        </xdr:sp>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00000000-0008-0000-0700-00000E000000}"/>
                </a:ext>
              </a:extLst>
            </xdr:cNvPr>
            <xdr:cNvSpPr/>
          </xdr:nvSpPr>
          <xdr:spPr>
            <a:xfrm>
              <a:off x="600076" y="4048125"/>
              <a:ext cx="2428875" cy="609600"/>
            </a:xfrm>
            <a:prstGeom prst="roundRect">
              <a:avLst/>
            </a:prstGeom>
            <a:solidFill>
              <a:srgbClr val="FF6600">
                <a:alpha val="0"/>
              </a:srgbClr>
            </a:solidFill>
            <a:ln>
              <a:solidFill>
                <a:srgbClr val="FF6600"/>
              </a:solidFill>
            </a:ln>
            <a:effectLst>
              <a:glow rad="63500">
                <a:schemeClr val="accent2">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b="1">
                  <a:solidFill>
                    <a:srgbClr val="FF6600"/>
                  </a:solidFill>
                  <a:latin typeface="+mn-lt"/>
                  <a:ea typeface="+mn-ea"/>
                  <a:cs typeface="+mn-cs"/>
                </a:rPr>
                <a:t>Insights</a:t>
              </a:r>
            </a:p>
          </xdr:txBody>
        </xdr:sp>
        <xdr:sp macro="" textlink="">
          <xdr:nvSpPr>
            <xdr:cNvPr id="15" name="Rectangle 14">
              <a:extLst>
                <a:ext uri="{FF2B5EF4-FFF2-40B4-BE49-F238E27FC236}">
                  <a16:creationId xmlns:a16="http://schemas.microsoft.com/office/drawing/2014/main" id="{00000000-0008-0000-0700-00000F000000}"/>
                </a:ext>
              </a:extLst>
            </xdr:cNvPr>
            <xdr:cNvSpPr/>
          </xdr:nvSpPr>
          <xdr:spPr>
            <a:xfrm>
              <a:off x="9458325" y="6324600"/>
              <a:ext cx="1514475" cy="476250"/>
            </a:xfrm>
            <a:prstGeom prst="rect">
              <a:avLst/>
            </a:prstGeom>
            <a:solidFill>
              <a:srgbClr val="002060"/>
            </a:solidFill>
            <a:ln>
              <a:solidFill>
                <a:schemeClr val="accent1">
                  <a:shade val="15000"/>
                  <a:alpha val="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9" name="Rectangle 8">
            <a:extLst>
              <a:ext uri="{FF2B5EF4-FFF2-40B4-BE49-F238E27FC236}">
                <a16:creationId xmlns:a16="http://schemas.microsoft.com/office/drawing/2014/main" id="{00000000-0008-0000-0700-000009000000}"/>
              </a:ext>
            </a:extLst>
          </xdr:cNvPr>
          <xdr:cNvSpPr/>
        </xdr:nvSpPr>
        <xdr:spPr>
          <a:xfrm>
            <a:off x="6953250" y="374084"/>
            <a:ext cx="3571875" cy="1009650"/>
          </a:xfrm>
          <a:prstGeom prst="rect">
            <a:avLst/>
          </a:prstGeom>
          <a:solidFill>
            <a:schemeClr val="accent1">
              <a:alpha val="0"/>
            </a:schemeClr>
          </a:solidFill>
          <a:ln>
            <a:solidFill>
              <a:schemeClr val="accent1">
                <a:shade val="15000"/>
                <a:alpha val="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600" b="1"/>
              <a:t>Insights</a:t>
            </a:r>
          </a:p>
        </xdr:txBody>
      </xdr:sp>
    </xdr:grpSp>
    <xdr:clientData/>
  </xdr:twoCellAnchor>
  <xdr:twoCellAnchor>
    <xdr:from>
      <xdr:col>5</xdr:col>
      <xdr:colOff>28575</xdr:colOff>
      <xdr:row>2</xdr:row>
      <xdr:rowOff>76200</xdr:rowOff>
    </xdr:from>
    <xdr:to>
      <xdr:col>24</xdr:col>
      <xdr:colOff>57150</xdr:colOff>
      <xdr:row>34</xdr:row>
      <xdr:rowOff>66676</xdr:rowOff>
    </xdr:to>
    <xdr:graphicFrame macro="">
      <xdr:nvGraphicFramePr>
        <xdr:cNvPr id="4" name="Chart 3">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85725</xdr:colOff>
      <xdr:row>8</xdr:row>
      <xdr:rowOff>161925</xdr:rowOff>
    </xdr:from>
    <xdr:to>
      <xdr:col>28</xdr:col>
      <xdr:colOff>72278</xdr:colOff>
      <xdr:row>16</xdr:row>
      <xdr:rowOff>46720</xdr:rowOff>
    </xdr:to>
    <mc:AlternateContent xmlns:mc="http://schemas.openxmlformats.org/markup-compatibility/2006" xmlns:a14="http://schemas.microsoft.com/office/drawing/2010/main">
      <mc:Choice Requires="a14">
        <xdr:graphicFrame macro="">
          <xdr:nvGraphicFramePr>
            <xdr:cNvPr id="5" name="Performance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microsoft.com/office/drawing/2010/slicer">
              <sle:slicer xmlns:sle="http://schemas.microsoft.com/office/drawing/2010/slicer" name="Performance 4"/>
            </a:graphicData>
          </a:graphic>
        </xdr:graphicFrame>
      </mc:Choice>
      <mc:Fallback xmlns="">
        <xdr:sp macro="" textlink="">
          <xdr:nvSpPr>
            <xdr:cNvPr id="0" name=""/>
            <xdr:cNvSpPr>
              <a:spLocks noTextEdit="1"/>
            </xdr:cNvSpPr>
          </xdr:nvSpPr>
          <xdr:spPr>
            <a:xfrm>
              <a:off x="15325725" y="1685925"/>
              <a:ext cx="1815353" cy="14087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76200</xdr:colOff>
      <xdr:row>16</xdr:row>
      <xdr:rowOff>30308</xdr:rowOff>
    </xdr:from>
    <xdr:to>
      <xdr:col>28</xdr:col>
      <xdr:colOff>62753</xdr:colOff>
      <xdr:row>24</xdr:row>
      <xdr:rowOff>79768</xdr:rowOff>
    </xdr:to>
    <mc:AlternateContent xmlns:mc="http://schemas.openxmlformats.org/markup-compatibility/2006" xmlns:a14="http://schemas.microsoft.com/office/drawing/2010/main">
      <mc:Choice Requires="a14">
        <xdr:graphicFrame macro="">
          <xdr:nvGraphicFramePr>
            <xdr:cNvPr id="6" name="Zone 3">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microsoft.com/office/drawing/2010/slicer">
              <sle:slicer xmlns:sle="http://schemas.microsoft.com/office/drawing/2010/slicer" name="Zone 3"/>
            </a:graphicData>
          </a:graphic>
        </xdr:graphicFrame>
      </mc:Choice>
      <mc:Fallback xmlns="">
        <xdr:sp macro="" textlink="">
          <xdr:nvSpPr>
            <xdr:cNvPr id="0" name=""/>
            <xdr:cNvSpPr>
              <a:spLocks noTextEdit="1"/>
            </xdr:cNvSpPr>
          </xdr:nvSpPr>
          <xdr:spPr>
            <a:xfrm>
              <a:off x="15316200" y="3078308"/>
              <a:ext cx="1815353" cy="1573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28575</xdr:colOff>
      <xdr:row>4</xdr:row>
      <xdr:rowOff>9524</xdr:rowOff>
    </xdr:from>
    <xdr:to>
      <xdr:col>23</xdr:col>
      <xdr:colOff>276225</xdr:colOff>
      <xdr:row>34</xdr:row>
      <xdr:rowOff>76199</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3076575" y="771524"/>
          <a:ext cx="11220450" cy="5781675"/>
        </a:xfrm>
        <a:prstGeom prst="rect">
          <a:avLst/>
        </a:prstGeom>
        <a:solidFill>
          <a:srgbClr val="002060">
            <a:alpha val="48000"/>
          </a:srgbClr>
        </a:solid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200" b="1" i="0">
            <a:solidFill>
              <a:schemeClr val="bg1"/>
            </a:solidFill>
            <a:effectLst/>
            <a:latin typeface="+mn-lt"/>
            <a:ea typeface="+mn-ea"/>
            <a:cs typeface="+mn-cs"/>
          </a:endParaRPr>
        </a:p>
        <a:p>
          <a:endParaRPr lang="en-IN" sz="1200" b="1" i="0">
            <a:solidFill>
              <a:schemeClr val="bg1"/>
            </a:solidFill>
            <a:effectLst/>
            <a:latin typeface="+mn-lt"/>
            <a:ea typeface="+mn-ea"/>
            <a:cs typeface="+mn-cs"/>
          </a:endParaRPr>
        </a:p>
        <a:p>
          <a:endParaRPr lang="en-IN" sz="1200" b="1" i="0">
            <a:solidFill>
              <a:schemeClr val="bg1"/>
            </a:solidFill>
            <a:effectLst/>
            <a:latin typeface="+mn-lt"/>
            <a:ea typeface="+mn-ea"/>
            <a:cs typeface="+mn-cs"/>
          </a:endParaRPr>
        </a:p>
        <a:p>
          <a:endParaRPr lang="en-IN" sz="1200" b="1" i="0">
            <a:solidFill>
              <a:schemeClr val="bg1"/>
            </a:solidFill>
            <a:effectLst/>
            <a:latin typeface="+mn-lt"/>
            <a:ea typeface="+mn-ea"/>
            <a:cs typeface="+mn-cs"/>
          </a:endParaRPr>
        </a:p>
        <a:p>
          <a:r>
            <a:rPr lang="en-IN" sz="1200" b="1" i="0">
              <a:solidFill>
                <a:srgbClr val="FF6600"/>
              </a:solidFill>
              <a:effectLst/>
              <a:latin typeface="+mn-lt"/>
              <a:ea typeface="+mn-ea"/>
              <a:cs typeface="+mn-cs"/>
            </a:rPr>
            <a:t>Greeting Customers</a:t>
          </a:r>
          <a:r>
            <a:rPr lang="en-IN" sz="1200" b="0" i="0">
              <a:solidFill>
                <a:srgbClr val="FF6600"/>
              </a:solidFill>
              <a:effectLst/>
              <a:latin typeface="+mn-lt"/>
              <a:ea typeface="+mn-ea"/>
              <a:cs typeface="+mn-cs"/>
            </a:rPr>
            <a:t>: </a:t>
          </a:r>
          <a:r>
            <a:rPr lang="en-IN" sz="1200" b="0" i="0">
              <a:solidFill>
                <a:schemeClr val="bg1"/>
              </a:solidFill>
              <a:effectLst/>
              <a:latin typeface="+mn-lt"/>
              <a:ea typeface="+mn-ea"/>
              <a:cs typeface="+mn-cs"/>
            </a:rPr>
            <a:t>In high-performing stores, Style Advisors greet customers warmly with a smile, eye contact, and a verbal greeting within 15 seconds of their arrival. However, in low-performing stores, Style Advisors tend to only make eye contact without offering any verbal greeting.</a:t>
          </a:r>
        </a:p>
        <a:p>
          <a:endParaRPr lang="en-IN" sz="1200" b="0" i="0">
            <a:solidFill>
              <a:schemeClr val="bg1"/>
            </a:solidFill>
            <a:effectLst/>
            <a:latin typeface="+mn-lt"/>
            <a:ea typeface="+mn-ea"/>
            <a:cs typeface="+mn-cs"/>
          </a:endParaRPr>
        </a:p>
        <a:p>
          <a:r>
            <a:rPr lang="en-IN" sz="1200" b="1" i="0">
              <a:solidFill>
                <a:srgbClr val="FF6600"/>
              </a:solidFill>
              <a:effectLst/>
              <a:latin typeface="+mn-lt"/>
              <a:ea typeface="+mn-ea"/>
              <a:cs typeface="+mn-cs"/>
            </a:rPr>
            <a:t>Understanding Customer Needs</a:t>
          </a:r>
          <a:r>
            <a:rPr lang="en-IN" sz="1200" b="0" i="0">
              <a:solidFill>
                <a:srgbClr val="FF6600"/>
              </a:solidFill>
              <a:effectLst/>
              <a:latin typeface="+mn-lt"/>
              <a:ea typeface="+mn-ea"/>
              <a:cs typeface="+mn-cs"/>
            </a:rPr>
            <a:t>: </a:t>
          </a:r>
          <a:r>
            <a:rPr lang="en-IN" sz="1200" b="0" i="0">
              <a:solidFill>
                <a:schemeClr val="bg1"/>
              </a:solidFill>
              <a:effectLst/>
              <a:latin typeface="+mn-lt"/>
              <a:ea typeface="+mn-ea"/>
              <a:cs typeface="+mn-cs"/>
            </a:rPr>
            <a:t>The key disparity between low and high performers lies in the ability of Style Advisors to understand and inquire about the customers' product needs and wants. This suggests that effective salesmanship involves a deep understanding of customer preferences and requirements.</a:t>
          </a:r>
        </a:p>
        <a:p>
          <a:endParaRPr lang="en-IN" sz="1200" b="0" i="0">
            <a:solidFill>
              <a:schemeClr val="bg1"/>
            </a:solidFill>
            <a:effectLst/>
            <a:latin typeface="+mn-lt"/>
            <a:ea typeface="+mn-ea"/>
            <a:cs typeface="+mn-cs"/>
          </a:endParaRPr>
        </a:p>
        <a:p>
          <a:r>
            <a:rPr lang="en-IN" sz="1200" b="1" i="0">
              <a:solidFill>
                <a:srgbClr val="FF6600"/>
              </a:solidFill>
              <a:effectLst/>
              <a:latin typeface="+mn-lt"/>
              <a:ea typeface="+mn-ea"/>
              <a:cs typeface="+mn-cs"/>
            </a:rPr>
            <a:t>Impact of Music</a:t>
          </a:r>
          <a:r>
            <a:rPr lang="en-IN" sz="1200" b="0" i="0">
              <a:solidFill>
                <a:srgbClr val="FF6600"/>
              </a:solidFill>
              <a:effectLst/>
              <a:latin typeface="+mn-lt"/>
              <a:ea typeface="+mn-ea"/>
              <a:cs typeface="+mn-cs"/>
            </a:rPr>
            <a:t>: </a:t>
          </a:r>
          <a:r>
            <a:rPr lang="en-IN" sz="1200" b="0" i="0">
              <a:solidFill>
                <a:schemeClr val="bg1"/>
              </a:solidFill>
              <a:effectLst/>
              <a:latin typeface="+mn-lt"/>
              <a:ea typeface="+mn-ea"/>
              <a:cs typeface="+mn-cs"/>
            </a:rPr>
            <a:t>Music plays a significant role in influencing human mood. Utilizing specific types of music that positively affect the brain can lead to customers spending a longer time in the store than usual. This indicates that the ambiance created by music selection can contribute to a more enjoyable shopping experience, potentially increasing sales.</a:t>
          </a:r>
        </a:p>
        <a:p>
          <a:endParaRPr lang="en-IN" sz="1200" b="0" i="0">
            <a:solidFill>
              <a:schemeClr val="bg1"/>
            </a:solidFill>
            <a:effectLst/>
            <a:latin typeface="+mn-lt"/>
            <a:ea typeface="+mn-ea"/>
            <a:cs typeface="+mn-cs"/>
          </a:endParaRPr>
        </a:p>
        <a:p>
          <a:r>
            <a:rPr lang="en-IN" sz="1200" b="1" i="0">
              <a:solidFill>
                <a:srgbClr val="FF6600"/>
              </a:solidFill>
              <a:effectLst/>
              <a:latin typeface="+mn-lt"/>
              <a:ea typeface="+mn-ea"/>
              <a:cs typeface="+mn-cs"/>
            </a:rPr>
            <a:t>Engaging Communication</a:t>
          </a:r>
          <a:r>
            <a:rPr lang="en-IN" sz="1200" b="0" i="0">
              <a:solidFill>
                <a:srgbClr val="FF6600"/>
              </a:solidFill>
              <a:effectLst/>
              <a:latin typeface="+mn-lt"/>
              <a:ea typeface="+mn-ea"/>
              <a:cs typeface="+mn-cs"/>
            </a:rPr>
            <a:t>:</a:t>
          </a:r>
          <a:r>
            <a:rPr lang="en-IN" sz="1200" b="0" i="0">
              <a:solidFill>
                <a:schemeClr val="bg1"/>
              </a:solidFill>
              <a:effectLst/>
              <a:latin typeface="+mn-lt"/>
              <a:ea typeface="+mn-ea"/>
              <a:cs typeface="+mn-cs"/>
            </a:rPr>
            <a:t> Style Advisors should adopt a communicative and engaging approach with customers. This involves understanding the psychology of customers and tailoring interactions accordingly. Providing compliments and making customers feel valued and appreciated can enhance their shopping experience and foster a sense of pride in their purchases. This personalized approach can contribute to improved customer satisfaction and loyalty.</a:t>
          </a:r>
        </a:p>
        <a:p>
          <a:pPr marL="0" marR="0" lvl="0" indent="0" defTabSz="914400" rtl="0" eaLnBrk="1" fontAlgn="auto" latinLnBrk="0" hangingPunct="1">
            <a:lnSpc>
              <a:spcPct val="100000"/>
            </a:lnSpc>
            <a:spcBef>
              <a:spcPts val="0"/>
            </a:spcBef>
            <a:spcAft>
              <a:spcPts val="0"/>
            </a:spcAft>
            <a:buClrTx/>
            <a:buSzTx/>
            <a:buFontTx/>
            <a:buNone/>
            <a:tabLst/>
            <a:defRPr/>
          </a:pPr>
          <a:endParaRPr lang="en-US" sz="1100" b="1" i="0" baseline="0">
            <a:solidFill>
              <a:schemeClr val="bg1"/>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endParaRPr lang="en-US" sz="1100" b="1" i="0" baseline="0">
            <a:solidFill>
              <a:schemeClr val="dk1"/>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endParaRPr lang="en-IN">
            <a:effectLst/>
          </a:endParaRPr>
        </a:p>
        <a:p>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26</xdr:col>
      <xdr:colOff>390525</xdr:colOff>
      <xdr:row>1</xdr:row>
      <xdr:rowOff>142875</xdr:rowOff>
    </xdr:from>
    <xdr:to>
      <xdr:col>29</xdr:col>
      <xdr:colOff>390525</xdr:colOff>
      <xdr:row>10</xdr:row>
      <xdr:rowOff>66674</xdr:rowOff>
    </xdr:to>
    <mc:AlternateContent xmlns:mc="http://schemas.openxmlformats.org/markup-compatibility/2006" xmlns:a14="http://schemas.microsoft.com/office/drawing/2010/main">
      <mc:Choice Requires="a14">
        <xdr:graphicFrame macro="">
          <xdr:nvGraphicFramePr>
            <xdr:cNvPr id="5" name="Performance">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microsoft.com/office/drawing/2010/slicer">
              <sle:slicer xmlns:sle="http://schemas.microsoft.com/office/drawing/2010/slicer" name="Performance"/>
            </a:graphicData>
          </a:graphic>
        </xdr:graphicFrame>
      </mc:Choice>
      <mc:Fallback xmlns="">
        <xdr:sp macro="" textlink="">
          <xdr:nvSpPr>
            <xdr:cNvPr id="0" name=""/>
            <xdr:cNvSpPr>
              <a:spLocks noTextEdit="1"/>
            </xdr:cNvSpPr>
          </xdr:nvSpPr>
          <xdr:spPr>
            <a:xfrm>
              <a:off x="16123584" y="333375"/>
              <a:ext cx="1815353" cy="1638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85725</xdr:colOff>
      <xdr:row>1</xdr:row>
      <xdr:rowOff>152400</xdr:rowOff>
    </xdr:from>
    <xdr:to>
      <xdr:col>25</xdr:col>
      <xdr:colOff>266700</xdr:colOff>
      <xdr:row>18</xdr:row>
      <xdr:rowOff>114300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26</xdr:col>
      <xdr:colOff>390525</xdr:colOff>
      <xdr:row>10</xdr:row>
      <xdr:rowOff>152401</xdr:rowOff>
    </xdr:from>
    <xdr:to>
      <xdr:col>29</xdr:col>
      <xdr:colOff>390525</xdr:colOff>
      <xdr:row>19</xdr:row>
      <xdr:rowOff>76201</xdr:rowOff>
    </xdr:to>
    <mc:AlternateContent xmlns:mc="http://schemas.openxmlformats.org/markup-compatibility/2006" xmlns:a14="http://schemas.microsoft.com/office/drawing/2010/main">
      <mc:Choice Requires="a14">
        <xdr:graphicFrame macro="">
          <xdr:nvGraphicFramePr>
            <xdr:cNvPr id="3" name="Zone">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16123584" y="2057401"/>
              <a:ext cx="1815353" cy="1638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600075</xdr:colOff>
      <xdr:row>20</xdr:row>
      <xdr:rowOff>47625</xdr:rowOff>
    </xdr:from>
    <xdr:to>
      <xdr:col>8</xdr:col>
      <xdr:colOff>409575</xdr:colOff>
      <xdr:row>32</xdr:row>
      <xdr:rowOff>28575</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571500</xdr:colOff>
      <xdr:row>20</xdr:row>
      <xdr:rowOff>47626</xdr:rowOff>
    </xdr:from>
    <xdr:to>
      <xdr:col>15</xdr:col>
      <xdr:colOff>85725</xdr:colOff>
      <xdr:row>32</xdr:row>
      <xdr:rowOff>9526</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180975</xdr:colOff>
      <xdr:row>20</xdr:row>
      <xdr:rowOff>57150</xdr:rowOff>
    </xdr:from>
    <xdr:to>
      <xdr:col>21</xdr:col>
      <xdr:colOff>476249</xdr:colOff>
      <xdr:row>32</xdr:row>
      <xdr:rowOff>19050</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390525</xdr:colOff>
      <xdr:row>33</xdr:row>
      <xdr:rowOff>0</xdr:rowOff>
    </xdr:from>
    <xdr:to>
      <xdr:col>8</xdr:col>
      <xdr:colOff>361950</xdr:colOff>
      <xdr:row>44</xdr:row>
      <xdr:rowOff>161925</xdr:rowOff>
    </xdr:to>
    <xdr:graphicFrame macro="">
      <xdr:nvGraphicFramePr>
        <xdr:cNvPr id="9" name="Chart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62193</xdr:colOff>
      <xdr:row>33</xdr:row>
      <xdr:rowOff>11206</xdr:rowOff>
    </xdr:from>
    <xdr:to>
      <xdr:col>15</xdr:col>
      <xdr:colOff>528918</xdr:colOff>
      <xdr:row>45</xdr:row>
      <xdr:rowOff>115981</xdr:rowOff>
    </xdr:to>
    <xdr:graphicFrame macro="">
      <xdr:nvGraphicFramePr>
        <xdr:cNvPr id="11" name="Chart 10">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532840</xdr:colOff>
      <xdr:row>27</xdr:row>
      <xdr:rowOff>107016</xdr:rowOff>
    </xdr:from>
    <xdr:to>
      <xdr:col>26</xdr:col>
      <xdr:colOff>595032</xdr:colOff>
      <xdr:row>40</xdr:row>
      <xdr:rowOff>116541</xdr:rowOff>
    </xdr:to>
    <xdr:graphicFrame macro="">
      <xdr:nvGraphicFramePr>
        <xdr:cNvPr id="12" name="Chart 11">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314325</xdr:colOff>
      <xdr:row>45</xdr:row>
      <xdr:rowOff>104775</xdr:rowOff>
    </xdr:from>
    <xdr:to>
      <xdr:col>8</xdr:col>
      <xdr:colOff>247650</xdr:colOff>
      <xdr:row>58</xdr:row>
      <xdr:rowOff>57150</xdr:rowOff>
    </xdr:to>
    <xdr:graphicFrame macro="">
      <xdr:nvGraphicFramePr>
        <xdr:cNvPr id="13" name="Chart 12">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390525</xdr:colOff>
      <xdr:row>45</xdr:row>
      <xdr:rowOff>171450</xdr:rowOff>
    </xdr:from>
    <xdr:to>
      <xdr:col>15</xdr:col>
      <xdr:colOff>161925</xdr:colOff>
      <xdr:row>58</xdr:row>
      <xdr:rowOff>180975</xdr:rowOff>
    </xdr:to>
    <xdr:graphicFrame macro="">
      <xdr:nvGraphicFramePr>
        <xdr:cNvPr id="14" name="Chart 13">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123825</xdr:colOff>
      <xdr:row>46</xdr:row>
      <xdr:rowOff>0</xdr:rowOff>
    </xdr:from>
    <xdr:to>
      <xdr:col>21</xdr:col>
      <xdr:colOff>133350</xdr:colOff>
      <xdr:row>57</xdr:row>
      <xdr:rowOff>95250</xdr:rowOff>
    </xdr:to>
    <xdr:graphicFrame macro="">
      <xdr:nvGraphicFramePr>
        <xdr:cNvPr id="15" name="Chart 14">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95250</xdr:colOff>
      <xdr:row>59</xdr:row>
      <xdr:rowOff>47625</xdr:rowOff>
    </xdr:from>
    <xdr:to>
      <xdr:col>9</xdr:col>
      <xdr:colOff>400050</xdr:colOff>
      <xdr:row>73</xdr:row>
      <xdr:rowOff>123825</xdr:rowOff>
    </xdr:to>
    <xdr:graphicFrame macro="">
      <xdr:nvGraphicFramePr>
        <xdr:cNvPr id="16" name="Chart 15">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221317</xdr:colOff>
      <xdr:row>0</xdr:row>
      <xdr:rowOff>159685</xdr:rowOff>
    </xdr:from>
    <xdr:to>
      <xdr:col>14</xdr:col>
      <xdr:colOff>324971</xdr:colOff>
      <xdr:row>25</xdr:row>
      <xdr:rowOff>67237</xdr:rowOff>
    </xdr:to>
    <mc:AlternateContent xmlns:mc="http://schemas.openxmlformats.org/markup-compatibility/2006">
      <mc:Choice xmlns:cx4="http://schemas.microsoft.com/office/drawing/2016/5/10/chartex" Requires="cx4">
        <xdr:graphicFrame macro="">
          <xdr:nvGraphicFramePr>
            <xdr:cNvPr id="19" name="Chart 18">
              <a:extLst>
                <a:ext uri="{FF2B5EF4-FFF2-40B4-BE49-F238E27FC236}">
                  <a16:creationId xmlns:a16="http://schemas.microsoft.com/office/drawing/2014/main" id="{00000000-0008-0000-0400-000013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830917" y="159685"/>
              <a:ext cx="8028454" cy="467005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838200</xdr:colOff>
      <xdr:row>1</xdr:row>
      <xdr:rowOff>28575</xdr:rowOff>
    </xdr:from>
    <xdr:to>
      <xdr:col>7</xdr:col>
      <xdr:colOff>1438275</xdr:colOff>
      <xdr:row>15</xdr:row>
      <xdr:rowOff>47625</xdr:rowOff>
    </xdr:to>
    <xdr:graphicFrame macro="">
      <xdr:nvGraphicFramePr>
        <xdr:cNvPr id="10" name="Chart 9">
          <a:extLst>
            <a:ext uri="{FF2B5EF4-FFF2-40B4-BE49-F238E27FC236}">
              <a16:creationId xmlns:a16="http://schemas.microsoft.com/office/drawing/2014/main" id="{00000000-0008-0000-0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142875</xdr:colOff>
      <xdr:row>59</xdr:row>
      <xdr:rowOff>38100</xdr:rowOff>
    </xdr:from>
    <xdr:to>
      <xdr:col>7</xdr:col>
      <xdr:colOff>152400</xdr:colOff>
      <xdr:row>69</xdr:row>
      <xdr:rowOff>85725</xdr:rowOff>
    </xdr:to>
    <xdr:graphicFrame macro="">
      <xdr:nvGraphicFramePr>
        <xdr:cNvPr id="12" name="Chart 11">
          <a:extLst>
            <a:ext uri="{FF2B5EF4-FFF2-40B4-BE49-F238E27FC236}">
              <a16:creationId xmlns:a16="http://schemas.microsoft.com/office/drawing/2014/main" id="{00000000-0008-0000-05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266700</xdr:colOff>
      <xdr:row>15</xdr:row>
      <xdr:rowOff>180975</xdr:rowOff>
    </xdr:from>
    <xdr:to>
      <xdr:col>7</xdr:col>
      <xdr:colOff>438150</xdr:colOff>
      <xdr:row>27</xdr:row>
      <xdr:rowOff>142875</xdr:rowOff>
    </xdr:to>
    <xdr:graphicFrame macro="">
      <xdr:nvGraphicFramePr>
        <xdr:cNvPr id="13" name="Chart 12">
          <a:extLst>
            <a:ext uri="{FF2B5EF4-FFF2-40B4-BE49-F238E27FC236}">
              <a16:creationId xmlns:a16="http://schemas.microsoft.com/office/drawing/2014/main" id="{00000000-0008-0000-05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1152525</xdr:colOff>
      <xdr:row>71</xdr:row>
      <xdr:rowOff>66675</xdr:rowOff>
    </xdr:from>
    <xdr:to>
      <xdr:col>6</xdr:col>
      <xdr:colOff>1876425</xdr:colOff>
      <xdr:row>85</xdr:row>
      <xdr:rowOff>142875</xdr:rowOff>
    </xdr:to>
    <xdr:graphicFrame macro="">
      <xdr:nvGraphicFramePr>
        <xdr:cNvPr id="14" name="Chart 13">
          <a:extLst>
            <a:ext uri="{FF2B5EF4-FFF2-40B4-BE49-F238E27FC236}">
              <a16:creationId xmlns:a16="http://schemas.microsoft.com/office/drawing/2014/main" id="{00000000-0008-0000-05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85725</xdr:colOff>
      <xdr:row>89</xdr:row>
      <xdr:rowOff>47625</xdr:rowOff>
    </xdr:from>
    <xdr:to>
      <xdr:col>6</xdr:col>
      <xdr:colOff>1971675</xdr:colOff>
      <xdr:row>103</xdr:row>
      <xdr:rowOff>123825</xdr:rowOff>
    </xdr:to>
    <xdr:graphicFrame macro="">
      <xdr:nvGraphicFramePr>
        <xdr:cNvPr id="15" name="Chart 14">
          <a:extLst>
            <a:ext uri="{FF2B5EF4-FFF2-40B4-BE49-F238E27FC236}">
              <a16:creationId xmlns:a16="http://schemas.microsoft.com/office/drawing/2014/main" id="{00000000-0008-0000-05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1076325</xdr:colOff>
      <xdr:row>108</xdr:row>
      <xdr:rowOff>28575</xdr:rowOff>
    </xdr:from>
    <xdr:to>
      <xdr:col>6</xdr:col>
      <xdr:colOff>1800225</xdr:colOff>
      <xdr:row>122</xdr:row>
      <xdr:rowOff>104775</xdr:rowOff>
    </xdr:to>
    <xdr:graphicFrame macro="">
      <xdr:nvGraphicFramePr>
        <xdr:cNvPr id="16" name="Chart 15">
          <a:extLst>
            <a:ext uri="{FF2B5EF4-FFF2-40B4-BE49-F238E27FC236}">
              <a16:creationId xmlns:a16="http://schemas.microsoft.com/office/drawing/2014/main" id="{00000000-0008-0000-05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152400</xdr:colOff>
      <xdr:row>125</xdr:row>
      <xdr:rowOff>28575</xdr:rowOff>
    </xdr:from>
    <xdr:to>
      <xdr:col>8</xdr:col>
      <xdr:colOff>28575</xdr:colOff>
      <xdr:row>139</xdr:row>
      <xdr:rowOff>104775</xdr:rowOff>
    </xdr:to>
    <xdr:graphicFrame macro="">
      <xdr:nvGraphicFramePr>
        <xdr:cNvPr id="17" name="Chart 16">
          <a:extLst>
            <a:ext uri="{FF2B5EF4-FFF2-40B4-BE49-F238E27FC236}">
              <a16:creationId xmlns:a16="http://schemas.microsoft.com/office/drawing/2014/main" id="{00000000-0008-0000-05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9525</xdr:colOff>
      <xdr:row>140</xdr:row>
      <xdr:rowOff>152400</xdr:rowOff>
    </xdr:from>
    <xdr:to>
      <xdr:col>8</xdr:col>
      <xdr:colOff>171450</xdr:colOff>
      <xdr:row>153</xdr:row>
      <xdr:rowOff>180975</xdr:rowOff>
    </xdr:to>
    <xdr:graphicFrame macro="">
      <xdr:nvGraphicFramePr>
        <xdr:cNvPr id="18" name="Chart 17">
          <a:extLst>
            <a:ext uri="{FF2B5EF4-FFF2-40B4-BE49-F238E27FC236}">
              <a16:creationId xmlns:a16="http://schemas.microsoft.com/office/drawing/2014/main" id="{00000000-0008-0000-05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400050</xdr:colOff>
      <xdr:row>156</xdr:row>
      <xdr:rowOff>152400</xdr:rowOff>
    </xdr:from>
    <xdr:to>
      <xdr:col>6</xdr:col>
      <xdr:colOff>1905000</xdr:colOff>
      <xdr:row>170</xdr:row>
      <xdr:rowOff>38100</xdr:rowOff>
    </xdr:to>
    <xdr:graphicFrame macro="">
      <xdr:nvGraphicFramePr>
        <xdr:cNvPr id="20" name="Chart 19">
          <a:extLst>
            <a:ext uri="{FF2B5EF4-FFF2-40B4-BE49-F238E27FC236}">
              <a16:creationId xmlns:a16="http://schemas.microsoft.com/office/drawing/2014/main" id="{00000000-0008-0000-05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152400</xdr:colOff>
      <xdr:row>173</xdr:row>
      <xdr:rowOff>66675</xdr:rowOff>
    </xdr:from>
    <xdr:to>
      <xdr:col>6</xdr:col>
      <xdr:colOff>1562100</xdr:colOff>
      <xdr:row>186</xdr:row>
      <xdr:rowOff>123825</xdr:rowOff>
    </xdr:to>
    <xdr:graphicFrame macro="">
      <xdr:nvGraphicFramePr>
        <xdr:cNvPr id="21" name="Chart 20">
          <a:extLst>
            <a:ext uri="{FF2B5EF4-FFF2-40B4-BE49-F238E27FC236}">
              <a16:creationId xmlns:a16="http://schemas.microsoft.com/office/drawing/2014/main" id="{00000000-0008-0000-05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200025</xdr:colOff>
      <xdr:row>190</xdr:row>
      <xdr:rowOff>28575</xdr:rowOff>
    </xdr:from>
    <xdr:to>
      <xdr:col>6</xdr:col>
      <xdr:colOff>2085975</xdr:colOff>
      <xdr:row>204</xdr:row>
      <xdr:rowOff>104775</xdr:rowOff>
    </xdr:to>
    <xdr:graphicFrame macro="">
      <xdr:nvGraphicFramePr>
        <xdr:cNvPr id="22" name="Chart 21">
          <a:extLst>
            <a:ext uri="{FF2B5EF4-FFF2-40B4-BE49-F238E27FC236}">
              <a16:creationId xmlns:a16="http://schemas.microsoft.com/office/drawing/2014/main" id="{00000000-0008-0000-05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628649</xdr:colOff>
      <xdr:row>28</xdr:row>
      <xdr:rowOff>142875</xdr:rowOff>
    </xdr:from>
    <xdr:to>
      <xdr:col>13</xdr:col>
      <xdr:colOff>561975</xdr:colOff>
      <xdr:row>45</xdr:row>
      <xdr:rowOff>123825</xdr:rowOff>
    </xdr:to>
    <mc:AlternateContent xmlns:mc="http://schemas.openxmlformats.org/markup-compatibility/2006">
      <mc:Choice xmlns:cx4="http://schemas.microsoft.com/office/drawing/2016/5/10/chartex" Requires="cx4">
        <xdr:graphicFrame macro="">
          <xdr:nvGraphicFramePr>
            <xdr:cNvPr id="23" name="Chart 22">
              <a:extLst>
                <a:ext uri="{FF2B5EF4-FFF2-40B4-BE49-F238E27FC236}">
                  <a16:creationId xmlns:a16="http://schemas.microsoft.com/office/drawing/2014/main" id="{00000000-0008-0000-0500-000017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5229224" y="5486400"/>
              <a:ext cx="3800476" cy="32194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31</xdr:row>
      <xdr:rowOff>9524</xdr:rowOff>
    </xdr:from>
    <xdr:to>
      <xdr:col>10</xdr:col>
      <xdr:colOff>600074</xdr:colOff>
      <xdr:row>50</xdr:row>
      <xdr:rowOff>57149</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400048</xdr:colOff>
      <xdr:row>0</xdr:row>
      <xdr:rowOff>76200</xdr:rowOff>
    </xdr:from>
    <xdr:to>
      <xdr:col>14</xdr:col>
      <xdr:colOff>476249</xdr:colOff>
      <xdr:row>11</xdr:row>
      <xdr:rowOff>95250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lit Chaudhari" refreshedDate="45392.310166435185" createdVersion="4" refreshedVersion="8" minRefreshableVersion="3" recordCount="61" xr:uid="{00000000-000A-0000-FFFF-FFFF00000000}">
  <cacheSource type="worksheet">
    <worksheetSource ref="A1:CE62" sheet="Data"/>
  </cacheSource>
  <cacheFields count="83">
    <cacheField name="Evaluation_ID" numFmtId="0">
      <sharedItems containsSemiMixedTypes="0" containsString="0" containsNumber="1" containsInteger="1" minValue="11078689" maxValue="11108850"/>
    </cacheField>
    <cacheField name="Evaluation_Date" numFmtId="0">
      <sharedItems/>
    </cacheField>
    <cacheField name="Evaluation_Score" numFmtId="0">
      <sharedItems containsSemiMixedTypes="0" containsString="0" containsNumber="1" containsInteger="1" minValue="33" maxValue="100"/>
    </cacheField>
    <cacheField name="STORE AMBIANCE" numFmtId="0">
      <sharedItems containsSemiMixedTypes="0" containsString="0" containsNumber="1" containsInteger="1" minValue="78" maxValue="100"/>
    </cacheField>
    <cacheField name="FIRST IMPRESSIONS" numFmtId="0">
      <sharedItems containsSemiMixedTypes="0" containsString="0" containsNumber="1" containsInteger="1" minValue="33" maxValue="100"/>
    </cacheField>
    <cacheField name="DISCOVERY" numFmtId="0">
      <sharedItems containsSemiMixedTypes="0" containsString="0" containsNumber="1" containsInteger="1" minValue="0" maxValue="100"/>
    </cacheField>
    <cacheField name="RECOMMENDATIONS" numFmtId="0">
      <sharedItems containsSemiMixedTypes="0" containsString="0" containsNumber="1" containsInteger="1" minValue="0" maxValue="100"/>
    </cacheField>
    <cacheField name="TRIAL EXPERIENCE &amp; UPSELL" numFmtId="0">
      <sharedItems containsSemiMixedTypes="0" containsString="0" containsNumber="1" containsInteger="1" minValue="0" maxValue="100"/>
    </cacheField>
    <cacheField name="OBJECTION HANDLING" numFmtId="0">
      <sharedItems containsSemiMixedTypes="0" containsString="0" containsNumber="1" containsInteger="1" minValue="0" maxValue="100"/>
    </cacheField>
    <cacheField name="CLOSURE &amp; CARE" numFmtId="0">
      <sharedItems containsSemiMixedTypes="0" containsString="0" containsNumber="1" containsInteger="1" minValue="0" maxValue="100"/>
    </cacheField>
    <cacheField name="OVERALL EXPERIENCE" numFmtId="0">
      <sharedItems containsSemiMixedTypes="0" containsString="0" containsNumber="1" containsInteger="1" minValue="0" maxValue="100"/>
    </cacheField>
    <cacheField name="Location_City" numFmtId="0">
      <sharedItems/>
    </cacheField>
    <cacheField name="Location_State" numFmtId="0">
      <sharedItems count="15">
        <s v="Tamil Nadu"/>
        <s v="Gujarat"/>
        <s v="Haryana"/>
        <s v="Rajasthan"/>
        <s v="Maharashtra"/>
        <s v="Karnataka"/>
        <s v="Telangana"/>
        <s v="Uttar Pradesh"/>
        <s v="Punjab"/>
        <s v="Delhi (UT)"/>
        <s v="Orissa"/>
        <s v="Assam"/>
        <s v="West Bengal"/>
        <s v="Kerala"/>
        <s v="Madhya Pradesh"/>
      </sharedItems>
    </cacheField>
    <cacheField name="Zone" numFmtId="0">
      <sharedItems count="4">
        <s v="South"/>
        <s v="West"/>
        <s v="North"/>
        <s v="East"/>
      </sharedItems>
    </cacheField>
    <cacheField name="Location_Country" numFmtId="0">
      <sharedItems/>
    </cacheField>
    <cacheField name="Time of entry:" numFmtId="0">
      <sharedItems/>
    </cacheField>
    <cacheField name="Time of exit:" numFmtId="0">
      <sharedItems/>
    </cacheField>
    <cacheField name="Duration of visit:" numFmtId="0">
      <sharedItems containsSemiMixedTypes="0" containsString="0" containsNumber="1" containsInteger="1" minValue="600" maxValue="4560"/>
    </cacheField>
    <cacheField name="How many Style Advisors were present in the store during your visit?" numFmtId="0">
      <sharedItems containsMixedTypes="1" containsNumber="1" containsInteger="1" minValue="1" maxValue="4"/>
    </cacheField>
    <cacheField name="How many customers were present in the store during your visit?" numFmtId="0">
      <sharedItems containsSemiMixedTypes="0" containsString="0" containsNumber="1" containsInteger="1" minValue="0" maxValue="7"/>
    </cacheField>
    <cacheField name="Age of the Auditor:" numFmtId="0">
      <sharedItems containsSemiMixedTypes="0" containsString="0" containsNumber="1" containsInteger="1" minValue="23" maxValue="66"/>
    </cacheField>
    <cacheField name="Gender of Auditor:" numFmtId="0">
      <sharedItems/>
    </cacheField>
    <cacheField name="Please describe what you were wearing during your visit." numFmtId="0">
      <sharedItems/>
    </cacheField>
    <cacheField name="Name of the Style Advisor who attended to you:" numFmtId="0">
      <sharedItems/>
    </cacheField>
    <cacheField name="Please provide a detailed physical description (gender, approx. height, complexion, hair colour, wore spectacles, wearing Company branded t-shirt, plain jeans, shoes, proper shave and hairstyle done, etc.)" numFmtId="0">
      <sharedItems/>
    </cacheField>
    <cacheField name="1.1 -  Was the exterior signage clean and well lit?" numFmtId="0">
      <sharedItems/>
    </cacheField>
    <cacheField name="1.2 -  Was the store threshold, entrance and overall look inviting?" numFmtId="0">
      <sharedItems/>
    </cacheField>
    <cacheField name="1.3 -  Were all the fixtures and other tangibles in good condition (walls, lights, floor, etc.)?" numFmtId="0">
      <sharedItems/>
    </cacheField>
    <cacheField name="1.4 -  Was there any music playing at the store?" numFmtId="0">
      <sharedItems count="2">
        <s v="Yes"/>
        <s v="No"/>
      </sharedItems>
    </cacheField>
    <cacheField name="1.5 -  Was the digital screen in the store operational during your visit?" numFmtId="0">
      <sharedItems/>
    </cacheField>
    <cacheField name="1.6 -  Did you see any cartons, etc. lying around?" numFmtId="0">
      <sharedItems/>
    </cacheField>
    <cacheField name="1.7 - Was the merchandise displayed and arranged well on the drawers/shelves/display tables?" numFmtId="0">
      <sharedItems/>
    </cacheField>
    <cacheField name="1.8 - Was the merchandise arranged according to the brand and frame type?" numFmtId="0">
      <sharedItems/>
    </cacheField>
    <cacheField name="1.9 - Upon your entrance, did you feel welcomed to freely move and explore the store?" numFmtId="0">
      <sharedItems/>
    </cacheField>
    <cacheField name="1.10 -  Additional remarks, if any." numFmtId="0">
      <sharedItems longText="1"/>
    </cacheField>
    <cacheField name="2.1 - What was your first impression when you entered the store? Please mention the details." numFmtId="0">
      <sharedItems/>
    </cacheField>
    <cacheField name="2.1.1 Please justify your reason for the above marking." numFmtId="0">
      <sharedItems containsNonDate="0" containsString="0" containsBlank="1"/>
    </cacheField>
    <cacheField name="2.2 - Were you acknowledged and greeted with the following:" numFmtId="0">
      <sharedItems count="7">
        <s v="Smile^Eye contact^Verbal greeting within 15 seconds"/>
        <s v="Verbal greeting within 15 seconds"/>
        <s v="Eye contact^Verbal greeting within 15 seconds"/>
        <s v="Eye contact"/>
        <s v="Not greeted at all"/>
        <s v="Smile^Eye contact"/>
        <s v="Smile^Verbal greeting within 15 seconds"/>
      </sharedItems>
    </cacheField>
    <cacheField name="2.3 - How long did you have to wait to receive service from the Style Advisor (from the moment you entered the store until you received service from the advisor)?" numFmtId="0">
      <sharedItems/>
    </cacheField>
    <cacheField name="2.4 - Was the store temperature maintained at a comfortable level?" numFmtId="0">
      <sharedItems/>
    </cacheField>
    <cacheField name="2.5 - Was there a pleasant aroma inside the store?" numFmtId="0">
      <sharedItems/>
    </cacheField>
    <cacheField name="2.6 - Were the racks and signages for offers neat and clean, and was the cashier desk neat and well stocked?" numFmtId="0">
      <sharedItems/>
    </cacheField>
    <cacheField name="2.7 -   Were you proactively approached by the Style Advisor to initiate in an icebreaking, non transactional conversation? (Eg: &quot;Nice shades/watch/denims!&quot;, &quot;I must say you have great taste&quot;)" numFmtId="0">
      <sharedItems count="2">
        <s v="Yes"/>
        <s v="No"/>
      </sharedItems>
    </cacheField>
    <cacheField name="2.8 - Were you given assistance with your bags, if you had any? (mark N/A if you did not have any bags)" numFmtId="0">
      <sharedItems/>
    </cacheField>
    <cacheField name="3.1 -   Did Style Advisor proactively engage you in a conversation to understand your needs and wants? Questions may include occasion/reason for purchase, lifestyle, choice of colour, style, material, volume, function, size, etc." numFmtId="0">
      <sharedItems count="2">
        <s v="Yes"/>
        <s v="No"/>
      </sharedItems>
    </cacheField>
    <cacheField name="3.2 - Did Style Advisor genuinely show an interest in your needs and listen to you empathically?" numFmtId="0">
      <sharedItems/>
    </cacheField>
    <cacheField name="3.3 - What were the questions asked by the Style Advisor to discover your needs?" numFmtId="0">
      <sharedItems longText="1"/>
    </cacheField>
    <cacheField name="3.4 - While presenting the product, did the Style Advisor tell you about the brand?" numFmtId="0">
      <sharedItems count="2">
        <s v="Yes"/>
        <s v="No"/>
      </sharedItems>
    </cacheField>
    <cacheField name="3.5 - Additional remarks, if any." numFmtId="0">
      <sharedItems longText="1"/>
    </cacheField>
    <cacheField name="3.6 - When you stated your interest in a specific brand, did the Style Advisor respond by asking you questions about your product needs?" numFmtId="0">
      <sharedItems count="2">
        <s v="Yes"/>
        <s v="No"/>
      </sharedItems>
    </cacheField>
    <cacheField name="3.6.1 - If yes, what were the questions asked pertaining to that brand?" numFmtId="0">
      <sharedItems containsBlank="1" longText="1"/>
    </cacheField>
    <cacheField name="4.1 - Were multiple options introduced  across the brands as per your needs?" numFmtId="0">
      <sharedItems/>
    </cacheField>
    <cacheField name="4.2 - Did Style Advisor share the current season's inspiration or craftsmanship of the product?" numFmtId="0">
      <sharedItems count="2">
        <s v="Yes"/>
        <s v="No"/>
      </sharedItems>
    </cacheField>
    <cacheField name="4.3 - While showing the options, did the Style Advisor talk about the characteristics of the product and how it will benefit you and meet your needs? (This may include the name of the product, their style, quality or type of material, comfort, etc.)" numFmtId="0">
      <sharedItems/>
    </cacheField>
    <cacheField name="4.4 - Did they briefly share the brand story with you?" numFmtId="0">
      <sharedItems/>
    </cacheField>
    <cacheField name="5.1 - Were you encouraged to touch/feel and try the products?" numFmtId="0">
      <sharedItems/>
    </cacheField>
    <cacheField name="5.2 - Did Style Advisor offer compliments/corrections post-trial?" numFmtId="0">
      <sharedItems count="2">
        <s v="Yes"/>
        <s v="No"/>
      </sharedItems>
    </cacheField>
    <cacheField name="5.3 - Did the Style Advisor offer appropriate recommendations as per your facial characteristics and anatomy?" numFmtId="0">
      <sharedItems count="2">
        <s v="Yes"/>
        <s v="No"/>
      </sharedItems>
    </cacheField>
    <cacheField name="5.4 - Did the Style Advisor clean the sunglasses before the trial?" numFmtId="0">
      <sharedItems/>
    </cacheField>
    <cacheField name="5.5 - Did the Style Advisor use the styling tray and microfiber cloth during the trial and demonstration?" numFmtId="0">
      <sharedItems/>
    </cacheField>
    <cacheField name="5.6 - Did the Style Advisor try to get your feedback as well as give suggestions about the products being shown and tried on?" numFmtId="0">
      <sharedItems count="2">
        <s v="Yes"/>
        <s v="No"/>
      </sharedItems>
    </cacheField>
    <cacheField name="5.7 - Did the Style Advisor try to up-sell products from different categories? (Recommend product eg New arrivals, festive collections etc)?" numFmtId="0">
      <sharedItems/>
    </cacheField>
    <cacheField name="5.8 - Please mention the details of the product recommended." numFmtId="0">
      <sharedItems longText="1"/>
    </cacheField>
    <cacheField name="5.9 - Please share your overall trial experience." numFmtId="0">
      <sharedItems longText="1"/>
    </cacheField>
    <cacheField name="6.1 - What objection did you raise during the visit for the recommended product/brand?" numFmtId="0">
      <sharedItems/>
    </cacheField>
    <cacheField name="6.1.1 - If other, please elaborate" numFmtId="0">
      <sharedItems containsNonDate="0" containsString="0" containsBlank="1"/>
    </cacheField>
    <cacheField name="6.2 - If you raised an objection on a product, did the Style Advisor make an effort to understand the reason for your hesitation?" numFmtId="0">
      <sharedItems/>
    </cacheField>
    <cacheField name="6.3 - Did the Style Advisor answer your objection appropriately and address the concern that you brought up?" numFmtId="0">
      <sharedItems/>
    </cacheField>
    <cacheField name="6.4 -    Did the Style Advisor show you any other product to match your need?" numFmtId="0">
      <sharedItems/>
    </cacheField>
    <cacheField name="7.1 - At the end of the interaction, did the Style Advisor do any of the following?" numFmtId="0">
      <sharedItems longText="1"/>
    </cacheField>
    <cacheField name="7.1.1 - If other, please specify." numFmtId="0">
      <sharedItems containsBlank="1"/>
    </cacheField>
    <cacheField name="7.2 - Did the Style Advisor try to close the sale in a pleasant and positive manner?" numFmtId="0">
      <sharedItems/>
    </cacheField>
    <cacheField name="7.3 - Did the Style Advisor talk about the ongoing offers during the conversation?" numFmtId="0">
      <sharedItems/>
    </cacheField>
    <cacheField name="7.4 - Did the Style Advisor talk about the &quot;Sun Perks&quot; loyalty program?" numFmtId="0">
      <sharedItems/>
    </cacheField>
    <cacheField name="7.5 - Did the Style Advisor talk about the benefits of  &quot;Perfect Pair Promise&quot;?" numFmtId="0">
      <sharedItems/>
    </cacheField>
    <cacheField name="7.6 - Did the Style Advisor's attitude change when he/she realized that you would not be buying the product on the same day?" numFmtId="0">
      <sharedItems/>
    </cacheField>
    <cacheField name="7.7 - Did Style Advisor share a reason to come back (possibly including dates for an upcoming collection, any events or offers)?" numFmtId="0">
      <sharedItems/>
    </cacheField>
    <cacheField name="7.8 - Did the Style Advisor thank you for visiting the store?" numFmtId="0">
      <sharedItems/>
    </cacheField>
    <cacheField name="7.9 - Did Style Advisor accompany you to the exit, bid you farewell in warm manner, and invite you to come back?" numFmtId="0">
      <sharedItems count="3">
        <s v="Yes"/>
        <s v="No"/>
        <s v="N/A"/>
      </sharedItems>
    </cacheField>
    <cacheField name="8.1 - On a scale of 1 to 10, how likely is it that you will come back to the Sunglass Hut?" numFmtId="0">
      <sharedItems containsSemiMixedTypes="0" containsString="0" containsNumber="1" containsInteger="1" minValue="1" maxValue="10"/>
    </cacheField>
    <cacheField name="8.2 - Did you find Style Advisor engaging &amp; displaying positive body language during entire conversation?" numFmtId="0">
      <sharedItems/>
    </cacheField>
    <cacheField name="8.3 -   On a scale of 1 to 10, rate the Style Advisor on his/her overall assistance during the visit." numFmtId="0">
      <sharedItems containsSemiMixedTypes="0" containsString="0" containsNumber="1" containsInteger="1" minValue="1" maxValue="10"/>
    </cacheField>
    <cacheField name="Performance" numFmtId="0">
      <sharedItems count="4">
        <s v="High Performer"/>
        <s v="Average Performer"/>
        <s v="Bottom Performer"/>
        <s v="Low Performer"/>
      </sharedItems>
    </cacheField>
  </cacheFields>
  <extLst>
    <ext xmlns:x14="http://schemas.microsoft.com/office/spreadsheetml/2009/9/main" uri="{725AE2AE-9491-48be-B2B4-4EB974FC3084}">
      <x14:pivotCacheDefinition pivotCacheId="8877659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lit Chaudhari" refreshedDate="45392.315552777778" createdVersion="8" refreshedVersion="8" minRefreshableVersion="3" recordCount="61" xr:uid="{DCFA4888-5650-4534-8E84-2DD4607BD923}">
  <cacheSource type="worksheet">
    <worksheetSource name="Table1"/>
  </cacheSource>
  <cacheFields count="89">
    <cacheField name="Evaluation_ID" numFmtId="0">
      <sharedItems containsSemiMixedTypes="0" containsString="0" containsNumber="1" containsInteger="1" minValue="11078689" maxValue="11108850"/>
    </cacheField>
    <cacheField name="Evaluation_Date" numFmtId="0">
      <sharedItems/>
    </cacheField>
    <cacheField name="Evaluation_Score" numFmtId="0">
      <sharedItems containsSemiMixedTypes="0" containsString="0" containsNumber="1" containsInteger="1" minValue="33" maxValue="100"/>
    </cacheField>
    <cacheField name="STORE AMBIANCE" numFmtId="0">
      <sharedItems containsSemiMixedTypes="0" containsString="0" containsNumber="1" containsInteger="1" minValue="78" maxValue="100"/>
    </cacheField>
    <cacheField name="FIRST IMPRESSIONS" numFmtId="0">
      <sharedItems containsSemiMixedTypes="0" containsString="0" containsNumber="1" containsInteger="1" minValue="33" maxValue="100"/>
    </cacheField>
    <cacheField name="DISCOVERY" numFmtId="0">
      <sharedItems containsSemiMixedTypes="0" containsString="0" containsNumber="1" containsInteger="1" minValue="0" maxValue="100"/>
    </cacheField>
    <cacheField name="RECOMMENDATIONS" numFmtId="0">
      <sharedItems containsSemiMixedTypes="0" containsString="0" containsNumber="1" containsInteger="1" minValue="0" maxValue="100"/>
    </cacheField>
    <cacheField name="TRIAL EXPERIENCE &amp; UPSELL" numFmtId="0">
      <sharedItems containsSemiMixedTypes="0" containsString="0" containsNumber="1" containsInteger="1" minValue="0" maxValue="100"/>
    </cacheField>
    <cacheField name="OBJECTION HANDLING" numFmtId="0">
      <sharedItems containsSemiMixedTypes="0" containsString="0" containsNumber="1" containsInteger="1" minValue="0" maxValue="100"/>
    </cacheField>
    <cacheField name="CLOSURE &amp; CARE" numFmtId="0">
      <sharedItems containsSemiMixedTypes="0" containsString="0" containsNumber="1" containsInteger="1" minValue="0" maxValue="100"/>
    </cacheField>
    <cacheField name="OVERALL EXPERIENCE" numFmtId="0">
      <sharedItems containsSemiMixedTypes="0" containsString="0" containsNumber="1" containsInteger="1" minValue="0" maxValue="100"/>
    </cacheField>
    <cacheField name="Location_City" numFmtId="0">
      <sharedItems/>
    </cacheField>
    <cacheField name="Location_State" numFmtId="0">
      <sharedItems/>
    </cacheField>
    <cacheField name="Zone" numFmtId="0">
      <sharedItems/>
    </cacheField>
    <cacheField name="Location_Country" numFmtId="0">
      <sharedItems/>
    </cacheField>
    <cacheField name="Time of entry:" numFmtId="0">
      <sharedItems/>
    </cacheField>
    <cacheField name="Time of exit:" numFmtId="0">
      <sharedItems/>
    </cacheField>
    <cacheField name="Duration of visit:" numFmtId="0">
      <sharedItems containsSemiMixedTypes="0" containsString="0" containsNumber="1" containsInteger="1" minValue="600" maxValue="4560"/>
    </cacheField>
    <cacheField name="How many Style Advisors were present in the store during your visit?" numFmtId="0">
      <sharedItems containsMixedTypes="1" containsNumber="1" containsInteger="1" minValue="1" maxValue="4"/>
    </cacheField>
    <cacheField name="How many customers were present in the store during your visit?" numFmtId="0">
      <sharedItems containsSemiMixedTypes="0" containsString="0" containsNumber="1" containsInteger="1" minValue="0" maxValue="7"/>
    </cacheField>
    <cacheField name="Age of the Auditor:" numFmtId="0">
      <sharedItems containsSemiMixedTypes="0" containsString="0" containsNumber="1" containsInteger="1" minValue="23" maxValue="66"/>
    </cacheField>
    <cacheField name="Gender of Auditor:" numFmtId="0">
      <sharedItems/>
    </cacheField>
    <cacheField name="Please describe what you were wearing during your visit." numFmtId="0">
      <sharedItems/>
    </cacheField>
    <cacheField name="Name of the Style Advisor who attended to you:" numFmtId="0">
      <sharedItems/>
    </cacheField>
    <cacheField name="Please provide a detailed physical description (gender, approx. height, complexion, hair colour, wore spectacles, wearing Company branded t-shirt, plain jeans, shoes, proper shave and hairstyle done, etc.)" numFmtId="0">
      <sharedItems/>
    </cacheField>
    <cacheField name="1.1 -  Was the exterior signage clean and well lit?" numFmtId="0">
      <sharedItems/>
    </cacheField>
    <cacheField name="1.2 -  Was the store threshold, entrance and overall look inviting?" numFmtId="0">
      <sharedItems/>
    </cacheField>
    <cacheField name="1.3 -  Were all the fixtures and other tangibles in good condition (walls, lights, floor, etc.)?" numFmtId="0">
      <sharedItems/>
    </cacheField>
    <cacheField name="1.4 -  Was there any music playing at the store?" numFmtId="0">
      <sharedItems/>
    </cacheField>
    <cacheField name="1.5 -  Was the digital screen in the store operational during your visit?" numFmtId="0">
      <sharedItems/>
    </cacheField>
    <cacheField name="1.6 -  Did you see any cartons, etc. lying around?" numFmtId="0">
      <sharedItems/>
    </cacheField>
    <cacheField name="1.7 - Was the merchandise displayed and arranged well on the drawers/shelves/display tables?" numFmtId="0">
      <sharedItems/>
    </cacheField>
    <cacheField name="1.8 - Was the merchandise arranged according to the brand and frame type?" numFmtId="0">
      <sharedItems/>
    </cacheField>
    <cacheField name="1.9 - Upon your entrance, did you feel welcomed to freely move and explore the store?" numFmtId="0">
      <sharedItems/>
    </cacheField>
    <cacheField name="1.10 -  Additional remarks, if any." numFmtId="0">
      <sharedItems longText="1"/>
    </cacheField>
    <cacheField name="2.1 - What was your first impression when you entered the store? Please mention the details." numFmtId="0">
      <sharedItems/>
    </cacheField>
    <cacheField name="2.1.1 Please justify your reason for the above marking." numFmtId="0">
      <sharedItems containsNonDate="0" containsString="0" containsBlank="1"/>
    </cacheField>
    <cacheField name="2.2 - Were you acknowledged and greeted with the following:" numFmtId="0">
      <sharedItems/>
    </cacheField>
    <cacheField name="2.3 - How long did you have to wait to receive service from the Style Advisor (from the moment you entered the store until you received service from the advisor)?" numFmtId="0">
      <sharedItems/>
    </cacheField>
    <cacheField name="2.4 - Was the store temperature maintained at a comfortable level?" numFmtId="0">
      <sharedItems/>
    </cacheField>
    <cacheField name="2.5 - Was there a pleasant aroma inside the store?" numFmtId="0">
      <sharedItems/>
    </cacheField>
    <cacheField name="2.6 - Were the racks and signages for offers neat and clean, and was the cashier desk neat and well stocked?" numFmtId="0">
      <sharedItems/>
    </cacheField>
    <cacheField name="2.7 -   Were you proactively approached by the Style Advisor to initiate in an icebreaking, non transactional conversation? (Eg: &quot;Nice shades/watch/denims!&quot;, &quot;I must say you have great taste&quot;)" numFmtId="0">
      <sharedItems/>
    </cacheField>
    <cacheField name="2.8 - Were you given assistance with your bags, if you had any? (mark N/A if you did not have any bags)" numFmtId="0">
      <sharedItems/>
    </cacheField>
    <cacheField name="3.1 -   Did Style Advisor proactively engage you in a conversation to understand your needs and wants? Questions may include occasion/reason for purchase, lifestyle, choice of colour, style, material, volume, function, size, etc." numFmtId="0">
      <sharedItems/>
    </cacheField>
    <cacheField name="3.2 - Did Style Advisor genuinely show an interest in your needs and listen to you empathically?" numFmtId="0">
      <sharedItems/>
    </cacheField>
    <cacheField name="3.3 - What were the questions asked by the Style Advisor to discover your needs?" numFmtId="0">
      <sharedItems longText="1"/>
    </cacheField>
    <cacheField name="3.4 - While presenting the product, did the Style Advisor tell you about the brand?" numFmtId="0">
      <sharedItems/>
    </cacheField>
    <cacheField name="3.5 - Additional remarks, if any." numFmtId="0">
      <sharedItems longText="1"/>
    </cacheField>
    <cacheField name="3.6 - When you stated your interest in a specific brand, did the Style Advisor respond by asking you questions about your product needs?" numFmtId="0">
      <sharedItems/>
    </cacheField>
    <cacheField name="3.6.1 - If yes, what were the questions asked pertaining to that brand?" numFmtId="0">
      <sharedItems containsBlank="1" longText="1"/>
    </cacheField>
    <cacheField name="4.1 - Were multiple options introduced  across the brands as per your needs?" numFmtId="0">
      <sharedItems/>
    </cacheField>
    <cacheField name="4.2 - Did Style Advisor share the current season's inspiration or craftsmanship of the product?" numFmtId="0">
      <sharedItems/>
    </cacheField>
    <cacheField name="4.3 - While showing the options, did the Style Advisor talk about the characteristics of the product and how it will benefit you and meet your needs? (This may include the name of the product, their style, quality or type of material, comfort, etc.)" numFmtId="0">
      <sharedItems/>
    </cacheField>
    <cacheField name="4.4 - Did they briefly share the brand story with you?" numFmtId="0">
      <sharedItems/>
    </cacheField>
    <cacheField name="5.1 - Were you encouraged to touch/feel and try the products?" numFmtId="0">
      <sharedItems/>
    </cacheField>
    <cacheField name="5.2 - Did Style Advisor offer compliments/corrections post-trial?" numFmtId="0">
      <sharedItems/>
    </cacheField>
    <cacheField name="5.3 - Did the Style Advisor offer appropriate recommendations as per your facial characteristics and anatomy?" numFmtId="0">
      <sharedItems/>
    </cacheField>
    <cacheField name="5.4 - Did the Style Advisor clean the sunglasses before the trial?" numFmtId="0">
      <sharedItems/>
    </cacheField>
    <cacheField name="5.5 - Did the Style Advisor use the styling tray and microfiber cloth during the trial and demonstration?" numFmtId="0">
      <sharedItems/>
    </cacheField>
    <cacheField name="5.6 - Did the Style Advisor try to get your feedback as well as give suggestions about the products being shown and tried on?" numFmtId="0">
      <sharedItems/>
    </cacheField>
    <cacheField name="5.7 - Did the Style Advisor try to up-sell products from different categories? (Recommend product eg New arrivals, festive collections etc)?" numFmtId="0">
      <sharedItems/>
    </cacheField>
    <cacheField name="5.8 - Please mention the details of the product recommended." numFmtId="0">
      <sharedItems longText="1"/>
    </cacheField>
    <cacheField name="5.9 - Please share your overall trial experience." numFmtId="0">
      <sharedItems longText="1"/>
    </cacheField>
    <cacheField name="6.1 - What objection did you raise during the visit for the recommended product/brand?" numFmtId="0">
      <sharedItems/>
    </cacheField>
    <cacheField name="6.1.1 - If other, please elaborate" numFmtId="0">
      <sharedItems containsNonDate="0" containsString="0" containsBlank="1"/>
    </cacheField>
    <cacheField name="6.2 - If you raised an objection on a product, did the Style Advisor make an effort to understand the reason for your hesitation?" numFmtId="0">
      <sharedItems/>
    </cacheField>
    <cacheField name="6.3 - Did the Style Advisor answer your objection appropriately and address the concern that you brought up?" numFmtId="0">
      <sharedItems/>
    </cacheField>
    <cacheField name="6.4 -    Did the Style Advisor show you any other product to match your need?" numFmtId="0">
      <sharedItems/>
    </cacheField>
    <cacheField name="7.1 - At the end of the interaction, did the Style Advisor do any of the following?" numFmtId="0">
      <sharedItems longText="1"/>
    </cacheField>
    <cacheField name="7.1.1 - If other, please specify." numFmtId="0">
      <sharedItems containsBlank="1"/>
    </cacheField>
    <cacheField name="7.2 - Did the Style Advisor try to close the sale in a pleasant and positive manner?" numFmtId="0">
      <sharedItems/>
    </cacheField>
    <cacheField name="7.3 - Did the Style Advisor talk about the ongoing offers during the conversation?" numFmtId="0">
      <sharedItems/>
    </cacheField>
    <cacheField name="7.4 - Did the Style Advisor talk about the &quot;Sun Perks&quot; loyalty program?" numFmtId="0">
      <sharedItems/>
    </cacheField>
    <cacheField name="7.5 - Did the Style Advisor talk about the benefits of  &quot;Perfect Pair Promise&quot;?" numFmtId="0">
      <sharedItems/>
    </cacheField>
    <cacheField name="7.6 - Did the Style Advisor's attitude change when he/she realized that you would not be buying the product on the same day?" numFmtId="0">
      <sharedItems/>
    </cacheField>
    <cacheField name="7.7 - Did Style Advisor share a reason to come back (possibly including dates for an upcoming collection, any events or offers)?" numFmtId="0">
      <sharedItems/>
    </cacheField>
    <cacheField name="7.8 - Did the Style Advisor thank you for visiting the store?" numFmtId="0">
      <sharedItems/>
    </cacheField>
    <cacheField name="7.9 - Did Style Advisor accompany you to the exit, bid you farewell in warm manner, and invite you to come back?" numFmtId="0">
      <sharedItems/>
    </cacheField>
    <cacheField name="8.1 - On a scale of 1 to 10, how likely is it that you will come back to the Sunglass Hut?" numFmtId="0">
      <sharedItems containsSemiMixedTypes="0" containsString="0" containsNumber="1" containsInteger="1" minValue="1" maxValue="10"/>
    </cacheField>
    <cacheField name="8.2 - Did you find Style Advisor engaging &amp; displaying positive body language during entire conversation?" numFmtId="0">
      <sharedItems/>
    </cacheField>
    <cacheField name="8.3 -   On a scale of 1 to 10, rate the Style Advisor on his/her overall assistance during the visit." numFmtId="0">
      <sharedItems containsSemiMixedTypes="0" containsString="0" containsNumber="1" containsInteger="1" minValue="1" maxValue="10"/>
    </cacheField>
    <cacheField name="Performance" numFmtId="0">
      <sharedItems count="4">
        <s v="High Performer"/>
        <s v="Bottom Performer"/>
        <s v="Average Performer"/>
        <s v="Low Performer"/>
      </sharedItems>
    </cacheField>
    <cacheField name="Time Spend" numFmtId="164">
      <sharedItems containsSemiMixedTypes="0" containsNonDate="0" containsDate="1" containsString="0" minDate="1899-12-30T00:10:00" maxDate="1899-12-30T01:16:00" count="28">
        <d v="1899-12-30T01:16:00"/>
        <d v="1899-12-30T00:58:00"/>
        <d v="1899-12-30T00:54:00"/>
        <d v="1899-12-30T00:51:00"/>
        <d v="1899-12-30T00:45:00"/>
        <d v="1899-12-30T00:40:00"/>
        <d v="1899-12-30T00:38:00"/>
        <d v="1899-12-30T00:35:00"/>
        <d v="1899-12-30T00:34:00"/>
        <d v="1899-12-30T00:32:00"/>
        <d v="1899-12-30T00:31:00"/>
        <d v="1899-12-30T00:30:00"/>
        <d v="1899-12-30T00:29:00"/>
        <d v="1899-12-30T00:28:00"/>
        <d v="1899-12-30T00:26:00"/>
        <d v="1899-12-30T00:25:00"/>
        <d v="1899-12-30T00:24:00"/>
        <d v="1899-12-30T00:23:00"/>
        <d v="1899-12-30T00:22:00"/>
        <d v="1899-12-30T00:21:00"/>
        <d v="1899-12-30T00:20:00"/>
        <d v="1899-12-30T00:19:00"/>
        <d v="1899-12-30T00:18:00"/>
        <d v="1899-12-30T00:17:00"/>
        <d v="1899-12-30T00:16:00"/>
        <d v="1899-12-30T00:15:00"/>
        <d v="1899-12-30T00:12:00"/>
        <d v="1899-12-30T00:10:00"/>
      </sharedItems>
      <fieldGroup par="86"/>
    </cacheField>
    <cacheField name="Column1" numFmtId="164">
      <sharedItems containsSemiMixedTypes="0" containsNonDate="0" containsDate="1" containsString="0" minDate="1899-12-31T00:10:00" maxDate="1899-12-31T01:16:00" count="28">
        <d v="1899-12-31T01:16:00"/>
        <d v="1899-12-31T00:58:00"/>
        <d v="1899-12-31T00:54:00"/>
        <d v="1899-12-31T00:51:00"/>
        <d v="1899-12-31T00:45:00"/>
        <d v="1899-12-31T00:40:00"/>
        <d v="1899-12-31T00:38:00"/>
        <d v="1899-12-31T00:35:00"/>
        <d v="1899-12-31T00:34:00"/>
        <d v="1899-12-31T00:32:00"/>
        <d v="1899-12-31T00:31:00"/>
        <d v="1899-12-31T00:30:00"/>
        <d v="1899-12-31T00:29:00"/>
        <d v="1899-12-31T00:28:00"/>
        <d v="1899-12-31T00:26:00"/>
        <d v="1899-12-31T00:25:00"/>
        <d v="1899-12-31T00:24:00"/>
        <d v="1899-12-31T00:23:00"/>
        <d v="1899-12-31T00:22:00"/>
        <d v="1899-12-31T00:21:00"/>
        <d v="1899-12-31T00:20:00"/>
        <d v="1899-12-31T00:19:00"/>
        <d v="1899-12-31T00:18:00"/>
        <d v="1899-12-31T00:17:00"/>
        <d v="1899-12-31T00:16:00"/>
        <d v="1899-12-31T00:15:00"/>
        <d v="1899-12-31T00:12:00"/>
        <d v="1899-12-31T00:10:00"/>
      </sharedItems>
      <fieldGroup par="88"/>
    </cacheField>
    <cacheField name="Minutes (Time Spend)" numFmtId="0" databaseField="0">
      <fieldGroup base="83">
        <rangePr groupBy="minutes" startDate="1899-12-30T00:10:00" endDate="1899-12-30T01:16: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Time Spend)" numFmtId="0" databaseField="0">
      <fieldGroup base="83">
        <rangePr groupBy="hours" startDate="1899-12-30T00:10:00" endDate="1899-12-30T01:16:00"/>
        <groupItems count="26">
          <s v="&lt;00-01-1900"/>
          <s v="00"/>
          <s v="01"/>
          <s v="02"/>
          <s v="03"/>
          <s v="04"/>
          <s v="05"/>
          <s v="06"/>
          <s v="07"/>
          <s v="08"/>
          <s v="09"/>
          <s v="10"/>
          <s v="11"/>
          <s v="12"/>
          <s v="13"/>
          <s v="14"/>
          <s v="15"/>
          <s v="16"/>
          <s v="17"/>
          <s v="18"/>
          <s v="19"/>
          <s v="20"/>
          <s v="21"/>
          <s v="22"/>
          <s v="23"/>
          <s v="&gt;00-01-1900"/>
        </groupItems>
      </fieldGroup>
    </cacheField>
    <cacheField name="Minutes (Column1)" numFmtId="0" databaseField="0">
      <fieldGroup base="84">
        <rangePr groupBy="minutes" startDate="1899-12-31T00:10:00" endDate="1899-12-31T01:16:00"/>
        <groupItems count="62">
          <s v="&lt;01-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1-01-1900"/>
        </groupItems>
      </fieldGroup>
    </cacheField>
    <cacheField name="Hours (Column1)" numFmtId="0" databaseField="0">
      <fieldGroup base="84">
        <rangePr groupBy="hours" startDate="1899-12-31T00:10:00" endDate="1899-12-31T01:16:00"/>
        <groupItems count="26">
          <s v="&lt;01-01-1900"/>
          <s v="00"/>
          <s v="01"/>
          <s v="02"/>
          <s v="03"/>
          <s v="04"/>
          <s v="05"/>
          <s v="06"/>
          <s v="07"/>
          <s v="08"/>
          <s v="09"/>
          <s v="10"/>
          <s v="11"/>
          <s v="12"/>
          <s v="13"/>
          <s v="14"/>
          <s v="15"/>
          <s v="16"/>
          <s v="17"/>
          <s v="18"/>
          <s v="19"/>
          <s v="20"/>
          <s v="21"/>
          <s v="22"/>
          <s v="23"/>
          <s v="&gt;01-01-190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n v="11083658"/>
    <s v="2022-10-12"/>
    <n v="90"/>
    <n v="100"/>
    <n v="100"/>
    <n v="100"/>
    <n v="83"/>
    <n v="88"/>
    <n v="100"/>
    <n v="63"/>
    <n v="100"/>
    <s v="Chennai"/>
    <x v="0"/>
    <x v="0"/>
    <s v="IN"/>
    <s v="12:17"/>
    <s v="12:33"/>
    <n v="960"/>
    <n v="1"/>
    <n v="1"/>
    <n v="60"/>
    <s v="Female"/>
    <s v="I was wearing dark blue jeans with a long maroon-colored top."/>
    <s v="Rizwan"/>
    <s v="Male, in his mid-late 20s, approximately 5'6' in height, fair complexion, clean-shaven, well-built with black short hair, and was wearing the Company branded orange t-shirt with plain jeans and shoes He had his name tag on."/>
    <s v="Yes"/>
    <s v="Yes"/>
    <s v="Yes"/>
    <x v="0"/>
    <s v="Yes"/>
    <s v="No"/>
    <s v="Yes"/>
    <s v="Yes"/>
    <s v="Yes"/>
    <s v="The store was well-maintained and all the frames were arranged according to type and brand. There were no Cartons seen in the customer area, the store was cleaned meticulously."/>
    <s v="WOW! Very appealing"/>
    <m/>
    <x v="0"/>
    <s v="Within 2 minutes"/>
    <s v="Yes"/>
    <s v="Yes"/>
    <s v="Yes"/>
    <x v="0"/>
    <s v="N/A"/>
    <x v="0"/>
    <s v="Yes"/>
    <s v="The style advisor asked whether I was looking for sunglasses for myself or for someone else."/>
    <x v="0"/>
    <s v="The style advisor mentioned about brands such as Armani, Prada, Oakley, and more."/>
    <x v="0"/>
    <s v="The style advisor asked for the type of glasses I was looking for and since I wore progressive glasses, he wanted to know if I could have the lens done at an optic store."/>
    <s v="Yes"/>
    <x v="0"/>
    <s v="Yes"/>
    <s v="No"/>
    <s v="Yes"/>
    <x v="0"/>
    <x v="0"/>
    <s v="Yes"/>
    <s v="Yes"/>
    <x v="0"/>
    <s v="No"/>
    <s v="The style advisor recommended shell frames across different brands and showed me Ray-Ban aviators, Prada, D&amp;G, Oakley, Bvlgari, and Oakley."/>
    <s v="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
    <s v="Expensive products"/>
    <m/>
    <s v="Yes"/>
    <s v="Yes"/>
    <s v="Yes"/>
    <s v="Gave information about the price, payment options"/>
    <m/>
    <s v="Yes"/>
    <s v="Yes"/>
    <s v="No"/>
    <s v="No"/>
    <s v="No"/>
    <s v="No"/>
    <s v="Yes"/>
    <x v="0"/>
    <n v="8"/>
    <s v="Yes"/>
    <n v="8"/>
    <x v="0"/>
  </r>
  <r>
    <n v="11083235"/>
    <s v="2022-10-08"/>
    <n v="86"/>
    <n v="100"/>
    <n v="100"/>
    <n v="100"/>
    <n v="67"/>
    <n v="75"/>
    <n v="100"/>
    <n v="63"/>
    <n v="100"/>
    <s v="Ahmedabad"/>
    <x v="1"/>
    <x v="1"/>
    <s v="IN"/>
    <s v="14:43"/>
    <s v="15:05"/>
    <n v="1320"/>
    <n v="2"/>
    <n v="3"/>
    <n v="35"/>
    <s v="Male"/>
    <s v="I was wearing a white shirt with blue strips along with blue jeans and casual shoes."/>
    <s v="Sanket Patel"/>
    <s v="Male, approximately 5'8'' in height, wheatish complexion, black hair, was wearing spectacles, wore the Company branded t-shirt, plain light blue jeans, closed shoes, properly shaved and hairstyle was done in a proper manner."/>
    <s v="Yes"/>
    <s v="Yes"/>
    <s v="Yes"/>
    <x v="0"/>
    <s v="Yes"/>
    <s v="No"/>
    <s v="Yes"/>
    <s v="Yes"/>
    <s v="Yes"/>
    <s v="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
    <s v="Good, looks interesting"/>
    <m/>
    <x v="0"/>
    <s v="Within 2 minutes"/>
    <s v="Yes"/>
    <s v="Yes"/>
    <s v="Yes"/>
    <x v="0"/>
    <s v="N/A"/>
    <x v="0"/>
    <s v="Yes"/>
    <s v="The style advisor tried to find my needs by asking which brand I would prefer and if there was any specific style or shape of sunglasses that I was looking for."/>
    <x v="0"/>
    <s v="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x v="0"/>
    <s v="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
    <s v="Yes"/>
    <x v="1"/>
    <s v="Yes"/>
    <s v="Yes"/>
    <s v="Yes"/>
    <x v="0"/>
    <x v="0"/>
    <s v="Yes"/>
    <s v="No"/>
    <x v="0"/>
    <s v="No"/>
    <s v="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
    <s v="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
    <s v="Discount on the first pair"/>
    <m/>
    <s v="Yes"/>
    <s v="Yes"/>
    <s v="Yes"/>
    <s v="Asked if you were ready to purchase today^Offered information on another product to help you decide^Gave information about the price, payment options"/>
    <m/>
    <s v="Yes"/>
    <s v="Yes"/>
    <s v="No"/>
    <s v="No"/>
    <s v="Yes"/>
    <s v="Yes"/>
    <s v="Yes"/>
    <x v="0"/>
    <n v="8"/>
    <s v="Yes"/>
    <n v="8"/>
    <x v="1"/>
  </r>
  <r>
    <n v="11083324"/>
    <s v="2022-10-14"/>
    <n v="72"/>
    <n v="100"/>
    <n v="100"/>
    <n v="80"/>
    <n v="17"/>
    <n v="75"/>
    <n v="100"/>
    <n v="25"/>
    <n v="100"/>
    <s v="Gurgoan"/>
    <x v="2"/>
    <x v="2"/>
    <s v="IN"/>
    <s v="12:59"/>
    <s v="13:17"/>
    <n v="1080"/>
    <n v="3"/>
    <n v="4"/>
    <n v="34"/>
    <s v="Male"/>
    <s v="I was wearing a yellow t-shirt with jeans."/>
    <s v="Mahesh"/>
    <s v="Male, approximately 5'5' in height, medium build with black hair, and was wearing a branded t-shirt with jeans."/>
    <s v="Yes"/>
    <s v="Yes"/>
    <s v="Yes"/>
    <x v="0"/>
    <s v="Yes"/>
    <s v="No"/>
    <s v="Yes"/>
    <s v="Yes"/>
    <s v="Yes"/>
    <s v="The store's ambiance was good and all the lights were working properly. The store looked clean and neat with all the displays arranged properly. The style advisors welcomed the customers properly."/>
    <s v="WOW! Very appealing"/>
    <m/>
    <x v="0"/>
    <s v="Within 2 minutes"/>
    <s v="Yes"/>
    <s v="Yes"/>
    <s v="Yes"/>
    <x v="0"/>
    <s v="Yes"/>
    <x v="0"/>
    <s v="Yes"/>
    <s v="The style advisor understood my needs properly and asked what I was looking for and whether I was looking for men's or women's sunglasses."/>
    <x v="0"/>
    <s v="When I showed an interest in Rayban and Bvlgari brands, he showed me various collections from both brands and informed me of their 2-year international warranty."/>
    <x v="1"/>
    <m/>
    <s v="Yes"/>
    <x v="1"/>
    <s v="No"/>
    <s v="No"/>
    <s v="Yes"/>
    <x v="0"/>
    <x v="0"/>
    <s v="Yes"/>
    <s v="Yes"/>
    <x v="1"/>
    <s v="No"/>
    <s v="The style advisor recommended Rayban and Bvlgari sunglasses and told me of their offers and schemes."/>
    <s v="The trial experience was good. He gave me appropriate compliments based on how all the products made me look. He showed me all the models that I had wanted to look at and try. Before the trial, he cleaned all the glasses. No feedback was taken. No additional products were mentioned."/>
    <s v="Expensive products"/>
    <m/>
    <s v="Yes"/>
    <s v="Yes"/>
    <s v="Yes"/>
    <s v="Offered information on another product to help you decide"/>
    <m/>
    <s v="Yes"/>
    <s v="Yes"/>
    <s v="No"/>
    <s v="No"/>
    <s v="Yes"/>
    <s v="No"/>
    <s v="No"/>
    <x v="1"/>
    <n v="7"/>
    <s v="Yes"/>
    <n v="8"/>
    <x v="1"/>
  </r>
  <r>
    <n v="11083483"/>
    <s v="2022-10-06"/>
    <n v="84"/>
    <n v="89"/>
    <n v="80"/>
    <n v="80"/>
    <n v="100"/>
    <n v="63"/>
    <n v="100"/>
    <n v="88"/>
    <n v="100"/>
    <s v="Jaipur"/>
    <x v="3"/>
    <x v="2"/>
    <s v="IN"/>
    <s v="15:35"/>
    <s v="16:06"/>
    <n v="1860"/>
    <n v="2"/>
    <n v="1"/>
    <n v="28"/>
    <s v="Male"/>
    <s v="I was wearing a black shirt with pants."/>
    <s v="Sonali"/>
    <s v="Female, approximately 5ft in height, fair complexion with medium-length black hair, sdid not wear spectacles and was wearing an orange t-shirt, in her 20s, medium build."/>
    <s v="Yes"/>
    <s v="Yes"/>
    <s v="Yes"/>
    <x v="1"/>
    <s v="Yes"/>
    <s v="No"/>
    <s v="Yes"/>
    <s v="Yes"/>
    <s v="Yes"/>
    <s v="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
    <s v="WOW! Very appealing"/>
    <m/>
    <x v="0"/>
    <s v="Within 2 minutes"/>
    <s v="Yes"/>
    <s v="Yes"/>
    <s v="Yes"/>
    <x v="1"/>
    <s v="No"/>
    <x v="0"/>
    <s v="Yes"/>
    <s v="The style advisor asked about my profession and asked whether I was looking at the glasses for myself or for my family members."/>
    <x v="0"/>
    <s v="N/A"/>
    <x v="1"/>
    <m/>
    <s v="Yes"/>
    <x v="0"/>
    <s v="Yes"/>
    <s v="Yes"/>
    <s v="Yes"/>
    <x v="0"/>
    <x v="0"/>
    <s v="No"/>
    <s v="No"/>
    <x v="1"/>
    <s v="Yes"/>
    <s v="The style advisor recommended glasses from brands like Versace, Prada, Burberry, Ray-Ban, etc."/>
    <s v="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
    <s v="Expensive products"/>
    <m/>
    <s v="Yes"/>
    <s v="Yes"/>
    <s v="Yes"/>
    <s v="Asked if you were ready to purchase today^Offered information on another product to help you decide^Summarized your needs and matched them to the product recommended^Asked if you had any further questions"/>
    <m/>
    <s v="Yes"/>
    <s v="Yes"/>
    <s v="Yes"/>
    <s v="No"/>
    <s v="No"/>
    <s v="Yes"/>
    <s v="Yes"/>
    <x v="0"/>
    <n v="10"/>
    <s v="Yes"/>
    <n v="8"/>
    <x v="1"/>
  </r>
  <r>
    <n v="11083490"/>
    <s v="2022-10-18"/>
    <n v="84"/>
    <n v="89"/>
    <n v="80"/>
    <n v="80"/>
    <n v="100"/>
    <n v="63"/>
    <n v="100"/>
    <n v="88"/>
    <n v="100"/>
    <s v="Udaipur"/>
    <x v="3"/>
    <x v="2"/>
    <s v="IN"/>
    <s v="13:55"/>
    <s v="14:30"/>
    <n v="2100"/>
    <n v="1"/>
    <n v="1"/>
    <n v="28"/>
    <s v="Male"/>
    <s v="I was wearing a grey formal shirt with pants."/>
    <s v="Jateen"/>
    <s v="Male, approximately 5'5' in height, wheatish complexion, black short hair, did not wear spectacles and was wearing an orange t-shirt, in his 20s, medium build."/>
    <s v="Yes"/>
    <s v="Yes"/>
    <s v="Yes"/>
    <x v="1"/>
    <s v="Yes"/>
    <s v="No"/>
    <s v="Yes"/>
    <s v="Yes"/>
    <s v="Yes"/>
    <s v="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
    <s v="WOW! Very appealing"/>
    <m/>
    <x v="0"/>
    <s v="Within 2 minutes"/>
    <s v="Yes"/>
    <s v="Yes"/>
    <s v="Yes"/>
    <x v="1"/>
    <s v="No"/>
    <x v="0"/>
    <s v="Yes"/>
    <s v="The style advisor asked about my profession and also asked if I was looking at the glasses for myself or for my family members."/>
    <x v="0"/>
    <s v="No additional remarks were made."/>
    <x v="1"/>
    <m/>
    <s v="Yes"/>
    <x v="0"/>
    <s v="Yes"/>
    <s v="Yes"/>
    <s v="Yes"/>
    <x v="1"/>
    <x v="0"/>
    <s v="Yes"/>
    <s v="No"/>
    <x v="1"/>
    <s v="Yes"/>
    <s v="The style advisor recommended sunglasses from the brands like Versace, Prada, Burberry, Ray-Ban, etc."/>
    <s v="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
    <s v="Expensive products"/>
    <m/>
    <s v="Yes"/>
    <s v="Yes"/>
    <s v="Yes"/>
    <s v="Asked if you were ready to purchase today^Offered information on another product to help you decide^Gave information about the price, payment options^Invited you back for more information or another demonstration or test. Gave you their business card or contact information."/>
    <m/>
    <s v="Yes"/>
    <s v="Yes"/>
    <s v="Yes"/>
    <s v="No"/>
    <s v="No"/>
    <s v="Yes"/>
    <s v="Yes"/>
    <x v="0"/>
    <n v="9"/>
    <s v="Yes"/>
    <n v="9"/>
    <x v="1"/>
  </r>
  <r>
    <n v="11085599"/>
    <s v="2022-10-08"/>
    <n v="92"/>
    <n v="78"/>
    <n v="100"/>
    <n v="100"/>
    <n v="100"/>
    <n v="100"/>
    <n v="100"/>
    <n v="75"/>
    <n v="100"/>
    <s v="Pune"/>
    <x v="4"/>
    <x v="1"/>
    <s v="IN"/>
    <s v="15:05"/>
    <s v="15:30"/>
    <n v="1500"/>
    <n v="3"/>
    <n v="3"/>
    <n v="35"/>
    <s v="Male"/>
    <s v="I was wearing a t-shirt and jeans."/>
    <s v="Satyam"/>
    <s v="Male, approximately 5'7' in height, wheatish complexion and medium build."/>
    <s v="Yes"/>
    <s v="Yes"/>
    <s v="Yes"/>
    <x v="1"/>
    <s v="No"/>
    <s v="No"/>
    <s v="Yes"/>
    <s v="Yes"/>
    <s v="Yes"/>
    <s v="All the merchandise was arranged as per the brand and frame types. The store was clean and well-maintained."/>
    <s v="WOW! Very appealing"/>
    <m/>
    <x v="0"/>
    <s v="Within 2 minutes"/>
    <s v="Yes"/>
    <s v="Yes"/>
    <s v="Yes"/>
    <x v="0"/>
    <s v="N/A"/>
    <x v="0"/>
    <s v="Yes"/>
    <s v="The style advisor asked me about the type of frames I was looking for and whether I wanted aviator or fiber-made."/>
    <x v="0"/>
    <s v="The style advisor mentioned that they were the official distributor and manufacturer of the sunglasses."/>
    <x v="0"/>
    <s v="The style advisor asked me about the type of designs I was looking for and whether I wanted aviator glasses or fiber frame sunglasses."/>
    <s v="Yes"/>
    <x v="0"/>
    <s v="Yes"/>
    <s v="Yes"/>
    <s v="Yes"/>
    <x v="0"/>
    <x v="0"/>
    <s v="Yes"/>
    <s v="Yes"/>
    <x v="0"/>
    <s v="Yes"/>
    <s v="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
    <s v="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
    <s v="Expensive products"/>
    <m/>
    <s v="Yes"/>
    <s v="Yes"/>
    <s v="Yes"/>
    <s v="Gave information about the price, payment options"/>
    <m/>
    <s v="Yes"/>
    <s v="Yes"/>
    <s v="No"/>
    <s v="No"/>
    <s v="No"/>
    <s v="Yes"/>
    <s v="Yes"/>
    <x v="0"/>
    <n v="10"/>
    <s v="Yes"/>
    <n v="10"/>
    <x v="0"/>
  </r>
  <r>
    <n v="11083773"/>
    <s v="2022-10-06"/>
    <n v="36"/>
    <n v="78"/>
    <n v="90"/>
    <n v="0"/>
    <n v="0"/>
    <n v="0"/>
    <n v="0"/>
    <n v="25"/>
    <n v="0"/>
    <s v="Mumbai"/>
    <x v="4"/>
    <x v="1"/>
    <s v="IN"/>
    <s v="17:45"/>
    <s v="18:00"/>
    <n v="900"/>
    <n v="1"/>
    <n v="1"/>
    <n v="32"/>
    <s v="Male"/>
    <s v="I was wearing formals during my visit."/>
    <s v="Mohsin"/>
    <s v="Male, approximately 5'5' in height, fair complexion, black hair, was wearing the Company branded t-shirt, plain jeans, shoes, and was not clean shaven."/>
    <s v="Yes"/>
    <s v="Yes"/>
    <s v="Yes"/>
    <x v="1"/>
    <s v="No"/>
    <s v="No"/>
    <s v="Yes"/>
    <s v="Yes"/>
    <s v="Yes"/>
    <s v="The store was clean and well-lit."/>
    <s v="Good, looks interesting"/>
    <m/>
    <x v="0"/>
    <s v="Within 2 minutes"/>
    <s v="Yes"/>
    <s v="Yes"/>
    <s v="Yes"/>
    <x v="0"/>
    <s v="No"/>
    <x v="1"/>
    <s v="No"/>
    <s v="The style advisor did not ask me any questions specific to my requirements."/>
    <x v="1"/>
    <s v="The product features were not discussed."/>
    <x v="1"/>
    <m/>
    <s v="No"/>
    <x v="1"/>
    <s v="No"/>
    <s v="No"/>
    <s v="No"/>
    <x v="1"/>
    <x v="1"/>
    <s v="No"/>
    <s v="No"/>
    <x v="1"/>
    <s v="No"/>
    <s v="The style advisor was just presenting the product. When I asked him if they could customize glasses for my eye power, he said they would not do it."/>
    <s v="The style advisor was unable to solve my questions like customizing eye frames according to my eye power and anti-reflection glasses."/>
    <s v="Discount on the first pair"/>
    <m/>
    <s v="No"/>
    <s v="No"/>
    <s v="No"/>
    <s v="None of the above"/>
    <m/>
    <s v="No"/>
    <s v="No"/>
    <s v="No"/>
    <s v="No"/>
    <s v="Yes"/>
    <s v="No"/>
    <s v="Yes"/>
    <x v="0"/>
    <n v="5"/>
    <s v="No"/>
    <n v="2"/>
    <x v="2"/>
  </r>
  <r>
    <n v="11083777"/>
    <s v="2022-10-11"/>
    <n v="34"/>
    <n v="78"/>
    <n v="60"/>
    <n v="40"/>
    <n v="0"/>
    <n v="0"/>
    <n v="33"/>
    <n v="13"/>
    <n v="0"/>
    <s v="Mumbai"/>
    <x v="4"/>
    <x v="1"/>
    <s v="IN"/>
    <s v="12:00"/>
    <s v="12:15"/>
    <n v="900"/>
    <n v="2"/>
    <n v="1"/>
    <n v="32"/>
    <s v="Male"/>
    <s v="I was wearing a black t-shirt with blue colored denim."/>
    <s v="Keneth"/>
    <s v="Male, approximately 5'9' in height, fair complexion, black hair, clean-shaven, and was wearing a jacket with shoes."/>
    <s v="Yes"/>
    <s v="Yes"/>
    <s v="Yes"/>
    <x v="1"/>
    <s v="No"/>
    <s v="No"/>
    <s v="Yes"/>
    <s v="Yes"/>
    <s v="Yes"/>
    <s v="The store was clean and well-lit. The store did not have a digital screen and there were no cartons lying around the store. Music was not played at the store."/>
    <s v="Good, looks interesting"/>
    <m/>
    <x v="1"/>
    <s v="Within 2 minutes"/>
    <s v="Yes"/>
    <s v="Yes"/>
    <s v="Yes"/>
    <x v="1"/>
    <s v="No"/>
    <x v="0"/>
    <s v="No"/>
    <s v="The style advisor asked how he could assist me."/>
    <x v="1"/>
    <s v="Product features were not discussed."/>
    <x v="1"/>
    <m/>
    <s v="No"/>
    <x v="1"/>
    <s v="No"/>
    <s v="No"/>
    <s v="No"/>
    <x v="1"/>
    <x v="1"/>
    <s v="No"/>
    <s v="No"/>
    <x v="1"/>
    <s v="No"/>
    <s v="The style advisor did not recommend anything."/>
    <s v="The style advisor was quite hostile throughout the trial trying to belittle me. The style advisor's behavior was equal to that of a fired employee or even worse than that."/>
    <s v="Discount on the first pair"/>
    <m/>
    <s v="No"/>
    <s v="Yes"/>
    <s v="No"/>
    <s v="None of the above"/>
    <m/>
    <s v="No"/>
    <s v="No"/>
    <s v="No"/>
    <s v="No"/>
    <s v="No"/>
    <s v="No"/>
    <s v="No"/>
    <x v="1"/>
    <n v="1"/>
    <s v="No"/>
    <n v="1"/>
    <x v="2"/>
  </r>
  <r>
    <n v="11083778"/>
    <s v="2022-10-12"/>
    <n v="74"/>
    <n v="78"/>
    <n v="90"/>
    <n v="40"/>
    <n v="50"/>
    <n v="100"/>
    <n v="100"/>
    <n v="50"/>
    <n v="100"/>
    <s v="Mumbai"/>
    <x v="4"/>
    <x v="1"/>
    <s v="IN"/>
    <s v="12:00"/>
    <s v="12:15"/>
    <n v="900"/>
    <n v="1"/>
    <n v="1"/>
    <n v="32"/>
    <s v="Male"/>
    <s v="I was wearing a t-shirt with jeans."/>
    <s v="Rakesh"/>
    <s v="Male, approximately 5'2' in height, fair complexion with black hair, not shaven, and was wearing the Company branded t-shirt with plain jeans and shoes."/>
    <s v="Yes"/>
    <s v="Yes"/>
    <s v="Yes"/>
    <x v="1"/>
    <s v="No"/>
    <s v="No"/>
    <s v="Yes"/>
    <s v="Yes"/>
    <s v="Yes"/>
    <s v="The store was clean and well-lit. It did not have a digital screen and there was no music playing at the store."/>
    <s v="Good, looks interesting"/>
    <m/>
    <x v="0"/>
    <s v="Within 2 minutes"/>
    <s v="Yes"/>
    <s v="Yes"/>
    <s v="Yes"/>
    <x v="0"/>
    <s v="No"/>
    <x v="1"/>
    <s v="Yes"/>
    <s v="The style advisor asked how he could help with my requirements."/>
    <x v="1"/>
    <s v="The style advisor mentioned the names of the brand only."/>
    <x v="0"/>
    <s v="The style advisor asked what type of frames I would be interested in."/>
    <s v="Yes"/>
    <x v="1"/>
    <s v="Yes"/>
    <s v="No"/>
    <s v="Yes"/>
    <x v="0"/>
    <x v="0"/>
    <s v="Yes"/>
    <s v="Yes"/>
    <x v="0"/>
    <s v="Yes"/>
    <s v="The style advisor recommended sunglasses in different frames suitable for my facial structure."/>
    <s v="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
    <s v="Discount on the first pair"/>
    <m/>
    <s v="Yes"/>
    <s v="Yes"/>
    <s v="Yes"/>
    <s v="Summarized your needs and matched them to the product recommended"/>
    <m/>
    <s v="Yes"/>
    <s v="No"/>
    <s v="No"/>
    <s v="No"/>
    <s v="No"/>
    <s v="No"/>
    <s v="Yes"/>
    <x v="0"/>
    <n v="8"/>
    <s v="Yes"/>
    <n v="8"/>
    <x v="1"/>
  </r>
  <r>
    <n v="11083780"/>
    <s v="2022-10-08"/>
    <n v="74"/>
    <n v="78"/>
    <n v="90"/>
    <n v="60"/>
    <n v="17"/>
    <n v="100"/>
    <n v="100"/>
    <n v="63"/>
    <n v="100"/>
    <s v="Mumbai"/>
    <x v="4"/>
    <x v="1"/>
    <s v="IN"/>
    <s v="17:30"/>
    <s v="17:45"/>
    <n v="900"/>
    <n v="3"/>
    <n v="0"/>
    <n v="32"/>
    <s v="Male"/>
    <s v="T-shirt and jeans"/>
    <s v="Rashid"/>
    <s v="Male, approximately 5'5' in height, fair complexion, black hair, and wore the Company branded t-shirt with plain jeans and shoes. Did not shave."/>
    <s v="Yes"/>
    <s v="Yes"/>
    <s v="Yes"/>
    <x v="1"/>
    <s v="No"/>
    <s v="No"/>
    <s v="Yes"/>
    <s v="Yes"/>
    <s v="Yes"/>
    <s v="The store was clean and well-lit."/>
    <s v="Good, looks interesting"/>
    <m/>
    <x v="0"/>
    <s v="Within 2 minutes"/>
    <s v="Yes"/>
    <s v="Yes"/>
    <s v="Yes"/>
    <x v="0"/>
    <s v="No"/>
    <x v="0"/>
    <s v="Yes"/>
    <s v="The style advisor asked me how he could help me."/>
    <x v="1"/>
    <s v="The product features were not discussed."/>
    <x v="1"/>
    <m/>
    <s v="Yes"/>
    <x v="1"/>
    <s v="No"/>
    <s v="No"/>
    <s v="Yes"/>
    <x v="0"/>
    <x v="0"/>
    <s v="Yes"/>
    <s v="Yes"/>
    <x v="0"/>
    <s v="Yes"/>
    <s v="The Style Advisor gave me additional sunglass pairs when I was checking the frames."/>
    <s v="The Style Advisor was energetic in his approach and eager to assist. More information on brands could be provided when he presented the products."/>
    <s v="Discount on the first pair"/>
    <m/>
    <s v="Yes"/>
    <s v="Yes"/>
    <s v="Yes"/>
    <s v="Gave information about the price, payment options"/>
    <m/>
    <s v="Yes"/>
    <s v="No"/>
    <s v="Yes"/>
    <s v="No"/>
    <s v="No"/>
    <s v="No"/>
    <s v="Yes"/>
    <x v="0"/>
    <n v="8"/>
    <s v="Yes"/>
    <n v="8"/>
    <x v="1"/>
  </r>
  <r>
    <n v="11083781"/>
    <s v="2022-10-12"/>
    <n v="86"/>
    <n v="78"/>
    <n v="80"/>
    <n v="100"/>
    <n v="100"/>
    <n v="100"/>
    <n v="100"/>
    <n v="63"/>
    <n v="100"/>
    <s v="Mumbai"/>
    <x v="4"/>
    <x v="1"/>
    <s v="IN"/>
    <s v="13:34"/>
    <s v="14:00"/>
    <n v="1560"/>
    <n v="2"/>
    <n v="1"/>
    <n v="32"/>
    <s v="Male"/>
    <s v="I was wearing a t-shirt with denims."/>
    <s v="Gaurav"/>
    <s v="Male, approximately 5'5' in height, brown complexion, black hair, was wearing a shirt with plain jeans, shoes, and no shave."/>
    <s v="Yes"/>
    <s v="Yes"/>
    <s v="Yes"/>
    <x v="1"/>
    <s v="No"/>
    <s v="No"/>
    <s v="Yes"/>
    <s v="Yes"/>
    <s v="Yes"/>
    <s v="The store was clean and well-lit. The store did not have a digital screen. Music was not played at the store and there were no cartons lying around."/>
    <s v="Good, looks interesting"/>
    <m/>
    <x v="2"/>
    <s v="Within 2 minutes"/>
    <s v="Yes"/>
    <s v="Yes"/>
    <s v="Yes"/>
    <x v="0"/>
    <s v="No"/>
    <x v="0"/>
    <s v="Yes"/>
    <s v="The style advisor asked how he could help me with my requirements."/>
    <x v="0"/>
    <s v="The style advisor informed me that they had the manufacturing license for Ray-ban."/>
    <x v="0"/>
    <s v="The style advisor asked if I had any particular product in mind or was looking for from the specific brand."/>
    <s v="Yes"/>
    <x v="0"/>
    <s v="Yes"/>
    <s v="Yes"/>
    <s v="Yes"/>
    <x v="0"/>
    <x v="0"/>
    <s v="Yes"/>
    <s v="Yes"/>
    <x v="0"/>
    <s v="Yes"/>
    <s v="The style advisor recommended sunglasses in different frames that would be suitable for my facial structure."/>
    <s v="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
    <s v="Expensive products"/>
    <m/>
    <s v="Yes"/>
    <s v="Yes"/>
    <s v="Yes"/>
    <s v="Summarized your needs and matched them to the product recommended"/>
    <m/>
    <s v="Yes"/>
    <s v="Yes"/>
    <s v="No"/>
    <s v="No"/>
    <s v="No"/>
    <s v="No"/>
    <s v="Yes"/>
    <x v="0"/>
    <n v="8"/>
    <s v="Yes"/>
    <n v="8"/>
    <x v="1"/>
  </r>
  <r>
    <n v="11083783"/>
    <s v="2022-10-11"/>
    <n v="70"/>
    <n v="78"/>
    <n v="60"/>
    <n v="100"/>
    <n v="50"/>
    <n v="88"/>
    <n v="100"/>
    <n v="38"/>
    <n v="100"/>
    <s v="Mumbai"/>
    <x v="4"/>
    <x v="1"/>
    <s v="IN"/>
    <s v="14:25"/>
    <s v="14:40"/>
    <n v="900"/>
    <n v="2"/>
    <n v="1"/>
    <n v="32"/>
    <s v="Male"/>
    <s v="I was wearing a t-shirt with denims."/>
    <s v="Kiran"/>
    <s v="Male, approximately 5'6' in height, fair complexion, black hair, and was wearing the Company brand t-shirt, plain jeans, shoes, and no shave."/>
    <s v="Yes"/>
    <s v="Yes"/>
    <s v="Yes"/>
    <x v="1"/>
    <s v="No"/>
    <s v="No"/>
    <s v="Yes"/>
    <s v="Yes"/>
    <s v="Yes"/>
    <s v="The store was clean and well-lit as the area manager was present in the store. The store did not have a digital screen and did not have any music playing inside. There were no cartons lying around."/>
    <s v="Good, looks interesting"/>
    <m/>
    <x v="1"/>
    <s v="Within 2 minutes"/>
    <s v="Yes"/>
    <s v="Yes"/>
    <s v="Yes"/>
    <x v="1"/>
    <s v="No"/>
    <x v="0"/>
    <s v="Yes"/>
    <s v="The style advisor asked how he could help me."/>
    <x v="0"/>
    <s v="The style advisor informed me about the Ferrari and Ray-ban collaboration."/>
    <x v="0"/>
    <s v="The style advisor asked about my specific requirements."/>
    <s v="Yes"/>
    <x v="1"/>
    <s v="Yes"/>
    <s v="No"/>
    <s v="Yes"/>
    <x v="0"/>
    <x v="0"/>
    <s v="Yes"/>
    <s v="Yes"/>
    <x v="0"/>
    <s v="No"/>
    <s v="The product details were not mentioned. The current season's inspiration was not shared."/>
    <s v="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
    <s v="Discount on the first pair"/>
    <m/>
    <s v="Yes"/>
    <s v="Yes"/>
    <s v="Yes"/>
    <s v="Summarized your needs and matched them to the product recommended"/>
    <m/>
    <s v="Yes"/>
    <s v="Yes"/>
    <s v="No"/>
    <s v="No"/>
    <s v="No"/>
    <s v="No"/>
    <s v="No"/>
    <x v="1"/>
    <n v="8"/>
    <s v="Yes"/>
    <n v="8"/>
    <x v="1"/>
  </r>
  <r>
    <n v="11083867"/>
    <s v="2022-10-08"/>
    <n v="84"/>
    <n v="89"/>
    <n v="89"/>
    <n v="80"/>
    <n v="83"/>
    <n v="100"/>
    <n v="100"/>
    <n v="50"/>
    <n v="100"/>
    <s v="Bangalore"/>
    <x v="5"/>
    <x v="0"/>
    <s v="IN"/>
    <s v="16:39"/>
    <s v="17:04"/>
    <n v="1500"/>
    <n v="2"/>
    <n v="3"/>
    <n v="40"/>
    <s v="Male"/>
    <s v="I was wearing a black jeans with red and blue shorts."/>
    <s v="Sanit Saji"/>
    <s v="Male, tall in height, fair complexion, clean-shaven, was wearing an orange t-shirt, thin build."/>
    <s v="Yes"/>
    <s v="Yes"/>
    <s v="Yes"/>
    <x v="1"/>
    <s v="Yes"/>
    <s v="No"/>
    <s v="Yes"/>
    <s v="Yes"/>
    <s v="Yes"/>
    <s v="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
    <s v="WOW! Very appealing"/>
    <m/>
    <x v="0"/>
    <s v="Within 2 minutes"/>
    <s v="Yes"/>
    <s v="Yes"/>
    <s v="Yes"/>
    <x v="1"/>
    <s v="N/A"/>
    <x v="0"/>
    <s v="Yes"/>
    <s v="The style advisor asked me about the style of frame I would prefer and whether the purchase was for formal or casual wear. The style advisor also inquired if I had any budget constraints and asked about my preference for the glass shades."/>
    <x v="0"/>
    <s v="No additional remarks were made."/>
    <x v="1"/>
    <m/>
    <s v="Yes"/>
    <x v="0"/>
    <s v="Yes"/>
    <s v="No"/>
    <s v="Yes"/>
    <x v="0"/>
    <x v="0"/>
    <s v="Yes"/>
    <s v="Yes"/>
    <x v="0"/>
    <s v="Yes"/>
    <s v="The style advisor recommended the Armani glasses in a blue shade with silver rims and a black shade with an adjustable nose bridge."/>
    <s v="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
    <s v="Expensive products"/>
    <m/>
    <s v="Yes"/>
    <s v="Yes"/>
    <s v="Yes"/>
    <s v="Offered information on another product to help you decide^Summarized your needs and matched them to the product recommended"/>
    <m/>
    <s v="Yes"/>
    <s v="Yes"/>
    <s v="No"/>
    <s v="No"/>
    <s v="No"/>
    <s v="No"/>
    <s v="Yes"/>
    <x v="1"/>
    <n v="9"/>
    <s v="Yes"/>
    <n v="9"/>
    <x v="1"/>
  </r>
  <r>
    <n v="11083988"/>
    <s v="2022-10-15"/>
    <n v="78"/>
    <n v="78"/>
    <n v="100"/>
    <n v="80"/>
    <n v="83"/>
    <n v="50"/>
    <n v="100"/>
    <n v="63"/>
    <n v="100"/>
    <s v="Hyderabad"/>
    <x v="6"/>
    <x v="0"/>
    <s v="IN"/>
    <s v="17:41"/>
    <s v="18:15"/>
    <n v="2040"/>
    <n v="2"/>
    <n v="1"/>
    <n v="28"/>
    <s v="Male"/>
    <s v="I was wearing a t-shirt with jeans."/>
    <s v="Asif"/>
    <s v="Male, approximately 5'6' in height, thin and medium build with a fair complexion, black hair, and a beard. He must have been around 28years old. He was wearing the Company branded t-shirt with plain jeans and he did not have any spectacles on."/>
    <s v="Yes"/>
    <s v="Yes"/>
    <s v="Yes"/>
    <x v="1"/>
    <s v="No"/>
    <s v="No"/>
    <s v="Yes"/>
    <s v="Yes"/>
    <s v="Yes"/>
    <s v="The store was small but the arrangement of the furniture and merchandise was set in a way that made it possible to roam around the store freely. There was no music playing and the digital screen at the entrance was not operational."/>
    <s v="Good, looks interesting"/>
    <m/>
    <x v="0"/>
    <s v="Within 2 minutes"/>
    <s v="Yes"/>
    <s v="Yes"/>
    <s v="Yes"/>
    <x v="0"/>
    <s v="N/A"/>
    <x v="0"/>
    <s v="Yes"/>
    <s v="The style advisor did not ask any questions, he simply answered to the ones I asked"/>
    <x v="0"/>
    <s v="The style advisor was proactive and tried to convince me to buy the sunglasses."/>
    <x v="1"/>
    <m/>
    <s v="Yes"/>
    <x v="0"/>
    <s v="Yes"/>
    <s v="No"/>
    <s v="Yes"/>
    <x v="0"/>
    <x v="0"/>
    <s v="No"/>
    <s v="No"/>
    <x v="1"/>
    <s v="No"/>
    <s v="No additional products were recommended to me."/>
    <s v="I tried around 4 to 5 spectacles, which the style advisor did not clean before the trial. I had asked him which one of the spectacles suited me the best, to which he recommended that the Ray-Ban spectacles were the best for my facial structure."/>
    <s v="Discount on the first pair"/>
    <m/>
    <s v="Yes"/>
    <s v="Yes"/>
    <s v="Yes"/>
    <s v="Offered information on another product to help you decide^Gave information about the price, payment options^Other (please specify)"/>
    <s v="The style advisor gave the details of discounts and offers."/>
    <s v="Yes"/>
    <s v="Yes"/>
    <s v="No"/>
    <s v="No"/>
    <s v="No"/>
    <s v="No"/>
    <s v="Yes"/>
    <x v="0"/>
    <n v="9"/>
    <s v="Yes"/>
    <n v="8"/>
    <x v="1"/>
  </r>
  <r>
    <n v="11087027"/>
    <s v="2022-10-07"/>
    <n v="94"/>
    <n v="100"/>
    <n v="89"/>
    <n v="100"/>
    <n v="100"/>
    <n v="100"/>
    <n v="100"/>
    <n v="75"/>
    <n v="100"/>
    <s v="Chennai"/>
    <x v="0"/>
    <x v="0"/>
    <s v="IN"/>
    <s v="20:31"/>
    <s v="20:52"/>
    <n v="1260"/>
    <n v="1"/>
    <n v="2"/>
    <n v="60"/>
    <s v="Female"/>
    <s v="I was wearing a pale blue jeans top and dark blue jeggings."/>
    <s v="Santosh"/>
    <s v="Male, 5'4'' in height, wheatish complexion, black hair, was wearing the Company branded orange t-shirt with the name tag, medium build, in his late 20's/early30's."/>
    <s v="Yes"/>
    <s v="Yes"/>
    <s v="Yes"/>
    <x v="0"/>
    <s v="Yes"/>
    <s v="No"/>
    <s v="Yes"/>
    <s v="Yes"/>
    <s v="Yes"/>
    <s v="The store was clean and extremely well-maintained. I did not notice any cartons lying around. All the glasses were displayed well according to their respective frame categories and brands too. The store looked inviting. The display was good."/>
    <s v="WOW! Very appealing"/>
    <m/>
    <x v="0"/>
    <s v="Within 2 minutes"/>
    <s v="Yes"/>
    <s v="Yes"/>
    <s v="Yes"/>
    <x v="1"/>
    <s v="N/A"/>
    <x v="0"/>
    <s v="Yes"/>
    <s v="The style advisor asked if I was looking for anything in particular or if I had a brand in mind."/>
    <x v="0"/>
    <s v="The style advisor did talk in brief about the products on display."/>
    <x v="0"/>
    <s v="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
    <s v="Yes"/>
    <x v="0"/>
    <s v="Yes"/>
    <s v="Yes"/>
    <s v="Yes"/>
    <x v="0"/>
    <x v="0"/>
    <s v="Yes"/>
    <s v="Yes"/>
    <x v="0"/>
    <s v="Yes"/>
    <s v="The style advisor allowed me to handle the products and try them on too. He did clean the glasses before and after use. He did recommend other products to me from other brands. He spoke about the uniqueness of each product and explained them to me."/>
    <s v="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
    <s v="Expensive products"/>
    <m/>
    <s v="Yes"/>
    <s v="Yes"/>
    <s v="Yes"/>
    <s v="Gave information about the price, payment options"/>
    <m/>
    <s v="Yes"/>
    <s v="Yes"/>
    <s v="No"/>
    <s v="No"/>
    <s v="No"/>
    <s v="Yes"/>
    <s v="Yes"/>
    <x v="0"/>
    <n v="9"/>
    <s v="Yes"/>
    <n v="9"/>
    <x v="0"/>
  </r>
  <r>
    <n v="11084762"/>
    <s v="2022-10-06"/>
    <n v="78"/>
    <n v="89"/>
    <n v="100"/>
    <n v="80"/>
    <n v="50"/>
    <n v="88"/>
    <n v="67"/>
    <n v="50"/>
    <n v="100"/>
    <s v="Mumbai"/>
    <x v="4"/>
    <x v="1"/>
    <s v="IN"/>
    <s v="16:52"/>
    <s v="17:30"/>
    <n v="2280"/>
    <s v="02"/>
    <n v="1"/>
    <n v="57"/>
    <s v="Male"/>
    <s v="I was wearing a red and black check shirt, pants, shoes, and spectacles."/>
    <s v="Bablu"/>
    <s v="Male, approximately 5'6' in height, fair complexion, black hair, was wearing the Company branded t-shirt, plain jeans, shoes, clean shaven and hairstyle done."/>
    <s v="Yes"/>
    <s v="Yes"/>
    <s v="Yes"/>
    <x v="0"/>
    <s v="No"/>
    <s v="No"/>
    <s v="Yes"/>
    <s v="Yes"/>
    <s v="Yes"/>
    <s v="The store was neat and clean during the visit. The exterior signage was clean and shiny. Overall, the various brands of sunglasses were displayed beautifully brand-wise."/>
    <s v="Good, looks interesting"/>
    <m/>
    <x v="0"/>
    <s v="Within 2 minutes"/>
    <s v="Yes"/>
    <s v="Yes"/>
    <s v="Yes"/>
    <x v="0"/>
    <s v="N/A"/>
    <x v="0"/>
    <s v="Yes"/>
    <s v="The style advisor asked me what I was looking for."/>
    <x v="0"/>
    <s v="No additional remarks were made."/>
    <x v="1"/>
    <m/>
    <s v="Yes"/>
    <x v="1"/>
    <s v="Yes"/>
    <s v="No"/>
    <s v="Yes"/>
    <x v="0"/>
    <x v="0"/>
    <s v="No"/>
    <s v="Yes"/>
    <x v="0"/>
    <s v="Yes"/>
    <s v="The style advisor mainly recommended Prada sunglass in different colors and shapes. He showed me the products and asked for a trial of the sunglasses and I did the same. The Prada sunglass was gray and dark in color. The RayBan sunglass was light grey."/>
    <s v="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
    <s v="Expensive products"/>
    <m/>
    <s v="Yes"/>
    <s v="No"/>
    <s v="Yes"/>
    <s v="Offered information on another product to help you decide^Gave information about the price, payment options"/>
    <m/>
    <s v="Yes"/>
    <s v="No"/>
    <s v="No"/>
    <s v="Yes"/>
    <s v="No"/>
    <s v="No"/>
    <s v="Yes"/>
    <x v="1"/>
    <n v="8"/>
    <s v="Yes"/>
    <n v="8"/>
    <x v="1"/>
  </r>
  <r>
    <n v="11084763"/>
    <s v="2022-10-11"/>
    <n v="89"/>
    <n v="89"/>
    <n v="100"/>
    <n v="80"/>
    <n v="83"/>
    <n v="88"/>
    <n v="67"/>
    <n v="100"/>
    <n v="100"/>
    <s v="Mumbai"/>
    <x v="4"/>
    <x v="1"/>
    <s v="IN"/>
    <s v="17:24"/>
    <s v="18:04"/>
    <n v="2400"/>
    <n v="2"/>
    <n v="1"/>
    <n v="57"/>
    <s v="Male"/>
    <s v="I was wearing a colorful shirt with pants and shoes."/>
    <s v="Nagraj"/>
    <s v="Male, approximately 5'5' in height, light fair complexion, black hair, and was wearing the Sunglass branded t-shirt, pants, and shoes, clean-shaven, with a proper hairstyle, style advisor had an ID card."/>
    <s v="Yes"/>
    <s v="Yes"/>
    <s v="Yes"/>
    <x v="1"/>
    <s v="Yes"/>
    <s v="No"/>
    <s v="Yes"/>
    <s v="Yes"/>
    <s v="Yes"/>
    <s v="The store looked attractive and appealing to the eyes. The store was spacious enough to move freely. There was no music being played and no cartons were lying around."/>
    <s v="Good, looks interesting"/>
    <m/>
    <x v="0"/>
    <s v="Within 2 minutes"/>
    <s v="Yes"/>
    <s v="Yes"/>
    <s v="Yes"/>
    <x v="0"/>
    <s v="N/A"/>
    <x v="0"/>
    <s v="Yes"/>
    <s v="The Style Advisor asked if I was looking for sunglasses for someone in particular."/>
    <x v="0"/>
    <s v="The Style Advisor mentioned that the sunglasses were of good quality."/>
    <x v="1"/>
    <m/>
    <s v="Yes"/>
    <x v="0"/>
    <s v="Yes"/>
    <s v="No"/>
    <s v="Yes"/>
    <x v="0"/>
    <x v="0"/>
    <s v="Yes"/>
    <s v="Yes"/>
    <x v="0"/>
    <s v="No"/>
    <s v="Sunglasses from Ray-Ban and Prada were recommended."/>
    <s v="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
    <s v="Discount on the first pair"/>
    <m/>
    <s v="No"/>
    <s v="Yes"/>
    <s v="Yes"/>
    <s v="Asked if you were ready to purchase today^Gave information about the price, payment options^Invited you back for more information or another demonstration or test. Gave you their business card or contact information."/>
    <m/>
    <s v="Yes"/>
    <s v="Yes"/>
    <s v="Yes"/>
    <s v="Yes"/>
    <s v="No"/>
    <s v="N/A"/>
    <s v="Yes"/>
    <x v="2"/>
    <n v="8"/>
    <s v="Yes"/>
    <n v="8"/>
    <x v="1"/>
  </r>
  <r>
    <n v="11095574"/>
    <s v="2022-10-08"/>
    <n v="100"/>
    <n v="100"/>
    <n v="100"/>
    <n v="100"/>
    <n v="100"/>
    <n v="100"/>
    <n v="100"/>
    <n v="100"/>
    <n v="100"/>
    <s v="Lucknow"/>
    <x v="7"/>
    <x v="2"/>
    <s v="IN"/>
    <s v="15:45"/>
    <s v="16:07"/>
    <n v="1320"/>
    <n v="1"/>
    <n v="1"/>
    <n v="39"/>
    <s v="Female"/>
    <s v="I was wearing green color jeggings with a black polka dot top."/>
    <s v="Fariz"/>
    <s v="Male, approximately 5'8' in height, wheatish complexion with black hair was wearing a proper uniform and wore no spectacles."/>
    <s v="Yes"/>
    <s v="Yes"/>
    <s v="Yes"/>
    <x v="0"/>
    <s v="Yes"/>
    <s v="No"/>
    <s v="Yes"/>
    <s v="Yes"/>
    <s v="Yes"/>
    <s v="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
    <s v="Good, looks interesting"/>
    <m/>
    <x v="0"/>
    <s v="Within 2 minutes"/>
    <s v="Yes"/>
    <s v="Yes"/>
    <s v="Yes"/>
    <x v="0"/>
    <s v="Yes"/>
    <x v="0"/>
    <s v="Yes"/>
    <s v="The style advisor asked if I was looking at the sunglasses for myself or for someone else."/>
    <x v="0"/>
    <s v="The style advisor had good knowledge about the brands."/>
    <x v="0"/>
    <s v="The style advisor asked what type of glasses I was looking for in Ray-ban."/>
    <s v="Yes"/>
    <x v="0"/>
    <s v="Yes"/>
    <s v="Yes"/>
    <s v="Yes"/>
    <x v="0"/>
    <x v="0"/>
    <s v="Yes"/>
    <s v="Yes"/>
    <x v="0"/>
    <s v="Yes"/>
    <s v="The style advisor recommended the different-shaped glasses from Ray-Ban and picked the ones that he thought would look good on me based on my facial structure."/>
    <s v="The style advisor offered various glasses for me to try on and he even cleaned each of the glasses before the trial. He was very proactive and offered various options based on my preference, and gave genuine feedback on all the glasses that I had tried on."/>
    <s v="Expensive products"/>
    <m/>
    <s v="Yes"/>
    <s v="Yes"/>
    <s v="Yes"/>
    <s v="Offered information on another product to help you decide^Summarized your needs and matched them to the product recommended^Shared a personal/customer's story about the product to reassure you about your purchase^Gave information about the price, payment options"/>
    <m/>
    <s v="Yes"/>
    <s v="Yes"/>
    <s v="Yes"/>
    <s v="Yes"/>
    <s v="No"/>
    <s v="Yes"/>
    <s v="Yes"/>
    <x v="0"/>
    <n v="9"/>
    <s v="Yes"/>
    <n v="9"/>
    <x v="0"/>
  </r>
  <r>
    <n v="11084784"/>
    <s v="2022-10-06"/>
    <n v="76"/>
    <n v="89"/>
    <n v="89"/>
    <n v="80"/>
    <n v="50"/>
    <n v="75"/>
    <n v="100"/>
    <n v="63"/>
    <n v="0"/>
    <s v="Ludhiana"/>
    <x v="8"/>
    <x v="2"/>
    <s v="IN"/>
    <s v="12:45"/>
    <s v="13:10"/>
    <n v="1500"/>
    <n v="1"/>
    <n v="1"/>
    <n v="43"/>
    <s v="Male"/>
    <s v="I was wearing a off white shirt with brown trousers."/>
    <s v="Sunil"/>
    <s v="Male, approximately 5'7' in height, fair complexion, black hair, wore no spectacles, was wearing the Company branded t-shirt, plain jeans, shoes, was clean shaven and hairstyle done."/>
    <s v="Yes"/>
    <s v="Yes"/>
    <s v="Yes"/>
    <x v="0"/>
    <s v="No"/>
    <s v="No"/>
    <s v="Yes"/>
    <s v="Yes"/>
    <s v="Yes"/>
    <s v="The exterior signage was clean and well lit. All the fixtures and other tangibles were in good condition. The merchandise was displayed and arranged well."/>
    <s v="Good, looks interesting"/>
    <m/>
    <x v="0"/>
    <s v="Within 2 minutes"/>
    <s v="Yes"/>
    <s v="Yes"/>
    <s v="Yes"/>
    <x v="1"/>
    <s v="N/A"/>
    <x v="0"/>
    <s v="Yes"/>
    <s v="The style advisor asked me about my brand choice and colour."/>
    <x v="0"/>
    <s v="None"/>
    <x v="1"/>
    <m/>
    <s v="Yes"/>
    <x v="1"/>
    <s v="Yes"/>
    <s v="No"/>
    <s v="Yes"/>
    <x v="1"/>
    <x v="0"/>
    <s v="Yes"/>
    <s v="Yes"/>
    <x v="1"/>
    <s v="Yes"/>
    <s v="The style advisor recommended goggles in case of different types of shapes."/>
    <s v="My trial experience was good because the style advisor offered me proactively different brands and color goggles for the trial."/>
    <s v="Discount on the first pair"/>
    <m/>
    <s v="Yes"/>
    <s v="Yes"/>
    <s v="Yes"/>
    <s v="Asked if you were ready to purchase today^Summarized your needs and matched them to the product recommended^Asked if you had any further questions^Gave information about the price, payment options"/>
    <m/>
    <s v="Yes"/>
    <s v="Yes"/>
    <s v="No"/>
    <s v="No"/>
    <s v="No"/>
    <s v="Yes"/>
    <s v="Yes"/>
    <x v="1"/>
    <n v="8"/>
    <s v="No"/>
    <n v="8"/>
    <x v="1"/>
  </r>
  <r>
    <n v="11084789"/>
    <s v="2022-10-10"/>
    <n v="82"/>
    <n v="89"/>
    <n v="90"/>
    <n v="80"/>
    <n v="50"/>
    <n v="88"/>
    <n v="100"/>
    <n v="75"/>
    <n v="100"/>
    <s v="Amritsar"/>
    <x v="8"/>
    <x v="2"/>
    <s v="IN"/>
    <s v="12:55"/>
    <s v="13:16"/>
    <n v="1260"/>
    <n v="3"/>
    <n v="1"/>
    <n v="43"/>
    <s v="Male"/>
    <s v="I was wearing a navy pant and shirt."/>
    <s v="Kamal"/>
    <s v="Male, approximately 5'7'' in height, fair complexion, black hair, wore no spectacles, was wearing the Company branded uniform with plain jeans and shoes, clean-shaven, the hairstyle was done in a proper manner."/>
    <s v="Yes"/>
    <s v="Yes"/>
    <s v="Yes"/>
    <x v="0"/>
    <s v="No"/>
    <s v="No"/>
    <s v="Yes"/>
    <s v="Yes"/>
    <s v="Yes"/>
    <s v="The store ambiance was good and there were no cartons lying around. The store did not have a digital screen."/>
    <s v="Good, looks interesting"/>
    <m/>
    <x v="0"/>
    <s v="Within 2 minutes"/>
    <s v="Yes"/>
    <s v="Yes"/>
    <s v="Yes"/>
    <x v="0"/>
    <s v="No"/>
    <x v="0"/>
    <s v="Yes"/>
    <s v="The style advisor asked about my choice of brands, style and my glass preference for the purchase."/>
    <x v="0"/>
    <s v="The style advisor showed me goggles from the Ray-ban, Emporio Armani, D&amp;G, and Prada brands in polaroid and UV glasses and in different types of shapes."/>
    <x v="1"/>
    <m/>
    <s v="Yes"/>
    <x v="1"/>
    <s v="Yes"/>
    <s v="No"/>
    <s v="Yes"/>
    <x v="0"/>
    <x v="0"/>
    <s v="Yes"/>
    <s v="Yes"/>
    <x v="1"/>
    <s v="Yes"/>
    <s v="The style advisor recommended the goggles cleaning kits in different types of shapes."/>
    <s v="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
    <s v="Expensive products"/>
    <m/>
    <s v="Yes"/>
    <s v="Yes"/>
    <s v="Yes"/>
    <s v="Offered information on another product to help you decide^Gave information about the price, payment options^Invited you back for more information or another demonstration or test. Gave you their business card or contact information."/>
    <m/>
    <s v="Yes"/>
    <s v="Yes"/>
    <s v="No"/>
    <s v="No"/>
    <s v="No"/>
    <s v="Yes"/>
    <s v="Yes"/>
    <x v="0"/>
    <n v="9"/>
    <s v="Yes"/>
    <n v="9"/>
    <x v="1"/>
  </r>
  <r>
    <n v="11084792"/>
    <s v="2022-10-10"/>
    <n v="88"/>
    <n v="89"/>
    <n v="100"/>
    <n v="100"/>
    <n v="83"/>
    <n v="88"/>
    <n v="100"/>
    <n v="63"/>
    <n v="100"/>
    <s v="Amritsar"/>
    <x v="8"/>
    <x v="2"/>
    <s v="IN"/>
    <s v="14:10"/>
    <s v="14:35"/>
    <n v="1500"/>
    <n v="3"/>
    <n v="1"/>
    <n v="40"/>
    <s v="Male"/>
    <s v="I was wearing a blue trouser and shirt."/>
    <s v="Neeraj"/>
    <s v="Male, approximately 5'7'' in height, wheatish complexion, black hair, did not wear spectacles, was wearing the Company branded shirt with plain jeans and shoes, had no beard, and the hairstyle was done in a proper manner."/>
    <s v="Yes"/>
    <s v="Yes"/>
    <s v="Yes"/>
    <x v="0"/>
    <s v="No"/>
    <s v="No"/>
    <s v="Yes"/>
    <s v="Yes"/>
    <s v="Yes"/>
    <s v="The store did not have a digital screen. The exterior signage was clean and well-lit.  All the fixtures and other tangibles were in good condition. The merchandise was displayed and arranged well."/>
    <s v="Good, looks interesting"/>
    <m/>
    <x v="0"/>
    <s v="Within 2 minutes"/>
    <s v="Yes"/>
    <s v="Yes"/>
    <s v="Yes"/>
    <x v="0"/>
    <s v="Yes"/>
    <x v="0"/>
    <s v="Yes"/>
    <s v="The style advisor asked what brands, and styles I was interested in and my preference for the goggles."/>
    <x v="0"/>
    <s v="No additional remarks were made."/>
    <x v="0"/>
    <s v="The style advisor asked the reason for my choice regarding the brand and wanted to know what type and color of glasses I would like to see for the purchase."/>
    <s v="Yes"/>
    <x v="0"/>
    <s v="Yes"/>
    <s v="No"/>
    <s v="Yes"/>
    <x v="0"/>
    <x v="0"/>
    <s v="Yes"/>
    <s v="Yes"/>
    <x v="1"/>
    <s v="Yes"/>
    <s v="The style advisor recommended the goggle cleaning kit that came in different shapes."/>
    <s v="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
    <s v="Discount on the first pair"/>
    <m/>
    <s v="Yes"/>
    <s v="Yes"/>
    <s v="Yes"/>
    <s v="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
    <m/>
    <s v="Yes"/>
    <s v="Yes"/>
    <s v="No"/>
    <s v="No"/>
    <s v="Yes"/>
    <s v="Yes"/>
    <s v="Yes"/>
    <x v="0"/>
    <n v="9"/>
    <s v="Yes"/>
    <n v="9"/>
    <x v="1"/>
  </r>
  <r>
    <n v="11084844"/>
    <s v="2022-10-08"/>
    <n v="71"/>
    <n v="100"/>
    <n v="67"/>
    <n v="80"/>
    <n v="50"/>
    <n v="88"/>
    <n v="0"/>
    <n v="57"/>
    <n v="100"/>
    <s v="Delhi"/>
    <x v="9"/>
    <x v="2"/>
    <s v="IN"/>
    <s v="17:15"/>
    <s v="17:43"/>
    <n v="1680"/>
    <n v="4"/>
    <n v="2"/>
    <n v="52"/>
    <s v="Male"/>
    <s v="I wore a polo t-shirt along with jeans and sneakers."/>
    <s v="Sanjeev"/>
    <s v="Male, approximately 5'11' in height, fair complexion, black hair, was wearing a black and white suit, wore spectacles, and had a beard."/>
    <s v="Yes"/>
    <s v="Yes"/>
    <s v="Yes"/>
    <x v="0"/>
    <s v="Yes"/>
    <s v="No"/>
    <s v="Yes"/>
    <s v="Yes"/>
    <s v="Yes"/>
    <s v="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
    <s v="WOW! Very appealing"/>
    <m/>
    <x v="3"/>
    <s v="Within 2 minutes"/>
    <s v="Yes"/>
    <s v="Yes"/>
    <s v="Yes"/>
    <x v="1"/>
    <s v="N/A"/>
    <x v="0"/>
    <s v="Yes"/>
    <s v="I asked about the style of the sunglasses, colour and the shade of the lens."/>
    <x v="0"/>
    <s v="Only the brand names were informed."/>
    <x v="1"/>
    <m/>
    <s v="Yes"/>
    <x v="1"/>
    <s v="Yes"/>
    <s v="No"/>
    <s v="Yes"/>
    <x v="0"/>
    <x v="0"/>
    <s v="Yes"/>
    <s v="Yes"/>
    <x v="0"/>
    <s v="No"/>
    <s v="The products recommended were Ray-Ban aviators, Burberry wayfarer, and Dolce &amp; Gabbana wayfarer."/>
    <s v="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
    <s v="Discount on the first pair"/>
    <m/>
    <s v="No"/>
    <s v="No"/>
    <s v="No"/>
    <s v="Asked if you were ready to purchase today^Gave information about the price, payment options"/>
    <m/>
    <s v="Yes"/>
    <s v="No"/>
    <s v="No"/>
    <s v="No"/>
    <s v="No"/>
    <s v="N/A"/>
    <s v="Yes"/>
    <x v="0"/>
    <n v="8"/>
    <s v="Yes"/>
    <n v="8"/>
    <x v="1"/>
  </r>
  <r>
    <n v="11095575"/>
    <s v="2022-10-11"/>
    <n v="94"/>
    <n v="89"/>
    <n v="90"/>
    <n v="100"/>
    <n v="100"/>
    <n v="100"/>
    <n v="100"/>
    <n v="88"/>
    <n v="100"/>
    <s v="Lucknow"/>
    <x v="7"/>
    <x v="2"/>
    <s v="IN"/>
    <s v="14:00"/>
    <s v="14:24"/>
    <n v="1440"/>
    <n v="2"/>
    <n v="1"/>
    <n v="39"/>
    <s v="Female"/>
    <s v="I was wearing green-shaded jeggings and a black polka-dot top."/>
    <s v="Abhay"/>
    <s v="Male, approximately 5'7' in height, with no spectacles, wheatish complexion with black hair, and was wearing a proper uniform."/>
    <s v="Yes"/>
    <s v="Yes"/>
    <s v="Yes"/>
    <x v="1"/>
    <s v="Yes"/>
    <s v="No"/>
    <s v="Yes"/>
    <s v="Yes"/>
    <s v="Yes"/>
    <s v="The store exterior, as well as interior, were well maintained. The store was not playing any music."/>
    <s v="Good, looks interesting"/>
    <m/>
    <x v="0"/>
    <s v="Within 2 minutes"/>
    <s v="Yes"/>
    <s v="Yes"/>
    <s v="Yes"/>
    <x v="0"/>
    <s v="No"/>
    <x v="0"/>
    <s v="Yes"/>
    <s v="The style advisor enquired if I was looking for a specific brand."/>
    <x v="0"/>
    <s v="The style advisor mentioned the brand names only."/>
    <x v="0"/>
    <s v="The style advisor asked me for the type of glasses I was looking for in Ray-Ban."/>
    <s v="Yes"/>
    <x v="0"/>
    <s v="Yes"/>
    <s v="Yes"/>
    <s v="Yes"/>
    <x v="0"/>
    <x v="0"/>
    <s v="Yes"/>
    <s v="Yes"/>
    <x v="0"/>
    <s v="Yes"/>
    <s v="The style advisor recommended the different shaped glasses from Ray-Ban."/>
    <s v="During the trial, the style advisor recommended various options for me to try on and offered genuine suggestions. He even used the styling tray and cleaned the glasses before and after the trial as well."/>
    <s v="Expensive products"/>
    <m/>
    <s v="Yes"/>
    <s v="Yes"/>
    <s v="Yes"/>
    <s v="Offered information on another product to help you decide^Gave information about the price, payment options"/>
    <m/>
    <s v="Yes"/>
    <s v="Yes"/>
    <s v="No"/>
    <s v="Yes"/>
    <s v="No"/>
    <s v="Yes"/>
    <s v="Yes"/>
    <x v="0"/>
    <n v="8"/>
    <s v="Yes"/>
    <n v="8"/>
    <x v="0"/>
  </r>
  <r>
    <n v="11095745"/>
    <s v="2022-10-18"/>
    <n v="94"/>
    <n v="100"/>
    <n v="100"/>
    <n v="100"/>
    <n v="100"/>
    <n v="100"/>
    <n v="100"/>
    <n v="63"/>
    <n v="100"/>
    <s v="Bhubaneshwar"/>
    <x v="10"/>
    <x v="3"/>
    <s v="IN"/>
    <s v="17:01"/>
    <s v="17:52"/>
    <n v="3060"/>
    <n v="2"/>
    <n v="2"/>
    <n v="37"/>
    <s v="Male"/>
    <s v="I was wearing denim jeans and a round neck t-shirt."/>
    <s v="Suman"/>
    <s v="Female, approximately 5'4' in height, fair complexion, ablack hair, wore spectacles and was wearing the Company branded t-shirt, plain jeans, and shoes, looked smart."/>
    <s v="Yes"/>
    <s v="Yes"/>
    <s v="Yes"/>
    <x v="0"/>
    <s v="Yes"/>
    <s v="No"/>
    <s v="Yes"/>
    <s v="Yes"/>
    <s v="Yes"/>
    <s v="The store branding was visible and the 25% discount on 2nd pair standee was very well displayed at the storefront. There were no cartons lying around."/>
    <s v="Good, looks interesting"/>
    <m/>
    <x v="0"/>
    <s v="Within 2 minutes"/>
    <s v="Yes"/>
    <s v="Yes"/>
    <s v="Yes"/>
    <x v="0"/>
    <s v="N/A"/>
    <x v="0"/>
    <s v="Yes"/>
    <s v="The style advisor asked the kind of glasses I liked, the type for both eye-wear and sunglasses."/>
    <x v="0"/>
    <s v="Ray-Ban and Armani were shown during the visit."/>
    <x v="0"/>
    <s v="The style advisor asked if I had used sunglasses from Ray-Ban before or not."/>
    <s v="Yes"/>
    <x v="0"/>
    <s v="Yes"/>
    <s v="Yes"/>
    <s v="Yes"/>
    <x v="0"/>
    <x v="0"/>
    <s v="Yes"/>
    <s v="Yes"/>
    <x v="0"/>
    <s v="Yes"/>
    <s v="The style advisor recommended some of the designs from Ray-Ban and Armani which were the best sellers that the store had. The style advisor also recommended some of the clip-on units which were a mix of eyewear as well as sunglasses."/>
    <s v="The overall trial experience was good. The style advisor encouraged me to touch and try the glasses and even showed me where the mirrors were kept so that I could check how I looked. The style advisor used the styling tray and even cleaned the glasses before and after the trial."/>
    <s v="Expensive products"/>
    <m/>
    <s v="Yes"/>
    <s v="Yes"/>
    <s v="Yes"/>
    <s v="Asked if you were ready to purchase today^Offered information on another product to help you decide^Shared a personal/customer's story about the product to reassure you about your purchase^Asked if you had any further questions^Gave information about the price, payment options"/>
    <m/>
    <s v="Yes"/>
    <s v="Yes"/>
    <s v="No"/>
    <s v="Yes"/>
    <s v="Yes"/>
    <s v="No"/>
    <s v="Yes"/>
    <x v="0"/>
    <n v="9"/>
    <s v="Yes"/>
    <n v="9"/>
    <x v="0"/>
  </r>
  <r>
    <n v="11084847"/>
    <s v="2022-10-08"/>
    <n v="81"/>
    <n v="89"/>
    <n v="89"/>
    <n v="80"/>
    <n v="83"/>
    <n v="75"/>
    <n v="67"/>
    <n v="71"/>
    <n v="100"/>
    <s v="Delhi"/>
    <x v="9"/>
    <x v="2"/>
    <s v="IN"/>
    <s v="15:18"/>
    <s v="15:38"/>
    <n v="1200"/>
    <n v="3"/>
    <n v="1"/>
    <n v="52"/>
    <s v="Male"/>
    <s v="I wore a polo t-shirt along with jeans and sneakers."/>
    <s v="Deepak"/>
    <s v="Male, approximately 5'8' in height, fair complexion, black hair, wore an orange t-shirt with plain jeans."/>
    <s v="Yes"/>
    <s v="Yes"/>
    <s v="Yes"/>
    <x v="1"/>
    <s v="Yes"/>
    <s v="No"/>
    <s v="Yes"/>
    <s v="Yes"/>
    <s v="Yes"/>
    <s v="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
    <s v="WOW! Very appealing"/>
    <m/>
    <x v="0"/>
    <s v="Within 2 minutes"/>
    <s v="Yes"/>
    <s v="Yes"/>
    <s v="Yes"/>
    <x v="1"/>
    <s v="N/A"/>
    <x v="0"/>
    <s v="Yes"/>
    <s v="The style advisor asked me about the shape, and color of the sunglasses and if there was any specific brand I was looking for."/>
    <x v="0"/>
    <s v="While showing the first product of Ray-Ban, the style advisor informed me that this was the Ray-Ban Aviator with Gun Metal shade since 1952."/>
    <x v="1"/>
    <m/>
    <s v="Yes"/>
    <x v="0"/>
    <s v="Yes"/>
    <s v="No"/>
    <s v="Yes"/>
    <x v="1"/>
    <x v="0"/>
    <s v="Yes"/>
    <s v="Yes"/>
    <x v="0"/>
    <s v="No"/>
    <s v="The style advisor suggested the Gucci, Giorgio Armani, and Burberry brands. He encouraged me to touch/feel and try the products. The style advisor cleaned the sunglasses before the trial."/>
    <s v="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
    <s v="Discount on the first pair"/>
    <m/>
    <s v="Yes"/>
    <s v="Yes"/>
    <s v="No"/>
    <s v="Summarized your needs and matched them to the product recommended^Asked if you had any further questions^Gave information about the price, payment options"/>
    <m/>
    <s v="Yes"/>
    <s v="No"/>
    <s v="No"/>
    <s v="Yes"/>
    <s v="No"/>
    <s v="N/A"/>
    <s v="Yes"/>
    <x v="0"/>
    <n v="9"/>
    <s v="Yes"/>
    <n v="9"/>
    <x v="1"/>
  </r>
  <r>
    <n v="11084985"/>
    <s v="2022-10-11"/>
    <n v="78"/>
    <n v="89"/>
    <n v="89"/>
    <n v="80"/>
    <n v="83"/>
    <n v="63"/>
    <n v="100"/>
    <n v="50"/>
    <n v="100"/>
    <s v="Bangalore"/>
    <x v="5"/>
    <x v="0"/>
    <s v="IN"/>
    <s v="13:23"/>
    <s v="13:55"/>
    <n v="1920"/>
    <n v="1"/>
    <n v="1"/>
    <n v="39"/>
    <s v="Male"/>
    <s v="I was wearing a lavender shirt with blue jeans."/>
    <s v="Rajiv"/>
    <s v="Male, medium build and height, aged somewhere between 30-35 years with neatly groomed black hair and was wearing a yellow t-shirt with blue jeans and was clean-shaven."/>
    <s v="Yes"/>
    <s v="Yes"/>
    <s v="Yes"/>
    <x v="1"/>
    <s v="Yes"/>
    <s v="No"/>
    <s v="Yes"/>
    <s v="Yes"/>
    <s v="Yes"/>
    <s v="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
    <s v="WOW! Very appealing"/>
    <m/>
    <x v="0"/>
    <s v="Within 2 minutes"/>
    <s v="Yes"/>
    <s v="Yes"/>
    <s v="Yes"/>
    <x v="1"/>
    <s v="N/A"/>
    <x v="0"/>
    <s v="Yes"/>
    <s v="The Style Advisor asked if I needed the glasses for casual or formal wear. He also enquired if I had any budget constraints. He asked for my preference for the frames and the color of the glass. He also asked how often I use glasses and asked if I used different types of lenses."/>
    <x v="0"/>
    <s v="The Style Advisor recommended Ray-Ban as it suited my requirements for daily wear and also because they looked trendy."/>
    <x v="1"/>
    <m/>
    <s v="Yes"/>
    <x v="0"/>
    <s v="Yes"/>
    <s v="No"/>
    <s v="Yes"/>
    <x v="0"/>
    <x v="0"/>
    <s v="Yes"/>
    <s v="No"/>
    <x v="1"/>
    <s v="No"/>
    <s v="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
    <s v="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
    <s v="Expensive products"/>
    <m/>
    <s v="Yes"/>
    <s v="Yes"/>
    <s v="Yes"/>
    <s v="Summarized your needs and matched them to the product recommended^Gave information about the price, payment options"/>
    <m/>
    <s v="Yes"/>
    <s v="Yes"/>
    <s v="No"/>
    <s v="No"/>
    <s v="No"/>
    <s v="No"/>
    <s v="Yes"/>
    <x v="1"/>
    <n v="8"/>
    <s v="Yes"/>
    <n v="9"/>
    <x v="1"/>
  </r>
  <r>
    <n v="11095982"/>
    <s v="2022-10-20"/>
    <n v="94"/>
    <n v="100"/>
    <n v="100"/>
    <n v="100"/>
    <n v="67"/>
    <n v="100"/>
    <n v="100"/>
    <n v="88"/>
    <n v="100"/>
    <s v="Delhi"/>
    <x v="9"/>
    <x v="2"/>
    <s v="IN"/>
    <s v="15:15"/>
    <s v="15:40"/>
    <n v="1500"/>
    <n v="2"/>
    <n v="1"/>
    <n v="28"/>
    <s v="Male"/>
    <s v="I was wearing jeans and shirt."/>
    <s v="Rohit"/>
    <s v="Male, approximately 5'7' in height, wheatish complexion, black hair, wearing t-shirt, properly shaven, between 25-30 years and slim."/>
    <s v="Yes"/>
    <s v="Yes"/>
    <s v="Yes"/>
    <x v="0"/>
    <s v="Yes"/>
    <s v="No"/>
    <s v="Yes"/>
    <s v="Yes"/>
    <s v="Yes"/>
    <s v="The exterior signage was clean and well-lit and in good condition. There were no cartons lying around. The store was well-maintained."/>
    <s v="Good, looks interesting"/>
    <m/>
    <x v="0"/>
    <s v="Within 2 minutes"/>
    <s v="Yes"/>
    <s v="Yes"/>
    <s v="Yes"/>
    <x v="0"/>
    <s v="Yes"/>
    <x v="0"/>
    <s v="Yes"/>
    <s v="The style advisor asked about the specific size that I was looking for."/>
    <x v="0"/>
    <s v="N/A"/>
    <x v="0"/>
    <s v="The style advisor asked what color of sunglasses I would like to look at."/>
    <s v="Yes"/>
    <x v="1"/>
    <s v="Yes"/>
    <s v="Yes"/>
    <s v="Yes"/>
    <x v="0"/>
    <x v="0"/>
    <s v="Yes"/>
    <s v="Yes"/>
    <x v="0"/>
    <s v="Yes"/>
    <s v="The style advisor recommended Ray-Ban and Versace."/>
    <s v="The overall trial experience was good. The style advisor gave me different types of brands to try and gave proper feedback, and compliments during the trial. The style advisor also used the styling tray and the micro-fiber cloth to clean the glasses."/>
    <s v="Discount on the first pair"/>
    <m/>
    <s v="Yes"/>
    <s v="Yes"/>
    <s v="Yes"/>
    <s v="Offered information on another product to help you decide^Asked if you had any further questions^Gave information about the price, payment options^Invited you back for more information or another demonstration or test. Gave you their business card or contact information."/>
    <m/>
    <s v="Yes"/>
    <s v="Yes"/>
    <s v="Yes"/>
    <s v="Yes"/>
    <s v="Yes"/>
    <s v="Yes"/>
    <s v="Yes"/>
    <x v="0"/>
    <n v="7"/>
    <s v="Yes"/>
    <n v="8"/>
    <x v="0"/>
  </r>
  <r>
    <n v="11097814"/>
    <s v="2022-10-18"/>
    <n v="92"/>
    <n v="100"/>
    <n v="100"/>
    <n v="100"/>
    <n v="100"/>
    <n v="75"/>
    <n v="100"/>
    <n v="75"/>
    <n v="100"/>
    <s v="Mumbai"/>
    <x v="4"/>
    <x v="1"/>
    <s v="IN"/>
    <s v="16:15"/>
    <s v="17:00"/>
    <n v="2700"/>
    <n v="3"/>
    <n v="4"/>
    <n v="32"/>
    <s v="Male"/>
    <s v="I was wearing jeans and t-shirt."/>
    <s v="Suraj"/>
    <s v="Male, approximately 5'9' in height, wheatish complexion, black hair, was wearing spectacles."/>
    <s v="Yes"/>
    <s v="Yes"/>
    <s v="Yes"/>
    <x v="0"/>
    <s v="Yes"/>
    <s v="No"/>
    <s v="Yes"/>
    <s v="Yes"/>
    <s v="Yes"/>
    <s v="The merchandise at the store was arranged neatly and well-displayed. The external signage was clean and well-lit. Also, the style advisor was very cordial and well-behaved. There were no cartons lying around."/>
    <s v="WOW! Very appealing"/>
    <m/>
    <x v="0"/>
    <s v="Within 2 minutes"/>
    <s v="Yes"/>
    <s v="Yes"/>
    <s v="Yes"/>
    <x v="0"/>
    <s v="Yes"/>
    <x v="0"/>
    <s v="Yes"/>
    <s v="The style advisor asked about my style preference and also asked whether I was looking for glasses to gift."/>
    <x v="0"/>
    <s v="The style advisor was courteous and well behaved."/>
    <x v="0"/>
    <s v="The style advisor asked whether I wanted to check the glasses for myself or for someone else."/>
    <s v="Yes"/>
    <x v="0"/>
    <s v="Yes"/>
    <s v="Yes"/>
    <s v="Yes"/>
    <x v="0"/>
    <x v="0"/>
    <s v="No"/>
    <s v="No"/>
    <x v="0"/>
    <s v="Yes"/>
    <s v="The style advisor recommended Bvlgari."/>
    <s v="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
    <s v="Expensive products"/>
    <m/>
    <s v="Yes"/>
    <s v="Yes"/>
    <s v="Yes"/>
    <s v="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
    <m/>
    <s v="Yes"/>
    <s v="Yes"/>
    <s v="No"/>
    <s v="No"/>
    <s v="No"/>
    <s v="Yes"/>
    <s v="Yes"/>
    <x v="0"/>
    <n v="9"/>
    <s v="Yes"/>
    <n v="8"/>
    <x v="0"/>
  </r>
  <r>
    <n v="11085982"/>
    <s v="2022-10-08"/>
    <n v="33"/>
    <n v="100"/>
    <n v="33"/>
    <n v="20"/>
    <n v="0"/>
    <n v="0"/>
    <n v="33"/>
    <n v="25"/>
    <n v="0"/>
    <s v="Guwahati"/>
    <x v="11"/>
    <x v="2"/>
    <s v="IN"/>
    <s v="12:17"/>
    <s v="12:27"/>
    <n v="600"/>
    <n v="1"/>
    <n v="0"/>
    <n v="43"/>
    <s v="Male"/>
    <s v="I was wearing casual jeans with a shirt and Adidas shoes."/>
    <s v="Probin"/>
    <s v="Male, approximately 5'6' in height, black hair, fair complexion. He was well dressed and was wearing the Company uniform. with plain jeans and shoes, clean-shaven with combed hair."/>
    <s v="Yes"/>
    <s v="Yes"/>
    <s v="Yes"/>
    <x v="0"/>
    <s v="Yes"/>
    <s v="No"/>
    <s v="Yes"/>
    <s v="Yes"/>
    <s v="Yes"/>
    <s v="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
    <s v="Good, looks interesting"/>
    <m/>
    <x v="4"/>
    <s v="After 2 minutes"/>
    <s v="Yes"/>
    <s v="Yes"/>
    <s v="Yes"/>
    <x v="1"/>
    <s v="N/A"/>
    <x v="1"/>
    <s v="No"/>
    <s v="Nothing was asked about my requirements. I proactively approached the style advisor and asked for the sunglasses."/>
    <x v="0"/>
    <s v="The style advisor was not proactive with the sales and mentioned only the brand names of the sunglasses I was looking for."/>
    <x v="1"/>
    <m/>
    <s v="No"/>
    <x v="1"/>
    <s v="No"/>
    <s v="No"/>
    <s v="No"/>
    <x v="1"/>
    <x v="1"/>
    <s v="No"/>
    <s v="No"/>
    <x v="1"/>
    <s v="No"/>
    <s v="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
    <s v="As the trial was proactively initiated by me, there was not much to share about the trial experience. The style advisor made no comments on the post-trial as well and neither did he use the styling tray or even offered to clean the glasses before and after the trial."/>
    <s v="Expensive products"/>
    <m/>
    <s v="No"/>
    <s v="Yes"/>
    <s v="No"/>
    <s v="None of the above"/>
    <m/>
    <s v="No"/>
    <s v="No"/>
    <s v="No"/>
    <s v="No"/>
    <s v="No"/>
    <s v="No"/>
    <s v="Yes"/>
    <x v="1"/>
    <n v="6"/>
    <s v="No"/>
    <n v="7"/>
    <x v="2"/>
  </r>
  <r>
    <n v="11098282"/>
    <s v="2022-10-20"/>
    <n v="96"/>
    <n v="100"/>
    <n v="100"/>
    <n v="80"/>
    <n v="83"/>
    <n v="100"/>
    <n v="100"/>
    <n v="100"/>
    <n v="100"/>
    <s v="Kolkatta"/>
    <x v="12"/>
    <x v="3"/>
    <s v="IN"/>
    <s v="15:00"/>
    <s v="16:16"/>
    <n v="4560"/>
    <n v="4"/>
    <n v="1"/>
    <n v="51"/>
    <s v="Female"/>
    <s v="I was wearing a white printed kurti and jeans."/>
    <s v="Priyanka"/>
    <s v="Female, approximately 5 feet in height, dark complexion, was wearing the Company branded t-shirt, plain black jeans, black shoes, and hair tied in a bun."/>
    <s v="Yes"/>
    <s v="Yes"/>
    <s v="Yes"/>
    <x v="0"/>
    <s v="Yes"/>
    <s v="No"/>
    <s v="Yes"/>
    <s v="Yes"/>
    <s v="Yes"/>
    <s v="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
    <s v="WOW! Very appealing"/>
    <m/>
    <x v="0"/>
    <s v="Within 2 minutes"/>
    <s v="Yes"/>
    <s v="Yes"/>
    <s v="Yes"/>
    <x v="0"/>
    <s v="N/A"/>
    <x v="0"/>
    <s v="Yes"/>
    <s v="The style advisor asked if I needed the glasses for maximum coverage or deep color."/>
    <x v="0"/>
    <s v="The style advisor said that the glasses had a shine on them and they were ultraviolet rays protected."/>
    <x v="1"/>
    <m/>
    <s v="Yes"/>
    <x v="0"/>
    <s v="Yes"/>
    <s v="No"/>
    <s v="Yes"/>
    <x v="0"/>
    <x v="0"/>
    <s v="Yes"/>
    <s v="Yes"/>
    <x v="0"/>
    <s v="Yes"/>
    <s v="The products recommended were hexagon-shaped Prada and Ray-Ban glasses. The style advisor also recommended glasses from Burberry and Gucci."/>
    <s v="Overall, it was a great experience. The style advisor's friendliness and politeness were notable. I was offered Prada, Burberry, and Gucci glasses for the trial. The style advisor gave proper compliments and corrections. He even took my feedback on the products tried during the trial."/>
    <s v="Discount on the first pair"/>
    <m/>
    <s v="Yes"/>
    <s v="Yes"/>
    <s v="Yes"/>
    <s v="Asked if you were ready to purchase today^Offered information on another product to help you decide^Summarized your needs and matched them to the product recommended"/>
    <m/>
    <s v="Yes"/>
    <s v="Yes"/>
    <s v="Yes"/>
    <s v="Yes"/>
    <s v="No"/>
    <s v="Yes"/>
    <s v="Yes"/>
    <x v="0"/>
    <n v="9"/>
    <s v="Yes"/>
    <n v="9"/>
    <x v="0"/>
  </r>
  <r>
    <n v="11106986"/>
    <s v="2022-10-27"/>
    <n v="94"/>
    <n v="100"/>
    <n v="100"/>
    <n v="100"/>
    <n v="83"/>
    <n v="100"/>
    <n v="100"/>
    <n v="75"/>
    <n v="100"/>
    <s v="Chandigarth"/>
    <x v="8"/>
    <x v="2"/>
    <s v="IN"/>
    <s v="12:46"/>
    <s v="13:09"/>
    <n v="1380"/>
    <n v="3"/>
    <n v="3"/>
    <n v="33"/>
    <s v="Male"/>
    <s v="I was wearing shirt with dark blue denims and white champions shoes."/>
    <s v="Varinder"/>
    <s v="Male, approximately 5'7' in height, fair complexion, was wearing the Company brand uniform, slim build, a silver chain, and a face mask."/>
    <s v="Yes"/>
    <s v="Yes"/>
    <s v="Yes"/>
    <x v="0"/>
    <s v="Yes"/>
    <s v="No"/>
    <s v="Yes"/>
    <s v="Yes"/>
    <s v="Yes"/>
    <s v="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
    <s v="WOW! Very appealing"/>
    <m/>
    <x v="0"/>
    <s v="Within 2 minutes"/>
    <s v="Yes"/>
    <s v="Yes"/>
    <s v="Yes"/>
    <x v="0"/>
    <s v="N/A"/>
    <x v="0"/>
    <s v="Yes"/>
    <s v="The style advisor asked what I was looking for and asked if I was interested in a particular brand."/>
    <x v="0"/>
    <s v="The style advisor first told me about the brand of the sunglasses and then the shades of models that were available."/>
    <x v="0"/>
    <s v="The style advisor asked me questions related to my interest and need pertaining to that brand."/>
    <s v="Yes"/>
    <x v="0"/>
    <s v="Yes"/>
    <s v="No"/>
    <s v="Yes"/>
    <x v="0"/>
    <x v="0"/>
    <s v="Yes"/>
    <s v="Yes"/>
    <x v="0"/>
    <s v="Yes"/>
    <s v="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
    <s v="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
    <s v="Discount on the first pair"/>
    <m/>
    <s v="Yes"/>
    <s v="Yes"/>
    <s v="Yes"/>
    <s v="Asked if you were ready to purchase today^Offered information on another product to help you decide^Summarized your needs and matched them to the product recommended^Asked if you had any further questions^Gave information about the price, payment options"/>
    <m/>
    <s v="Yes"/>
    <s v="Yes"/>
    <s v="No"/>
    <s v="No"/>
    <s v="No"/>
    <s v="Yes"/>
    <s v="Yes"/>
    <x v="0"/>
    <n v="10"/>
    <s v="Yes"/>
    <n v="10"/>
    <x v="0"/>
  </r>
  <r>
    <n v="11086637"/>
    <s v="2022-10-07"/>
    <n v="83"/>
    <n v="89"/>
    <n v="67"/>
    <n v="100"/>
    <n v="100"/>
    <n v="75"/>
    <n v="100"/>
    <n v="71"/>
    <n v="100"/>
    <s v="Kolkatta"/>
    <x v="12"/>
    <x v="3"/>
    <s v="IN"/>
    <s v="17:45"/>
    <s v="18:10"/>
    <n v="1500"/>
    <n v="2"/>
    <n v="1"/>
    <n v="40"/>
    <s v="Female"/>
    <s v="I was wearing a yellow printed kurta with a beige coloured dupatta."/>
    <s v="Rohit"/>
    <s v="Male, average height, fair complexion, short black hair, around 30 years old, and medium build."/>
    <s v="Yes"/>
    <s v="Yes"/>
    <s v="Yes"/>
    <x v="1"/>
    <s v="Yes"/>
    <s v="No"/>
    <s v="Yes"/>
    <s v="Yes"/>
    <s v="Yes"/>
    <s v="The presentation of the outlet was very well done. It was attractive."/>
    <s v="WOW! Very appealing"/>
    <m/>
    <x v="5"/>
    <s v="Within 2 minutes"/>
    <s v="Yes"/>
    <s v="No"/>
    <s v="Yes"/>
    <x v="1"/>
    <s v="N/A"/>
    <x v="0"/>
    <s v="Yes"/>
    <s v="The style advisor asked me about the brand or any particular shape of eye wear that I was looking for."/>
    <x v="0"/>
    <s v="The style advisor was supportive and took care of the purchase need well."/>
    <x v="0"/>
    <s v="I showed an interest in the international brands and the style advisor showed the products as per my interest. He updated me on the ongoing offer which was flat 25% off on the second pair."/>
    <s v="Yes"/>
    <x v="0"/>
    <s v="Yes"/>
    <s v="Yes"/>
    <s v="Yes"/>
    <x v="0"/>
    <x v="0"/>
    <s v="No"/>
    <s v="No"/>
    <x v="0"/>
    <s v="Yes"/>
    <s v="The sunglasses from the brands Prada, Burberry, TB, and Versace were recommended."/>
    <s v="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
    <s v="Discount on the first pair"/>
    <m/>
    <s v="Yes"/>
    <s v="Yes"/>
    <s v="Yes"/>
    <s v="Offered information on another product to help you decide^Gave information about the price, payment options"/>
    <m/>
    <s v="Yes"/>
    <s v="Yes"/>
    <s v="No"/>
    <s v="No"/>
    <s v="No"/>
    <s v="N/A"/>
    <s v="Yes"/>
    <x v="0"/>
    <n v="8"/>
    <s v="Yes"/>
    <n v="8"/>
    <x v="1"/>
  </r>
  <r>
    <n v="11078689"/>
    <s v="2022-10-01"/>
    <n v="58"/>
    <n v="100"/>
    <n v="56"/>
    <n v="80"/>
    <n v="17"/>
    <n v="50"/>
    <n v="0"/>
    <n v="57"/>
    <n v="100"/>
    <s v="Delhi"/>
    <x v="9"/>
    <x v="2"/>
    <s v="IN"/>
    <s v="12:25"/>
    <s v="12:42"/>
    <n v="1020"/>
    <n v="2"/>
    <n v="5"/>
    <n v="23"/>
    <s v="Male"/>
    <s v="I was wearing a formal shirt and trousers."/>
    <s v="Kamal"/>
    <s v="Male, approximately 5'10' in height, black hair, wore no spectacles and was wearing an orange coloured branded t-shirt, blue jeansY2:Y61 with casual shoes, clean-shaven and was wearing a mask."/>
    <s v="Yes"/>
    <s v="Yes"/>
    <s v="Yes"/>
    <x v="0"/>
    <s v="Yes"/>
    <s v="No"/>
    <s v="Yes"/>
    <s v="Yes"/>
    <s v="Yes"/>
    <s v="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
    <s v="WOW! Very appealing"/>
    <m/>
    <x v="5"/>
    <s v="After 2 minutes"/>
    <s v="Yes"/>
    <s v="Yes"/>
    <s v="Yes"/>
    <x v="1"/>
    <s v="N/A"/>
    <x v="0"/>
    <s v="Yes"/>
    <s v="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
    <x v="0"/>
    <s v="The style advisor informed me about the brand name while showing the sunglasses."/>
    <x v="1"/>
    <m/>
    <s v="Yes"/>
    <x v="1"/>
    <s v="No"/>
    <s v="No"/>
    <s v="Yes"/>
    <x v="1"/>
    <x v="0"/>
    <s v="No"/>
    <s v="No"/>
    <x v="0"/>
    <s v="No"/>
    <s v="The products recommended by the style advisor were Aviator from Ray-Ban, Wayfarer from Ray-Ban, Wayfarer from Dolce &amp; Gabbana, and Giorgio Armani."/>
    <s v="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
    <s v="Discount on the first pair"/>
    <m/>
    <s v="No"/>
    <s v="No"/>
    <s v="No"/>
    <s v="Gave information about the price, payment options"/>
    <m/>
    <s v="Yes"/>
    <s v="Yes"/>
    <s v="No"/>
    <s v="No"/>
    <s v="No"/>
    <s v="N/A"/>
    <s v="Yes"/>
    <x v="1"/>
    <n v="8"/>
    <s v="Yes"/>
    <n v="7"/>
    <x v="3"/>
  </r>
  <r>
    <n v="11087195"/>
    <s v="2022-10-07"/>
    <n v="80"/>
    <n v="100"/>
    <n v="70"/>
    <n v="80"/>
    <n v="83"/>
    <n v="100"/>
    <n v="100"/>
    <n v="38"/>
    <n v="100"/>
    <s v="Pune"/>
    <x v="4"/>
    <x v="1"/>
    <s v="IN"/>
    <s v="14:58"/>
    <s v="15:32"/>
    <n v="2040"/>
    <n v="3"/>
    <n v="7"/>
    <n v="40"/>
    <s v="Female"/>
    <s v="I was wearing a t-shirt with pants."/>
    <s v="Samir Pathan"/>
    <s v="Male, approximately 5'6'' in height, black hair, was wearing a plain blue jeans with black colour shoes, was wearing a mask, and medium build."/>
    <s v="Yes"/>
    <s v="Yes"/>
    <s v="Yes"/>
    <x v="0"/>
    <s v="Yes"/>
    <s v="No"/>
    <s v="Yes"/>
    <s v="Yes"/>
    <s v="Yes"/>
    <s v="The store was well maintained. All merchandise was well arranged as per the brand. The style advisor was knowledgeable and helpful."/>
    <s v="Good, looks interesting"/>
    <m/>
    <x v="5"/>
    <s v="Within 2 minutes"/>
    <s v="Yes"/>
    <s v="Yes"/>
    <s v="Yes"/>
    <x v="1"/>
    <s v="No"/>
    <x v="0"/>
    <s v="Yes"/>
    <s v="The style advisor asked me what kind of eyeglasses I was looking."/>
    <x v="0"/>
    <s v="I carried one bag with myself but the style advisor did not tell me to keep it aside."/>
    <x v="1"/>
    <m/>
    <s v="Yes"/>
    <x v="0"/>
    <s v="Yes"/>
    <s v="No"/>
    <s v="Yes"/>
    <x v="0"/>
    <x v="0"/>
    <s v="Yes"/>
    <s v="Yes"/>
    <x v="0"/>
    <s v="Yes"/>
    <s v="The style advisor encouraged me to touch, feel and try the products. He cleaned all trial products before and after the trial. He behaved professionally. He suggested I should carry the lens cleaner spray along with spectacular. After the trial, he asked me for the feedback."/>
    <s v="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
    <s v="Expensive products"/>
    <m/>
    <s v="Yes"/>
    <s v="Yes"/>
    <s v="Yes"/>
    <s v="Summarized your needs and matched them to the product recommended^Invited you back for more information or another demonstration or test. Gave you their business card or contact information."/>
    <m/>
    <s v="Yes"/>
    <s v="Yes"/>
    <s v="No"/>
    <s v="No"/>
    <s v="No"/>
    <s v="No"/>
    <s v="No"/>
    <x v="1"/>
    <n v="7"/>
    <s v="Yes"/>
    <n v="10"/>
    <x v="1"/>
  </r>
  <r>
    <n v="11090138"/>
    <s v="2022-10-20"/>
    <n v="82"/>
    <n v="78"/>
    <n v="89"/>
    <n v="60"/>
    <n v="100"/>
    <n v="88"/>
    <n v="100"/>
    <n v="63"/>
    <n v="100"/>
    <s v="Kanpur"/>
    <x v="7"/>
    <x v="2"/>
    <s v="IN"/>
    <s v="16:05"/>
    <s v="16:36"/>
    <n v="1860"/>
    <n v="3"/>
    <n v="3"/>
    <n v="33"/>
    <s v="Female"/>
    <s v="I was wearing a palazzo and Kurti."/>
    <s v="Sagar Prathak"/>
    <s v="Male, approximately 5'88' in height, fair complexion, light brown hair color, was not wearing spectacles and was wearing the Company uniform, clean-shaven and their hairstyle was done properly."/>
    <s v="Yes"/>
    <s v="Yes"/>
    <s v="Yes"/>
    <x v="1"/>
    <s v="Yes"/>
    <s v="Yes"/>
    <s v="Yes"/>
    <s v="Yes"/>
    <s v="Yes"/>
    <s v="The store entrance was attractive and inviting, and all the windows and facade were clean and well except for the cartons that were lying around. Music was not played at the store."/>
    <s v="WOW! Very appealing"/>
    <m/>
    <x v="5"/>
    <s v="Within 2 minutes"/>
    <s v="Yes"/>
    <s v="Yes"/>
    <s v="Yes"/>
    <x v="0"/>
    <s v="N/A"/>
    <x v="0"/>
    <s v="Yes"/>
    <s v="The style advisor asked which type of shades I was looking for."/>
    <x v="1"/>
    <s v="N/A"/>
    <x v="1"/>
    <m/>
    <s v="Yes"/>
    <x v="0"/>
    <s v="Yes"/>
    <s v="Yes"/>
    <s v="Yes"/>
    <x v="0"/>
    <x v="0"/>
    <s v="Yes"/>
    <s v="Yes"/>
    <x v="0"/>
    <s v="No"/>
    <s v="The style advisor showed me many sunglasses from different brands that they had at the store with the price range starting from 4000/-. The style advisor showed me different shades of black, purple, and rose gold and all the UV-protected aviators."/>
    <s v="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
    <s v="Expensive products"/>
    <m/>
    <s v="Yes"/>
    <s v="Yes"/>
    <s v="Yes"/>
    <s v="Asked if you were ready to purchase today^Offered information on another product to help you decide^Asked if you had any further questions^Gave information about the price, payment options"/>
    <m/>
    <s v="Yes"/>
    <s v="Yes"/>
    <s v="No"/>
    <s v="No"/>
    <s v="No"/>
    <s v="No"/>
    <s v="Yes"/>
    <x v="0"/>
    <n v="9"/>
    <s v="Yes"/>
    <n v="9"/>
    <x v="1"/>
  </r>
  <r>
    <n v="11095309"/>
    <s v="2022-10-15"/>
    <n v="84"/>
    <n v="78"/>
    <n v="89"/>
    <n v="80"/>
    <n v="100"/>
    <n v="75"/>
    <n v="100"/>
    <n v="75"/>
    <n v="100"/>
    <s v="Surat"/>
    <x v="1"/>
    <x v="1"/>
    <s v="IN"/>
    <s v="17:48"/>
    <s v="18:20"/>
    <n v="1920"/>
    <n v="3"/>
    <n v="1"/>
    <n v="35"/>
    <s v="Female"/>
    <s v="I was wearing a kurti with leggings."/>
    <s v="Santosh Jadhav"/>
    <s v="Male, approximately 5'5' in height, wheatish complexion, black short hair, did not wear spectacles, was wearing an orange t-shirt with jeans, in his 20s, and medium build."/>
    <s v="Yes"/>
    <s v="Yes"/>
    <s v="Yes"/>
    <x v="1"/>
    <s v="No"/>
    <s v="No"/>
    <s v="Yes"/>
    <s v="Yes"/>
    <s v="Yes"/>
    <s v="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
    <s v="Good, looks interesting"/>
    <m/>
    <x v="0"/>
    <s v="Within 2 minutes"/>
    <s v="Yes"/>
    <s v="Yes"/>
    <s v="Yes"/>
    <x v="1"/>
    <s v="N/A"/>
    <x v="0"/>
    <s v="Yes"/>
    <s v="The style advisor asked about my profession and also asked if I was looking at the sunglasses for myself or my family members."/>
    <x v="0"/>
    <s v="No additional remarks were made."/>
    <x v="1"/>
    <m/>
    <s v="Yes"/>
    <x v="0"/>
    <s v="Yes"/>
    <s v="Yes"/>
    <s v="Yes"/>
    <x v="0"/>
    <x v="0"/>
    <s v="No"/>
    <s v="No"/>
    <x v="0"/>
    <s v="Yes"/>
    <s v="The style advisor recommended sunglasses from the brands such as Versace, Prada, Burberry, ray ban, etc."/>
    <s v="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
    <s v="Expensive products"/>
    <m/>
    <s v="Yes"/>
    <s v="Yes"/>
    <s v="Yes"/>
    <s v="Asked if you were ready to purchase today^Gave information about the price, payment options"/>
    <m/>
    <s v="Yes"/>
    <s v="Yes"/>
    <s v="Yes"/>
    <s v="No"/>
    <s v="Yes"/>
    <s v="Yes"/>
    <s v="Yes"/>
    <x v="0"/>
    <n v="9"/>
    <s v="Yes"/>
    <n v="9"/>
    <x v="1"/>
  </r>
  <r>
    <n v="11095478"/>
    <s v="2022-10-18"/>
    <n v="73"/>
    <n v="89"/>
    <n v="89"/>
    <n v="80"/>
    <n v="50"/>
    <n v="63"/>
    <n v="100"/>
    <n v="50"/>
    <n v="100"/>
    <s v="Hyderabad"/>
    <x v="6"/>
    <x v="0"/>
    <s v="IN"/>
    <s v="16:00"/>
    <s v="16:29"/>
    <n v="1740"/>
    <n v="2"/>
    <n v="2"/>
    <n v="45"/>
    <s v="Female"/>
    <s v="I was wearing a saree."/>
    <s v="Suresh"/>
    <s v="Male, approximately 5'5' in height, fair complexion, did not wear spectacles, was wearing the Company branded t-shirt with jeans, had a beard, in his 30s, medium build."/>
    <s v="Yes"/>
    <s v="Yes"/>
    <s v="Yes"/>
    <x v="1"/>
    <s v="Yes"/>
    <s v="No"/>
    <s v="Yes"/>
    <s v="Yes"/>
    <s v="Yes"/>
    <s v="The store was neatly maintained and the style advisors were very helpful and professional. Music was not played and there were no cartons lying around the store."/>
    <s v="Good, looks interesting"/>
    <m/>
    <x v="2"/>
    <s v="Within 2 minutes"/>
    <s v="Yes"/>
    <s v="Yes"/>
    <s v="Yes"/>
    <x v="0"/>
    <s v="N/A"/>
    <x v="0"/>
    <s v="Yes"/>
    <s v="The style advisor asked me about my preferences like the color of the lenses and the brand."/>
    <x v="0"/>
    <s v="The style advisor mentioned only the brand names but he showed enthusiasm. He was very proactive and helpful."/>
    <x v="1"/>
    <m/>
    <s v="Yes"/>
    <x v="1"/>
    <s v="Yes"/>
    <s v="No"/>
    <s v="Yes"/>
    <x v="0"/>
    <x v="0"/>
    <s v="No"/>
    <s v="No"/>
    <x v="0"/>
    <s v="No"/>
    <s v="The style advisor showed me more models from Prada than the other brands."/>
    <s v="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
    <s v="Expensive products"/>
    <m/>
    <s v="Yes"/>
    <s v="Yes"/>
    <s v="Yes"/>
    <s v="Offered information on another product to help you decide^Gave information about the price, payment options"/>
    <m/>
    <s v="Yes"/>
    <s v="Yes"/>
    <s v="No"/>
    <s v="No"/>
    <s v="No"/>
    <s v="No"/>
    <s v="Yes"/>
    <x v="1"/>
    <n v="9"/>
    <s v="Yes"/>
    <n v="9"/>
    <x v="1"/>
  </r>
  <r>
    <n v="11095494"/>
    <s v="2022-10-18"/>
    <n v="39"/>
    <n v="78"/>
    <n v="67"/>
    <n v="0"/>
    <n v="17"/>
    <n v="13"/>
    <n v="67"/>
    <n v="25"/>
    <n v="0"/>
    <s v="Hyderabad"/>
    <x v="6"/>
    <x v="0"/>
    <s v="IN"/>
    <s v="15:30"/>
    <s v="15:55"/>
    <n v="1500"/>
    <n v="1"/>
    <n v="1"/>
    <n v="55"/>
    <s v="Male"/>
    <s v="I was wearing a trouser and sweatshirt."/>
    <s v="The style advisor did not mention his name."/>
    <s v="Male, approximately 5'10' in height, fair complexion, and was wearing an orange t-shirt, jeans, and shoes, had a beard, was around 24 years and medium build."/>
    <s v="Yes"/>
    <s v="Yes"/>
    <s v="Yes"/>
    <x v="1"/>
    <s v="Yes"/>
    <s v="No"/>
    <s v="Yes"/>
    <s v="No"/>
    <s v="Yes"/>
    <s v="The sunglasses were not arranged according to the brand and frame type. Some of the sunglasses were kept under a different brand. There were no cartons lying around the store. Music was not played at the store."/>
    <s v="Good, looks interesting"/>
    <m/>
    <x v="3"/>
    <s v="Within 2 minutes"/>
    <s v="Yes"/>
    <s v="Yes"/>
    <s v="Yes"/>
    <x v="1"/>
    <s v="N/A"/>
    <x v="1"/>
    <s v="No"/>
    <s v="The style advisor did not ask any questions."/>
    <x v="1"/>
    <s v="The style adviser was not very active. The style advisor even refused to tell his name."/>
    <x v="1"/>
    <m/>
    <s v="Yes"/>
    <x v="1"/>
    <s v="No"/>
    <s v="No"/>
    <s v="Yes"/>
    <x v="1"/>
    <x v="1"/>
    <s v="No"/>
    <s v="No"/>
    <x v="1"/>
    <s v="No"/>
    <s v="The style advisor did not recommend any products. No additional product was recommended to complete the look."/>
    <s v="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
    <s v="Discount on the first pair"/>
    <m/>
    <s v="Yes"/>
    <s v="No"/>
    <s v="Yes"/>
    <s v="Gave information about the price, payment options"/>
    <m/>
    <s v="No"/>
    <s v="Yes"/>
    <s v="No"/>
    <s v="No"/>
    <s v="No"/>
    <s v="No"/>
    <s v="No"/>
    <x v="1"/>
    <n v="5"/>
    <s v="No"/>
    <n v="5"/>
    <x v="2"/>
  </r>
  <r>
    <n v="11095498"/>
    <s v="2022-10-21"/>
    <n v="71"/>
    <n v="89"/>
    <n v="78"/>
    <n v="60"/>
    <n v="50"/>
    <n v="75"/>
    <n v="67"/>
    <n v="63"/>
    <n v="100"/>
    <s v="Hyderabad"/>
    <x v="6"/>
    <x v="0"/>
    <s v="IN"/>
    <s v="13:08"/>
    <s v="13:36"/>
    <n v="1680"/>
    <n v="2"/>
    <n v="1"/>
    <n v="56"/>
    <s v="Male"/>
    <s v="I was wearing chinos with sweatshirt."/>
    <s v="Ali"/>
    <s v="Male, approximately 5'6' in height, fair complexion, and was wearing an orange t-shirt, and jeans, had a beard, and a slim build, in his 30s."/>
    <s v="Yes"/>
    <s v="Yes"/>
    <s v="Yes"/>
    <x v="1"/>
    <s v="Yes"/>
    <s v="No"/>
    <s v="Yes"/>
    <s v="Yes"/>
    <s v="Yes"/>
    <s v="Strategically placed store in the double corner of the floor in the mall. Excellent visibility. Music was not played and there were no cartons lying around."/>
    <s v="WOW! Very appealing"/>
    <m/>
    <x v="1"/>
    <s v="Within 2 minutes"/>
    <s v="Yes"/>
    <s v="Yes"/>
    <s v="Yes"/>
    <x v="0"/>
    <s v="N/A"/>
    <x v="0"/>
    <s v="Yes"/>
    <s v="The style adviser did not ask any questions but only answered questions by me."/>
    <x v="1"/>
    <s v="N/A"/>
    <x v="1"/>
    <m/>
    <s v="Yes"/>
    <x v="1"/>
    <s v="Yes"/>
    <s v="No"/>
    <s v="Yes"/>
    <x v="0"/>
    <x v="0"/>
    <s v="Yes"/>
    <s v="Yes"/>
    <x v="1"/>
    <s v="No"/>
    <s v="The style adviser did not recommend any products but showed me the models that I preferred."/>
    <s v="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
    <s v="Discount on the first pair"/>
    <m/>
    <s v="Yes"/>
    <s v="Yes"/>
    <s v="No"/>
    <s v="Offered information on another product to help you decide^Asked if you had any further questions^Gave information about the price, payment options"/>
    <m/>
    <s v="Yes"/>
    <s v="Yes"/>
    <s v="Yes"/>
    <s v="Yes"/>
    <s v="No"/>
    <s v="No"/>
    <s v="No"/>
    <x v="1"/>
    <n v="10"/>
    <s v="Yes"/>
    <n v="10"/>
    <x v="1"/>
  </r>
  <r>
    <n v="11084277"/>
    <s v="2022-10-08"/>
    <n v="61"/>
    <n v="78"/>
    <n v="67"/>
    <n v="60"/>
    <n v="83"/>
    <n v="38"/>
    <n v="67"/>
    <n v="38"/>
    <n v="100"/>
    <s v="Pune"/>
    <x v="4"/>
    <x v="1"/>
    <s v="IN"/>
    <s v="14:23"/>
    <s v="14:51"/>
    <n v="1680"/>
    <n v="3"/>
    <n v="1"/>
    <n v="31"/>
    <s v="Male"/>
    <s v="I was wearing a black t-shirt with blue jeans."/>
    <s v="Yasin Kaif"/>
    <s v="Male, approximately 5'7'' in height, fair complexion, and was wearing the Company branded t-shirt."/>
    <s v="Yes"/>
    <s v="Yes"/>
    <s v="Yes"/>
    <x v="1"/>
    <s v="No"/>
    <s v="No"/>
    <s v="Yes"/>
    <s v="Yes"/>
    <s v="Yes"/>
    <s v="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
    <s v="Good, looks interesting"/>
    <m/>
    <x v="6"/>
    <s v="Within 2 minutes"/>
    <s v="Yes"/>
    <s v="No"/>
    <s v="Yes"/>
    <x v="1"/>
    <s v="N/A"/>
    <x v="0"/>
    <s v="Yes"/>
    <s v="There were no questions asked by the style advisor."/>
    <x v="1"/>
    <s v="The style advisor informed us about the 2-year warranty that the product would come with 6 months of replacement coverage, and also informed us that the warranty was applicable across the globe."/>
    <x v="1"/>
    <m/>
    <s v="Yes"/>
    <x v="0"/>
    <s v="Yes"/>
    <s v="No"/>
    <s v="Yes"/>
    <x v="1"/>
    <x v="1"/>
    <s v="Yes"/>
    <s v="Yes"/>
    <x v="1"/>
    <s v="No"/>
    <s v="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
    <s v="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
    <s v="Expensive products"/>
    <m/>
    <s v="Yes"/>
    <s v="Yes"/>
    <s v="No"/>
    <s v="Gave information about the price, payment options"/>
    <m/>
    <s v="Yes"/>
    <s v="Yes"/>
    <s v="No"/>
    <s v="No"/>
    <s v="No"/>
    <s v="No"/>
    <s v="No"/>
    <x v="1"/>
    <n v="8"/>
    <s v="Yes"/>
    <n v="8"/>
    <x v="3"/>
  </r>
  <r>
    <n v="11084781"/>
    <s v="2022-10-13"/>
    <n v="65"/>
    <n v="89"/>
    <n v="89"/>
    <n v="80"/>
    <n v="50"/>
    <n v="25"/>
    <n v="33"/>
    <n v="63"/>
    <n v="100"/>
    <s v="Cochin"/>
    <x v="13"/>
    <x v="0"/>
    <s v="IN"/>
    <s v="15:05"/>
    <s v="15:30"/>
    <n v="1500"/>
    <n v="2"/>
    <n v="1"/>
    <n v="42"/>
    <s v="Male"/>
    <s v="I was wearing a formal shirt and trousers."/>
    <s v="Ashish"/>
    <s v="Male approximately 5'11'' in height, wore spectacles, fair complexion with black hair, and was wearing a casual shirt with blue jeans."/>
    <s v="Yes"/>
    <s v="Yes"/>
    <s v="Yes"/>
    <x v="1"/>
    <s v="Yes"/>
    <s v="No"/>
    <s v="Yes"/>
    <s v="Yes"/>
    <s v="Yes"/>
    <s v="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
    <s v="Good, looks interesting"/>
    <m/>
    <x v="0"/>
    <s v="Within 2 minutes"/>
    <s v="Yes"/>
    <s v="Yes"/>
    <s v="Yes"/>
    <x v="1"/>
    <s v="N/A"/>
    <x v="0"/>
    <s v="Yes"/>
    <s v="The style advisor asked about the particular brand I was looking for."/>
    <x v="0"/>
    <s v="While suggesting the products, the style advisor mentioned only the brand names."/>
    <x v="1"/>
    <m/>
    <s v="Yes"/>
    <x v="0"/>
    <s v="No"/>
    <s v="No"/>
    <s v="Yes"/>
    <x v="1"/>
    <x v="1"/>
    <s v="No"/>
    <s v="No"/>
    <x v="1"/>
    <s v="Yes"/>
    <s v="Since the aviators from Ray-Ban that I mentioned were out of stock, the style advisor recommended aviator glasses from other brands."/>
    <s v="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
    <s v="Discount on the first pair"/>
    <m/>
    <s v="No"/>
    <s v="No"/>
    <s v="Yes"/>
    <s v="Offered information on another product to help you decide^Gave information about the price, payment options"/>
    <m/>
    <s v="Yes"/>
    <s v="Yes"/>
    <s v="No"/>
    <s v="No"/>
    <s v="No"/>
    <s v="Yes"/>
    <s v="Yes"/>
    <x v="1"/>
    <n v="6"/>
    <s v="Yes"/>
    <n v="6"/>
    <x v="3"/>
  </r>
  <r>
    <n v="11084845"/>
    <s v="2022-10-08"/>
    <n v="67"/>
    <n v="89"/>
    <n v="78"/>
    <n v="80"/>
    <n v="50"/>
    <n v="75"/>
    <n v="0"/>
    <n v="43"/>
    <n v="100"/>
    <s v="Delhi"/>
    <x v="9"/>
    <x v="2"/>
    <s v="IN"/>
    <s v="16:35"/>
    <s v="16:52"/>
    <n v="1020"/>
    <n v="4"/>
    <n v="2"/>
    <n v="52"/>
    <s v="Male"/>
    <s v="I wore a polo t-shirt along with jeans and sneakers."/>
    <s v="Neeraj"/>
    <s v="Male, approximately 5'9' in height, fair complexion, black hair, wore an orange t-shirt with plain jeans and casual shoes, wore no spectacles, and had a light beard."/>
    <s v="Yes"/>
    <s v="Yes"/>
    <s v="Yes"/>
    <x v="1"/>
    <s v="Yes"/>
    <s v="No"/>
    <s v="Yes"/>
    <s v="Yes"/>
    <s v="Yes"/>
    <s v="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
    <s v="WOW! Very appealing"/>
    <m/>
    <x v="5"/>
    <s v="Within 2 minutes"/>
    <s v="Yes"/>
    <s v="Yes"/>
    <s v="Yes"/>
    <x v="1"/>
    <s v="N/A"/>
    <x v="0"/>
    <s v="Yes"/>
    <s v="The style advisor asked about my requirements and asked whether I was looking for any specific brand. He also asked about my preferred style of sunglasses."/>
    <x v="0"/>
    <s v="The style advisor informed me about the brand while showing the glasses."/>
    <x v="1"/>
    <m/>
    <s v="Yes"/>
    <x v="1"/>
    <s v="Yes"/>
    <s v="No"/>
    <s v="Yes"/>
    <x v="0"/>
    <x v="0"/>
    <s v="Yes"/>
    <s v="Yes"/>
    <x v="1"/>
    <s v="No"/>
    <s v="The style advisor recommended the Burberry, Gucci &amp; Ray Ban brands. He encouraged me to touch/feel and try the products. The style advisor cleaned the sunglasses before the trial."/>
    <s v="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
    <s v="Discount on the first pair"/>
    <m/>
    <s v="No"/>
    <s v="No"/>
    <s v="No"/>
    <s v="Summarized your needs and matched them to the product recommended^Gave information about the price, payment options"/>
    <m/>
    <s v="Yes"/>
    <s v="No"/>
    <s v="No"/>
    <s v="No"/>
    <s v="No"/>
    <s v="N/A"/>
    <s v="Yes"/>
    <x v="1"/>
    <n v="8"/>
    <s v="Yes"/>
    <n v="8"/>
    <x v="3"/>
  </r>
  <r>
    <n v="11084846"/>
    <s v="2022-10-08"/>
    <n v="60"/>
    <n v="78"/>
    <n v="78"/>
    <n v="60"/>
    <n v="50"/>
    <n v="38"/>
    <n v="67"/>
    <n v="43"/>
    <n v="100"/>
    <s v="Delhi"/>
    <x v="9"/>
    <x v="2"/>
    <s v="IN"/>
    <s v="13:30"/>
    <s v="13:46"/>
    <n v="960"/>
    <n v="2"/>
    <n v="1"/>
    <n v="52"/>
    <s v="Male"/>
    <s v="Wore a polo t-shirt along with jeans &amp; sneakers"/>
    <s v="Ajeet"/>
    <s v="Male, approximately 5'10' in height, was slim with black hair set in a proper hairstyle. He wore an orange Company uniform t-shirt and he did not have any specs on."/>
    <s v="Yes"/>
    <s v="Yes"/>
    <s v="Yes"/>
    <x v="1"/>
    <s v="No"/>
    <s v="No"/>
    <s v="Yes"/>
    <s v="Yes"/>
    <s v="Yes"/>
    <s v="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
    <s v="WOW! Very appealing"/>
    <m/>
    <x v="5"/>
    <s v="Within 2 minutes"/>
    <s v="Yes"/>
    <s v="Yes"/>
    <s v="Yes"/>
    <x v="1"/>
    <s v="N/A"/>
    <x v="0"/>
    <s v="Yes"/>
    <s v="The style advisor asked me about the style of glasses that I was interested in such as Aviator or Wayfarer and also the colour of the lenses and whether I wanted polaroid or non-polaroid glasses."/>
    <x v="1"/>
    <s v="While the style advisor showed me the glasses, he did not introduce the brand name. I had to proactively ask about the same from him."/>
    <x v="1"/>
    <m/>
    <s v="Yes"/>
    <x v="1"/>
    <s v="Yes"/>
    <s v="No"/>
    <s v="Yes"/>
    <x v="1"/>
    <x v="0"/>
    <s v="No"/>
    <s v="No"/>
    <x v="1"/>
    <s v="No"/>
    <s v="The style advisor recommended the Rayban Wayfarer, Burberry &amp; Armani glasses. He encouraged me to touch/feel and try the products."/>
    <s v="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
    <s v="Discount on the first pair"/>
    <m/>
    <s v="Yes"/>
    <s v="Yes"/>
    <s v="No"/>
    <s v="Asked if you were ready to purchase today^Summarized your needs and matched them to the product recommended^Gave information about the price, payment options"/>
    <m/>
    <s v="Yes"/>
    <s v="No"/>
    <s v="No"/>
    <s v="No"/>
    <s v="No"/>
    <s v="N/A"/>
    <s v="Yes"/>
    <x v="1"/>
    <n v="8"/>
    <s v="Yes"/>
    <n v="8"/>
    <x v="3"/>
  </r>
  <r>
    <n v="11085892"/>
    <s v="2022-10-08"/>
    <n v="59"/>
    <n v="89"/>
    <n v="78"/>
    <n v="80"/>
    <n v="17"/>
    <n v="38"/>
    <n v="100"/>
    <n v="25"/>
    <n v="100"/>
    <s v="Coimatore"/>
    <x v="0"/>
    <x v="0"/>
    <s v="IN"/>
    <s v="12:45"/>
    <s v="12:55"/>
    <n v="600"/>
    <n v="2"/>
    <n v="1"/>
    <n v="37"/>
    <s v="Male"/>
    <s v="I was wearing a casual dress."/>
    <s v="Hari"/>
    <s v="Male, approximately 5'7' in height, fair complexion, black hair and wore a branded t-shirt."/>
    <s v="Yes"/>
    <s v="Yes"/>
    <s v="Yes"/>
    <x v="1"/>
    <s v="Yes"/>
    <s v="No"/>
    <s v="Yes"/>
    <s v="Yes"/>
    <s v="Yes"/>
    <s v="The ambiance of the store was good. The exterior signage was clean and well-lit. All the fixtures and other tangibles were in good condition. The Sunglass Hut merchandise was displayed and arranged well on the drawers/shelves/display tables. The style advisor was very friendly."/>
    <s v="WOW! Very appealing"/>
    <m/>
    <x v="3"/>
    <s v="Within 2 minutes"/>
    <s v="Yes"/>
    <s v="Yes"/>
    <s v="Yes"/>
    <x v="0"/>
    <s v="N/A"/>
    <x v="0"/>
    <s v="Yes"/>
    <s v="The style advisor asked me about the purpose for the glasses and any specific brands I was looking for."/>
    <x v="0"/>
    <s v="No additional remarks were made."/>
    <x v="1"/>
    <m/>
    <s v="Yes"/>
    <x v="1"/>
    <s v="No"/>
    <s v="No"/>
    <s v="Yes"/>
    <x v="1"/>
    <x v="1"/>
    <s v="Yes"/>
    <s v="Yes"/>
    <x v="1"/>
    <s v="No"/>
    <s v="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
    <s v="The style advisor was very polite and showed me the product which I had inquired about. He asked me to try them on."/>
    <s v="Expensive products"/>
    <m/>
    <s v="Yes"/>
    <s v="Yes"/>
    <s v="Yes"/>
    <s v="Offered information on another product to help you decide^Summarized your needs and matched them to the product recommended"/>
    <m/>
    <s v="Yes"/>
    <s v="No"/>
    <s v="No"/>
    <s v="No"/>
    <s v="No"/>
    <s v="No"/>
    <s v="No"/>
    <x v="1"/>
    <n v="7"/>
    <s v="Yes"/>
    <n v="7"/>
    <x v="3"/>
  </r>
  <r>
    <n v="11095940"/>
    <s v="2022-10-17"/>
    <n v="86"/>
    <n v="100"/>
    <n v="100"/>
    <n v="100"/>
    <n v="67"/>
    <n v="63"/>
    <n v="100"/>
    <n v="75"/>
    <n v="100"/>
    <s v="Vadodara"/>
    <x v="1"/>
    <x v="1"/>
    <s v="IN"/>
    <s v="14:29"/>
    <s v="14:53"/>
    <n v="1440"/>
    <n v="2"/>
    <n v="1"/>
    <n v="35"/>
    <s v="Male"/>
    <s v="I was wearing a white shirt that had blue strips with blue jeans and casual shoes."/>
    <s v="Yogesh"/>
    <s v="Male, approximately 5'4' in height, wheatish complexion, black hair, and was wearing the Company branded t-shirt with plain light blue jeans and closed shoes, clean-shaven and hairstyle was done in a proper manner, medium build."/>
    <s v="Yes"/>
    <s v="Yes"/>
    <s v="Yes"/>
    <x v="0"/>
    <s v="Yes"/>
    <s v="No"/>
    <s v="Yes"/>
    <s v="Yes"/>
    <s v="Yes"/>
    <s v="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
    <s v="Good, looks interesting"/>
    <m/>
    <x v="0"/>
    <s v="Within 2 minutes"/>
    <s v="Yes"/>
    <s v="Yes"/>
    <s v="Yes"/>
    <x v="0"/>
    <s v="N/A"/>
    <x v="0"/>
    <s v="Yes"/>
    <s v="The style advisor asked which brand I preferred, and the style and shapes of the sunglasses I was looking for."/>
    <x v="0"/>
    <s v="The style advisor talked about the pure iconic style of Dolce and Gabbana made in Italy, Burberry's traditional classic style showcased in a modern style and Prada's trendy glasses that would fit the current market trend."/>
    <x v="0"/>
    <s v="The style advisor asked what type, shape, and color of sunglasses I preferred."/>
    <s v="Yes"/>
    <x v="1"/>
    <s v="Yes"/>
    <s v="Yes"/>
    <s v="Yes"/>
    <x v="0"/>
    <x v="0"/>
    <s v="No"/>
    <s v="No"/>
    <x v="0"/>
    <s v="No"/>
    <s v="The style advisor recommended sunglasses from different brands like Dolce and Gabbana, Prada, Burberry, and Ray-Ban. The style advisor showed me products according to my preference like the style, shape, and comfort."/>
    <s v="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
    <s v="Discount on the first pair"/>
    <m/>
    <s v="Yes"/>
    <s v="Yes"/>
    <s v="Yes"/>
    <s v="Asked if you were ready to purchase today^Offered information on another product to help you decide^Gave information about the price, payment options"/>
    <m/>
    <s v="Yes"/>
    <s v="Yes"/>
    <s v="No"/>
    <s v="No"/>
    <s v="No"/>
    <s v="Yes"/>
    <s v="Yes"/>
    <x v="0"/>
    <n v="8"/>
    <s v="Yes"/>
    <n v="8"/>
    <x v="1"/>
  </r>
  <r>
    <n v="11086048"/>
    <s v="2022-10-10"/>
    <n v="64"/>
    <n v="89"/>
    <n v="80"/>
    <n v="0"/>
    <n v="83"/>
    <n v="38"/>
    <n v="100"/>
    <n v="63"/>
    <n v="0"/>
    <s v="Kolkatta"/>
    <x v="12"/>
    <x v="3"/>
    <s v="IN"/>
    <s v="16:28"/>
    <s v="16:52"/>
    <n v="1440"/>
    <n v="2"/>
    <n v="1"/>
    <n v="27"/>
    <s v="Female"/>
    <s v="I was wearing a grey kurti with the white palazzo and black flat shoes and had a side bag."/>
    <s v="Raj Roushan"/>
    <s v="Male, approximately 5'5' in height, fair complexion, black hair, was wearing the Company branded t-shirt along with the ID card and wore jeans with black shoes, clean-shaven and hairstyle was done in a nice manner."/>
    <s v="Yes"/>
    <s v="Yes"/>
    <s v="Yes"/>
    <x v="1"/>
    <s v="Yes"/>
    <s v="No"/>
    <s v="Yes"/>
    <s v="Yes"/>
    <s v="Yes"/>
    <s v="The location was easy to find via Google Maps. The products were arranged well on the drawers and the overall ambiance of the store was pleasant. The store was neat, clean, and well-lit."/>
    <s v="Good, looks interesting"/>
    <m/>
    <x v="0"/>
    <s v="Within 2 minutes"/>
    <s v="Yes"/>
    <s v="Yes"/>
    <s v="Yes"/>
    <x v="1"/>
    <s v="No"/>
    <x v="1"/>
    <s v="No"/>
    <s v="The style advisor did not ask me any questions to discover my needs or my requirements. I had to push the conversation to continue it."/>
    <x v="1"/>
    <s v="The style advisor did not provide any information about any of the brands."/>
    <x v="1"/>
    <m/>
    <s v="Yes"/>
    <x v="0"/>
    <s v="Yes"/>
    <s v="No"/>
    <s v="Yes"/>
    <x v="1"/>
    <x v="1"/>
    <s v="Yes"/>
    <s v="No"/>
    <x v="1"/>
    <s v="Yes"/>
    <s v="The style advisor recommended the Prada Milano product and mentioned that it was a luxury brand and one of the best sellers. He did not provide any further details about it."/>
    <s v="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
    <s v="Expensive products"/>
    <m/>
    <s v="Yes"/>
    <s v="Yes"/>
    <s v="Yes"/>
    <s v="Gave information about the price, payment options"/>
    <m/>
    <s v="Yes"/>
    <s v="Yes"/>
    <s v="No"/>
    <s v="No"/>
    <s v="No"/>
    <s v="No"/>
    <s v="Yes"/>
    <x v="0"/>
    <n v="7"/>
    <s v="No"/>
    <n v="7"/>
    <x v="3"/>
  </r>
  <r>
    <n v="11096780"/>
    <s v="2022-10-15"/>
    <n v="41"/>
    <n v="78"/>
    <n v="78"/>
    <n v="0"/>
    <n v="33"/>
    <n v="25"/>
    <n v="33"/>
    <n v="0"/>
    <n v="100"/>
    <s v="Indore"/>
    <x v="14"/>
    <x v="3"/>
    <s v="IN"/>
    <s v="14:18"/>
    <s v="15:16"/>
    <n v="3480"/>
    <n v="3"/>
    <n v="1"/>
    <n v="66"/>
    <s v="Male"/>
    <s v="I was wearing a full sleeve with narrow pink colored lines on a white base shirt, light brown trousers with a leather belt, and brown leather shoes. I wore spectacles, a titan wristwatch, and a gold chain."/>
    <s v="Muskan"/>
    <s v="Female, approximately 4'7' in height, wheatish complexion, black hair, and was wearing a black colored shirt with pants and shoes."/>
    <s v="Yes"/>
    <s v="Yes"/>
    <s v="Yes"/>
    <x v="1"/>
    <s v="No"/>
    <s v="No"/>
    <s v="Yes"/>
    <s v="Yes"/>
    <s v="Yes"/>
    <s v="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
    <s v="Average"/>
    <m/>
    <x v="5"/>
    <s v="Within 2 minutes"/>
    <s v="Yes"/>
    <s v="Yes"/>
    <s v="Yes"/>
    <x v="1"/>
    <s v="N/A"/>
    <x v="1"/>
    <s v="No"/>
    <s v="The style advisor did not ask any questions."/>
    <x v="1"/>
    <s v="The style advisor only answered to questions being asked."/>
    <x v="1"/>
    <m/>
    <s v="No"/>
    <x v="1"/>
    <s v="Yes"/>
    <s v="No"/>
    <s v="Yes"/>
    <x v="1"/>
    <x v="1"/>
    <s v="No"/>
    <s v="No"/>
    <x v="1"/>
    <s v="Yes"/>
    <s v="The style advisor recommended the Ray-Ban sunglasses because of their polarized lenses, however, she did not explain the benefits of polarized lenses."/>
    <s v="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
    <s v="Expensive products"/>
    <m/>
    <s v="No"/>
    <s v="No"/>
    <s v="Yes"/>
    <s v="Offered information on another product to help you decide^Gave information about the price, payment options"/>
    <m/>
    <s v="No"/>
    <s v="No"/>
    <s v="No"/>
    <s v="No"/>
    <s v="Yes"/>
    <s v="No"/>
    <s v="No"/>
    <x v="1"/>
    <n v="5"/>
    <s v="Yes"/>
    <n v="4"/>
    <x v="2"/>
  </r>
  <r>
    <n v="11086368"/>
    <s v="2022-10-22"/>
    <n v="69"/>
    <n v="89"/>
    <n v="78"/>
    <n v="100"/>
    <n v="50"/>
    <n v="38"/>
    <n v="100"/>
    <n v="50"/>
    <n v="100"/>
    <s v="Bangalore"/>
    <x v="5"/>
    <x v="0"/>
    <s v="IN"/>
    <s v="13:50"/>
    <s v="14:25"/>
    <n v="2100"/>
    <n v="1"/>
    <n v="1"/>
    <n v="42"/>
    <s v="Male"/>
    <s v="I was wearing a formal shirt and trousers."/>
    <s v="Lukman"/>
    <s v="Male, approximately 5'10' in height, fair complexion, black hair, was wearing the Company t-shirt and blue jeans, had a beard."/>
    <s v="Yes"/>
    <s v="Yes"/>
    <s v="Yes"/>
    <x v="1"/>
    <s v="Yes"/>
    <s v="No"/>
    <s v="Yes"/>
    <s v="Yes"/>
    <s v="Yes"/>
    <s v="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
    <s v="Good, looks interesting"/>
    <m/>
    <x v="0"/>
    <s v="Within 2 minutes"/>
    <s v="Yes"/>
    <s v="No"/>
    <s v="Yes"/>
    <x v="1"/>
    <s v="N/A"/>
    <x v="0"/>
    <s v="Yes"/>
    <s v="The style advisor asked if I had any particular model in mind."/>
    <x v="0"/>
    <s v="While presenting each of the products, the style advisor informed me about the brand details."/>
    <x v="0"/>
    <s v="I had shown an interest in Ray-Ban so the style advisor asked if I would like to look at any particular model or frame type."/>
    <s v="Yes"/>
    <x v="0"/>
    <s v="No"/>
    <s v="No"/>
    <s v="Yes"/>
    <x v="1"/>
    <x v="1"/>
    <s v="Yes"/>
    <s v="No"/>
    <x v="1"/>
    <s v="Yes"/>
    <s v="The style advisor recommended Ray-Ban Aviator with extra padding in the frame top and an additional product with a different frame type was recommended."/>
    <s v="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
    <s v="Discount on the first pair"/>
    <m/>
    <s v="Yes"/>
    <s v="Yes"/>
    <s v="Yes"/>
    <s v="Offered information on another product to help you decide^Summarized your needs and matched them to the product recommended^Gave information about the price, payment options"/>
    <m/>
    <s v="Yes"/>
    <s v="Yes"/>
    <s v="No"/>
    <s v="No"/>
    <s v="No"/>
    <s v="No"/>
    <s v="Yes"/>
    <x v="1"/>
    <n v="7"/>
    <s v="Yes"/>
    <n v="7"/>
    <x v="3"/>
  </r>
  <r>
    <n v="11095640"/>
    <s v="2022-10-19"/>
    <n v="52"/>
    <n v="78"/>
    <n v="33"/>
    <n v="40"/>
    <n v="50"/>
    <n v="25"/>
    <n v="100"/>
    <n v="57"/>
    <n v="100"/>
    <s v="Chennai"/>
    <x v="0"/>
    <x v="0"/>
    <s v="IN"/>
    <s v="17:10"/>
    <s v="17:35"/>
    <n v="1500"/>
    <n v="1"/>
    <n v="1"/>
    <n v="27"/>
    <s v="Male"/>
    <s v="I was wearing a blue t-shirt with black jeans."/>
    <s v="Rafi"/>
    <s v="Male, short in height, brown complexion and was wearing the Company uniform, well groomed, medium build, did not have a name tag on."/>
    <s v="Yes"/>
    <s v="Yes"/>
    <s v="Yes"/>
    <x v="1"/>
    <s v="Yes"/>
    <s v="No"/>
    <s v="Yes"/>
    <s v="Yes"/>
    <s v="No"/>
    <s v="Music was not played at the store. There were no cartons lying around. Products were neatly arranged based on the brands. I did not feel welcome upon entering the store."/>
    <s v="Good, looks interesting"/>
    <m/>
    <x v="4"/>
    <s v="After 2 minutes"/>
    <s v="Yes"/>
    <s v="Yes"/>
    <s v="Yes"/>
    <x v="1"/>
    <s v="N/A"/>
    <x v="1"/>
    <s v="Yes"/>
    <s v="The specific brand I was interested in."/>
    <x v="0"/>
    <s v="None."/>
    <x v="1"/>
    <m/>
    <s v="Yes"/>
    <x v="1"/>
    <s v="Yes"/>
    <s v="No"/>
    <s v="Yes"/>
    <x v="1"/>
    <x v="1"/>
    <s v="No"/>
    <s v="No"/>
    <x v="1"/>
    <s v="Yes"/>
    <s v="The style advisor suggested Rayban proactively along with BVLGARI."/>
    <s v="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
    <s v="Expensive products"/>
    <m/>
    <s v="Yes"/>
    <s v="Yes"/>
    <s v="Yes"/>
    <s v="Invited you back for more information or another demonstration or test. Gave you their business card or contact information."/>
    <m/>
    <s v="Yes"/>
    <s v="Yes"/>
    <s v="No"/>
    <s v="No"/>
    <s v="No"/>
    <s v="N/A"/>
    <s v="Yes"/>
    <x v="1"/>
    <n v="6"/>
    <s v="Yes"/>
    <n v="6"/>
    <x v="3"/>
  </r>
  <r>
    <n v="11095740"/>
    <s v="2022-10-13"/>
    <n v="62"/>
    <n v="100"/>
    <n v="80"/>
    <n v="0"/>
    <n v="50"/>
    <n v="50"/>
    <n v="100"/>
    <n v="50"/>
    <n v="0"/>
    <s v="Kolkatta"/>
    <x v="12"/>
    <x v="3"/>
    <s v="IN"/>
    <s v="16:09"/>
    <s v="16:32"/>
    <n v="1380"/>
    <n v="2"/>
    <n v="1"/>
    <n v="27"/>
    <s v="Female"/>
    <s v="I had my hair up in a ponytail and was wearing a reddish-brown Kurti with white palazzo, and black flat shoes, and carried a brown bag."/>
    <s v="Sanjit"/>
    <s v="Male, approximately 5'5' in height, with fair complexion, clean-shaven and black hair styled neatly, and was wearing the Company brand t-shirt with jeans and black shoes. He wore his ID card, a wristlet in his right hand, and a watch in his left hand."/>
    <s v="Yes"/>
    <s v="Yes"/>
    <s v="Yes"/>
    <x v="0"/>
    <s v="Yes"/>
    <s v="No"/>
    <s v="Yes"/>
    <s v="Yes"/>
    <s v="Yes"/>
    <s v="The location was easy to find via Google Maps. All the products were kept and arranged well on the drawers and the overall ambiance of the store was pleasant. The store was neat and clean and was well-lit with music playing throughout the store."/>
    <s v="Good, looks interesting"/>
    <m/>
    <x v="0"/>
    <s v="Within 2 minutes"/>
    <s v="Yes"/>
    <s v="Yes"/>
    <s v="Yes"/>
    <x v="1"/>
    <s v="No"/>
    <x v="1"/>
    <s v="No"/>
    <s v="N/A."/>
    <x v="1"/>
    <s v="The style advisor did not provide any details regarding the brands nor explain anything about them. The requirements and needs of the customers should have been asked by the style advisor."/>
    <x v="1"/>
    <m/>
    <s v="Yes"/>
    <x v="1"/>
    <s v="Yes"/>
    <s v="No"/>
    <s v="Yes"/>
    <x v="1"/>
    <x v="1"/>
    <s v="Yes"/>
    <s v="Yes"/>
    <x v="1"/>
    <s v="Yes"/>
    <s v="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
    <s v="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
    <s v="Expensive products"/>
    <m/>
    <s v="Yes"/>
    <s v="Yes"/>
    <s v="Yes"/>
    <s v="Gave information about the price, payment options"/>
    <m/>
    <s v="Yes"/>
    <s v="Yes"/>
    <s v="No"/>
    <s v="No"/>
    <s v="No"/>
    <s v="No"/>
    <s v="Yes"/>
    <x v="1"/>
    <n v="6"/>
    <s v="No"/>
    <n v="5"/>
    <x v="3"/>
  </r>
  <r>
    <n v="11096807"/>
    <s v="2022-10-16"/>
    <n v="69"/>
    <n v="100"/>
    <n v="67"/>
    <n v="80"/>
    <n v="50"/>
    <n v="88"/>
    <n v="0"/>
    <n v="50"/>
    <n v="100"/>
    <s v="Delhi"/>
    <x v="9"/>
    <x v="2"/>
    <s v="IN"/>
    <s v="12:55"/>
    <s v="13:14"/>
    <n v="1140"/>
    <n v="2"/>
    <n v="1"/>
    <n v="52"/>
    <s v="Male"/>
    <s v="I was wearing a formal shirt with trousers."/>
    <s v="Rahul"/>
    <s v="Male, approximately 5'10' in height, fair complexion. black hair, did not wear spectacles, and was wearing an orange coloured t-shirt."/>
    <s v="Yes"/>
    <s v="Yes"/>
    <s v="Yes"/>
    <x v="0"/>
    <s v="Yes"/>
    <s v="No"/>
    <s v="Yes"/>
    <s v="Yes"/>
    <s v="Yes"/>
    <s v="The overall exterior and interior of the store were well-maintained and free of any issues. All the fixtures were lit and there was no fused bulb. No cartons were seen in the store. The merchandise was arranged well as per the brands with signages."/>
    <s v="WOW! Very appealing"/>
    <m/>
    <x v="3"/>
    <s v="Within 2 minutes"/>
    <s v="Yes"/>
    <s v="Yes"/>
    <s v="Yes"/>
    <x v="1"/>
    <s v="N/A"/>
    <x v="0"/>
    <s v="Yes"/>
    <s v="The style advisor asked about my style preference, the usage and budget."/>
    <x v="0"/>
    <s v="While showing the glasses, the style advisor informed me about the brand."/>
    <x v="1"/>
    <m/>
    <s v="Yes"/>
    <x v="1"/>
    <s v="Yes"/>
    <s v="No"/>
    <s v="Yes"/>
    <x v="0"/>
    <x v="0"/>
    <s v="Yes"/>
    <s v="Yes"/>
    <x v="0"/>
    <s v="No"/>
    <s v="The style advisor recommended wayfarers from brands such as Versace, Armani, Ray-Ban, and Burberry. No additional product was recommended to complete the look."/>
    <s v="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
    <s v="Discount on the first pair"/>
    <m/>
    <s v="No"/>
    <s v="No"/>
    <s v="No"/>
    <s v="Summarized your needs and matched them to the product recommended"/>
    <m/>
    <s v="Yes"/>
    <s v="No"/>
    <s v="No"/>
    <s v="No"/>
    <s v="No"/>
    <s v="No"/>
    <s v="Yes"/>
    <x v="0"/>
    <n v="9"/>
    <s v="Yes"/>
    <n v="9"/>
    <x v="3"/>
  </r>
  <r>
    <n v="11097708"/>
    <s v="2022-10-16"/>
    <n v="69"/>
    <n v="100"/>
    <n v="78"/>
    <n v="80"/>
    <n v="50"/>
    <n v="75"/>
    <n v="0"/>
    <n v="50"/>
    <n v="100"/>
    <s v="Noida"/>
    <x v="7"/>
    <x v="2"/>
    <s v="IN"/>
    <s v="13:35"/>
    <s v="13:55"/>
    <n v="1200"/>
    <n v="3"/>
    <n v="2"/>
    <n v="52"/>
    <s v="Male"/>
    <s v="I was wearing a formal shirt and trouser."/>
    <s v="Nitesh"/>
    <s v="Male, approximately 5'7' in height, had no spectacles on, and was wearing an orange colored t-shirt."/>
    <s v="Yes"/>
    <s v="Yes"/>
    <s v="Yes"/>
    <x v="0"/>
    <s v="Yes"/>
    <s v="No"/>
    <s v="Yes"/>
    <s v="Yes"/>
    <s v="Yes"/>
    <s v="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
    <s v="WOW! Very appealing"/>
    <m/>
    <x v="5"/>
    <s v="Within 2 minutes"/>
    <s v="Yes"/>
    <s v="Yes"/>
    <s v="Yes"/>
    <x v="1"/>
    <s v="N/A"/>
    <x v="0"/>
    <s v="Yes"/>
    <s v="The style advisor asked me about the usage of the product, the style of the frame and my budget."/>
    <x v="0"/>
    <s v="The style advisor informed me about the brand while showing the glasses."/>
    <x v="1"/>
    <m/>
    <s v="Yes"/>
    <x v="1"/>
    <s v="Yes"/>
    <s v="No"/>
    <s v="Yes"/>
    <x v="0"/>
    <x v="0"/>
    <s v="Yes"/>
    <s v="Yes"/>
    <x v="1"/>
    <s v="No"/>
    <s v="The style advisor recommended the Prada and Armani wayfarer and the aviators from Ray-Ban. The Armani wayfarer had grey lenses."/>
    <s v="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
    <s v="Discount on the first pair"/>
    <m/>
    <s v="No"/>
    <s v="No"/>
    <s v="No"/>
    <s v="Summarized your needs and matched them to the product recommended"/>
    <m/>
    <s v="Yes"/>
    <s v="No"/>
    <s v="No"/>
    <s v="Yes"/>
    <s v="No"/>
    <s v="No"/>
    <s v="Yes"/>
    <x v="1"/>
    <n v="8"/>
    <s v="Yes"/>
    <n v="8"/>
    <x v="3"/>
  </r>
  <r>
    <n v="11099765"/>
    <s v="2022-10-18"/>
    <n v="34"/>
    <n v="89"/>
    <n v="70"/>
    <n v="0"/>
    <n v="0"/>
    <n v="0"/>
    <n v="67"/>
    <n v="0"/>
    <n v="0"/>
    <s v="Mumbai"/>
    <x v="4"/>
    <x v="1"/>
    <s v="IN"/>
    <s v="14:00"/>
    <s v="14:22"/>
    <n v="1320"/>
    <n v="1"/>
    <n v="1"/>
    <n v="32"/>
    <s v="Male"/>
    <s v="I was wearing a t-shirt with denims."/>
    <s v="Vijay K"/>
    <s v="Male, approximately 5'5' in height, fair complexion, black hair, and was wearing the Company branded t-shirt, plain jeans, and shoes."/>
    <s v="Yes"/>
    <s v="Yes"/>
    <s v="Yes"/>
    <x v="0"/>
    <s v="No"/>
    <s v="No"/>
    <s v="Yes"/>
    <s v="Yes"/>
    <s v="Yes"/>
    <s v="The store was well-lit. The store did not have a digital display screen and there were no cartons lying around the store. The cash counter had lots of smudges."/>
    <s v="Good, looks interesting"/>
    <m/>
    <x v="1"/>
    <s v="Within 2 minutes"/>
    <s v="Yes"/>
    <s v="Yes"/>
    <s v="Yes"/>
    <x v="0"/>
    <s v="No"/>
    <x v="1"/>
    <s v="No"/>
    <s v="The style advisor did not ask any questions."/>
    <x v="1"/>
    <s v="The style advisor did not discuss any specific product needs."/>
    <x v="1"/>
    <m/>
    <s v="No"/>
    <x v="1"/>
    <s v="No"/>
    <s v="No"/>
    <s v="No"/>
    <x v="1"/>
    <x v="1"/>
    <s v="No"/>
    <s v="No"/>
    <x v="1"/>
    <s v="No"/>
    <s v="The style advisor did not recommend any products and no additional product was recommended to complete the look."/>
    <s v="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
    <s v="Discount on the first pair"/>
    <m/>
    <s v="Yes"/>
    <s v="Yes"/>
    <s v="No"/>
    <s v="Gave information about the price, payment options"/>
    <m/>
    <s v="No"/>
    <s v="No"/>
    <s v="No"/>
    <s v="No"/>
    <s v="Yes"/>
    <s v="No"/>
    <s v="No"/>
    <x v="1"/>
    <n v="5"/>
    <s v="No"/>
    <n v="5"/>
    <x v="2"/>
  </r>
  <r>
    <n v="11097750"/>
    <s v="2022-10-15"/>
    <n v="61"/>
    <n v="78"/>
    <n v="89"/>
    <n v="0"/>
    <n v="83"/>
    <n v="38"/>
    <n v="100"/>
    <n v="38"/>
    <n v="100"/>
    <s v="Hyderabad"/>
    <x v="6"/>
    <x v="0"/>
    <s v="IN"/>
    <s v="16:50"/>
    <s v="17:18"/>
    <n v="1680"/>
    <n v="2"/>
    <n v="2"/>
    <n v="45"/>
    <s v="Female"/>
    <s v="I was wearing jeans and a top."/>
    <s v="Gouse Bhasha"/>
    <s v="Male, approximately 5'7' in height, dusky complexion, did not have any spectacles on and was wearing the Company branded orange t-shirt, light blue jeans, and black shoes,  bearded, must have been around 30 years, average build"/>
    <s v="Yes"/>
    <s v="Yes"/>
    <s v="Yes"/>
    <x v="1"/>
    <s v="No"/>
    <s v="No"/>
    <s v="Yes"/>
    <s v="Yes"/>
    <s v="Yes"/>
    <s v="N/A"/>
    <s v="Good, looks interesting"/>
    <m/>
    <x v="2"/>
    <s v="Within 2 minutes"/>
    <s v="Yes"/>
    <s v="Yes"/>
    <s v="Yes"/>
    <x v="0"/>
    <s v="N/A"/>
    <x v="1"/>
    <s v="No"/>
    <s v="No questions were asked."/>
    <x v="1"/>
    <s v="The style adviser mentioned only the brand names and did not explain any details about the brands."/>
    <x v="1"/>
    <m/>
    <s v="Yes"/>
    <x v="0"/>
    <s v="Yes"/>
    <s v="No"/>
    <s v="Yes"/>
    <x v="1"/>
    <x v="1"/>
    <s v="Yes"/>
    <s v="Yes"/>
    <x v="1"/>
    <s v="No"/>
    <s v="The style advisor did not recommend any products."/>
    <s v="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
    <s v="Discount on the first pair"/>
    <m/>
    <s v="Yes"/>
    <s v="Yes"/>
    <s v="Yes"/>
    <s v="Offered information on another product to help you decide^Gave information about the price, payment options^Other (please specify)"/>
    <s v="The style adviser gave details about the offers available at the store."/>
    <s v="Yes"/>
    <s v="Yes"/>
    <s v="No"/>
    <s v="No"/>
    <s v="No"/>
    <s v="No"/>
    <s v="No"/>
    <x v="1"/>
    <n v="9"/>
    <s v="Yes"/>
    <n v="8"/>
    <x v="3"/>
  </r>
  <r>
    <n v="11099886"/>
    <s v="2022-10-23"/>
    <n v="53"/>
    <n v="89"/>
    <n v="78"/>
    <n v="20"/>
    <n v="50"/>
    <n v="13"/>
    <n v="67"/>
    <n v="38"/>
    <n v="100"/>
    <s v="Bangalore"/>
    <x v="5"/>
    <x v="0"/>
    <s v="IN"/>
    <s v="17:30"/>
    <s v="18:00"/>
    <n v="1800"/>
    <n v="2"/>
    <n v="3"/>
    <n v="41"/>
    <s v="Male"/>
    <s v="I was wearing jeans and a t-shirt."/>
    <s v="Aneesh Jayanth"/>
    <s v="Male, approximately 5' 3' in height, wheatish complexion, black hair, wore no spectacles and was wearing the Company branded t-shirt, jeans and shoes, clean shaven and a neat hairstyle done."/>
    <s v="Yes"/>
    <s v="Yes"/>
    <s v="Yes"/>
    <x v="1"/>
    <s v="Yes"/>
    <s v="No"/>
    <s v="Yes"/>
    <s v="Yes"/>
    <s v="Yes"/>
    <s v="The store was well-lit and looked inviting. Music was not played and there were no cartons lying around. There were 3 style advisors attending to customers at the store. There were separate displays for men's and women's sunglasses."/>
    <s v="WOW! Very appealing"/>
    <m/>
    <x v="3"/>
    <s v="Within 2 minutes"/>
    <s v="Yes"/>
    <s v="Yes"/>
    <s v="Yes"/>
    <x v="0"/>
    <s v="N/A"/>
    <x v="1"/>
    <s v="No"/>
    <s v="No questions were asked by the style advisor."/>
    <x v="0"/>
    <s v="The style advisor informed me that sunglasses were available for INR 8000."/>
    <x v="1"/>
    <m/>
    <s v="Yes"/>
    <x v="1"/>
    <s v="Yes"/>
    <s v="No"/>
    <s v="Yes"/>
    <x v="1"/>
    <x v="1"/>
    <s v="No"/>
    <s v="No"/>
    <x v="1"/>
    <s v="No"/>
    <s v="The style advisor recommended sunglasses from Burberry, Emporio Armani, Dolce and Gabbana, Bvlgari, and Versace."/>
    <s v="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
    <s v="Discount on the first pair"/>
    <m/>
    <s v="Yes"/>
    <s v="Yes"/>
    <s v="No"/>
    <s v="Gave information about the price, payment options"/>
    <m/>
    <s v="Yes"/>
    <s v="Yes"/>
    <s v="No"/>
    <s v="No"/>
    <s v="No"/>
    <s v="No"/>
    <s v="No"/>
    <x v="1"/>
    <n v="9"/>
    <s v="Yes"/>
    <n v="8"/>
    <x v="3"/>
  </r>
  <r>
    <n v="11107721"/>
    <s v="2022-10-28"/>
    <n v="61"/>
    <n v="78"/>
    <n v="67"/>
    <n v="40"/>
    <n v="50"/>
    <n v="88"/>
    <n v="33"/>
    <n v="38"/>
    <n v="100"/>
    <s v="Bhopal"/>
    <x v="14"/>
    <x v="3"/>
    <s v="IN"/>
    <s v="16:51"/>
    <s v="17:20"/>
    <n v="1740"/>
    <n v="1"/>
    <n v="2"/>
    <n v="29"/>
    <s v="Male"/>
    <s v="I was wearing formal shirt with trousers."/>
    <s v="Vasudev"/>
    <s v="Male, approximately 5'6' in height, fair complexion, black hair, wore spectacles, and was wearing a uniform, red jacket, and had a light beard."/>
    <s v="Yes"/>
    <s v="Yes"/>
    <s v="Yes"/>
    <x v="1"/>
    <s v="N/A"/>
    <s v="No"/>
    <s v="Yes"/>
    <s v="Yes"/>
    <s v="No"/>
    <s v="The store ambiance was good. There was no music played at the store and there were no cartons lying around. I did not feel welcome to freely move and explore the store."/>
    <s v="Average"/>
    <m/>
    <x v="3"/>
    <s v="Within 2 minutes"/>
    <s v="No"/>
    <s v="Yes"/>
    <s v="Yes"/>
    <x v="0"/>
    <s v="N/A"/>
    <x v="1"/>
    <s v="Yes"/>
    <s v="No questions were asked."/>
    <x v="0"/>
    <s v="None."/>
    <x v="1"/>
    <m/>
    <s v="No"/>
    <x v="1"/>
    <s v="Yes"/>
    <s v="Yes"/>
    <s v="Yes"/>
    <x v="0"/>
    <x v="0"/>
    <s v="Yes"/>
    <s v="Yes"/>
    <x v="0"/>
    <s v="No"/>
    <s v="I was recommended Ray-Ban sunglasses."/>
    <s v="The style advisor offered appropriate compliments and corrections during the trial. After the trial, the style advisor tried to get my feedback on the products. The style advisor used the styling tray and the micro-fiber cloth to clean the glasses for the trial."/>
    <s v="Discount on the first pair"/>
    <m/>
    <s v="No"/>
    <s v="Yes"/>
    <s v="No"/>
    <s v="Asked if you were ready to purchase today^Summarized your needs and matched them to the product recommended"/>
    <m/>
    <s v="Yes"/>
    <s v="No"/>
    <s v="No"/>
    <s v="Yes"/>
    <s v="No"/>
    <s v="No"/>
    <s v="No"/>
    <x v="1"/>
    <n v="5"/>
    <s v="Yes"/>
    <n v="4"/>
    <x v="3"/>
  </r>
  <r>
    <n v="11108719"/>
    <s v="2022-10-28"/>
    <n v="88"/>
    <n v="78"/>
    <n v="100"/>
    <n v="80"/>
    <n v="100"/>
    <n v="100"/>
    <n v="100"/>
    <n v="63"/>
    <n v="100"/>
    <s v="Chennai"/>
    <x v="0"/>
    <x v="0"/>
    <s v="IN"/>
    <s v="16:11"/>
    <s v="16:32"/>
    <n v="1260"/>
    <n v="1"/>
    <n v="1"/>
    <n v="32"/>
    <s v="Male"/>
    <s v="I was wearing casual shirt, jeans with causal shoes."/>
    <s v="Senthil Kumar"/>
    <s v="Male, approximately 5'5' in height, dark skin complexion, black hair did not wear spectacles, was wearing the Company orange t-shirt, plain jeans, black shoes, clean-shaven, and short hairstyle."/>
    <s v="Yes"/>
    <s v="Yes"/>
    <s v="Yes"/>
    <x v="1"/>
    <s v="No"/>
    <s v="No"/>
    <s v="Yes"/>
    <s v="Yes"/>
    <s v="Yes"/>
    <s v="The store was well maintained and looked very clean. There were no cartons lying around. The store did not have a digital screen and music was not played. There were more than 4 brands available and displayed brand-wise. Everything was placed perfectly inside the store."/>
    <s v="Good, looks interesting"/>
    <m/>
    <x v="0"/>
    <s v="Within 2 minutes"/>
    <s v="Yes"/>
    <s v="Yes"/>
    <s v="Yes"/>
    <x v="0"/>
    <s v="N/A"/>
    <x v="0"/>
    <s v="Yes"/>
    <s v="The style advisor asked who the glasses were for, the kind of glasses I wanted to look at, and the purpose of it."/>
    <x v="0"/>
    <s v="Multiple brands were showed based on my requirements."/>
    <x v="1"/>
    <m/>
    <s v="Yes"/>
    <x v="0"/>
    <s v="Yes"/>
    <s v="Yes"/>
    <s v="Yes"/>
    <x v="0"/>
    <x v="0"/>
    <s v="Yes"/>
    <s v="Yes"/>
    <x v="0"/>
    <s v="Yes"/>
    <s v="I had asked for sun shades to wear while driving the car so the style advisor suggested multiple frames in different brands. The style advisor suggested frames that suited my facial structure and recommended RayBan and Prada."/>
    <s v="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
    <s v="Expensive products"/>
    <m/>
    <s v="Yes"/>
    <s v="Yes"/>
    <s v="Yes"/>
    <s v="Asked if you were ready to purchase today^Offered information on another product to help you decide^Gave information about the price, payment options"/>
    <m/>
    <s v="Yes"/>
    <s v="Yes"/>
    <s v="No"/>
    <s v="Yes"/>
    <s v="No"/>
    <s v="No"/>
    <s v="Yes"/>
    <x v="1"/>
    <n v="9"/>
    <s v="Yes"/>
    <n v="10"/>
    <x v="1"/>
  </r>
  <r>
    <n v="11108736"/>
    <s v="2022-10-30"/>
    <n v="77"/>
    <n v="100"/>
    <n v="89"/>
    <n v="80"/>
    <n v="17"/>
    <n v="100"/>
    <n v="100"/>
    <n v="57"/>
    <n v="0"/>
    <s v="Bangalore"/>
    <x v="5"/>
    <x v="0"/>
    <s v="IN"/>
    <s v="15:56"/>
    <s v="16:50"/>
    <n v="3240"/>
    <n v="1"/>
    <n v="2"/>
    <n v="23"/>
    <s v="Male"/>
    <s v="I was wearing blue jean and yellow hoodie."/>
    <s v="Anju Gurung"/>
    <s v="Female, black hair, was wearing the Company brand orange t-shirt, blue jeans and black shoes."/>
    <s v="N/A"/>
    <s v="Yes"/>
    <s v="Yes"/>
    <x v="0"/>
    <s v="N/A"/>
    <s v="No"/>
    <s v="Yes"/>
    <s v="Yes"/>
    <s v="Yes"/>
    <s v="There were no cartons lying around."/>
    <s v="Good, looks interesting"/>
    <m/>
    <x v="0"/>
    <s v="Within 2 minutes"/>
    <s v="Yes"/>
    <s v="Yes"/>
    <s v="No"/>
    <x v="0"/>
    <s v="N/A"/>
    <x v="0"/>
    <s v="Yes"/>
    <s v="The style advisor asked what model I was looking for."/>
    <x v="0"/>
    <s v="Good customer interaction from the style advisor. Very helpful in finding the products."/>
    <x v="1"/>
    <m/>
    <s v="Yes"/>
    <x v="1"/>
    <s v="No"/>
    <s v="No"/>
    <s v="Yes"/>
    <x v="0"/>
    <x v="0"/>
    <s v="Yes"/>
    <s v="Yes"/>
    <x v="0"/>
    <s v="Yes"/>
    <s v="The style advisor suggested the Oakley brand sunglasses."/>
    <s v="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
    <s v="Expensive products"/>
    <m/>
    <s v="Yes"/>
    <s v="Yes"/>
    <s v="Yes"/>
    <s v="Gave information about the price, payment options"/>
    <m/>
    <s v="Yes"/>
    <s v="Yes"/>
    <s v="No"/>
    <s v="No"/>
    <s v="No"/>
    <s v="Yes"/>
    <s v="No"/>
    <x v="2"/>
    <n v="10"/>
    <s v="No"/>
    <n v="10"/>
    <x v="1"/>
  </r>
  <r>
    <n v="11108784"/>
    <s v="2022-10-30"/>
    <n v="33"/>
    <n v="78"/>
    <n v="56"/>
    <n v="20"/>
    <n v="0"/>
    <n v="0"/>
    <n v="33"/>
    <n v="29"/>
    <n v="0"/>
    <s v="Bangalore"/>
    <x v="5"/>
    <x v="0"/>
    <s v="IN"/>
    <s v="16:55"/>
    <s v="17:25"/>
    <n v="1800"/>
    <n v="4"/>
    <n v="5"/>
    <n v="41"/>
    <s v="Male"/>
    <s v="I was wearing jeans &amp; t-shirt."/>
    <s v="Mr. Girish"/>
    <s v="Male, approximately 5'3' in height, wheatish, black hair, no spectacles, and was wearing the Company branded t-shirt, jeans, shoes, clean-shaven, hairstyle done."/>
    <s v="Yes"/>
    <s v="Yes"/>
    <s v="Yes"/>
    <x v="1"/>
    <s v="No"/>
    <s v="No"/>
    <s v="Yes"/>
    <s v="Yes"/>
    <s v="Yes"/>
    <s v="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
    <s v="WOW! Very appealing"/>
    <m/>
    <x v="1"/>
    <s v="Within 2 minutes"/>
    <s v="Yes"/>
    <s v="No"/>
    <s v="Yes"/>
    <x v="1"/>
    <s v="N/A"/>
    <x v="1"/>
    <s v="No"/>
    <s v="No questions were asked by the style advisor"/>
    <x v="0"/>
    <s v="The style advisor informed that the sunglasses were available from INR 8000."/>
    <x v="1"/>
    <m/>
    <s v="No"/>
    <x v="1"/>
    <s v="No"/>
    <s v="No"/>
    <s v="No"/>
    <x v="1"/>
    <x v="1"/>
    <s v="No"/>
    <s v="No"/>
    <x v="1"/>
    <s v="No"/>
    <s v="The style advisor did not recommend any product."/>
    <s v="The style advisor did not offer a trial session."/>
    <s v="Expensive products"/>
    <m/>
    <s v="No"/>
    <s v="Yes"/>
    <s v="No"/>
    <s v="None of the above"/>
    <m/>
    <s v="No"/>
    <s v="Yes"/>
    <s v="No"/>
    <s v="No"/>
    <s v="No"/>
    <s v="N/A"/>
    <s v="No"/>
    <x v="1"/>
    <n v="7"/>
    <s v="No"/>
    <n v="6"/>
    <x v="2"/>
  </r>
  <r>
    <n v="11108785"/>
    <s v="2022-10-30"/>
    <n v="35"/>
    <n v="78"/>
    <n v="67"/>
    <n v="40"/>
    <n v="0"/>
    <n v="0"/>
    <n v="0"/>
    <n v="25"/>
    <n v="0"/>
    <s v="Bangalore"/>
    <x v="5"/>
    <x v="0"/>
    <s v="IN"/>
    <s v="17:28"/>
    <s v="17:58"/>
    <n v="1800"/>
    <n v="2"/>
    <n v="2"/>
    <n v="41"/>
    <s v="Male"/>
    <s v="I was wearing jeans &amp; t-shirt."/>
    <s v="Yash"/>
    <s v="Male, approximately 5' 4' in height, wheatish complexion, black hair, no spectacles,  and was wearing the Company branded t-shirt, jeans, shoes, unshaven, hairstyle done."/>
    <s v="Yes"/>
    <s v="Yes"/>
    <s v="Yes"/>
    <x v="1"/>
    <s v="No"/>
    <s v="No"/>
    <s v="Yes"/>
    <s v="Yes"/>
    <s v="Yes"/>
    <s v="The Sunglass Hut store was located at a prominent location inside VR Mall. The store did not have a digital screen and there was no music being played. There were no cartons lying around."/>
    <s v="Good, looks interesting"/>
    <m/>
    <x v="1"/>
    <s v="Within 2 minutes"/>
    <s v="Yes"/>
    <s v="No"/>
    <s v="Yes"/>
    <x v="0"/>
    <s v="N/A"/>
    <x v="1"/>
    <s v="Yes"/>
    <s v="No questions were asked by the Style Advisor."/>
    <x v="0"/>
    <s v="The Style Advisor informed me that the sunglasses were available from INR 8000."/>
    <x v="1"/>
    <m/>
    <s v="No"/>
    <x v="1"/>
    <s v="No"/>
    <s v="No"/>
    <s v="No"/>
    <x v="1"/>
    <x v="1"/>
    <s v="No"/>
    <s v="No"/>
    <x v="1"/>
    <s v="No"/>
    <s v="The style advisor did not recommend any products."/>
    <s v="The style advisor did not suggest a trial."/>
    <s v="Expensive products"/>
    <m/>
    <s v="No"/>
    <s v="No"/>
    <s v="No"/>
    <s v="None of the above"/>
    <m/>
    <s v="No"/>
    <s v="No"/>
    <s v="No"/>
    <s v="No"/>
    <s v="No"/>
    <s v="No"/>
    <s v="Yes"/>
    <x v="1"/>
    <n v="7"/>
    <s v="No"/>
    <n v="6"/>
    <x v="2"/>
  </r>
  <r>
    <n v="11108850"/>
    <s v="2022-10-29"/>
    <n v="65"/>
    <n v="89"/>
    <n v="78"/>
    <n v="40"/>
    <n v="50"/>
    <n v="63"/>
    <n v="67"/>
    <n v="43"/>
    <n v="100"/>
    <s v="Mumbai"/>
    <x v="4"/>
    <x v="1"/>
    <s v="IN"/>
    <s v="16:53"/>
    <s v="17:05"/>
    <n v="720"/>
    <n v="3"/>
    <n v="1"/>
    <n v="25"/>
    <s v="Female"/>
    <s v="I was wearing a black and grey checked shirt with blue jeans, spectacles and short hair."/>
    <s v="Arbaaz"/>
    <s v="Male, approximately 5'3' in height, fair complexion, and was wearing a plain white formal shirt with black trousers, slender build, in his 30s."/>
    <s v="Yes"/>
    <s v="Yes"/>
    <s v="Yes"/>
    <x v="1"/>
    <s v="Yes"/>
    <s v="No"/>
    <s v="Yes"/>
    <s v="Yes"/>
    <s v="Yes"/>
    <s v="The store ambiance was welcoming. The signage was clean and well-lit. Music was not played and there were no cartons lying around."/>
    <s v="WOW! Very appealing"/>
    <m/>
    <x v="5"/>
    <s v="Within 2 minutes"/>
    <s v="Yes"/>
    <s v="Yes"/>
    <s v="Yes"/>
    <x v="1"/>
    <s v="N/A"/>
    <x v="1"/>
    <s v="Yes"/>
    <s v="The style advisor asked about the shape of the glasses I wanted."/>
    <x v="0"/>
    <s v="The style advisor mentioned the brand name only."/>
    <x v="1"/>
    <m/>
    <s v="Yes"/>
    <x v="1"/>
    <s v="Yes"/>
    <s v="No"/>
    <s v="Yes"/>
    <x v="1"/>
    <x v="0"/>
    <s v="No"/>
    <s v="No"/>
    <x v="0"/>
    <s v="Yes"/>
    <s v="The style advisor recommended products from Versace, Gucci, and Rayban."/>
    <s v="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
    <s v="Discount on the first pair"/>
    <m/>
    <s v="No"/>
    <s v="Yes"/>
    <s v="Yes"/>
    <s v="Asked if you had any further questions^Invited you back for more information or another demonstration or test. Gave you their business card or contact information."/>
    <m/>
    <s v="Yes"/>
    <s v="Yes"/>
    <s v="No"/>
    <s v="No"/>
    <s v="No"/>
    <s v="N/A"/>
    <s v="No"/>
    <x v="1"/>
    <n v="6"/>
    <s v="Yes"/>
    <n v="7"/>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n v="11098282"/>
    <s v="2022-10-20"/>
    <n v="96"/>
    <n v="100"/>
    <n v="100"/>
    <n v="80"/>
    <n v="83"/>
    <n v="100"/>
    <n v="100"/>
    <n v="100"/>
    <n v="100"/>
    <s v="Kolkatta"/>
    <s v="West Bengal"/>
    <s v="East"/>
    <s v="IN"/>
    <s v="15:00"/>
    <s v="16:16"/>
    <n v="4560"/>
    <n v="4"/>
    <n v="1"/>
    <n v="51"/>
    <s v="Female"/>
    <s v="I was wearing a white printed kurti and jeans."/>
    <s v="Priyanka"/>
    <s v="Female, approximately 5 feet in height, dark complexion, was wearing the Company branded t-shirt, plain black jeans, black shoes, and hair tied in a bun."/>
    <s v="Yes"/>
    <s v="Yes"/>
    <s v="Yes"/>
    <s v="Yes"/>
    <s v="Yes"/>
    <s v="No"/>
    <s v="Yes"/>
    <s v="Yes"/>
    <s v="Yes"/>
    <s v="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
    <s v="WOW! Very appealing"/>
    <m/>
    <s v="Smile^Eye contact^Verbal greeting within 15 seconds"/>
    <s v="Within 2 minutes"/>
    <s v="Yes"/>
    <s v="Yes"/>
    <s v="Yes"/>
    <s v="Yes"/>
    <s v="N/A"/>
    <s v="Yes"/>
    <s v="Yes"/>
    <s v="The style advisor asked if I needed the glasses for maximum coverage or deep color."/>
    <s v="Yes"/>
    <s v="The style advisor said that the glasses had a shine on them and they were ultraviolet rays protected."/>
    <s v="No"/>
    <m/>
    <s v="Yes"/>
    <s v="Yes"/>
    <s v="Yes"/>
    <s v="No"/>
    <s v="Yes"/>
    <s v="Yes"/>
    <s v="Yes"/>
    <s v="Yes"/>
    <s v="Yes"/>
    <s v="Yes"/>
    <s v="Yes"/>
    <s v="The products recommended were hexagon-shaped Prada and Ray-Ban glasses. The style advisor also recommended glasses from Burberry and Gucci."/>
    <s v="Overall, it was a great experience. The style advisor's friendliness and politeness were notable. I was offered Prada, Burberry, and Gucci glasses for the trial. The style advisor gave proper compliments and corrections. He even took my feedback on the products tried during the trial."/>
    <s v="Discount on the first pair"/>
    <m/>
    <s v="Yes"/>
    <s v="Yes"/>
    <s v="Yes"/>
    <s v="Asked if you were ready to purchase today^Offered information on another product to help you decide^Summarized your needs and matched them to the product recommended"/>
    <m/>
    <s v="Yes"/>
    <s v="Yes"/>
    <s v="Yes"/>
    <s v="Yes"/>
    <s v="No"/>
    <s v="Yes"/>
    <s v="Yes"/>
    <s v="Yes"/>
    <n v="9"/>
    <s v="Yes"/>
    <n v="9"/>
    <x v="0"/>
    <x v="0"/>
    <x v="0"/>
  </r>
  <r>
    <n v="11096780"/>
    <s v="2022-10-15"/>
    <n v="41"/>
    <n v="78"/>
    <n v="78"/>
    <n v="0"/>
    <n v="33"/>
    <n v="25"/>
    <n v="33"/>
    <n v="0"/>
    <n v="100"/>
    <s v="Indore"/>
    <s v="Madhya Pradesh"/>
    <s v="East"/>
    <s v="IN"/>
    <s v="14:18"/>
    <s v="15:16"/>
    <n v="3480"/>
    <n v="3"/>
    <n v="1"/>
    <n v="66"/>
    <s v="Male"/>
    <s v="I was wearing a full sleeve with narrow pink colored lines on a white base shirt, light brown trousers with a leather belt, and brown leather shoes. I wore spectacles, a titan wristwatch, and a gold chain."/>
    <s v="Muskan"/>
    <s v="Female, approximately 4'7' in height, wheatish complexion, black hair, and was wearing a black colored shirt with pants and shoes."/>
    <s v="Yes"/>
    <s v="Yes"/>
    <s v="Yes"/>
    <s v="No"/>
    <s v="No"/>
    <s v="No"/>
    <s v="Yes"/>
    <s v="Yes"/>
    <s v="Yes"/>
    <s v="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
    <s v="Average"/>
    <m/>
    <s v="Smile^Eye contact"/>
    <s v="Within 2 minutes"/>
    <s v="Yes"/>
    <s v="Yes"/>
    <s v="Yes"/>
    <s v="No"/>
    <s v="N/A"/>
    <s v="No"/>
    <s v="No"/>
    <s v="The style advisor did not ask any questions."/>
    <s v="No"/>
    <s v="The style advisor only answered to questions being asked."/>
    <s v="No"/>
    <m/>
    <s v="No"/>
    <s v="No"/>
    <s v="Yes"/>
    <s v="No"/>
    <s v="Yes"/>
    <s v="No"/>
    <s v="No"/>
    <s v="No"/>
    <s v="No"/>
    <s v="No"/>
    <s v="Yes"/>
    <s v="The style advisor recommended the Ray-Ban sunglasses because of their polarized lenses, however, she did not explain the benefits of polarized lenses."/>
    <s v="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
    <s v="Expensive products"/>
    <m/>
    <s v="No"/>
    <s v="No"/>
    <s v="Yes"/>
    <s v="Offered information on another product to help you decide^Gave information about the price, payment options"/>
    <m/>
    <s v="No"/>
    <s v="No"/>
    <s v="No"/>
    <s v="No"/>
    <s v="Yes"/>
    <s v="No"/>
    <s v="No"/>
    <s v="No"/>
    <n v="5"/>
    <s v="Yes"/>
    <n v="4"/>
    <x v="1"/>
    <x v="1"/>
    <x v="1"/>
  </r>
  <r>
    <n v="11108736"/>
    <s v="2022-10-30"/>
    <n v="77"/>
    <n v="100"/>
    <n v="89"/>
    <n v="80"/>
    <n v="17"/>
    <n v="100"/>
    <n v="100"/>
    <n v="57"/>
    <n v="0"/>
    <s v="Bangalore"/>
    <s v="Karnataka"/>
    <s v="South"/>
    <s v="IN"/>
    <s v="15:56"/>
    <s v="16:50"/>
    <n v="3240"/>
    <n v="1"/>
    <n v="2"/>
    <n v="23"/>
    <s v="Male"/>
    <s v="I was wearing blue jean and yellow hoodie."/>
    <s v="Anju Gurung"/>
    <s v="Female, black hair, was wearing the Company brand orange t-shirt, blue jeans and black shoes."/>
    <s v="N/A"/>
    <s v="Yes"/>
    <s v="Yes"/>
    <s v="Yes"/>
    <s v="N/A"/>
    <s v="No"/>
    <s v="Yes"/>
    <s v="Yes"/>
    <s v="Yes"/>
    <s v="There were no cartons lying around."/>
    <s v="Good, looks interesting"/>
    <m/>
    <s v="Smile^Eye contact^Verbal greeting within 15 seconds"/>
    <s v="Within 2 minutes"/>
    <s v="Yes"/>
    <s v="Yes"/>
    <s v="No"/>
    <s v="Yes"/>
    <s v="N/A"/>
    <s v="Yes"/>
    <s v="Yes"/>
    <s v="The style advisor asked what model I was looking for."/>
    <s v="Yes"/>
    <s v="Good customer interaction from the style advisor. Very helpful in finding the products."/>
    <s v="No"/>
    <m/>
    <s v="Yes"/>
    <s v="No"/>
    <s v="No"/>
    <s v="No"/>
    <s v="Yes"/>
    <s v="Yes"/>
    <s v="Yes"/>
    <s v="Yes"/>
    <s v="Yes"/>
    <s v="Yes"/>
    <s v="Yes"/>
    <s v="The style advisor suggested the Oakley brand sunglasses."/>
    <s v="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
    <s v="Expensive products"/>
    <m/>
    <s v="Yes"/>
    <s v="Yes"/>
    <s v="Yes"/>
    <s v="Gave information about the price, payment options"/>
    <m/>
    <s v="Yes"/>
    <s v="Yes"/>
    <s v="No"/>
    <s v="No"/>
    <s v="No"/>
    <s v="Yes"/>
    <s v="No"/>
    <s v="N/A"/>
    <n v="10"/>
    <s v="No"/>
    <n v="10"/>
    <x v="2"/>
    <x v="2"/>
    <x v="2"/>
  </r>
  <r>
    <n v="11095745"/>
    <s v="2022-10-18"/>
    <n v="94"/>
    <n v="100"/>
    <n v="100"/>
    <n v="100"/>
    <n v="100"/>
    <n v="100"/>
    <n v="100"/>
    <n v="63"/>
    <n v="100"/>
    <s v="Bhubaneshwar"/>
    <s v="Orissa"/>
    <s v="East"/>
    <s v="IN"/>
    <s v="17:01"/>
    <s v="17:52"/>
    <n v="3060"/>
    <n v="2"/>
    <n v="2"/>
    <n v="37"/>
    <s v="Male"/>
    <s v="I was wearing denim jeans and a round neck t-shirt."/>
    <s v="Suman"/>
    <s v="Female, approximately 5'4' in height, fair complexion, ablack hair, wore spectacles and was wearing the Company branded t-shirt, plain jeans, and shoes, looked smart."/>
    <s v="Yes"/>
    <s v="Yes"/>
    <s v="Yes"/>
    <s v="Yes"/>
    <s v="Yes"/>
    <s v="No"/>
    <s v="Yes"/>
    <s v="Yes"/>
    <s v="Yes"/>
    <s v="The store branding was visible and the 25% discount on 2nd pair standee was very well displayed at the storefront. There were no cartons lying around."/>
    <s v="Good, looks interesting"/>
    <m/>
    <s v="Smile^Eye contact^Verbal greeting within 15 seconds"/>
    <s v="Within 2 minutes"/>
    <s v="Yes"/>
    <s v="Yes"/>
    <s v="Yes"/>
    <s v="Yes"/>
    <s v="N/A"/>
    <s v="Yes"/>
    <s v="Yes"/>
    <s v="The style advisor asked the kind of glasses I liked, the type for both eye-wear and sunglasses."/>
    <s v="Yes"/>
    <s v="Ray-Ban and Armani were shown during the visit."/>
    <s v="Yes"/>
    <s v="The style advisor asked if I had used sunglasses from Ray-Ban before or not."/>
    <s v="Yes"/>
    <s v="Yes"/>
    <s v="Yes"/>
    <s v="Yes"/>
    <s v="Yes"/>
    <s v="Yes"/>
    <s v="Yes"/>
    <s v="Yes"/>
    <s v="Yes"/>
    <s v="Yes"/>
    <s v="Yes"/>
    <s v="The style advisor recommended some of the designs from Ray-Ban and Armani which were the best sellers that the store had. The style advisor also recommended some of the clip-on units which were a mix of eyewear as well as sunglasses."/>
    <s v="The overall trial experience was good. The style advisor encouraged me to touch and try the glasses and even showed me where the mirrors were kept so that I could check how I looked. The style advisor used the styling tray and even cleaned the glasses before and after the trial."/>
    <s v="Expensive products"/>
    <m/>
    <s v="Yes"/>
    <s v="Yes"/>
    <s v="Yes"/>
    <s v="Asked if you were ready to purchase today^Offered information on another product to help you decide^Shared a personal/customer's story about the product to reassure you about your purchase^Asked if you had any further questions^Gave information about the price, payment options"/>
    <m/>
    <s v="Yes"/>
    <s v="Yes"/>
    <s v="No"/>
    <s v="Yes"/>
    <s v="Yes"/>
    <s v="No"/>
    <s v="Yes"/>
    <s v="Yes"/>
    <n v="9"/>
    <s v="Yes"/>
    <n v="9"/>
    <x v="0"/>
    <x v="3"/>
    <x v="3"/>
  </r>
  <r>
    <n v="11097814"/>
    <s v="2022-10-18"/>
    <n v="92"/>
    <n v="100"/>
    <n v="100"/>
    <n v="100"/>
    <n v="100"/>
    <n v="75"/>
    <n v="100"/>
    <n v="75"/>
    <n v="100"/>
    <s v="Mumbai"/>
    <s v="Maharashtra"/>
    <s v="West"/>
    <s v="IN"/>
    <s v="16:15"/>
    <s v="17:00"/>
    <n v="2700"/>
    <n v="3"/>
    <n v="4"/>
    <n v="32"/>
    <s v="Male"/>
    <s v="I was wearing jeans and t-shirt."/>
    <s v="Suraj"/>
    <s v="Male, approximately 5'9' in height, wheatish complexion, black hair, was wearing spectacles."/>
    <s v="Yes"/>
    <s v="Yes"/>
    <s v="Yes"/>
    <s v="Yes"/>
    <s v="Yes"/>
    <s v="No"/>
    <s v="Yes"/>
    <s v="Yes"/>
    <s v="Yes"/>
    <s v="The merchandise at the store was arranged neatly and well-displayed. The external signage was clean and well-lit. Also, the style advisor was very cordial and well-behaved. There were no cartons lying around."/>
    <s v="WOW! Very appealing"/>
    <m/>
    <s v="Smile^Eye contact^Verbal greeting within 15 seconds"/>
    <s v="Within 2 minutes"/>
    <s v="Yes"/>
    <s v="Yes"/>
    <s v="Yes"/>
    <s v="Yes"/>
    <s v="Yes"/>
    <s v="Yes"/>
    <s v="Yes"/>
    <s v="The style advisor asked about my style preference and also asked whether I was looking for glasses to gift."/>
    <s v="Yes"/>
    <s v="The style advisor was courteous and well behaved."/>
    <s v="Yes"/>
    <s v="The style advisor asked whether I wanted to check the glasses for myself or for someone else."/>
    <s v="Yes"/>
    <s v="Yes"/>
    <s v="Yes"/>
    <s v="Yes"/>
    <s v="Yes"/>
    <s v="Yes"/>
    <s v="Yes"/>
    <s v="No"/>
    <s v="No"/>
    <s v="Yes"/>
    <s v="Yes"/>
    <s v="The style advisor recommended Bvlgari."/>
    <s v="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
    <s v="Expensive products"/>
    <m/>
    <s v="Yes"/>
    <s v="Yes"/>
    <s v="Yes"/>
    <s v="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
    <m/>
    <s v="Yes"/>
    <s v="Yes"/>
    <s v="No"/>
    <s v="No"/>
    <s v="No"/>
    <s v="Yes"/>
    <s v="Yes"/>
    <s v="Yes"/>
    <n v="9"/>
    <s v="Yes"/>
    <n v="8"/>
    <x v="0"/>
    <x v="4"/>
    <x v="4"/>
  </r>
  <r>
    <n v="11084763"/>
    <s v="2022-10-11"/>
    <n v="89"/>
    <n v="89"/>
    <n v="100"/>
    <n v="80"/>
    <n v="83"/>
    <n v="88"/>
    <n v="67"/>
    <n v="100"/>
    <n v="100"/>
    <s v="Mumbai"/>
    <s v="Maharashtra"/>
    <s v="West"/>
    <s v="IN"/>
    <s v="17:24"/>
    <s v="18:04"/>
    <n v="2400"/>
    <n v="2"/>
    <n v="1"/>
    <n v="57"/>
    <s v="Male"/>
    <s v="I was wearing a colorful shirt with pants and shoes."/>
    <s v="Nagraj"/>
    <s v="Male, approximately 5'5' in height, light fair complexion, black hair, and was wearing the Sunglass branded t-shirt, pants, and shoes, clean-shaven, with a proper hairstyle, style advisor had an ID card."/>
    <s v="Yes"/>
    <s v="Yes"/>
    <s v="Yes"/>
    <s v="No"/>
    <s v="Yes"/>
    <s v="No"/>
    <s v="Yes"/>
    <s v="Yes"/>
    <s v="Yes"/>
    <s v="The store looked attractive and appealing to the eyes. The store was spacious enough to move freely. There was no music being played and no cartons were lying around."/>
    <s v="Good, looks interesting"/>
    <m/>
    <s v="Smile^Eye contact^Verbal greeting within 15 seconds"/>
    <s v="Within 2 minutes"/>
    <s v="Yes"/>
    <s v="Yes"/>
    <s v="Yes"/>
    <s v="Yes"/>
    <s v="N/A"/>
    <s v="Yes"/>
    <s v="Yes"/>
    <s v="The Style Advisor asked if I was looking for sunglasses for someone in particular."/>
    <s v="Yes"/>
    <s v="The Style Advisor mentioned that the sunglasses were of good quality."/>
    <s v="No"/>
    <m/>
    <s v="Yes"/>
    <s v="Yes"/>
    <s v="Yes"/>
    <s v="No"/>
    <s v="Yes"/>
    <s v="Yes"/>
    <s v="Yes"/>
    <s v="Yes"/>
    <s v="Yes"/>
    <s v="Yes"/>
    <s v="No"/>
    <s v="Sunglasses from Ray-Ban and Prada were recommended."/>
    <s v="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
    <s v="Discount on the first pair"/>
    <m/>
    <s v="No"/>
    <s v="Yes"/>
    <s v="Yes"/>
    <s v="Asked if you were ready to purchase today^Gave information about the price, payment options^Invited you back for more information or another demonstration or test. Gave you their business card or contact information."/>
    <m/>
    <s v="Yes"/>
    <s v="Yes"/>
    <s v="Yes"/>
    <s v="Yes"/>
    <s v="No"/>
    <s v="N/A"/>
    <s v="Yes"/>
    <s v="N/A"/>
    <n v="8"/>
    <s v="Yes"/>
    <n v="8"/>
    <x v="2"/>
    <x v="5"/>
    <x v="5"/>
  </r>
  <r>
    <n v="11084762"/>
    <s v="2022-10-06"/>
    <n v="78"/>
    <n v="89"/>
    <n v="100"/>
    <n v="80"/>
    <n v="50"/>
    <n v="88"/>
    <n v="67"/>
    <n v="50"/>
    <n v="100"/>
    <s v="Mumbai"/>
    <s v="Maharashtra"/>
    <s v="West"/>
    <s v="IN"/>
    <s v="16:52"/>
    <s v="17:30"/>
    <n v="2280"/>
    <s v="02"/>
    <n v="1"/>
    <n v="57"/>
    <s v="Male"/>
    <s v="I was wearing a red and black check shirt, pants, shoes, and spectacles."/>
    <s v="Bablu"/>
    <s v="Male, approximately 5'6' in height, fair complexion, black hair, was wearing the Company branded t-shirt, plain jeans, shoes, clean shaven and hairstyle done."/>
    <s v="Yes"/>
    <s v="Yes"/>
    <s v="Yes"/>
    <s v="Yes"/>
    <s v="No"/>
    <s v="No"/>
    <s v="Yes"/>
    <s v="Yes"/>
    <s v="Yes"/>
    <s v="The store was neat and clean during the visit. The exterior signage was clean and shiny. Overall, the various brands of sunglasses were displayed beautifully brand-wise."/>
    <s v="Good, looks interesting"/>
    <m/>
    <s v="Smile^Eye contact^Verbal greeting within 15 seconds"/>
    <s v="Within 2 minutes"/>
    <s v="Yes"/>
    <s v="Yes"/>
    <s v="Yes"/>
    <s v="Yes"/>
    <s v="N/A"/>
    <s v="Yes"/>
    <s v="Yes"/>
    <s v="The style advisor asked me what I was looking for."/>
    <s v="Yes"/>
    <s v="No additional remarks were made."/>
    <s v="No"/>
    <m/>
    <s v="Yes"/>
    <s v="No"/>
    <s v="Yes"/>
    <s v="No"/>
    <s v="Yes"/>
    <s v="Yes"/>
    <s v="Yes"/>
    <s v="No"/>
    <s v="Yes"/>
    <s v="Yes"/>
    <s v="Yes"/>
    <s v="The style advisor mainly recommended Prada sunglass in different colors and shapes. He showed me the products and asked for a trial of the sunglasses and I did the same. The Prada sunglass was gray and dark in color. The RayBan sunglass was light grey."/>
    <s v="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
    <s v="Expensive products"/>
    <m/>
    <s v="Yes"/>
    <s v="No"/>
    <s v="Yes"/>
    <s v="Offered information on another product to help you decide^Gave information about the price, payment options"/>
    <m/>
    <s v="Yes"/>
    <s v="No"/>
    <s v="No"/>
    <s v="Yes"/>
    <s v="No"/>
    <s v="No"/>
    <s v="Yes"/>
    <s v="No"/>
    <n v="8"/>
    <s v="Yes"/>
    <n v="8"/>
    <x v="2"/>
    <x v="6"/>
    <x v="6"/>
  </r>
  <r>
    <n v="11086368"/>
    <s v="2022-10-22"/>
    <n v="69"/>
    <n v="89"/>
    <n v="78"/>
    <n v="100"/>
    <n v="50"/>
    <n v="38"/>
    <n v="100"/>
    <n v="50"/>
    <n v="100"/>
    <s v="Bangalore"/>
    <s v="Karnataka"/>
    <s v="South"/>
    <s v="IN"/>
    <s v="13:50"/>
    <s v="14:25"/>
    <n v="2100"/>
    <n v="1"/>
    <n v="1"/>
    <n v="42"/>
    <s v="Male"/>
    <s v="I was wearing a formal shirt and trousers."/>
    <s v="Lukman"/>
    <s v="Male, approximately 5'10' in height, fair complexion, black hair, was wearing the Company t-shirt and blue jeans, had a beard."/>
    <s v="Yes"/>
    <s v="Yes"/>
    <s v="Yes"/>
    <s v="No"/>
    <s v="Yes"/>
    <s v="No"/>
    <s v="Yes"/>
    <s v="Yes"/>
    <s v="Yes"/>
    <s v="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
    <s v="Good, looks interesting"/>
    <m/>
    <s v="Smile^Eye contact^Verbal greeting within 15 seconds"/>
    <s v="Within 2 minutes"/>
    <s v="Yes"/>
    <s v="No"/>
    <s v="Yes"/>
    <s v="No"/>
    <s v="N/A"/>
    <s v="Yes"/>
    <s v="Yes"/>
    <s v="The style advisor asked if I had any particular model in mind."/>
    <s v="Yes"/>
    <s v="While presenting each of the products, the style advisor informed me about the brand details."/>
    <s v="Yes"/>
    <s v="I had shown an interest in Ray-Ban so the style advisor asked if I would like to look at any particular model or frame type."/>
    <s v="Yes"/>
    <s v="Yes"/>
    <s v="No"/>
    <s v="No"/>
    <s v="Yes"/>
    <s v="No"/>
    <s v="No"/>
    <s v="Yes"/>
    <s v="No"/>
    <s v="No"/>
    <s v="Yes"/>
    <s v="The style advisor recommended Ray-Ban Aviator with extra padding in the frame top and an additional product with a different frame type was recommended."/>
    <s v="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
    <s v="Discount on the first pair"/>
    <m/>
    <s v="Yes"/>
    <s v="Yes"/>
    <s v="Yes"/>
    <s v="Offered information on another product to help you decide^Summarized your needs and matched them to the product recommended^Gave information about the price, payment options"/>
    <m/>
    <s v="Yes"/>
    <s v="Yes"/>
    <s v="No"/>
    <s v="No"/>
    <s v="No"/>
    <s v="No"/>
    <s v="Yes"/>
    <s v="No"/>
    <n v="7"/>
    <s v="Yes"/>
    <n v="7"/>
    <x v="3"/>
    <x v="7"/>
    <x v="7"/>
  </r>
  <r>
    <n v="11083490"/>
    <s v="2022-10-18"/>
    <n v="84"/>
    <n v="89"/>
    <n v="80"/>
    <n v="80"/>
    <n v="100"/>
    <n v="63"/>
    <n v="100"/>
    <n v="88"/>
    <n v="100"/>
    <s v="Udaipur"/>
    <s v="Rajasthan"/>
    <s v="North"/>
    <s v="IN"/>
    <s v="13:55"/>
    <s v="14:30"/>
    <n v="2100"/>
    <n v="1"/>
    <n v="1"/>
    <n v="28"/>
    <s v="Male"/>
    <s v="I was wearing a grey formal shirt with pants."/>
    <s v="Jateen"/>
    <s v="Male, approximately 5'5' in height, wheatish complexion, black short hair, did not wear spectacles and was wearing an orange t-shirt, in his 20s, medium build."/>
    <s v="Yes"/>
    <s v="Yes"/>
    <s v="Yes"/>
    <s v="No"/>
    <s v="Yes"/>
    <s v="No"/>
    <s v="Yes"/>
    <s v="Yes"/>
    <s v="Yes"/>
    <s v="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
    <s v="WOW! Very appealing"/>
    <m/>
    <s v="Smile^Eye contact^Verbal greeting within 15 seconds"/>
    <s v="Within 2 minutes"/>
    <s v="Yes"/>
    <s v="Yes"/>
    <s v="Yes"/>
    <s v="No"/>
    <s v="No"/>
    <s v="Yes"/>
    <s v="Yes"/>
    <s v="The style advisor asked about my profession and also asked if I was looking at the glasses for myself or for my family members."/>
    <s v="Yes"/>
    <s v="No additional remarks were made."/>
    <s v="No"/>
    <m/>
    <s v="Yes"/>
    <s v="Yes"/>
    <s v="Yes"/>
    <s v="Yes"/>
    <s v="Yes"/>
    <s v="No"/>
    <s v="Yes"/>
    <s v="Yes"/>
    <s v="No"/>
    <s v="No"/>
    <s v="Yes"/>
    <s v="The style advisor recommended sunglasses from the brands like Versace, Prada, Burberry, Ray-Ban, etc."/>
    <s v="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
    <s v="Expensive products"/>
    <m/>
    <s v="Yes"/>
    <s v="Yes"/>
    <s v="Yes"/>
    <s v="Asked if you were ready to purchase today^Offered information on another product to help you decide^Gave information about the price, payment options^Invited you back for more information or another demonstration or test. Gave you their business card or contact information."/>
    <m/>
    <s v="Yes"/>
    <s v="Yes"/>
    <s v="Yes"/>
    <s v="No"/>
    <s v="No"/>
    <s v="Yes"/>
    <s v="Yes"/>
    <s v="Yes"/>
    <n v="9"/>
    <s v="Yes"/>
    <n v="9"/>
    <x v="2"/>
    <x v="7"/>
    <x v="7"/>
  </r>
  <r>
    <n v="11087195"/>
    <s v="2022-10-07"/>
    <n v="80"/>
    <n v="100"/>
    <n v="70"/>
    <n v="80"/>
    <n v="83"/>
    <n v="100"/>
    <n v="100"/>
    <n v="38"/>
    <n v="100"/>
    <s v="Pune"/>
    <s v="Maharashtra"/>
    <s v="West"/>
    <s v="IN"/>
    <s v="14:58"/>
    <s v="15:32"/>
    <n v="2040"/>
    <n v="3"/>
    <n v="7"/>
    <n v="40"/>
    <s v="Female"/>
    <s v="I was wearing a t-shirt with pants."/>
    <s v="Samir Pathan"/>
    <s v="Male, approximately 5'6'' in height, black hair, was wearing a plain blue jeans with black colour shoes, was wearing a mask, and medium build."/>
    <s v="Yes"/>
    <s v="Yes"/>
    <s v="Yes"/>
    <s v="Yes"/>
    <s v="Yes"/>
    <s v="No"/>
    <s v="Yes"/>
    <s v="Yes"/>
    <s v="Yes"/>
    <s v="The store was well maintained. All merchandise was well arranged as per the brand. The style advisor was knowledgeable and helpful."/>
    <s v="Good, looks interesting"/>
    <m/>
    <s v="Smile^Eye contact"/>
    <s v="Within 2 minutes"/>
    <s v="Yes"/>
    <s v="Yes"/>
    <s v="Yes"/>
    <s v="No"/>
    <s v="No"/>
    <s v="Yes"/>
    <s v="Yes"/>
    <s v="The style advisor asked me what kind of eyeglasses I was looking."/>
    <s v="Yes"/>
    <s v="I carried one bag with myself but the style advisor did not tell me to keep it aside."/>
    <s v="No"/>
    <m/>
    <s v="Yes"/>
    <s v="Yes"/>
    <s v="Yes"/>
    <s v="No"/>
    <s v="Yes"/>
    <s v="Yes"/>
    <s v="Yes"/>
    <s v="Yes"/>
    <s v="Yes"/>
    <s v="Yes"/>
    <s v="Yes"/>
    <s v="The style advisor encouraged me to touch, feel and try the products. He cleaned all trial products before and after the trial. He behaved professionally. He suggested I should carry the lens cleaner spray along with spectacular. After the trial, he asked me for the feedback."/>
    <s v="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
    <s v="Expensive products"/>
    <m/>
    <s v="Yes"/>
    <s v="Yes"/>
    <s v="Yes"/>
    <s v="Summarized your needs and matched them to the product recommended^Invited you back for more information or another demonstration or test. Gave you their business card or contact information."/>
    <m/>
    <s v="Yes"/>
    <s v="Yes"/>
    <s v="No"/>
    <s v="No"/>
    <s v="No"/>
    <s v="No"/>
    <s v="No"/>
    <s v="No"/>
    <n v="7"/>
    <s v="Yes"/>
    <n v="10"/>
    <x v="2"/>
    <x v="8"/>
    <x v="8"/>
  </r>
  <r>
    <n v="11083988"/>
    <s v="2022-10-15"/>
    <n v="78"/>
    <n v="78"/>
    <n v="100"/>
    <n v="80"/>
    <n v="83"/>
    <n v="50"/>
    <n v="100"/>
    <n v="63"/>
    <n v="100"/>
    <s v="Hyderabad"/>
    <s v="Telangana"/>
    <s v="South"/>
    <s v="IN"/>
    <s v="17:41"/>
    <s v="18:15"/>
    <n v="2040"/>
    <n v="2"/>
    <n v="1"/>
    <n v="28"/>
    <s v="Male"/>
    <s v="I was wearing a t-shirt with jeans."/>
    <s v="Asif"/>
    <s v="Male, approximately 5'6' in height, thin and medium build with a fair complexion, black hair, and a beard. He must have been around 28years old. He was wearing the Company branded t-shirt with plain jeans and he did not have any spectacles on."/>
    <s v="Yes"/>
    <s v="Yes"/>
    <s v="Yes"/>
    <s v="No"/>
    <s v="No"/>
    <s v="No"/>
    <s v="Yes"/>
    <s v="Yes"/>
    <s v="Yes"/>
    <s v="The store was small but the arrangement of the furniture and merchandise was set in a way that made it possible to roam around the store freely. There was no music playing and the digital screen at the entrance was not operational."/>
    <s v="Good, looks interesting"/>
    <m/>
    <s v="Smile^Eye contact^Verbal greeting within 15 seconds"/>
    <s v="Within 2 minutes"/>
    <s v="Yes"/>
    <s v="Yes"/>
    <s v="Yes"/>
    <s v="Yes"/>
    <s v="N/A"/>
    <s v="Yes"/>
    <s v="Yes"/>
    <s v="The style advisor did not ask any questions, he simply answered to the ones I asked"/>
    <s v="Yes"/>
    <s v="The style advisor was proactive and tried to convince me to buy the sunglasses."/>
    <s v="No"/>
    <m/>
    <s v="Yes"/>
    <s v="Yes"/>
    <s v="Yes"/>
    <s v="No"/>
    <s v="Yes"/>
    <s v="Yes"/>
    <s v="Yes"/>
    <s v="No"/>
    <s v="No"/>
    <s v="No"/>
    <s v="No"/>
    <s v="No additional products were recommended to me."/>
    <s v="I tried around 4 to 5 spectacles, which the style advisor did not clean before the trial. I had asked him which one of the spectacles suited me the best, to which he recommended that the Ray-Ban spectacles were the best for my facial structure."/>
    <s v="Discount on the first pair"/>
    <m/>
    <s v="Yes"/>
    <s v="Yes"/>
    <s v="Yes"/>
    <s v="Offered information on another product to help you decide^Gave information about the price, payment options^Other (please specify)"/>
    <s v="The style advisor gave the details of discounts and offers."/>
    <s v="Yes"/>
    <s v="Yes"/>
    <s v="No"/>
    <s v="No"/>
    <s v="No"/>
    <s v="No"/>
    <s v="Yes"/>
    <s v="Yes"/>
    <n v="9"/>
    <s v="Yes"/>
    <n v="8"/>
    <x v="2"/>
    <x v="8"/>
    <x v="8"/>
  </r>
  <r>
    <n v="11084985"/>
    <s v="2022-10-11"/>
    <n v="78"/>
    <n v="89"/>
    <n v="89"/>
    <n v="80"/>
    <n v="83"/>
    <n v="63"/>
    <n v="100"/>
    <n v="50"/>
    <n v="100"/>
    <s v="Bangalore"/>
    <s v="Karnataka"/>
    <s v="South"/>
    <s v="IN"/>
    <s v="13:23"/>
    <s v="13:55"/>
    <n v="1920"/>
    <n v="1"/>
    <n v="1"/>
    <n v="39"/>
    <s v="Male"/>
    <s v="I was wearing a lavender shirt with blue jeans."/>
    <s v="Rajiv"/>
    <s v="Male, medium build and height, aged somewhere between 30-35 years with neatly groomed black hair and was wearing a yellow t-shirt with blue jeans and was clean-shaven."/>
    <s v="Yes"/>
    <s v="Yes"/>
    <s v="Yes"/>
    <s v="No"/>
    <s v="Yes"/>
    <s v="No"/>
    <s v="Yes"/>
    <s v="Yes"/>
    <s v="Yes"/>
    <s v="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
    <s v="WOW! Very appealing"/>
    <m/>
    <s v="Smile^Eye contact^Verbal greeting within 15 seconds"/>
    <s v="Within 2 minutes"/>
    <s v="Yes"/>
    <s v="Yes"/>
    <s v="Yes"/>
    <s v="No"/>
    <s v="N/A"/>
    <s v="Yes"/>
    <s v="Yes"/>
    <s v="The Style Advisor asked if I needed the glasses for casual or formal wear. He also enquired if I had any budget constraints. He asked for my preference for the frames and the color of the glass. He also asked how often I use glasses and asked if I used different types of lenses."/>
    <s v="Yes"/>
    <s v="The Style Advisor recommended Ray-Ban as it suited my requirements for daily wear and also because they looked trendy."/>
    <s v="No"/>
    <m/>
    <s v="Yes"/>
    <s v="Yes"/>
    <s v="Yes"/>
    <s v="No"/>
    <s v="Yes"/>
    <s v="Yes"/>
    <s v="Yes"/>
    <s v="Yes"/>
    <s v="No"/>
    <s v="No"/>
    <s v="No"/>
    <s v="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
    <s v="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
    <s v="Expensive products"/>
    <m/>
    <s v="Yes"/>
    <s v="Yes"/>
    <s v="Yes"/>
    <s v="Summarized your needs and matched them to the product recommended^Gave information about the price, payment options"/>
    <m/>
    <s v="Yes"/>
    <s v="Yes"/>
    <s v="No"/>
    <s v="No"/>
    <s v="No"/>
    <s v="No"/>
    <s v="Yes"/>
    <s v="No"/>
    <n v="8"/>
    <s v="Yes"/>
    <n v="9"/>
    <x v="2"/>
    <x v="9"/>
    <x v="9"/>
  </r>
  <r>
    <n v="11095309"/>
    <s v="2022-10-15"/>
    <n v="84"/>
    <n v="78"/>
    <n v="89"/>
    <n v="80"/>
    <n v="100"/>
    <n v="75"/>
    <n v="100"/>
    <n v="75"/>
    <n v="100"/>
    <s v="Surat"/>
    <s v="Gujarat"/>
    <s v="West"/>
    <s v="IN"/>
    <s v="17:48"/>
    <s v="18:20"/>
    <n v="1920"/>
    <n v="3"/>
    <n v="1"/>
    <n v="35"/>
    <s v="Female"/>
    <s v="I was wearing a kurti with leggings."/>
    <s v="Santosh Jadhav"/>
    <s v="Male, approximately 5'5' in height, wheatish complexion, black short hair, did not wear spectacles, was wearing an orange t-shirt with jeans, in his 20s, and medium build."/>
    <s v="Yes"/>
    <s v="Yes"/>
    <s v="Yes"/>
    <s v="No"/>
    <s v="No"/>
    <s v="No"/>
    <s v="Yes"/>
    <s v="Yes"/>
    <s v="Yes"/>
    <s v="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
    <s v="Good, looks interesting"/>
    <m/>
    <s v="Smile^Eye contact^Verbal greeting within 15 seconds"/>
    <s v="Within 2 minutes"/>
    <s v="Yes"/>
    <s v="Yes"/>
    <s v="Yes"/>
    <s v="No"/>
    <s v="N/A"/>
    <s v="Yes"/>
    <s v="Yes"/>
    <s v="The style advisor asked about my profession and also asked if I was looking at the sunglasses for myself or my family members."/>
    <s v="Yes"/>
    <s v="No additional remarks were made."/>
    <s v="No"/>
    <m/>
    <s v="Yes"/>
    <s v="Yes"/>
    <s v="Yes"/>
    <s v="Yes"/>
    <s v="Yes"/>
    <s v="Yes"/>
    <s v="Yes"/>
    <s v="No"/>
    <s v="No"/>
    <s v="Yes"/>
    <s v="Yes"/>
    <s v="The style advisor recommended sunglasses from the brands such as Versace, Prada, Burberry, ray ban, etc."/>
    <s v="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
    <s v="Expensive products"/>
    <m/>
    <s v="Yes"/>
    <s v="Yes"/>
    <s v="Yes"/>
    <s v="Asked if you were ready to purchase today^Gave information about the price, payment options"/>
    <m/>
    <s v="Yes"/>
    <s v="Yes"/>
    <s v="Yes"/>
    <s v="No"/>
    <s v="Yes"/>
    <s v="Yes"/>
    <s v="Yes"/>
    <s v="Yes"/>
    <n v="9"/>
    <s v="Yes"/>
    <n v="9"/>
    <x v="2"/>
    <x v="9"/>
    <x v="9"/>
  </r>
  <r>
    <n v="11090138"/>
    <s v="2022-10-20"/>
    <n v="82"/>
    <n v="78"/>
    <n v="89"/>
    <n v="60"/>
    <n v="100"/>
    <n v="88"/>
    <n v="100"/>
    <n v="63"/>
    <n v="100"/>
    <s v="Kanpur"/>
    <s v="Uttar Pradesh"/>
    <s v="North"/>
    <s v="IN"/>
    <s v="16:05"/>
    <s v="16:36"/>
    <n v="1860"/>
    <n v="3"/>
    <n v="3"/>
    <n v="33"/>
    <s v="Female"/>
    <s v="I was wearing a palazzo and Kurti."/>
    <s v="Sagar Prathak"/>
    <s v="Male, approximately 5'88' in height, fair complexion, light brown hair color, was not wearing spectacles and was wearing the Company uniform, clean-shaven and their hairstyle was done properly."/>
    <s v="Yes"/>
    <s v="Yes"/>
    <s v="Yes"/>
    <s v="No"/>
    <s v="Yes"/>
    <s v="Yes"/>
    <s v="Yes"/>
    <s v="Yes"/>
    <s v="Yes"/>
    <s v="The store entrance was attractive and inviting, and all the windows and facade were clean and well except for the cartons that were lying around. Music was not played at the store."/>
    <s v="WOW! Very appealing"/>
    <m/>
    <s v="Smile^Eye contact"/>
    <s v="Within 2 minutes"/>
    <s v="Yes"/>
    <s v="Yes"/>
    <s v="Yes"/>
    <s v="Yes"/>
    <s v="N/A"/>
    <s v="Yes"/>
    <s v="Yes"/>
    <s v="The style advisor asked which type of shades I was looking for."/>
    <s v="No"/>
    <s v="N/A"/>
    <s v="No"/>
    <m/>
    <s v="Yes"/>
    <s v="Yes"/>
    <s v="Yes"/>
    <s v="Yes"/>
    <s v="Yes"/>
    <s v="Yes"/>
    <s v="Yes"/>
    <s v="Yes"/>
    <s v="Yes"/>
    <s v="Yes"/>
    <s v="No"/>
    <s v="The style advisor showed me many sunglasses from different brands that they had at the store with the price range starting from 4000/-. The style advisor showed me different shades of black, purple, and rose gold and all the UV-protected aviators."/>
    <s v="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
    <s v="Expensive products"/>
    <m/>
    <s v="Yes"/>
    <s v="Yes"/>
    <s v="Yes"/>
    <s v="Asked if you were ready to purchase today^Offered information on another product to help you decide^Asked if you had any further questions^Gave information about the price, payment options"/>
    <m/>
    <s v="Yes"/>
    <s v="Yes"/>
    <s v="No"/>
    <s v="No"/>
    <s v="No"/>
    <s v="No"/>
    <s v="Yes"/>
    <s v="Yes"/>
    <n v="9"/>
    <s v="Yes"/>
    <n v="9"/>
    <x v="2"/>
    <x v="10"/>
    <x v="10"/>
  </r>
  <r>
    <n v="11083483"/>
    <s v="2022-10-06"/>
    <n v="84"/>
    <n v="89"/>
    <n v="80"/>
    <n v="80"/>
    <n v="100"/>
    <n v="63"/>
    <n v="100"/>
    <n v="88"/>
    <n v="100"/>
    <s v="Jaipur"/>
    <s v="Rajasthan"/>
    <s v="North"/>
    <s v="IN"/>
    <s v="15:35"/>
    <s v="16:06"/>
    <n v="1860"/>
    <n v="2"/>
    <n v="1"/>
    <n v="28"/>
    <s v="Male"/>
    <s v="I was wearing a black shirt with pants."/>
    <s v="Sonali"/>
    <s v="Female, approximately 5ft in height, fair complexion with medium-length black hair, sdid not wear spectacles and was wearing an orange t-shirt, in her 20s, medium build."/>
    <s v="Yes"/>
    <s v="Yes"/>
    <s v="Yes"/>
    <s v="No"/>
    <s v="Yes"/>
    <s v="No"/>
    <s v="Yes"/>
    <s v="Yes"/>
    <s v="Yes"/>
    <s v="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
    <s v="WOW! Very appealing"/>
    <m/>
    <s v="Smile^Eye contact^Verbal greeting within 15 seconds"/>
    <s v="Within 2 minutes"/>
    <s v="Yes"/>
    <s v="Yes"/>
    <s v="Yes"/>
    <s v="No"/>
    <s v="No"/>
    <s v="Yes"/>
    <s v="Yes"/>
    <s v="The style advisor asked about my profession and asked whether I was looking at the glasses for myself or for my family members."/>
    <s v="Yes"/>
    <s v="N/A"/>
    <s v="No"/>
    <m/>
    <s v="Yes"/>
    <s v="Yes"/>
    <s v="Yes"/>
    <s v="Yes"/>
    <s v="Yes"/>
    <s v="Yes"/>
    <s v="Yes"/>
    <s v="No"/>
    <s v="No"/>
    <s v="No"/>
    <s v="Yes"/>
    <s v="The style advisor recommended glasses from brands like Versace, Prada, Burberry, Ray-Ban, etc."/>
    <s v="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
    <s v="Expensive products"/>
    <m/>
    <s v="Yes"/>
    <s v="Yes"/>
    <s v="Yes"/>
    <s v="Asked if you were ready to purchase today^Offered information on another product to help you decide^Summarized your needs and matched them to the product recommended^Asked if you had any further questions"/>
    <m/>
    <s v="Yes"/>
    <s v="Yes"/>
    <s v="Yes"/>
    <s v="No"/>
    <s v="No"/>
    <s v="Yes"/>
    <s v="Yes"/>
    <s v="Yes"/>
    <n v="10"/>
    <s v="Yes"/>
    <n v="8"/>
    <x v="2"/>
    <x v="10"/>
    <x v="10"/>
  </r>
  <r>
    <n v="11099886"/>
    <s v="2022-10-23"/>
    <n v="53"/>
    <n v="89"/>
    <n v="78"/>
    <n v="20"/>
    <n v="50"/>
    <n v="13"/>
    <n v="67"/>
    <n v="38"/>
    <n v="100"/>
    <s v="Bangalore"/>
    <s v="Karnataka"/>
    <s v="South"/>
    <s v="IN"/>
    <s v="17:30"/>
    <s v="18:00"/>
    <n v="1800"/>
    <n v="2"/>
    <n v="3"/>
    <n v="41"/>
    <s v="Male"/>
    <s v="I was wearing jeans and a t-shirt."/>
    <s v="Aneesh Jayanth"/>
    <s v="Male, approximately 5' 3' in height, wheatish complexion, black hair, wore no spectacles and was wearing the Company branded t-shirt, jeans and shoes, clean shaven and a neat hairstyle done."/>
    <s v="Yes"/>
    <s v="Yes"/>
    <s v="Yes"/>
    <s v="No"/>
    <s v="Yes"/>
    <s v="No"/>
    <s v="Yes"/>
    <s v="Yes"/>
    <s v="Yes"/>
    <s v="The store was well-lit and looked inviting. Music was not played and there were no cartons lying around. There were 3 style advisors attending to customers at the store. There were separate displays for men's and women's sunglasses."/>
    <s v="WOW! Very appealing"/>
    <m/>
    <s v="Eye contact"/>
    <s v="Within 2 minutes"/>
    <s v="Yes"/>
    <s v="Yes"/>
    <s v="Yes"/>
    <s v="Yes"/>
    <s v="N/A"/>
    <s v="No"/>
    <s v="No"/>
    <s v="No questions were asked by the style advisor."/>
    <s v="Yes"/>
    <s v="The style advisor informed me that sunglasses were available for INR 8000."/>
    <s v="No"/>
    <m/>
    <s v="Yes"/>
    <s v="No"/>
    <s v="Yes"/>
    <s v="No"/>
    <s v="Yes"/>
    <s v="No"/>
    <s v="No"/>
    <s v="No"/>
    <s v="No"/>
    <s v="No"/>
    <s v="No"/>
    <s v="The style advisor recommended sunglasses from Burberry, Emporio Armani, Dolce and Gabbana, Bvlgari, and Versace."/>
    <s v="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
    <s v="Discount on the first pair"/>
    <m/>
    <s v="Yes"/>
    <s v="Yes"/>
    <s v="No"/>
    <s v="Gave information about the price, payment options"/>
    <m/>
    <s v="Yes"/>
    <s v="Yes"/>
    <s v="No"/>
    <s v="No"/>
    <s v="No"/>
    <s v="No"/>
    <s v="No"/>
    <s v="No"/>
    <n v="9"/>
    <s v="Yes"/>
    <n v="8"/>
    <x v="3"/>
    <x v="11"/>
    <x v="11"/>
  </r>
  <r>
    <n v="11108785"/>
    <s v="2022-10-30"/>
    <n v="35"/>
    <n v="78"/>
    <n v="67"/>
    <n v="40"/>
    <n v="0"/>
    <n v="0"/>
    <n v="0"/>
    <n v="25"/>
    <n v="0"/>
    <s v="Bangalore"/>
    <s v="Karnataka"/>
    <s v="South"/>
    <s v="IN"/>
    <s v="17:28"/>
    <s v="17:58"/>
    <n v="1800"/>
    <n v="2"/>
    <n v="2"/>
    <n v="41"/>
    <s v="Male"/>
    <s v="I was wearing jeans &amp; t-shirt."/>
    <s v="Yash"/>
    <s v="Male, approximately 5' 4' in height, wheatish complexion, black hair, no spectacles,  and was wearing the Company branded t-shirt, jeans, shoes, unshaven, hairstyle done."/>
    <s v="Yes"/>
    <s v="Yes"/>
    <s v="Yes"/>
    <s v="No"/>
    <s v="No"/>
    <s v="No"/>
    <s v="Yes"/>
    <s v="Yes"/>
    <s v="Yes"/>
    <s v="The Sunglass Hut store was located at a prominent location inside VR Mall. The store did not have a digital screen and there was no music being played. There were no cartons lying around."/>
    <s v="Good, looks interesting"/>
    <m/>
    <s v="Verbal greeting within 15 seconds"/>
    <s v="Within 2 minutes"/>
    <s v="Yes"/>
    <s v="No"/>
    <s v="Yes"/>
    <s v="Yes"/>
    <s v="N/A"/>
    <s v="No"/>
    <s v="Yes"/>
    <s v="No questions were asked by the style advisor."/>
    <s v="Yes"/>
    <s v="The Style Advisor informed me that the sunglasses were available from INR 8000."/>
    <s v="No"/>
    <m/>
    <s v="No"/>
    <s v="No"/>
    <s v="No"/>
    <s v="No"/>
    <s v="No"/>
    <s v="No"/>
    <s v="No"/>
    <s v="No"/>
    <s v="No"/>
    <s v="No"/>
    <s v="No"/>
    <s v="The style advisor did not recommend any products."/>
    <s v="The style advisor did not suggest a trial."/>
    <s v="Expensive products"/>
    <m/>
    <s v="No"/>
    <s v="No"/>
    <s v="No"/>
    <s v="None of the above"/>
    <m/>
    <s v="No"/>
    <s v="No"/>
    <s v="No"/>
    <s v="No"/>
    <s v="No"/>
    <s v="No"/>
    <s v="Yes"/>
    <s v="No"/>
    <n v="7"/>
    <s v="No"/>
    <n v="6"/>
    <x v="1"/>
    <x v="11"/>
    <x v="11"/>
  </r>
  <r>
    <n v="11108784"/>
    <s v="2022-10-30"/>
    <n v="33"/>
    <n v="78"/>
    <n v="56"/>
    <n v="20"/>
    <n v="0"/>
    <n v="0"/>
    <n v="33"/>
    <n v="29"/>
    <n v="0"/>
    <s v="Bangalore"/>
    <s v="Karnataka"/>
    <s v="South"/>
    <s v="IN"/>
    <s v="16:55"/>
    <s v="17:25"/>
    <n v="1800"/>
    <n v="4"/>
    <n v="5"/>
    <n v="41"/>
    <s v="Male"/>
    <s v="I was wearing jeans &amp; t-shirt."/>
    <s v="Mr. Girish"/>
    <s v="Male, approximately 5'3' in height, wheatish, black hair, no spectacles, and was wearing the Company branded t-shirt, jeans, shoes, clean-shaven, hairstyle done."/>
    <s v="Yes"/>
    <s v="Yes"/>
    <s v="Yes"/>
    <s v="No"/>
    <s v="No"/>
    <s v="No"/>
    <s v="Yes"/>
    <s v="Yes"/>
    <s v="Yes"/>
    <s v="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
    <s v="WOW! Very appealing"/>
    <m/>
    <s v="Verbal greeting within 15 seconds"/>
    <s v="Within 2 minutes"/>
    <s v="Yes"/>
    <s v="No"/>
    <s v="Yes"/>
    <s v="No"/>
    <s v="N/A"/>
    <s v="No"/>
    <s v="No"/>
    <s v="No questions were asked by the style advisor"/>
    <s v="Yes"/>
    <s v="The style advisor informed that the sunglasses were available from INR 8000."/>
    <s v="No"/>
    <m/>
    <s v="No"/>
    <s v="No"/>
    <s v="No"/>
    <s v="No"/>
    <s v="No"/>
    <s v="No"/>
    <s v="No"/>
    <s v="No"/>
    <s v="No"/>
    <s v="No"/>
    <s v="No"/>
    <s v="The style advisor did not recommend any product."/>
    <s v="The style advisor did not offer a trial session."/>
    <s v="Expensive products"/>
    <m/>
    <s v="No"/>
    <s v="Yes"/>
    <s v="No"/>
    <s v="None of the above"/>
    <m/>
    <s v="No"/>
    <s v="Yes"/>
    <s v="No"/>
    <s v="No"/>
    <s v="No"/>
    <s v="N/A"/>
    <s v="No"/>
    <s v="No"/>
    <n v="7"/>
    <s v="No"/>
    <n v="6"/>
    <x v="1"/>
    <x v="11"/>
    <x v="11"/>
  </r>
  <r>
    <n v="11095478"/>
    <s v="2022-10-18"/>
    <n v="73"/>
    <n v="89"/>
    <n v="89"/>
    <n v="80"/>
    <n v="50"/>
    <n v="63"/>
    <n v="100"/>
    <n v="50"/>
    <n v="100"/>
    <s v="Hyderabad"/>
    <s v="Telangana"/>
    <s v="South"/>
    <s v="IN"/>
    <s v="16:00"/>
    <s v="16:29"/>
    <n v="1740"/>
    <n v="2"/>
    <n v="2"/>
    <n v="45"/>
    <s v="Female"/>
    <s v="I was wearing a saree."/>
    <s v="Suresh"/>
    <s v="Male, approximately 5'5' in height, fair complexion, did not wear spectacles, was wearing the Company branded t-shirt with jeans, had a beard, in his 30s, medium build."/>
    <s v="Yes"/>
    <s v="Yes"/>
    <s v="Yes"/>
    <s v="No"/>
    <s v="Yes"/>
    <s v="No"/>
    <s v="Yes"/>
    <s v="Yes"/>
    <s v="Yes"/>
    <s v="The store was neatly maintained and the style advisors were very helpful and professional. Music was not played and there were no cartons lying around the store."/>
    <s v="Good, looks interesting"/>
    <m/>
    <s v="Eye contact^Verbal greeting within 15 seconds"/>
    <s v="Within 2 minutes"/>
    <s v="Yes"/>
    <s v="Yes"/>
    <s v="Yes"/>
    <s v="Yes"/>
    <s v="N/A"/>
    <s v="Yes"/>
    <s v="Yes"/>
    <s v="The style advisor asked me about my preferences like the color of the lenses and the brand."/>
    <s v="Yes"/>
    <s v="The style advisor mentioned only the brand names but he showed enthusiasm. He was very proactive and helpful."/>
    <s v="No"/>
    <m/>
    <s v="Yes"/>
    <s v="No"/>
    <s v="Yes"/>
    <s v="No"/>
    <s v="Yes"/>
    <s v="Yes"/>
    <s v="Yes"/>
    <s v="No"/>
    <s v="No"/>
    <s v="Yes"/>
    <s v="No"/>
    <s v="The style advisor showed me more models from Prada than the other brands."/>
    <s v="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
    <s v="Expensive products"/>
    <m/>
    <s v="Yes"/>
    <s v="Yes"/>
    <s v="Yes"/>
    <s v="Offered information on another product to help you decide^Gave information about the price, payment options"/>
    <m/>
    <s v="Yes"/>
    <s v="Yes"/>
    <s v="No"/>
    <s v="No"/>
    <s v="No"/>
    <s v="No"/>
    <s v="Yes"/>
    <s v="No"/>
    <n v="9"/>
    <s v="Yes"/>
    <n v="9"/>
    <x v="2"/>
    <x v="12"/>
    <x v="12"/>
  </r>
  <r>
    <n v="11107721"/>
    <s v="2022-10-28"/>
    <n v="61"/>
    <n v="78"/>
    <n v="67"/>
    <n v="40"/>
    <n v="50"/>
    <n v="88"/>
    <n v="33"/>
    <n v="38"/>
    <n v="100"/>
    <s v="Bhopal"/>
    <s v="Madhya Pradesh"/>
    <s v="East"/>
    <s v="IN"/>
    <s v="16:51"/>
    <s v="17:20"/>
    <n v="1740"/>
    <n v="1"/>
    <n v="2"/>
    <n v="29"/>
    <s v="Male"/>
    <s v="I was wearing formal shirt with trousers."/>
    <s v="Vasudev"/>
    <s v="Male, approximately 5'6' in height, fair complexion, black hair, wore spectacles, and was wearing a uniform, red jacket, and had a light beard."/>
    <s v="Yes"/>
    <s v="Yes"/>
    <s v="Yes"/>
    <s v="No"/>
    <s v="N/A"/>
    <s v="No"/>
    <s v="Yes"/>
    <s v="Yes"/>
    <s v="No"/>
    <s v="The store ambiance was good. There was no music played at the store and there were no cartons lying around. I did not feel welcome to freely move and explore the store."/>
    <s v="Average"/>
    <m/>
    <s v="Eye contact"/>
    <s v="Within 2 minutes"/>
    <s v="No"/>
    <s v="Yes"/>
    <s v="Yes"/>
    <s v="Yes"/>
    <s v="N/A"/>
    <s v="No"/>
    <s v="Yes"/>
    <s v="No questions were asked."/>
    <s v="Yes"/>
    <s v="None."/>
    <s v="No"/>
    <m/>
    <s v="No"/>
    <s v="No"/>
    <s v="Yes"/>
    <s v="Yes"/>
    <s v="Yes"/>
    <s v="Yes"/>
    <s v="Yes"/>
    <s v="Yes"/>
    <s v="Yes"/>
    <s v="Yes"/>
    <s v="No"/>
    <s v="I was recommended Ray-Ban sunglasses."/>
    <s v="The style advisor offered appropriate compliments and corrections during the trial. After the trial, the style advisor tried to get my feedback on the products. The style advisor used the styling tray and the micro-fiber cloth to clean the glasses for the trial."/>
    <s v="Discount on the first pair"/>
    <m/>
    <s v="No"/>
    <s v="Yes"/>
    <s v="No"/>
    <s v="Asked if you were ready to purchase today^Summarized your needs and matched them to the product recommended"/>
    <m/>
    <s v="Yes"/>
    <s v="No"/>
    <s v="No"/>
    <s v="Yes"/>
    <s v="No"/>
    <s v="No"/>
    <s v="No"/>
    <s v="No"/>
    <n v="5"/>
    <s v="Yes"/>
    <n v="4"/>
    <x v="3"/>
    <x v="12"/>
    <x v="12"/>
  </r>
  <r>
    <n v="11084844"/>
    <s v="2022-10-08"/>
    <n v="71"/>
    <n v="100"/>
    <n v="67"/>
    <n v="80"/>
    <n v="50"/>
    <n v="88"/>
    <n v="0"/>
    <n v="57"/>
    <n v="100"/>
    <s v="Delhi"/>
    <s v="Delhi (UT)"/>
    <s v="North"/>
    <s v="IN"/>
    <s v="17:15"/>
    <s v="17:43"/>
    <n v="1680"/>
    <n v="4"/>
    <n v="2"/>
    <n v="52"/>
    <s v="Male"/>
    <s v="I wore a polo t-shirt along with jeans and sneakers."/>
    <s v="Sanjeev"/>
    <s v="Male, approximately 5'11' in height, fair complexion, black hair, was wearing a black and white suit, wore spectacles, and had a beard."/>
    <s v="Yes"/>
    <s v="Yes"/>
    <s v="Yes"/>
    <s v="Yes"/>
    <s v="Yes"/>
    <s v="No"/>
    <s v="Yes"/>
    <s v="Yes"/>
    <s v="Yes"/>
    <s v="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
    <s v="WOW! Very appealing"/>
    <m/>
    <s v="Eye contact"/>
    <s v="Within 2 minutes"/>
    <s v="Yes"/>
    <s v="Yes"/>
    <s v="Yes"/>
    <s v="No"/>
    <s v="N/A"/>
    <s v="Yes"/>
    <s v="Yes"/>
    <s v="I asked about the style of the sunglasses, colour and the shade of the lens."/>
    <s v="Yes"/>
    <s v="Only the brand names were informed."/>
    <s v="No"/>
    <m/>
    <s v="Yes"/>
    <s v="No"/>
    <s v="Yes"/>
    <s v="No"/>
    <s v="Yes"/>
    <s v="Yes"/>
    <s v="Yes"/>
    <s v="Yes"/>
    <s v="Yes"/>
    <s v="Yes"/>
    <s v="No"/>
    <s v="The products recommended were Ray-Ban aviators, Burberry wayfarer, and Dolce &amp; Gabbana wayfarer."/>
    <s v="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
    <s v="Discount on the first pair"/>
    <m/>
    <s v="No"/>
    <s v="No"/>
    <s v="No"/>
    <s v="Asked if you were ready to purchase today^Gave information about the price, payment options"/>
    <m/>
    <s v="Yes"/>
    <s v="No"/>
    <s v="No"/>
    <s v="No"/>
    <s v="No"/>
    <s v="N/A"/>
    <s v="Yes"/>
    <s v="Yes"/>
    <n v="8"/>
    <s v="Yes"/>
    <n v="8"/>
    <x v="2"/>
    <x v="13"/>
    <x v="13"/>
  </r>
  <r>
    <n v="11084277"/>
    <s v="2022-10-08"/>
    <n v="61"/>
    <n v="78"/>
    <n v="67"/>
    <n v="60"/>
    <n v="83"/>
    <n v="38"/>
    <n v="67"/>
    <n v="38"/>
    <n v="100"/>
    <s v="Pune"/>
    <s v="Maharashtra"/>
    <s v="West"/>
    <s v="IN"/>
    <s v="14:23"/>
    <s v="14:51"/>
    <n v="1680"/>
    <n v="3"/>
    <n v="1"/>
    <n v="31"/>
    <s v="Male"/>
    <s v="I was wearing a black t-shirt with blue jeans."/>
    <s v="Yasin Kaif"/>
    <s v="Male, approximately 5'7'' in height, fair complexion, and was wearing the Company branded t-shirt."/>
    <s v="Yes"/>
    <s v="Yes"/>
    <s v="Yes"/>
    <s v="No"/>
    <s v="No"/>
    <s v="No"/>
    <s v="Yes"/>
    <s v="Yes"/>
    <s v="Yes"/>
    <s v="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
    <s v="Good, looks interesting"/>
    <m/>
    <s v="Smile^Verbal greeting within 15 seconds"/>
    <s v="Within 2 minutes"/>
    <s v="Yes"/>
    <s v="No"/>
    <s v="Yes"/>
    <s v="No"/>
    <s v="N/A"/>
    <s v="Yes"/>
    <s v="Yes"/>
    <s v="There were no questions asked by the style advisor."/>
    <s v="No"/>
    <s v="The style advisor informed us about the 2-year warranty that the product would come with 6 months of replacement coverage, and also informed us that the warranty was applicable across the globe."/>
    <s v="No"/>
    <m/>
    <s v="Yes"/>
    <s v="Yes"/>
    <s v="Yes"/>
    <s v="No"/>
    <s v="Yes"/>
    <s v="No"/>
    <s v="No"/>
    <s v="Yes"/>
    <s v="Yes"/>
    <s v="No"/>
    <s v="No"/>
    <s v="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
    <s v="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
    <s v="Expensive products"/>
    <m/>
    <s v="Yes"/>
    <s v="Yes"/>
    <s v="No"/>
    <s v="Gave information about the price, payment options"/>
    <m/>
    <s v="Yes"/>
    <s v="Yes"/>
    <s v="No"/>
    <s v="No"/>
    <s v="No"/>
    <s v="No"/>
    <s v="No"/>
    <s v="No"/>
    <n v="8"/>
    <s v="Yes"/>
    <n v="8"/>
    <x v="3"/>
    <x v="13"/>
    <x v="13"/>
  </r>
  <r>
    <n v="11097750"/>
    <s v="2022-10-15"/>
    <n v="61"/>
    <n v="78"/>
    <n v="89"/>
    <n v="0"/>
    <n v="83"/>
    <n v="38"/>
    <n v="100"/>
    <n v="38"/>
    <n v="100"/>
    <s v="Hyderabad"/>
    <s v="Telangana"/>
    <s v="South"/>
    <s v="IN"/>
    <s v="16:50"/>
    <s v="17:18"/>
    <n v="1680"/>
    <n v="2"/>
    <n v="2"/>
    <n v="45"/>
    <s v="Female"/>
    <s v="I was wearing jeans and a top."/>
    <s v="Gouse Bhasha"/>
    <s v="Male, approximately 5'7' in height, dusky complexion, did not have any spectacles on and was wearing the Company branded orange t-shirt, light blue jeans, and black shoes,  bearded, must have been around 30 years, average build"/>
    <s v="Yes"/>
    <s v="Yes"/>
    <s v="Yes"/>
    <s v="No"/>
    <s v="No"/>
    <s v="No"/>
    <s v="Yes"/>
    <s v="Yes"/>
    <s v="Yes"/>
    <s v="N/A"/>
    <s v="Good, looks interesting"/>
    <m/>
    <s v="Eye contact^Verbal greeting within 15 seconds"/>
    <s v="Within 2 minutes"/>
    <s v="Yes"/>
    <s v="Yes"/>
    <s v="Yes"/>
    <s v="Yes"/>
    <s v="N/A"/>
    <s v="No"/>
    <s v="No"/>
    <s v="No questions were asked."/>
    <s v="No"/>
    <s v="The style adviser mentioned only the brand names and did not explain any details about the brands."/>
    <s v="No"/>
    <m/>
    <s v="Yes"/>
    <s v="Yes"/>
    <s v="Yes"/>
    <s v="No"/>
    <s v="Yes"/>
    <s v="No"/>
    <s v="No"/>
    <s v="Yes"/>
    <s v="Yes"/>
    <s v="No"/>
    <s v="No"/>
    <s v="The style advisor did not recommend any products."/>
    <s v="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
    <s v="Discount on the first pair"/>
    <m/>
    <s v="Yes"/>
    <s v="Yes"/>
    <s v="Yes"/>
    <s v="Offered information on another product to help you decide^Gave information about the price, payment options^Other (please specify)"/>
    <s v="The style adviser gave details about the offers available at the store."/>
    <s v="Yes"/>
    <s v="Yes"/>
    <s v="No"/>
    <s v="No"/>
    <s v="No"/>
    <s v="No"/>
    <s v="No"/>
    <s v="No"/>
    <n v="9"/>
    <s v="Yes"/>
    <n v="8"/>
    <x v="3"/>
    <x v="13"/>
    <x v="13"/>
  </r>
  <r>
    <n v="11095498"/>
    <s v="2022-10-21"/>
    <n v="71"/>
    <n v="89"/>
    <n v="78"/>
    <n v="60"/>
    <n v="50"/>
    <n v="75"/>
    <n v="67"/>
    <n v="63"/>
    <n v="100"/>
    <s v="Hyderabad"/>
    <s v="Telangana"/>
    <s v="South"/>
    <s v="IN"/>
    <s v="13:08"/>
    <s v="13:36"/>
    <n v="1680"/>
    <n v="2"/>
    <n v="1"/>
    <n v="56"/>
    <s v="Male"/>
    <s v="I was wearing chinos with sweatshirt."/>
    <s v="Ali"/>
    <s v="Male, approximately 5'6' in height, fair complexion, and was wearing an orange t-shirt, and jeans, had a beard, and a slim build, in his 30s."/>
    <s v="Yes"/>
    <s v="Yes"/>
    <s v="Yes"/>
    <s v="No"/>
    <s v="Yes"/>
    <s v="No"/>
    <s v="Yes"/>
    <s v="Yes"/>
    <s v="Yes"/>
    <s v="Strategically placed store in the double corner of the floor in the mall. Excellent visibility. Music was not played and there were no cartons lying around."/>
    <s v="WOW! Very appealing"/>
    <m/>
    <s v="Verbal greeting within 15 seconds"/>
    <s v="Within 2 minutes"/>
    <s v="Yes"/>
    <s v="Yes"/>
    <s v="Yes"/>
    <s v="Yes"/>
    <s v="N/A"/>
    <s v="Yes"/>
    <s v="Yes"/>
    <s v="The style adviser did not ask any questions but only answered questions by me."/>
    <s v="No"/>
    <s v="N/A"/>
    <s v="No"/>
    <m/>
    <s v="Yes"/>
    <s v="No"/>
    <s v="Yes"/>
    <s v="No"/>
    <s v="Yes"/>
    <s v="Yes"/>
    <s v="Yes"/>
    <s v="Yes"/>
    <s v="Yes"/>
    <s v="No"/>
    <s v="No"/>
    <s v="The style adviser did not recommend any products but showed me the models that I preferred."/>
    <s v="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
    <s v="Discount on the first pair"/>
    <m/>
    <s v="Yes"/>
    <s v="Yes"/>
    <s v="No"/>
    <s v="Offered information on another product to help you decide^Asked if you had any further questions^Gave information about the price, payment options"/>
    <m/>
    <s v="Yes"/>
    <s v="Yes"/>
    <s v="Yes"/>
    <s v="Yes"/>
    <s v="No"/>
    <s v="No"/>
    <s v="No"/>
    <s v="No"/>
    <n v="10"/>
    <s v="Yes"/>
    <n v="10"/>
    <x v="2"/>
    <x v="13"/>
    <x v="13"/>
  </r>
  <r>
    <n v="11083781"/>
    <s v="2022-10-12"/>
    <n v="86"/>
    <n v="78"/>
    <n v="80"/>
    <n v="100"/>
    <n v="100"/>
    <n v="100"/>
    <n v="100"/>
    <n v="63"/>
    <n v="100"/>
    <s v="Mumbai"/>
    <s v="Maharashtra"/>
    <s v="West"/>
    <s v="IN"/>
    <s v="13:34"/>
    <s v="14:00"/>
    <n v="1560"/>
    <n v="2"/>
    <n v="1"/>
    <n v="32"/>
    <s v="Male"/>
    <s v="I was wearing a t-shirt with denims."/>
    <s v="Gaurav"/>
    <s v="Male, approximately 5'5' in height, brown complexion, black hair, was wearing a shirt with plain jeans, shoes, and no shave."/>
    <s v="Yes"/>
    <s v="Yes"/>
    <s v="Yes"/>
    <s v="No"/>
    <s v="No"/>
    <s v="No"/>
    <s v="Yes"/>
    <s v="Yes"/>
    <s v="Yes"/>
    <s v="The store was clean and well-lit. The store did not have a digital screen. Music was not played at the store and there were no cartons lying around."/>
    <s v="Good, looks interesting"/>
    <m/>
    <s v="Eye contact^Verbal greeting within 15 seconds"/>
    <s v="Within 2 minutes"/>
    <s v="Yes"/>
    <s v="Yes"/>
    <s v="Yes"/>
    <s v="Yes"/>
    <s v="No"/>
    <s v="Yes"/>
    <s v="Yes"/>
    <s v="The style advisor asked how he could help me with my requirements."/>
    <s v="Yes"/>
    <s v="The style advisor informed me that they had the manufacturing license for Ray-ban."/>
    <s v="Yes"/>
    <s v="The style advisor asked if I had any particular product in mind or was looking for from the specific brand."/>
    <s v="Yes"/>
    <s v="Yes"/>
    <s v="Yes"/>
    <s v="Yes"/>
    <s v="Yes"/>
    <s v="Yes"/>
    <s v="Yes"/>
    <s v="Yes"/>
    <s v="Yes"/>
    <s v="Yes"/>
    <s v="Yes"/>
    <s v="The style advisor recommended sunglasses in different frames that would be suitable for my facial structure."/>
    <s v="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
    <s v="Expensive products"/>
    <m/>
    <s v="Yes"/>
    <s v="Yes"/>
    <s v="Yes"/>
    <s v="Summarized your needs and matched them to the product recommended"/>
    <m/>
    <s v="Yes"/>
    <s v="Yes"/>
    <s v="No"/>
    <s v="No"/>
    <s v="No"/>
    <s v="No"/>
    <s v="Yes"/>
    <s v="Yes"/>
    <n v="8"/>
    <s v="Yes"/>
    <n v="8"/>
    <x v="2"/>
    <x v="14"/>
    <x v="14"/>
  </r>
  <r>
    <n v="11085599"/>
    <s v="2022-10-08"/>
    <n v="92"/>
    <n v="78"/>
    <n v="100"/>
    <n v="100"/>
    <n v="100"/>
    <n v="100"/>
    <n v="100"/>
    <n v="75"/>
    <n v="100"/>
    <s v="Pune"/>
    <s v="Maharashtra"/>
    <s v="West"/>
    <s v="IN"/>
    <s v="15:05"/>
    <s v="15:30"/>
    <n v="1500"/>
    <n v="3"/>
    <n v="3"/>
    <n v="35"/>
    <s v="Male"/>
    <s v="I was wearing a t-shirt and jeans."/>
    <s v="Satyam"/>
    <s v="Male, approximately 5'7' in height, wheatish complexion and medium build."/>
    <s v="Yes"/>
    <s v="Yes"/>
    <s v="Yes"/>
    <s v="No"/>
    <s v="No"/>
    <s v="No"/>
    <s v="Yes"/>
    <s v="Yes"/>
    <s v="Yes"/>
    <s v="All the merchandise was arranged as per the brand and frame types. The store was clean and well-maintained."/>
    <s v="WOW! Very appealing"/>
    <m/>
    <s v="Smile^Eye contact^Verbal greeting within 15 seconds"/>
    <s v="Within 2 minutes"/>
    <s v="Yes"/>
    <s v="Yes"/>
    <s v="Yes"/>
    <s v="Yes"/>
    <s v="N/A"/>
    <s v="Yes"/>
    <s v="Yes"/>
    <s v="The style advisor asked me about the type of frames I was looking for and whether I wanted aviator or fiber-made."/>
    <s v="Yes"/>
    <s v="The style advisor mentioned that they were the official distributor and manufacturer of the sunglasses."/>
    <s v="Yes"/>
    <s v="The style advisor asked me about the type of designs I was looking for and whether I wanted aviator glasses or fiber frame sunglasses."/>
    <s v="Yes"/>
    <s v="Yes"/>
    <s v="Yes"/>
    <s v="Yes"/>
    <s v="Yes"/>
    <s v="Yes"/>
    <s v="Yes"/>
    <s v="Yes"/>
    <s v="Yes"/>
    <s v="Yes"/>
    <s v="Yes"/>
    <s v="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
    <s v="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
    <s v="Expensive products"/>
    <m/>
    <s v="Yes"/>
    <s v="Yes"/>
    <s v="Yes"/>
    <s v="Gave information about the price, payment options"/>
    <m/>
    <s v="Yes"/>
    <s v="Yes"/>
    <s v="No"/>
    <s v="No"/>
    <s v="No"/>
    <s v="Yes"/>
    <s v="Yes"/>
    <s v="Yes"/>
    <n v="10"/>
    <s v="Yes"/>
    <n v="10"/>
    <x v="0"/>
    <x v="15"/>
    <x v="15"/>
  </r>
  <r>
    <n v="11083867"/>
    <s v="2022-10-08"/>
    <n v="84"/>
    <n v="89"/>
    <n v="89"/>
    <n v="80"/>
    <n v="83"/>
    <n v="100"/>
    <n v="100"/>
    <n v="50"/>
    <n v="100"/>
    <s v="Bangalore"/>
    <s v="Karnataka"/>
    <s v="South"/>
    <s v="IN"/>
    <s v="16:39"/>
    <s v="17:04"/>
    <n v="1500"/>
    <n v="2"/>
    <n v="3"/>
    <n v="40"/>
    <s v="Male"/>
    <s v="I was wearing a black jeans with red and blue shorts."/>
    <s v="Sanit Saji"/>
    <s v="Male, tall in height, fair complexion, clean-shaven, was wearing an orange t-shirt, thin build."/>
    <s v="Yes"/>
    <s v="Yes"/>
    <s v="Yes"/>
    <s v="No"/>
    <s v="Yes"/>
    <s v="No"/>
    <s v="Yes"/>
    <s v="Yes"/>
    <s v="Yes"/>
    <s v="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
    <s v="WOW! Very appealing"/>
    <m/>
    <s v="Smile^Eye contact^Verbal greeting within 15 seconds"/>
    <s v="Within 2 minutes"/>
    <s v="Yes"/>
    <s v="Yes"/>
    <s v="Yes"/>
    <s v="No"/>
    <s v="N/A"/>
    <s v="Yes"/>
    <s v="Yes"/>
    <s v="The style advisor asked me about the style of frame I would prefer and whether the purchase was for formal or casual wear. The style advisor also inquired if I had any budget constraints and asked about my preference for the glass shades."/>
    <s v="Yes"/>
    <s v="No additional remarks were made."/>
    <s v="No"/>
    <m/>
    <s v="Yes"/>
    <s v="Yes"/>
    <s v="Yes"/>
    <s v="No"/>
    <s v="Yes"/>
    <s v="Yes"/>
    <s v="Yes"/>
    <s v="Yes"/>
    <s v="Yes"/>
    <s v="Yes"/>
    <s v="Yes"/>
    <s v="The style advisor recommended the Armani glasses in a blue shade with silver rims and a black shade with an adjustable nose bridge."/>
    <s v="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
    <s v="Expensive products"/>
    <m/>
    <s v="Yes"/>
    <s v="Yes"/>
    <s v="Yes"/>
    <s v="Offered information on another product to help you decide^Summarized your needs and matched them to the product recommended"/>
    <m/>
    <s v="Yes"/>
    <s v="Yes"/>
    <s v="No"/>
    <s v="No"/>
    <s v="No"/>
    <s v="No"/>
    <s v="Yes"/>
    <s v="No"/>
    <n v="9"/>
    <s v="Yes"/>
    <n v="9"/>
    <x v="2"/>
    <x v="15"/>
    <x v="15"/>
  </r>
  <r>
    <n v="11084784"/>
    <s v="2022-10-06"/>
    <n v="76"/>
    <n v="89"/>
    <n v="89"/>
    <n v="80"/>
    <n v="50"/>
    <n v="75"/>
    <n v="100"/>
    <n v="63"/>
    <n v="0"/>
    <s v="Ludhiana"/>
    <s v="Punjab"/>
    <s v="North"/>
    <s v="IN"/>
    <s v="12:45"/>
    <s v="13:10"/>
    <n v="1500"/>
    <n v="1"/>
    <n v="1"/>
    <n v="43"/>
    <s v="Male"/>
    <s v="I was wearing a off white shirt with brown trousers."/>
    <s v="Sunil"/>
    <s v="Male, approximately 5'7' in height, fair complexion, black hair, wore no spectacles, was wearing the Company branded t-shirt, plain jeans, shoes, was clean shaven and hairstyle done."/>
    <s v="Yes"/>
    <s v="Yes"/>
    <s v="Yes"/>
    <s v="Yes"/>
    <s v="No"/>
    <s v="No"/>
    <s v="Yes"/>
    <s v="Yes"/>
    <s v="Yes"/>
    <s v="The exterior signage was clean and well lit. All the fixtures and other tangibles were in good condition. The merchandise was displayed and arranged well."/>
    <s v="Good, looks interesting"/>
    <m/>
    <s v="Smile^Eye contact^Verbal greeting within 15 seconds"/>
    <s v="Within 2 minutes"/>
    <s v="Yes"/>
    <s v="Yes"/>
    <s v="Yes"/>
    <s v="No"/>
    <s v="N/A"/>
    <s v="Yes"/>
    <s v="Yes"/>
    <s v="The style advisor asked me about my brand choice and colour."/>
    <s v="Yes"/>
    <s v="None"/>
    <s v="No"/>
    <m/>
    <s v="Yes"/>
    <s v="No"/>
    <s v="Yes"/>
    <s v="No"/>
    <s v="Yes"/>
    <s v="No"/>
    <s v="Yes"/>
    <s v="Yes"/>
    <s v="Yes"/>
    <s v="No"/>
    <s v="Yes"/>
    <s v="The style advisor recommended goggles in case of different types of shapes."/>
    <s v="My trial experience was good because the style advisor offered me proactively different brands and color goggles for the trial."/>
    <s v="Discount on the first pair"/>
    <m/>
    <s v="Yes"/>
    <s v="Yes"/>
    <s v="Yes"/>
    <s v="Asked if you were ready to purchase today^Summarized your needs and matched them to the product recommended^Asked if you had any further questions^Gave information about the price, payment options"/>
    <m/>
    <s v="Yes"/>
    <s v="Yes"/>
    <s v="No"/>
    <s v="No"/>
    <s v="No"/>
    <s v="Yes"/>
    <s v="Yes"/>
    <s v="No"/>
    <n v="8"/>
    <s v="No"/>
    <n v="8"/>
    <x v="2"/>
    <x v="15"/>
    <x v="15"/>
  </r>
  <r>
    <n v="11095982"/>
    <s v="2022-10-20"/>
    <n v="94"/>
    <n v="100"/>
    <n v="100"/>
    <n v="100"/>
    <n v="67"/>
    <n v="100"/>
    <n v="100"/>
    <n v="88"/>
    <n v="100"/>
    <s v="Delhi"/>
    <s v="Delhi (UT)"/>
    <s v="North"/>
    <s v="IN"/>
    <s v="15:15"/>
    <s v="15:40"/>
    <n v="1500"/>
    <n v="2"/>
    <n v="1"/>
    <n v="28"/>
    <s v="Male"/>
    <s v="I was wearing jeans and shirt."/>
    <s v="Rohit"/>
    <s v="Male, approximately 5'7' in height, wheatish complexion, black hair, wearing t-shirt, properly shaven, between 25-30 years and slim."/>
    <s v="Yes"/>
    <s v="Yes"/>
    <s v="Yes"/>
    <s v="Yes"/>
    <s v="Yes"/>
    <s v="No"/>
    <s v="Yes"/>
    <s v="Yes"/>
    <s v="Yes"/>
    <s v="The exterior signage was clean and well-lit and in good condition. There were no cartons lying around. The store was well-maintained."/>
    <s v="Good, looks interesting"/>
    <m/>
    <s v="Smile^Eye contact^Verbal greeting within 15 seconds"/>
    <s v="Within 2 minutes"/>
    <s v="Yes"/>
    <s v="Yes"/>
    <s v="Yes"/>
    <s v="Yes"/>
    <s v="Yes"/>
    <s v="Yes"/>
    <s v="Yes"/>
    <s v="The style advisor asked about the specific size that I was looking for."/>
    <s v="Yes"/>
    <s v="N/A"/>
    <s v="Yes"/>
    <s v="The style advisor asked what color of sunglasses I would like to look at."/>
    <s v="Yes"/>
    <s v="No"/>
    <s v="Yes"/>
    <s v="Yes"/>
    <s v="Yes"/>
    <s v="Yes"/>
    <s v="Yes"/>
    <s v="Yes"/>
    <s v="Yes"/>
    <s v="Yes"/>
    <s v="Yes"/>
    <s v="The style advisor recommended Ray-Ban and Versace."/>
    <s v="The overall trial experience was good. The style advisor gave me different types of brands to try and gave proper feedback, and compliments during the trial. The style advisor also used the styling tray and the micro-fiber cloth to clean the glasses."/>
    <s v="Discount on the first pair"/>
    <m/>
    <s v="Yes"/>
    <s v="Yes"/>
    <s v="Yes"/>
    <s v="Offered information on another product to help you decide^Asked if you had any further questions^Gave information about the price, payment options^Invited you back for more information or another demonstration or test. Gave you their business card or contact information."/>
    <m/>
    <s v="Yes"/>
    <s v="Yes"/>
    <s v="Yes"/>
    <s v="Yes"/>
    <s v="Yes"/>
    <s v="Yes"/>
    <s v="Yes"/>
    <s v="Yes"/>
    <n v="7"/>
    <s v="Yes"/>
    <n v="8"/>
    <x v="0"/>
    <x v="15"/>
    <x v="15"/>
  </r>
  <r>
    <n v="11084781"/>
    <s v="2022-10-13"/>
    <n v="65"/>
    <n v="89"/>
    <n v="89"/>
    <n v="80"/>
    <n v="50"/>
    <n v="25"/>
    <n v="33"/>
    <n v="63"/>
    <n v="100"/>
    <s v="Cochin"/>
    <s v="Kerala"/>
    <s v="South"/>
    <s v="IN"/>
    <s v="15:05"/>
    <s v="15:30"/>
    <n v="1500"/>
    <n v="2"/>
    <n v="1"/>
    <n v="42"/>
    <s v="Male"/>
    <s v="I was wearing a formal shirt and trousers."/>
    <s v="Ashish"/>
    <s v="Male approximately 5'11'' in height, wore spectacles, fair complexion with black hair, and was wearing a casual shirt with blue jeans."/>
    <s v="Yes"/>
    <s v="Yes"/>
    <s v="Yes"/>
    <s v="No"/>
    <s v="Yes"/>
    <s v="No"/>
    <s v="Yes"/>
    <s v="Yes"/>
    <s v="Yes"/>
    <s v="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
    <s v="Good, looks interesting"/>
    <m/>
    <s v="Smile^Eye contact^Verbal greeting within 15 seconds"/>
    <s v="Within 2 minutes"/>
    <s v="Yes"/>
    <s v="Yes"/>
    <s v="Yes"/>
    <s v="No"/>
    <s v="N/A"/>
    <s v="Yes"/>
    <s v="Yes"/>
    <s v="The style advisor asked about the particular brand I was looking for."/>
    <s v="Yes"/>
    <s v="While suggesting the products, the style advisor mentioned only the brand names."/>
    <s v="No"/>
    <m/>
    <s v="Yes"/>
    <s v="Yes"/>
    <s v="No"/>
    <s v="No"/>
    <s v="Yes"/>
    <s v="No"/>
    <s v="No"/>
    <s v="No"/>
    <s v="No"/>
    <s v="No"/>
    <s v="Yes"/>
    <s v="Since the aviators from Ray-Ban that I mentioned were out of stock, the style advisor recommended aviator glasses from other brands."/>
    <s v="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
    <s v="Discount on the first pair"/>
    <m/>
    <s v="No"/>
    <s v="No"/>
    <s v="Yes"/>
    <s v="Offered information on another product to help you decide^Gave information about the price, payment options"/>
    <m/>
    <s v="Yes"/>
    <s v="Yes"/>
    <s v="No"/>
    <s v="No"/>
    <s v="No"/>
    <s v="Yes"/>
    <s v="Yes"/>
    <s v="No"/>
    <n v="6"/>
    <s v="Yes"/>
    <n v="6"/>
    <x v="3"/>
    <x v="15"/>
    <x v="15"/>
  </r>
  <r>
    <n v="11084792"/>
    <s v="2022-10-10"/>
    <n v="88"/>
    <n v="89"/>
    <n v="100"/>
    <n v="100"/>
    <n v="83"/>
    <n v="88"/>
    <n v="100"/>
    <n v="63"/>
    <n v="100"/>
    <s v="Amritsar"/>
    <s v="Punjab"/>
    <s v="North"/>
    <s v="IN"/>
    <s v="14:10"/>
    <s v="14:35"/>
    <n v="1500"/>
    <n v="3"/>
    <n v="1"/>
    <n v="40"/>
    <s v="Male"/>
    <s v="I was wearing a blue trouser and shirt."/>
    <s v="Neeraj"/>
    <s v="Male, approximately 5'7'' in height, wheatish complexion, black hair, did not wear spectacles, was wearing the Company branded shirt with plain jeans and shoes, had no beard, and the hairstyle was done in a proper manner."/>
    <s v="Yes"/>
    <s v="Yes"/>
    <s v="Yes"/>
    <s v="Yes"/>
    <s v="No"/>
    <s v="No"/>
    <s v="Yes"/>
    <s v="Yes"/>
    <s v="Yes"/>
    <s v="The store did not have a digital screen. The exterior signage was clean and well-lit.  All the fixtures and other tangibles were in good condition. The merchandise was displayed and arranged well."/>
    <s v="Good, looks interesting"/>
    <m/>
    <s v="Smile^Eye contact^Verbal greeting within 15 seconds"/>
    <s v="Within 2 minutes"/>
    <s v="Yes"/>
    <s v="Yes"/>
    <s v="Yes"/>
    <s v="Yes"/>
    <s v="Yes"/>
    <s v="Yes"/>
    <s v="Yes"/>
    <s v="The style advisor asked what brands, and styles I was interested in and my preference for the goggles."/>
    <s v="Yes"/>
    <s v="No additional remarks were made."/>
    <s v="Yes"/>
    <s v="The style advisor asked the reason for my choice regarding the brand and wanted to know what type and color of glasses I would like to see for the purchase."/>
    <s v="Yes"/>
    <s v="Yes"/>
    <s v="Yes"/>
    <s v="No"/>
    <s v="Yes"/>
    <s v="Yes"/>
    <s v="Yes"/>
    <s v="Yes"/>
    <s v="Yes"/>
    <s v="No"/>
    <s v="Yes"/>
    <s v="The style advisor recommended the goggle cleaning kit that came in different shapes."/>
    <s v="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
    <s v="Discount on the first pair"/>
    <m/>
    <s v="Yes"/>
    <s v="Yes"/>
    <s v="Yes"/>
    <s v="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
    <m/>
    <s v="Yes"/>
    <s v="Yes"/>
    <s v="No"/>
    <s v="No"/>
    <s v="Yes"/>
    <s v="Yes"/>
    <s v="Yes"/>
    <s v="Yes"/>
    <n v="9"/>
    <s v="Yes"/>
    <n v="9"/>
    <x v="2"/>
    <x v="15"/>
    <x v="15"/>
  </r>
  <r>
    <n v="11086637"/>
    <s v="2022-10-07"/>
    <n v="83"/>
    <n v="89"/>
    <n v="67"/>
    <n v="100"/>
    <n v="100"/>
    <n v="75"/>
    <n v="100"/>
    <n v="71"/>
    <n v="100"/>
    <s v="Kolkatta"/>
    <s v="West Bengal"/>
    <s v="East"/>
    <s v="IN"/>
    <s v="17:45"/>
    <s v="18:10"/>
    <n v="1500"/>
    <n v="2"/>
    <n v="1"/>
    <n v="40"/>
    <s v="Female"/>
    <s v="I was wearing a yellow printed kurta with a beige coloured dupatta."/>
    <s v="Rohit"/>
    <s v="Male, average height, fair complexion, short black hair, around 30 years old, and medium build."/>
    <s v="Yes"/>
    <s v="Yes"/>
    <s v="Yes"/>
    <s v="No"/>
    <s v="Yes"/>
    <s v="No"/>
    <s v="Yes"/>
    <s v="Yes"/>
    <s v="Yes"/>
    <s v="The presentation of the outlet was very well done. It was attractive."/>
    <s v="WOW! Very appealing"/>
    <m/>
    <s v="Smile^Eye contact"/>
    <s v="Within 2 minutes"/>
    <s v="Yes"/>
    <s v="No"/>
    <s v="Yes"/>
    <s v="No"/>
    <s v="N/A"/>
    <s v="Yes"/>
    <s v="Yes"/>
    <s v="The style advisor asked me about the brand or any particular shape of eye wear that I was looking for."/>
    <s v="Yes"/>
    <s v="The style advisor was supportive and took care of the purchase need well."/>
    <s v="Yes"/>
    <s v="I showed an interest in the international brands and the style advisor showed the products as per my interest. He updated me on the ongoing offer which was flat 25% off on the second pair."/>
    <s v="Yes"/>
    <s v="Yes"/>
    <s v="Yes"/>
    <s v="Yes"/>
    <s v="Yes"/>
    <s v="Yes"/>
    <s v="Yes"/>
    <s v="No"/>
    <s v="No"/>
    <s v="Yes"/>
    <s v="Yes"/>
    <s v="The sunglasses from the brands Prada, Burberry, TB, and Versace were recommended."/>
    <s v="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
    <s v="Discount on the first pair"/>
    <m/>
    <s v="Yes"/>
    <s v="Yes"/>
    <s v="Yes"/>
    <s v="Offered information on another product to help you decide^Gave information about the price, payment options"/>
    <m/>
    <s v="Yes"/>
    <s v="Yes"/>
    <s v="No"/>
    <s v="No"/>
    <s v="No"/>
    <s v="N/A"/>
    <s v="Yes"/>
    <s v="Yes"/>
    <n v="8"/>
    <s v="Yes"/>
    <n v="8"/>
    <x v="2"/>
    <x v="15"/>
    <x v="15"/>
  </r>
  <r>
    <n v="11095494"/>
    <s v="2022-10-18"/>
    <n v="39"/>
    <n v="78"/>
    <n v="67"/>
    <n v="0"/>
    <n v="17"/>
    <n v="13"/>
    <n v="67"/>
    <n v="25"/>
    <n v="0"/>
    <s v="Hyderabad"/>
    <s v="Telangana"/>
    <s v="South"/>
    <s v="IN"/>
    <s v="15:30"/>
    <s v="15:55"/>
    <n v="1500"/>
    <n v="1"/>
    <n v="1"/>
    <n v="55"/>
    <s v="Male"/>
    <s v="I was wearing a trouser and sweatshirt."/>
    <s v="The style advisor did not mention his name."/>
    <s v="Male, approximately 5'10' in height, fair complexion, and was wearing an orange t-shirt, jeans, and shoes, had a beard, was around 24 years and medium build."/>
    <s v="Yes"/>
    <s v="Yes"/>
    <s v="Yes"/>
    <s v="No"/>
    <s v="Yes"/>
    <s v="No"/>
    <s v="Yes"/>
    <s v="No"/>
    <s v="Yes"/>
    <s v="The sunglasses were not arranged according to the brand and frame type. Some of the sunglasses were kept under a different brand. There were no cartons lying around the store. Music was not played at the store."/>
    <s v="Good, looks interesting"/>
    <m/>
    <s v="Eye contact"/>
    <s v="Within 2 minutes"/>
    <s v="Yes"/>
    <s v="Yes"/>
    <s v="Yes"/>
    <s v="No"/>
    <s v="N/A"/>
    <s v="No"/>
    <s v="No"/>
    <s v="The style advisor did not ask any questions."/>
    <s v="No"/>
    <s v="The style adviser was not very active. The style advisor even refused to tell his name."/>
    <s v="No"/>
    <m/>
    <s v="Yes"/>
    <s v="No"/>
    <s v="No"/>
    <s v="No"/>
    <s v="Yes"/>
    <s v="No"/>
    <s v="No"/>
    <s v="No"/>
    <s v="No"/>
    <s v="No"/>
    <s v="No"/>
    <s v="The style advisor did not recommend any products. No additional product was recommended to complete the look."/>
    <s v="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
    <s v="Discount on the first pair"/>
    <m/>
    <s v="Yes"/>
    <s v="No"/>
    <s v="Yes"/>
    <s v="Gave information about the price, payment options"/>
    <m/>
    <s v="No"/>
    <s v="Yes"/>
    <s v="No"/>
    <s v="No"/>
    <s v="No"/>
    <s v="No"/>
    <s v="No"/>
    <s v="No"/>
    <n v="5"/>
    <s v="No"/>
    <n v="5"/>
    <x v="1"/>
    <x v="15"/>
    <x v="15"/>
  </r>
  <r>
    <n v="11095640"/>
    <s v="2022-10-19"/>
    <n v="52"/>
    <n v="78"/>
    <n v="33"/>
    <n v="40"/>
    <n v="50"/>
    <n v="25"/>
    <n v="100"/>
    <n v="57"/>
    <n v="100"/>
    <s v="Chennai"/>
    <s v="Tamil Nadu"/>
    <s v="South"/>
    <s v="IN"/>
    <s v="17:10"/>
    <s v="17:35"/>
    <n v="1500"/>
    <n v="1"/>
    <n v="1"/>
    <n v="27"/>
    <s v="Male"/>
    <s v="I was wearing a blue t-shirt with black jeans."/>
    <s v="Rafi"/>
    <s v="Male, short in height, brown complexion and was wearing the Company uniform, well groomed, medium build, did not have a name tag on."/>
    <s v="Yes"/>
    <s v="Yes"/>
    <s v="Yes"/>
    <s v="No"/>
    <s v="Yes"/>
    <s v="No"/>
    <s v="Yes"/>
    <s v="Yes"/>
    <s v="No"/>
    <s v="Music was not played at the store. There were no cartons lying around. Products were neatly arranged based on the brands. I did not feel welcome upon entering the store."/>
    <s v="Good, looks interesting"/>
    <m/>
    <s v="Not greeted at all"/>
    <s v="After 2 minutes"/>
    <s v="Yes"/>
    <s v="Yes"/>
    <s v="Yes"/>
    <s v="No"/>
    <s v="N/A"/>
    <s v="No"/>
    <s v="Yes"/>
    <s v="The specific brand I was interested in."/>
    <s v="Yes"/>
    <s v="None."/>
    <s v="No"/>
    <m/>
    <s v="Yes"/>
    <s v="No"/>
    <s v="Yes"/>
    <s v="No"/>
    <s v="Yes"/>
    <s v="No"/>
    <s v="No"/>
    <s v="No"/>
    <s v="No"/>
    <s v="No"/>
    <s v="Yes"/>
    <s v="The style advisor suggested Rayban proactively along with BVLGARI."/>
    <s v="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
    <s v="Expensive products"/>
    <m/>
    <s v="Yes"/>
    <s v="Yes"/>
    <s v="Yes"/>
    <s v="Invited you back for more information or another demonstration or test. Gave you their business card or contact information."/>
    <m/>
    <s v="Yes"/>
    <s v="Yes"/>
    <s v="No"/>
    <s v="No"/>
    <s v="No"/>
    <s v="N/A"/>
    <s v="Yes"/>
    <s v="No"/>
    <n v="6"/>
    <s v="Yes"/>
    <n v="6"/>
    <x v="3"/>
    <x v="15"/>
    <x v="15"/>
  </r>
  <r>
    <n v="11095940"/>
    <s v="2022-10-17"/>
    <n v="86"/>
    <n v="100"/>
    <n v="100"/>
    <n v="100"/>
    <n v="67"/>
    <n v="63"/>
    <n v="100"/>
    <n v="75"/>
    <n v="100"/>
    <s v="Vadodara"/>
    <s v="Gujarat"/>
    <s v="West"/>
    <s v="IN"/>
    <s v="14:29"/>
    <s v="14:53"/>
    <n v="1440"/>
    <n v="2"/>
    <n v="1"/>
    <n v="35"/>
    <s v="Male"/>
    <s v="I was wearing a white shirt that had blue strips with blue jeans and casual shoes."/>
    <s v="Yogesh"/>
    <s v="Male, approximately 5'4' in height, wheatish complexion, black hair, and was wearing the Company branded t-shirt with plain light blue jeans and closed shoes, clean-shaven and hairstyle was done in a proper manner, medium build."/>
    <s v="Yes"/>
    <s v="Yes"/>
    <s v="Yes"/>
    <s v="Yes"/>
    <s v="Yes"/>
    <s v="No"/>
    <s v="Yes"/>
    <s v="Yes"/>
    <s v="Yes"/>
    <s v="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
    <s v="Good, looks interesting"/>
    <m/>
    <s v="Smile^Eye contact^Verbal greeting within 15 seconds"/>
    <s v="Within 2 minutes"/>
    <s v="Yes"/>
    <s v="Yes"/>
    <s v="Yes"/>
    <s v="Yes"/>
    <s v="N/A"/>
    <s v="Yes"/>
    <s v="Yes"/>
    <s v="The style advisor asked which brand I preferred, and the style and shapes of the sunglasses I was looking for."/>
    <s v="Yes"/>
    <s v="The style advisor talked about the pure iconic style of Dolce and Gabbana made in Italy, Burberry's traditional classic style showcased in a modern style and Prada's trendy glasses that would fit the current market trend."/>
    <s v="Yes"/>
    <s v="The style advisor asked what type, shape, and color of sunglasses I preferred."/>
    <s v="Yes"/>
    <s v="No"/>
    <s v="Yes"/>
    <s v="Yes"/>
    <s v="Yes"/>
    <s v="Yes"/>
    <s v="Yes"/>
    <s v="No"/>
    <s v="No"/>
    <s v="Yes"/>
    <s v="No"/>
    <s v="The style advisor recommended sunglasses from different brands like Dolce and Gabbana, Prada, Burberry, and Ray-Ban. The style advisor showed me products according to my preference like the style, shape, and comfort."/>
    <s v="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
    <s v="Discount on the first pair"/>
    <m/>
    <s v="Yes"/>
    <s v="Yes"/>
    <s v="Yes"/>
    <s v="Asked if you were ready to purchase today^Offered information on another product to help you decide^Gave information about the price, payment options"/>
    <m/>
    <s v="Yes"/>
    <s v="Yes"/>
    <s v="No"/>
    <s v="No"/>
    <s v="No"/>
    <s v="Yes"/>
    <s v="Yes"/>
    <s v="Yes"/>
    <n v="8"/>
    <s v="Yes"/>
    <n v="8"/>
    <x v="2"/>
    <x v="16"/>
    <x v="16"/>
  </r>
  <r>
    <n v="11095575"/>
    <s v="2022-10-11"/>
    <n v="94"/>
    <n v="89"/>
    <n v="90"/>
    <n v="100"/>
    <n v="100"/>
    <n v="100"/>
    <n v="100"/>
    <n v="88"/>
    <n v="100"/>
    <s v="Lucknow"/>
    <s v="Uttar Pradesh"/>
    <s v="North"/>
    <s v="IN"/>
    <s v="14:00"/>
    <s v="14:24"/>
    <n v="1440"/>
    <n v="2"/>
    <n v="1"/>
    <n v="39"/>
    <s v="Female"/>
    <s v="I was wearing green-shaded jeggings and a black polka-dot top."/>
    <s v="Abhay"/>
    <s v="Male, approximately 5'7' in height, with no spectacles, wheatish complexion with black hair, and was wearing a proper uniform."/>
    <s v="Yes"/>
    <s v="Yes"/>
    <s v="Yes"/>
    <s v="No"/>
    <s v="Yes"/>
    <s v="No"/>
    <s v="Yes"/>
    <s v="Yes"/>
    <s v="Yes"/>
    <s v="The store exterior, as well as interior, were well maintained. The store was not playing any music."/>
    <s v="Good, looks interesting"/>
    <m/>
    <s v="Smile^Eye contact^Verbal greeting within 15 seconds"/>
    <s v="Within 2 minutes"/>
    <s v="Yes"/>
    <s v="Yes"/>
    <s v="Yes"/>
    <s v="Yes"/>
    <s v="No"/>
    <s v="Yes"/>
    <s v="Yes"/>
    <s v="The style advisor enquired if I was looking for a specific brand."/>
    <s v="Yes"/>
    <s v="The style advisor mentioned the brand names only."/>
    <s v="Yes"/>
    <s v="The style advisor asked me for the type of glasses I was looking for in Ray-Ban."/>
    <s v="Yes"/>
    <s v="Yes"/>
    <s v="Yes"/>
    <s v="Yes"/>
    <s v="Yes"/>
    <s v="Yes"/>
    <s v="Yes"/>
    <s v="Yes"/>
    <s v="Yes"/>
    <s v="Yes"/>
    <s v="Yes"/>
    <s v="The style advisor recommended the different shaped glasses from Ray-Ban."/>
    <s v="During the trial, the style advisor recommended various options for me to try on and offered genuine suggestions. He even used the styling tray and cleaned the glasses before and after the trial as well."/>
    <s v="Expensive products"/>
    <m/>
    <s v="Yes"/>
    <s v="Yes"/>
    <s v="Yes"/>
    <s v="Offered information on another product to help you decide^Gave information about the price, payment options"/>
    <m/>
    <s v="Yes"/>
    <s v="Yes"/>
    <s v="No"/>
    <s v="Yes"/>
    <s v="No"/>
    <s v="Yes"/>
    <s v="Yes"/>
    <s v="Yes"/>
    <n v="8"/>
    <s v="Yes"/>
    <n v="8"/>
    <x v="0"/>
    <x v="16"/>
    <x v="16"/>
  </r>
  <r>
    <n v="11086048"/>
    <s v="2022-10-10"/>
    <n v="64"/>
    <n v="89"/>
    <n v="80"/>
    <n v="0"/>
    <n v="83"/>
    <n v="38"/>
    <n v="100"/>
    <n v="63"/>
    <n v="0"/>
    <s v="Kolkatta"/>
    <s v="West Bengal"/>
    <s v="East"/>
    <s v="IN"/>
    <s v="16:28"/>
    <s v="16:52"/>
    <n v="1440"/>
    <n v="2"/>
    <n v="1"/>
    <n v="27"/>
    <s v="Female"/>
    <s v="I was wearing a grey kurti with the white palazzo and black flat shoes and had a side bag."/>
    <s v="Raj Roushan"/>
    <s v="Male, approximately 5'5' in height, fair complexion, black hair, was wearing the Company branded t-shirt along with the ID card and wore jeans with black shoes, clean-shaven and hairstyle was done in a nice manner."/>
    <s v="Yes"/>
    <s v="Yes"/>
    <s v="Yes"/>
    <s v="No"/>
    <s v="Yes"/>
    <s v="No"/>
    <s v="Yes"/>
    <s v="Yes"/>
    <s v="Yes"/>
    <s v="The location was easy to find via Google Maps. The products were arranged well on the drawers and the overall ambiance of the store was pleasant. The store was neat, clean, and well-lit."/>
    <s v="Good, looks interesting"/>
    <m/>
    <s v="Smile^Eye contact^Verbal greeting within 15 seconds"/>
    <s v="Within 2 minutes"/>
    <s v="Yes"/>
    <s v="Yes"/>
    <s v="Yes"/>
    <s v="No"/>
    <s v="No"/>
    <s v="No"/>
    <s v="No"/>
    <s v="The style advisor did not ask me any questions to discover my needs or my requirements. I had to push the conversation to continue it."/>
    <s v="No"/>
    <s v="The style advisor did not provide any information about any of the brands."/>
    <s v="No"/>
    <m/>
    <s v="Yes"/>
    <s v="Yes"/>
    <s v="Yes"/>
    <s v="No"/>
    <s v="Yes"/>
    <s v="No"/>
    <s v="No"/>
    <s v="Yes"/>
    <s v="No"/>
    <s v="No"/>
    <s v="Yes"/>
    <s v="The style advisor recommended the Prada Milano product and mentioned that it was a luxury brand and one of the best sellers. He did not provide any further details about it."/>
    <s v="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
    <s v="Expensive products"/>
    <m/>
    <s v="Yes"/>
    <s v="Yes"/>
    <s v="Yes"/>
    <s v="Gave information about the price, payment options"/>
    <m/>
    <s v="Yes"/>
    <s v="Yes"/>
    <s v="No"/>
    <s v="No"/>
    <s v="No"/>
    <s v="No"/>
    <s v="Yes"/>
    <s v="Yes"/>
    <n v="7"/>
    <s v="No"/>
    <n v="7"/>
    <x v="3"/>
    <x v="16"/>
    <x v="16"/>
  </r>
  <r>
    <n v="11106986"/>
    <s v="2022-10-27"/>
    <n v="94"/>
    <n v="100"/>
    <n v="100"/>
    <n v="100"/>
    <n v="83"/>
    <n v="100"/>
    <n v="100"/>
    <n v="75"/>
    <n v="100"/>
    <s v="Chandigarth"/>
    <s v="Punjab"/>
    <s v="North"/>
    <s v="IN"/>
    <s v="12:46"/>
    <s v="13:09"/>
    <n v="1380"/>
    <n v="3"/>
    <n v="3"/>
    <n v="33"/>
    <s v="Male"/>
    <s v="I was wearing shirt with dark blue denims and white champions shoes."/>
    <s v="Varinder"/>
    <s v="Male, approximately 5'7' in height, fair complexion, was wearing the Company brand uniform, slim build, a silver chain, and a face mask."/>
    <s v="Yes"/>
    <s v="Yes"/>
    <s v="Yes"/>
    <s v="Yes"/>
    <s v="Yes"/>
    <s v="No"/>
    <s v="Yes"/>
    <s v="Yes"/>
    <s v="Yes"/>
    <s v="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
    <s v="WOW! Very appealing"/>
    <m/>
    <s v="Smile^Eye contact^Verbal greeting within 15 seconds"/>
    <s v="Within 2 minutes"/>
    <s v="Yes"/>
    <s v="Yes"/>
    <s v="Yes"/>
    <s v="Yes"/>
    <s v="N/A"/>
    <s v="Yes"/>
    <s v="Yes"/>
    <s v="The style advisor asked what I was looking for and asked if I was interested in a particular brand."/>
    <s v="Yes"/>
    <s v="The style advisor first told me about the brand of the sunglasses and then the shades of models that were available."/>
    <s v="Yes"/>
    <s v="The style advisor asked me questions related to my interest and need pertaining to that brand."/>
    <s v="Yes"/>
    <s v="Yes"/>
    <s v="Yes"/>
    <s v="No"/>
    <s v="Yes"/>
    <s v="Yes"/>
    <s v="Yes"/>
    <s v="Yes"/>
    <s v="Yes"/>
    <s v="Yes"/>
    <s v="Yes"/>
    <s v="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
    <s v="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
    <s v="Discount on the first pair"/>
    <m/>
    <s v="Yes"/>
    <s v="Yes"/>
    <s v="Yes"/>
    <s v="Asked if you were ready to purchase today^Offered information on another product to help you decide^Summarized your needs and matched them to the product recommended^Asked if you had any further questions^Gave information about the price, payment options"/>
    <m/>
    <s v="Yes"/>
    <s v="Yes"/>
    <s v="No"/>
    <s v="No"/>
    <s v="No"/>
    <s v="Yes"/>
    <s v="Yes"/>
    <s v="Yes"/>
    <n v="10"/>
    <s v="Yes"/>
    <n v="10"/>
    <x v="0"/>
    <x v="17"/>
    <x v="17"/>
  </r>
  <r>
    <n v="11095740"/>
    <s v="2022-10-13"/>
    <n v="62"/>
    <n v="100"/>
    <n v="80"/>
    <n v="0"/>
    <n v="50"/>
    <n v="50"/>
    <n v="100"/>
    <n v="50"/>
    <n v="0"/>
    <s v="Kolkatta"/>
    <s v="West Bengal"/>
    <s v="East"/>
    <s v="IN"/>
    <s v="16:09"/>
    <s v="16:32"/>
    <n v="1380"/>
    <n v="2"/>
    <n v="1"/>
    <n v="27"/>
    <s v="Female"/>
    <s v="I had my hair up in a ponytail and was wearing a reddish-brown Kurti with white palazzo, and black flat shoes, and carried a brown bag."/>
    <s v="Sanjit"/>
    <s v="Male, approximately 5'5' in height, with fair complexion, clean-shaven and black hair styled neatly, and was wearing the Company brand t-shirt with jeans and black shoes. He wore his ID card, a wristlet in his right hand, and a watch in his left hand."/>
    <s v="Yes"/>
    <s v="Yes"/>
    <s v="Yes"/>
    <s v="Yes"/>
    <s v="Yes"/>
    <s v="No"/>
    <s v="Yes"/>
    <s v="Yes"/>
    <s v="Yes"/>
    <s v="The location was easy to find via Google Maps. All the products were kept and arranged well on the drawers and the overall ambiance of the store was pleasant. The store was neat and clean and was well-lit with music playing throughout the store."/>
    <s v="Good, looks interesting"/>
    <m/>
    <s v="Smile^Eye contact^Verbal greeting within 15 seconds"/>
    <s v="Within 2 minutes"/>
    <s v="Yes"/>
    <s v="Yes"/>
    <s v="Yes"/>
    <s v="No"/>
    <s v="No"/>
    <s v="No"/>
    <s v="No"/>
    <s v="N/A."/>
    <s v="No"/>
    <s v="The style advisor did not provide any details regarding the brands nor explain anything about them. The requirements and needs of the customers should have been asked by the style advisor."/>
    <s v="No"/>
    <m/>
    <s v="Yes"/>
    <s v="No"/>
    <s v="Yes"/>
    <s v="No"/>
    <s v="Yes"/>
    <s v="No"/>
    <s v="No"/>
    <s v="Yes"/>
    <s v="Yes"/>
    <s v="No"/>
    <s v="Yes"/>
    <s v="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
    <s v="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
    <s v="Expensive products"/>
    <m/>
    <s v="Yes"/>
    <s v="Yes"/>
    <s v="Yes"/>
    <s v="Gave information about the price, payment options"/>
    <m/>
    <s v="Yes"/>
    <s v="Yes"/>
    <s v="No"/>
    <s v="No"/>
    <s v="No"/>
    <s v="No"/>
    <s v="Yes"/>
    <s v="No"/>
    <n v="6"/>
    <s v="No"/>
    <n v="5"/>
    <x v="3"/>
    <x v="17"/>
    <x v="17"/>
  </r>
  <r>
    <n v="11083235"/>
    <s v="2022-10-08"/>
    <n v="86"/>
    <n v="100"/>
    <n v="100"/>
    <n v="100"/>
    <n v="67"/>
    <n v="75"/>
    <n v="100"/>
    <n v="63"/>
    <n v="100"/>
    <s v="Ahmedabad"/>
    <s v="Gujarat"/>
    <s v="West"/>
    <s v="IN"/>
    <s v="14:43"/>
    <s v="15:05"/>
    <n v="1320"/>
    <n v="2"/>
    <n v="3"/>
    <n v="35"/>
    <s v="Male"/>
    <s v="I was wearing a white shirt with blue strips along with blue jeans and casual shoes."/>
    <s v="Sanket Patel"/>
    <s v="Male, approximately 5'8'' in height, wheatish complexion, black hair, was wearing spectacles, wore the Company branded t-shirt, plain light blue jeans, closed shoes, properly shaved and hairstyle was done in a proper manner."/>
    <s v="Yes"/>
    <s v="Yes"/>
    <s v="Yes"/>
    <s v="Yes"/>
    <s v="Yes"/>
    <s v="No"/>
    <s v="Yes"/>
    <s v="Yes"/>
    <s v="Yes"/>
    <s v="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
    <s v="Good, looks interesting"/>
    <m/>
    <s v="Smile^Eye contact^Verbal greeting within 15 seconds"/>
    <s v="Within 2 minutes"/>
    <s v="Yes"/>
    <s v="Yes"/>
    <s v="Yes"/>
    <s v="Yes"/>
    <s v="N/A"/>
    <s v="Yes"/>
    <s v="Yes"/>
    <s v="The style advisor tried to find my needs by asking which brand I would prefer and if there was any specific style or shape of sunglasses that I was looking for."/>
    <s v="Yes"/>
    <s v="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s v="Yes"/>
    <s v="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
    <s v="Yes"/>
    <s v="No"/>
    <s v="Yes"/>
    <s v="Yes"/>
    <s v="Yes"/>
    <s v="Yes"/>
    <s v="Yes"/>
    <s v="Yes"/>
    <s v="No"/>
    <s v="Yes"/>
    <s v="No"/>
    <s v="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
    <s v="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
    <s v="Discount on the first pair"/>
    <m/>
    <s v="Yes"/>
    <s v="Yes"/>
    <s v="Yes"/>
    <s v="Asked if you were ready to purchase today^Offered information on another product to help you decide^Gave information about the price, payment options"/>
    <m/>
    <s v="Yes"/>
    <s v="Yes"/>
    <s v="No"/>
    <s v="No"/>
    <s v="Yes"/>
    <s v="Yes"/>
    <s v="Yes"/>
    <s v="Yes"/>
    <n v="8"/>
    <s v="Yes"/>
    <n v="8"/>
    <x v="2"/>
    <x v="18"/>
    <x v="18"/>
  </r>
  <r>
    <n v="11095574"/>
    <s v="2022-10-08"/>
    <n v="100"/>
    <n v="100"/>
    <n v="100"/>
    <n v="100"/>
    <n v="100"/>
    <n v="100"/>
    <n v="100"/>
    <n v="100"/>
    <n v="100"/>
    <s v="Lucknow"/>
    <s v="Uttar Pradesh"/>
    <s v="North"/>
    <s v="IN"/>
    <s v="15:45"/>
    <s v="16:07"/>
    <n v="1320"/>
    <n v="1"/>
    <n v="1"/>
    <n v="39"/>
    <s v="Female"/>
    <s v="I was wearing green color jeggings with a black polka dot top."/>
    <s v="Fariz"/>
    <s v="Male, approximately 5'8' in height, wheatish complexion with black hair was wearing a proper uniform and wore no spectacles."/>
    <s v="Yes"/>
    <s v="Yes"/>
    <s v="Yes"/>
    <s v="Yes"/>
    <s v="Yes"/>
    <s v="No"/>
    <s v="Yes"/>
    <s v="Yes"/>
    <s v="Yes"/>
    <s v="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
    <s v="Good, looks interesting"/>
    <m/>
    <s v="Smile^Eye contact^Verbal greeting within 15 seconds"/>
    <s v="Within 2 minutes"/>
    <s v="Yes"/>
    <s v="Yes"/>
    <s v="Yes"/>
    <s v="Yes"/>
    <s v="Yes"/>
    <s v="Yes"/>
    <s v="Yes"/>
    <s v="The style advisor asked if I was looking at the sunglasses for myself or for someone else."/>
    <s v="Yes"/>
    <s v="The style advisor had good knowledge about the brands."/>
    <s v="Yes"/>
    <s v="The style advisor asked what type of glasses I was looking for in Ray-ban."/>
    <s v="Yes"/>
    <s v="Yes"/>
    <s v="Yes"/>
    <s v="Yes"/>
    <s v="Yes"/>
    <s v="Yes"/>
    <s v="Yes"/>
    <s v="Yes"/>
    <s v="Yes"/>
    <s v="Yes"/>
    <s v="Yes"/>
    <s v="The style advisor recommended the different-shaped glasses from Ray-Ban and picked the ones that he thought would look good on me based on my facial structure."/>
    <s v="The style advisor offered various glasses for me to try on and he even cleaned each of the glasses before the trial. He was very proactive and offered various options based on my preference, and gave genuine feedback on all the glasses that I had tried on."/>
    <s v="Expensive products"/>
    <m/>
    <s v="Yes"/>
    <s v="Yes"/>
    <s v="Yes"/>
    <s v="Offered information on another product to help you decide^Summarized your needs and matched them to the product recommended^Shared a personal/customer's story about the product to reassure you about your purchase^Gave information about the price, payment options"/>
    <m/>
    <s v="Yes"/>
    <s v="Yes"/>
    <s v="Yes"/>
    <s v="Yes"/>
    <s v="No"/>
    <s v="Yes"/>
    <s v="Yes"/>
    <s v="Yes"/>
    <n v="9"/>
    <s v="Yes"/>
    <n v="9"/>
    <x v="0"/>
    <x v="18"/>
    <x v="18"/>
  </r>
  <r>
    <n v="11099765"/>
    <s v="2022-10-18"/>
    <n v="34"/>
    <n v="89"/>
    <n v="70"/>
    <n v="0"/>
    <n v="0"/>
    <n v="0"/>
    <n v="67"/>
    <n v="0"/>
    <n v="0"/>
    <s v="Mumbai"/>
    <s v="Maharashtra"/>
    <s v="West"/>
    <s v="IN"/>
    <s v="14:00"/>
    <s v="14:22"/>
    <n v="1320"/>
    <n v="1"/>
    <n v="1"/>
    <n v="32"/>
    <s v="Male"/>
    <s v="I was wearing a t-shirt with denims."/>
    <s v="Vijay K"/>
    <s v="Male, approximately 5'5' in height, fair complexion, black hair, and was wearing the Company branded t-shirt, plain jeans, and shoes."/>
    <s v="Yes"/>
    <s v="Yes"/>
    <s v="Yes"/>
    <s v="Yes"/>
    <s v="No"/>
    <s v="No"/>
    <s v="Yes"/>
    <s v="Yes"/>
    <s v="Yes"/>
    <s v="The store was well-lit. The store did not have a digital display screen and there were no cartons lying around the store. The cash counter had lots of smudges."/>
    <s v="Good, looks interesting"/>
    <m/>
    <s v="Verbal greeting within 15 seconds"/>
    <s v="Within 2 minutes"/>
    <s v="Yes"/>
    <s v="Yes"/>
    <s v="Yes"/>
    <s v="Yes"/>
    <s v="No"/>
    <s v="No"/>
    <s v="No"/>
    <s v="The style advisor did not ask any questions."/>
    <s v="No"/>
    <s v="The style advisor did not discuss any specific product needs."/>
    <s v="No"/>
    <m/>
    <s v="No"/>
    <s v="No"/>
    <s v="No"/>
    <s v="No"/>
    <s v="No"/>
    <s v="No"/>
    <s v="No"/>
    <s v="No"/>
    <s v="No"/>
    <s v="No"/>
    <s v="No"/>
    <s v="The style advisor did not recommend any products and no additional product was recommended to complete the look."/>
    <s v="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
    <s v="Discount on the first pair"/>
    <m/>
    <s v="Yes"/>
    <s v="Yes"/>
    <s v="No"/>
    <s v="Gave information about the price, payment options"/>
    <m/>
    <s v="No"/>
    <s v="No"/>
    <s v="No"/>
    <s v="No"/>
    <s v="Yes"/>
    <s v="No"/>
    <s v="No"/>
    <s v="No"/>
    <n v="5"/>
    <s v="No"/>
    <n v="5"/>
    <x v="1"/>
    <x v="18"/>
    <x v="18"/>
  </r>
  <r>
    <n v="11087027"/>
    <s v="2022-10-07"/>
    <n v="94"/>
    <n v="100"/>
    <n v="89"/>
    <n v="100"/>
    <n v="100"/>
    <n v="100"/>
    <n v="100"/>
    <n v="75"/>
    <n v="100"/>
    <s v="Chennai"/>
    <s v="Tamil Nadu"/>
    <s v="South"/>
    <s v="IN"/>
    <s v="20:31"/>
    <s v="20:52"/>
    <n v="1260"/>
    <n v="1"/>
    <n v="2"/>
    <n v="60"/>
    <s v="Female"/>
    <s v="I was wearing a pale blue jeans top and dark blue jeggings."/>
    <s v="Santosh"/>
    <s v="Male, 5'4'' in height, wheatish complexion, black hair, was wearing the Company branded orange t-shirt with the name tag, medium build, in his late 20's/early30's."/>
    <s v="Yes"/>
    <s v="Yes"/>
    <s v="Yes"/>
    <s v="Yes"/>
    <s v="Yes"/>
    <s v="No"/>
    <s v="Yes"/>
    <s v="Yes"/>
    <s v="Yes"/>
    <s v="The store was clean and extremely well-maintained. I did not notice any cartons lying around. All the glasses were displayed well according to their respective frame categories and brands too. The store looked inviting. The display was good."/>
    <s v="WOW! Very appealing"/>
    <m/>
    <s v="Smile^Eye contact^Verbal greeting within 15 seconds"/>
    <s v="Within 2 minutes"/>
    <s v="Yes"/>
    <s v="Yes"/>
    <s v="Yes"/>
    <s v="No"/>
    <s v="N/A"/>
    <s v="Yes"/>
    <s v="Yes"/>
    <s v="The style advisor asked if I was looking for anything in particular or if I had a brand in mind."/>
    <s v="Yes"/>
    <s v="The style advisor did talk in brief about the products on display."/>
    <s v="Yes"/>
    <s v="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
    <s v="Yes"/>
    <s v="Yes"/>
    <s v="Yes"/>
    <s v="Yes"/>
    <s v="Yes"/>
    <s v="Yes"/>
    <s v="Yes"/>
    <s v="Yes"/>
    <s v="Yes"/>
    <s v="Yes"/>
    <s v="Yes"/>
    <s v="The style advisor allowed me to handle the products and try them on too. He did clean the glasses before and after use. He did recommend other products to me from other brands. He spoke about the uniqueness of each product and explained them to me."/>
    <s v="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
    <s v="Expensive products"/>
    <m/>
    <s v="Yes"/>
    <s v="Yes"/>
    <s v="Yes"/>
    <s v="Gave information about the price, payment options"/>
    <m/>
    <s v="Yes"/>
    <s v="Yes"/>
    <s v="No"/>
    <s v="No"/>
    <s v="No"/>
    <s v="Yes"/>
    <s v="Yes"/>
    <s v="Yes"/>
    <n v="9"/>
    <s v="Yes"/>
    <n v="9"/>
    <x v="0"/>
    <x v="19"/>
    <x v="19"/>
  </r>
  <r>
    <n v="11084789"/>
    <s v="2022-10-10"/>
    <n v="82"/>
    <n v="89"/>
    <n v="90"/>
    <n v="80"/>
    <n v="50"/>
    <n v="88"/>
    <n v="100"/>
    <n v="75"/>
    <n v="100"/>
    <s v="Amritsar"/>
    <s v="Punjab"/>
    <s v="North"/>
    <s v="IN"/>
    <s v="12:55"/>
    <s v="13:16"/>
    <n v="1260"/>
    <n v="3"/>
    <n v="1"/>
    <n v="43"/>
    <s v="Male"/>
    <s v="I was wearing a navy pant and shirt."/>
    <s v="Kamal"/>
    <s v="Male, approximately 5'7'' in height, fair complexion, black hair, wore no spectacles, was wearing the Company branded uniform with plain jeans and shoes, clean-shaven, the hairstyle was done in a proper manner."/>
    <s v="Yes"/>
    <s v="Yes"/>
    <s v="Yes"/>
    <s v="Yes"/>
    <s v="No"/>
    <s v="No"/>
    <s v="Yes"/>
    <s v="Yes"/>
    <s v="Yes"/>
    <s v="The store ambiance was good and there were no cartons lying around. The store did not have a digital screen."/>
    <s v="Good, looks interesting"/>
    <m/>
    <s v="Smile^Eye contact^Verbal greeting within 15 seconds"/>
    <s v="Within 2 minutes"/>
    <s v="Yes"/>
    <s v="Yes"/>
    <s v="Yes"/>
    <s v="Yes"/>
    <s v="No"/>
    <s v="Yes"/>
    <s v="Yes"/>
    <s v="The style advisor asked about my choice of brands, style and my glass preference for the purchase."/>
    <s v="Yes"/>
    <s v="The style advisor showed me goggles from the Ray-ban, Emporio Armani, D&amp;G, and Prada brands in polaroid and UV glasses and in different types of shapes."/>
    <s v="No"/>
    <m/>
    <s v="Yes"/>
    <s v="No"/>
    <s v="Yes"/>
    <s v="No"/>
    <s v="Yes"/>
    <s v="Yes"/>
    <s v="Yes"/>
    <s v="Yes"/>
    <s v="Yes"/>
    <s v="No"/>
    <s v="Yes"/>
    <s v="The style advisor recommended the goggles cleaning kits in different types of shapes."/>
    <s v="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
    <s v="Expensive products"/>
    <m/>
    <s v="Yes"/>
    <s v="Yes"/>
    <s v="Yes"/>
    <s v="Offered information on another product to help you decide^Gave information about the price, payment options^Invited you back for more information or another demonstration or test. Gave you their business card or contact information."/>
    <m/>
    <s v="Yes"/>
    <s v="Yes"/>
    <s v="No"/>
    <s v="No"/>
    <s v="No"/>
    <s v="Yes"/>
    <s v="Yes"/>
    <s v="Yes"/>
    <n v="9"/>
    <s v="Yes"/>
    <n v="9"/>
    <x v="2"/>
    <x v="19"/>
    <x v="19"/>
  </r>
  <r>
    <n v="11108719"/>
    <s v="2022-10-28"/>
    <n v="88"/>
    <n v="78"/>
    <n v="100"/>
    <n v="80"/>
    <n v="100"/>
    <n v="100"/>
    <n v="100"/>
    <n v="63"/>
    <n v="100"/>
    <s v="Chennai"/>
    <s v="Tamil Nadu"/>
    <s v="South"/>
    <s v="IN"/>
    <s v="16:11"/>
    <s v="16:32"/>
    <n v="1260"/>
    <n v="1"/>
    <n v="1"/>
    <n v="32"/>
    <s v="Male"/>
    <s v="I was wearing casual shirt, jeans with causal shoes."/>
    <s v="Senthil Kumar"/>
    <s v="Male, approximately 5'5' in height, dark skin complexion, black hair did not wear spectacles, was wearing the Company orange t-shirt, plain jeans, black shoes, clean-shaven, and short hairstyle."/>
    <s v="Yes"/>
    <s v="Yes"/>
    <s v="Yes"/>
    <s v="No"/>
    <s v="No"/>
    <s v="No"/>
    <s v="Yes"/>
    <s v="Yes"/>
    <s v="Yes"/>
    <s v="The store was well maintained and looked very clean. There were no cartons lying around. The store did not have a digital screen and music was not played. There were more than 4 brands available and displayed brand-wise. Everything was placed perfectly inside the store."/>
    <s v="Good, looks interesting"/>
    <m/>
    <s v="Smile^Eye contact^Verbal greeting within 15 seconds"/>
    <s v="Within 2 minutes"/>
    <s v="Yes"/>
    <s v="Yes"/>
    <s v="Yes"/>
    <s v="Yes"/>
    <s v="N/A"/>
    <s v="Yes"/>
    <s v="Yes"/>
    <s v="The style advisor asked who the glasses were for, the kind of glasses I wanted to look at, and the purpose of it."/>
    <s v="Yes"/>
    <s v="Multiple brands were showed based on my requirements."/>
    <s v="No"/>
    <m/>
    <s v="Yes"/>
    <s v="Yes"/>
    <s v="Yes"/>
    <s v="Yes"/>
    <s v="Yes"/>
    <s v="Yes"/>
    <s v="Yes"/>
    <s v="Yes"/>
    <s v="Yes"/>
    <s v="Yes"/>
    <s v="Yes"/>
    <s v="I had asked for sun shades to wear while driving the car so the style advisor suggested multiple frames in different brands. The style advisor suggested frames that suited my facial structure and recommended RayBan and Prada."/>
    <s v="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
    <s v="Expensive products"/>
    <m/>
    <s v="Yes"/>
    <s v="Yes"/>
    <s v="Yes"/>
    <s v="Asked if you were ready to purchase today^Offered information on another product to help you decide^Gave information about the price, payment options"/>
    <m/>
    <s v="Yes"/>
    <s v="Yes"/>
    <s v="No"/>
    <s v="Yes"/>
    <s v="No"/>
    <s v="No"/>
    <s v="Yes"/>
    <s v="No"/>
    <n v="9"/>
    <s v="Yes"/>
    <n v="10"/>
    <x v="2"/>
    <x v="19"/>
    <x v="19"/>
  </r>
  <r>
    <n v="11084847"/>
    <s v="2022-10-08"/>
    <n v="81"/>
    <n v="89"/>
    <n v="89"/>
    <n v="80"/>
    <n v="83"/>
    <n v="75"/>
    <n v="67"/>
    <n v="71"/>
    <n v="100"/>
    <s v="Delhi"/>
    <s v="Delhi (UT)"/>
    <s v="North"/>
    <s v="IN"/>
    <s v="15:18"/>
    <s v="15:38"/>
    <n v="1200"/>
    <n v="3"/>
    <n v="1"/>
    <n v="52"/>
    <s v="Male"/>
    <s v="I wore a polo t-shirt along with jeans and sneakers."/>
    <s v="Deepak"/>
    <s v="Male, approximately 5'8' in height, fair complexion, black hair, wore an orange t-shirt with plain jeans."/>
    <s v="Yes"/>
    <s v="Yes"/>
    <s v="Yes"/>
    <s v="No"/>
    <s v="Yes"/>
    <s v="No"/>
    <s v="Yes"/>
    <s v="Yes"/>
    <s v="Yes"/>
    <s v="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
    <s v="WOW! Very appealing"/>
    <m/>
    <s v="Smile^Eye contact^Verbal greeting within 15 seconds"/>
    <s v="Within 2 minutes"/>
    <s v="Yes"/>
    <s v="Yes"/>
    <s v="Yes"/>
    <s v="No"/>
    <s v="N/A"/>
    <s v="Yes"/>
    <s v="Yes"/>
    <s v="The style advisor asked me about the shape, and color of the sunglasses and if there was any specific brand I was looking for."/>
    <s v="Yes"/>
    <s v="While showing the first product of Ray-Ban, the style advisor informed me that this was the Ray-Ban Aviator with Gun Metal shade since 1952."/>
    <s v="No"/>
    <m/>
    <s v="Yes"/>
    <s v="Yes"/>
    <s v="Yes"/>
    <s v="No"/>
    <s v="Yes"/>
    <s v="No"/>
    <s v="Yes"/>
    <s v="Yes"/>
    <s v="Yes"/>
    <s v="Yes"/>
    <s v="No"/>
    <s v="The style advisor suggested the Gucci, Giorgio Armani, and Burberry brands. He encouraged me to touch/feel and try the products. The style advisor cleaned the sunglasses before the trial."/>
    <s v="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
    <s v="Discount on the first pair"/>
    <m/>
    <s v="Yes"/>
    <s v="Yes"/>
    <s v="No"/>
    <s v="Summarized your needs and matched them to the product recommended^Asked if you had any further questions^Gave information about the price, payment options"/>
    <m/>
    <s v="Yes"/>
    <s v="No"/>
    <s v="No"/>
    <s v="Yes"/>
    <s v="No"/>
    <s v="N/A"/>
    <s v="Yes"/>
    <s v="Yes"/>
    <n v="9"/>
    <s v="Yes"/>
    <n v="9"/>
    <x v="2"/>
    <x v="20"/>
    <x v="20"/>
  </r>
  <r>
    <n v="11097708"/>
    <s v="2022-10-16"/>
    <n v="69"/>
    <n v="100"/>
    <n v="78"/>
    <n v="80"/>
    <n v="50"/>
    <n v="75"/>
    <n v="0"/>
    <n v="50"/>
    <n v="100"/>
    <s v="Noida"/>
    <s v="Uttar Pradesh"/>
    <s v="North"/>
    <s v="IN"/>
    <s v="13:35"/>
    <s v="13:55"/>
    <n v="1200"/>
    <n v="3"/>
    <n v="2"/>
    <n v="52"/>
    <s v="Male"/>
    <s v="I was wearing a formal shirt and trouser."/>
    <s v="Nitesh"/>
    <s v="Male, approximately 5'7' in height, had no spectacles on, and was wearing an orange colored t-shirt."/>
    <s v="Yes"/>
    <s v="Yes"/>
    <s v="Yes"/>
    <s v="Yes"/>
    <s v="Yes"/>
    <s v="No"/>
    <s v="Yes"/>
    <s v="Yes"/>
    <s v="Yes"/>
    <s v="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
    <s v="WOW! Very appealing"/>
    <m/>
    <s v="Smile^Eye contact"/>
    <s v="Within 2 minutes"/>
    <s v="Yes"/>
    <s v="Yes"/>
    <s v="Yes"/>
    <s v="No"/>
    <s v="N/A"/>
    <s v="Yes"/>
    <s v="Yes"/>
    <s v="The style advisor asked me about the usage of the product, the style of the frame and my budget."/>
    <s v="Yes"/>
    <s v="The style advisor informed me about the brand while showing the glasses."/>
    <s v="No"/>
    <m/>
    <s v="Yes"/>
    <s v="No"/>
    <s v="Yes"/>
    <s v="No"/>
    <s v="Yes"/>
    <s v="Yes"/>
    <s v="Yes"/>
    <s v="Yes"/>
    <s v="Yes"/>
    <s v="No"/>
    <s v="No"/>
    <s v="The style advisor recommended the Prada and Armani wayfarer and the aviators from Ray-Ban. The Armani wayfarer had grey lenses."/>
    <s v="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
    <s v="Discount on the first pair"/>
    <m/>
    <s v="No"/>
    <s v="No"/>
    <s v="No"/>
    <s v="Summarized your needs and matched them to the product recommended"/>
    <m/>
    <s v="Yes"/>
    <s v="No"/>
    <s v="No"/>
    <s v="Yes"/>
    <s v="No"/>
    <s v="No"/>
    <s v="Yes"/>
    <s v="No"/>
    <n v="8"/>
    <s v="Yes"/>
    <n v="8"/>
    <x v="3"/>
    <x v="20"/>
    <x v="20"/>
  </r>
  <r>
    <n v="11096807"/>
    <s v="2022-10-16"/>
    <n v="69"/>
    <n v="100"/>
    <n v="67"/>
    <n v="80"/>
    <n v="50"/>
    <n v="88"/>
    <n v="0"/>
    <n v="50"/>
    <n v="100"/>
    <s v="Delhi"/>
    <s v="Delhi (UT)"/>
    <s v="North"/>
    <s v="IN"/>
    <s v="12:55"/>
    <s v="13:14"/>
    <n v="1140"/>
    <n v="2"/>
    <n v="1"/>
    <n v="52"/>
    <s v="Male"/>
    <s v="I was wearing a formal shirt with trousers."/>
    <s v="Rahul"/>
    <s v="Male, approximately 5'10' in height, fair complexion. black hair, did not wear spectacles, and was wearing an orange coloured t-shirt."/>
    <s v="Yes"/>
    <s v="Yes"/>
    <s v="Yes"/>
    <s v="Yes"/>
    <s v="Yes"/>
    <s v="No"/>
    <s v="Yes"/>
    <s v="Yes"/>
    <s v="Yes"/>
    <s v="The overall exterior and interior of the store were well-maintained and free of any issues. All the fixtures were lit and there was no fused bulb. No cartons were seen in the store. The merchandise was arranged well as per the brands with signages."/>
    <s v="WOW! Very appealing"/>
    <m/>
    <s v="Eye contact"/>
    <s v="Within 2 minutes"/>
    <s v="Yes"/>
    <s v="Yes"/>
    <s v="Yes"/>
    <s v="No"/>
    <s v="N/A"/>
    <s v="Yes"/>
    <s v="Yes"/>
    <s v="The style advisor asked about my style preference, the usage and budget."/>
    <s v="Yes"/>
    <s v="While showing the glasses, the style advisor informed me about the brand."/>
    <s v="No"/>
    <m/>
    <s v="Yes"/>
    <s v="No"/>
    <s v="Yes"/>
    <s v="No"/>
    <s v="Yes"/>
    <s v="Yes"/>
    <s v="Yes"/>
    <s v="Yes"/>
    <s v="Yes"/>
    <s v="Yes"/>
    <s v="No"/>
    <s v="The style advisor recommended wayfarers from brands such as Versace, Armani, Ray-Ban, and Burberry. No additional product was recommended to complete the look."/>
    <s v="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
    <s v="Discount on the first pair"/>
    <m/>
    <s v="No"/>
    <s v="No"/>
    <s v="No"/>
    <s v="Summarized your needs and matched them to the product recommended"/>
    <m/>
    <s v="Yes"/>
    <s v="No"/>
    <s v="No"/>
    <s v="No"/>
    <s v="No"/>
    <s v="No"/>
    <s v="Yes"/>
    <s v="Yes"/>
    <n v="9"/>
    <s v="Yes"/>
    <n v="9"/>
    <x v="3"/>
    <x v="21"/>
    <x v="21"/>
  </r>
  <r>
    <n v="11083324"/>
    <s v="2022-10-14"/>
    <n v="72"/>
    <n v="100"/>
    <n v="100"/>
    <n v="80"/>
    <n v="17"/>
    <n v="75"/>
    <n v="100"/>
    <n v="25"/>
    <n v="100"/>
    <s v="Gurgoan"/>
    <s v="Haryana"/>
    <s v="North"/>
    <s v="IN"/>
    <s v="12:59"/>
    <s v="13:17"/>
    <n v="1080"/>
    <n v="3"/>
    <n v="4"/>
    <n v="34"/>
    <s v="Male"/>
    <s v="I was wearing a yellow t-shirt with jeans."/>
    <s v="Mahesh"/>
    <s v="Male, approximately 5'5' in height, medium build with black hair, and was wearing a branded t-shirt with jeans."/>
    <s v="Yes"/>
    <s v="Yes"/>
    <s v="Yes"/>
    <s v="Yes"/>
    <s v="Yes"/>
    <s v="No"/>
    <s v="Yes"/>
    <s v="Yes"/>
    <s v="Yes"/>
    <s v="The store's ambiance was good and all the lights were working properly. The store looked clean and neat with all the displays arranged properly. The style advisors welcomed the customers properly."/>
    <s v="WOW! Very appealing"/>
    <m/>
    <s v="Smile^Eye contact^Verbal greeting within 15 seconds"/>
    <s v="Within 2 minutes"/>
    <s v="Yes"/>
    <s v="Yes"/>
    <s v="Yes"/>
    <s v="Yes"/>
    <s v="Yes"/>
    <s v="Yes"/>
    <s v="Yes"/>
    <s v="The style advisor understood my needs properly and asked what I was looking for and whether I was looking for men's or women's sunglasses."/>
    <s v="Yes"/>
    <s v="When I showed an interest in Rayban and Bvlgari brands, he showed me various collections from both brands and informed me of their 2-year international warranty."/>
    <s v="No"/>
    <m/>
    <s v="Yes"/>
    <s v="No"/>
    <s v="No"/>
    <s v="No"/>
    <s v="Yes"/>
    <s v="Yes"/>
    <s v="Yes"/>
    <s v="Yes"/>
    <s v="Yes"/>
    <s v="No"/>
    <s v="No"/>
    <s v="The style advisor recommended Rayban and Bvlgari sunglasses and told me of their offers and schemes."/>
    <s v="The trial experience was good. He gave me appropriate compliments based on how all the products made me look. He showed me all the models that I had wanted to look at and try. Before the trial, he cleaned all the glasses. No feedback was taken. No additional products were mentioned."/>
    <s v="Expensive products"/>
    <m/>
    <s v="Yes"/>
    <s v="Yes"/>
    <s v="Yes"/>
    <s v="Offered information on another product to help you decide"/>
    <m/>
    <s v="Yes"/>
    <s v="Yes"/>
    <s v="No"/>
    <s v="No"/>
    <s v="Yes"/>
    <s v="No"/>
    <s v="No"/>
    <s v="No"/>
    <n v="7"/>
    <s v="Yes"/>
    <n v="8"/>
    <x v="2"/>
    <x v="22"/>
    <x v="22"/>
  </r>
  <r>
    <n v="11078689"/>
    <s v="2022-10-01"/>
    <n v="58"/>
    <n v="100"/>
    <n v="56"/>
    <n v="80"/>
    <n v="17"/>
    <n v="50"/>
    <n v="0"/>
    <n v="57"/>
    <n v="100"/>
    <s v="Delhi"/>
    <s v="Delhi (UT)"/>
    <s v="North"/>
    <s v="IN"/>
    <s v="12:25"/>
    <s v="12:42"/>
    <n v="1020"/>
    <n v="2"/>
    <n v="5"/>
    <n v="23"/>
    <s v="Male"/>
    <s v="I was wearing a formal shirt and trousers."/>
    <s v="Kamal"/>
    <s v="Male, approximately 5'10' in height, black hair, wore no spectacles and was wearing an orange coloured branded t-shirt, blue jeansY2:Y61 with casual shoes, clean-shaven and was wearing a mask."/>
    <s v="Yes"/>
    <s v="Yes"/>
    <s v="Yes"/>
    <s v="Yes"/>
    <s v="Yes"/>
    <s v="No"/>
    <s v="Yes"/>
    <s v="Yes"/>
    <s v="Yes"/>
    <s v="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
    <s v="WOW! Very appealing"/>
    <m/>
    <s v="Smile^Eye contact"/>
    <s v="After 2 minutes"/>
    <s v="Yes"/>
    <s v="Yes"/>
    <s v="Yes"/>
    <s v="No"/>
    <s v="N/A"/>
    <s v="Yes"/>
    <s v="Yes"/>
    <s v="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
    <s v="Yes"/>
    <s v="The style advisor informed me about the brand name while showing the sunglasses."/>
    <s v="No"/>
    <m/>
    <s v="Yes"/>
    <s v="No"/>
    <s v="No"/>
    <s v="No"/>
    <s v="Yes"/>
    <s v="No"/>
    <s v="Yes"/>
    <s v="No"/>
    <s v="No"/>
    <s v="Yes"/>
    <s v="No"/>
    <s v="The products recommended by the style advisor were Aviator from Ray-Ban, Wayfarer from Ray-Ban, Wayfarer from Dolce &amp; Gabbana, and Giorgio Armani."/>
    <s v="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
    <s v="Discount on the first pair"/>
    <m/>
    <s v="No"/>
    <s v="No"/>
    <s v="No"/>
    <s v="Gave information about the price, payment options"/>
    <m/>
    <s v="Yes"/>
    <s v="Yes"/>
    <s v="No"/>
    <s v="No"/>
    <s v="No"/>
    <s v="N/A"/>
    <s v="Yes"/>
    <s v="No"/>
    <n v="8"/>
    <s v="Yes"/>
    <n v="7"/>
    <x v="3"/>
    <x v="23"/>
    <x v="23"/>
  </r>
  <r>
    <n v="11084845"/>
    <s v="2022-10-08"/>
    <n v="67"/>
    <n v="89"/>
    <n v="78"/>
    <n v="80"/>
    <n v="50"/>
    <n v="75"/>
    <n v="0"/>
    <n v="43"/>
    <n v="100"/>
    <s v="Delhi"/>
    <s v="Delhi (UT)"/>
    <s v="North"/>
    <s v="IN"/>
    <s v="16:35"/>
    <s v="16:52"/>
    <n v="1020"/>
    <n v="4"/>
    <n v="2"/>
    <n v="52"/>
    <s v="Male"/>
    <s v="I wore a polo t-shirt along with jeans and sneakers."/>
    <s v="Neeraj"/>
    <s v="Male, approximately 5'9' in height, fair complexion, black hair, wore an orange t-shirt with plain jeans and casual shoes, wore no spectacles, and had a light beard."/>
    <s v="Yes"/>
    <s v="Yes"/>
    <s v="Yes"/>
    <s v="No"/>
    <s v="Yes"/>
    <s v="No"/>
    <s v="Yes"/>
    <s v="Yes"/>
    <s v="Yes"/>
    <s v="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
    <s v="WOW! Very appealing"/>
    <m/>
    <s v="Smile^Eye contact"/>
    <s v="Within 2 minutes"/>
    <s v="Yes"/>
    <s v="Yes"/>
    <s v="Yes"/>
    <s v="No"/>
    <s v="N/A"/>
    <s v="Yes"/>
    <s v="Yes"/>
    <s v="The style advisor asked about my requirements and asked whether I was looking for any specific brand. He also asked about my preferred style of sunglasses."/>
    <s v="Yes"/>
    <s v="The style advisor informed me about the brand while showing the glasses."/>
    <s v="No"/>
    <m/>
    <s v="Yes"/>
    <s v="No"/>
    <s v="Yes"/>
    <s v="No"/>
    <s v="Yes"/>
    <s v="Yes"/>
    <s v="Yes"/>
    <s v="Yes"/>
    <s v="Yes"/>
    <s v="No"/>
    <s v="No"/>
    <s v="The style advisor recommended the Burberry, Gucci &amp; Ray Ban brands. He encouraged me to touch/feel and try the products. The style advisor cleaned the sunglasses before the trial."/>
    <s v="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
    <s v="Discount on the first pair"/>
    <m/>
    <s v="No"/>
    <s v="No"/>
    <s v="No"/>
    <s v="Summarized your needs and matched them to the product recommended^Gave information about the price, payment options"/>
    <m/>
    <s v="Yes"/>
    <s v="No"/>
    <s v="No"/>
    <s v="No"/>
    <s v="No"/>
    <s v="N/A"/>
    <s v="Yes"/>
    <s v="No"/>
    <n v="8"/>
    <s v="Yes"/>
    <n v="8"/>
    <x v="3"/>
    <x v="23"/>
    <x v="23"/>
  </r>
  <r>
    <n v="11083658"/>
    <s v="2022-10-12"/>
    <n v="90"/>
    <n v="100"/>
    <n v="100"/>
    <n v="100"/>
    <n v="83"/>
    <n v="88"/>
    <n v="100"/>
    <n v="63"/>
    <n v="100"/>
    <s v="Chennai"/>
    <s v="Tamil Nadu"/>
    <s v="South"/>
    <s v="IN"/>
    <s v="12:17"/>
    <s v="12:33"/>
    <n v="960"/>
    <n v="1"/>
    <n v="1"/>
    <n v="60"/>
    <s v="Female"/>
    <s v="I was wearing dark blue jeans with a long maroon-colored top."/>
    <s v="Rizwan"/>
    <s v="Male, in his mid-late 20s, approximately 5'6' in height, fair complexion, clean-shaven, well-built with black short hair, and was wearing the Company branded orange t-shirt with plain jeans and shoes He had his name tag on."/>
    <s v="Yes"/>
    <s v="Yes"/>
    <s v="Yes"/>
    <s v="Yes"/>
    <s v="Yes"/>
    <s v="No"/>
    <s v="Yes"/>
    <s v="Yes"/>
    <s v="Yes"/>
    <s v="The store was well-maintained and all the frames were arranged according to type and brand. There were no Cartons seen in the customer area, the store was cleaned meticulously."/>
    <s v="WOW! Very appealing"/>
    <m/>
    <s v="Smile^Eye contact^Verbal greeting within 15 seconds"/>
    <s v="Within 2 minutes"/>
    <s v="Yes"/>
    <s v="Yes"/>
    <s v="Yes"/>
    <s v="Yes"/>
    <s v="N/A"/>
    <s v="Yes"/>
    <s v="Yes"/>
    <s v="The style advisor asked whether I was looking for sunglasses for myself or for someone else."/>
    <s v="Yes"/>
    <s v="The style advisor mentioned about brands such as Armani, Prada, Oakley, and more."/>
    <s v="Yes"/>
    <s v="The style advisor asked for the type of glasses I was looking for and since I wore progressive glasses, he wanted to know if I could have the lens done at an optic store."/>
    <s v="Yes"/>
    <s v="Yes"/>
    <s v="Yes"/>
    <s v="No"/>
    <s v="Yes"/>
    <s v="Yes"/>
    <s v="Yes"/>
    <s v="Yes"/>
    <s v="Yes"/>
    <s v="Yes"/>
    <s v="No"/>
    <s v="The style advisor recommended shell frames across different brands and showed me Ray-Ban aviators, Prada, D&amp;G, Oakley, Bvlgari, and Oakley."/>
    <s v="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
    <s v="Expensive products"/>
    <m/>
    <s v="Yes"/>
    <s v="Yes"/>
    <s v="Yes"/>
    <s v="Gave information about the price, payment options"/>
    <m/>
    <s v="Yes"/>
    <s v="Yes"/>
    <s v="No"/>
    <s v="No"/>
    <s v="No"/>
    <s v="No"/>
    <s v="Yes"/>
    <s v="Yes"/>
    <n v="8"/>
    <s v="Yes"/>
    <n v="8"/>
    <x v="0"/>
    <x v="24"/>
    <x v="24"/>
  </r>
  <r>
    <n v="11084846"/>
    <s v="2022-10-08"/>
    <n v="60"/>
    <n v="78"/>
    <n v="78"/>
    <n v="60"/>
    <n v="50"/>
    <n v="38"/>
    <n v="67"/>
    <n v="43"/>
    <n v="100"/>
    <s v="Delhi"/>
    <s v="Delhi (UT)"/>
    <s v="North"/>
    <s v="IN"/>
    <s v="13:30"/>
    <s v="13:46"/>
    <n v="960"/>
    <n v="2"/>
    <n v="1"/>
    <n v="52"/>
    <s v="Male"/>
    <s v="Wore a polo t-shirt along with jeans &amp; sneakers"/>
    <s v="Ajeet"/>
    <s v="Male, approximately 5'10' in height, was slim with black hair set in a proper hairstyle. He wore an orange Company uniform t-shirt and he did not have any specs on."/>
    <s v="Yes"/>
    <s v="Yes"/>
    <s v="Yes"/>
    <s v="No"/>
    <s v="No"/>
    <s v="No"/>
    <s v="Yes"/>
    <s v="Yes"/>
    <s v="Yes"/>
    <s v="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
    <s v="WOW! Very appealing"/>
    <m/>
    <s v="Smile^Eye contact"/>
    <s v="Within 2 minutes"/>
    <s v="Yes"/>
    <s v="Yes"/>
    <s v="Yes"/>
    <s v="No"/>
    <s v="N/A"/>
    <s v="Yes"/>
    <s v="Yes"/>
    <s v="The style advisor asked me about the style of glasses that I was interested in such as Aviator or Wayfarer and also the colour of the lenses and whether I wanted polaroid or non-polaroid glasses."/>
    <s v="No"/>
    <s v="While the style advisor showed me the glasses, he did not introduce the brand name. I had to proactively ask about the same from him."/>
    <s v="No"/>
    <m/>
    <s v="Yes"/>
    <s v="No"/>
    <s v="Yes"/>
    <s v="No"/>
    <s v="Yes"/>
    <s v="No"/>
    <s v="Yes"/>
    <s v="No"/>
    <s v="No"/>
    <s v="No"/>
    <s v="No"/>
    <s v="The style advisor recommended the Rayban Wayfarer, Burberry &amp; Armani glasses. He encouraged me to touch/feel and try the products."/>
    <s v="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
    <s v="Discount on the first pair"/>
    <m/>
    <s v="Yes"/>
    <s v="Yes"/>
    <s v="No"/>
    <s v="Asked if you were ready to purchase today^Summarized your needs and matched them to the product recommended^Gave information about the price, payment options"/>
    <m/>
    <s v="Yes"/>
    <s v="No"/>
    <s v="No"/>
    <s v="No"/>
    <s v="No"/>
    <s v="N/A"/>
    <s v="Yes"/>
    <s v="No"/>
    <n v="8"/>
    <s v="Yes"/>
    <n v="8"/>
    <x v="3"/>
    <x v="24"/>
    <x v="24"/>
  </r>
  <r>
    <n v="11083780"/>
    <s v="2022-10-08"/>
    <n v="74"/>
    <n v="78"/>
    <n v="90"/>
    <n v="60"/>
    <n v="17"/>
    <n v="100"/>
    <n v="100"/>
    <n v="63"/>
    <n v="100"/>
    <s v="Mumbai"/>
    <s v="Maharashtra"/>
    <s v="West"/>
    <s v="IN"/>
    <s v="17:30"/>
    <s v="17:45"/>
    <n v="900"/>
    <n v="3"/>
    <n v="0"/>
    <n v="32"/>
    <s v="Male"/>
    <s v="T-shirt and jeans"/>
    <s v="Rashid"/>
    <s v="Male, approximately 5'5' in height, fair complexion, black hair, and wore the Company branded t-shirt with plain jeans and shoes. Did not shave."/>
    <s v="Yes"/>
    <s v="Yes"/>
    <s v="Yes"/>
    <s v="No"/>
    <s v="No"/>
    <s v="No"/>
    <s v="Yes"/>
    <s v="Yes"/>
    <s v="Yes"/>
    <s v="The store was clean and well-lit."/>
    <s v="Good, looks interesting"/>
    <m/>
    <s v="Smile^Eye contact^Verbal greeting within 15 seconds"/>
    <s v="Within 2 minutes"/>
    <s v="Yes"/>
    <s v="Yes"/>
    <s v="Yes"/>
    <s v="Yes"/>
    <s v="No"/>
    <s v="Yes"/>
    <s v="Yes"/>
    <s v="The style advisor asked me how he could help me."/>
    <s v="No"/>
    <s v="The product features were not discussed."/>
    <s v="No"/>
    <m/>
    <s v="Yes"/>
    <s v="No"/>
    <s v="No"/>
    <s v="No"/>
    <s v="Yes"/>
    <s v="Yes"/>
    <s v="Yes"/>
    <s v="Yes"/>
    <s v="Yes"/>
    <s v="Yes"/>
    <s v="Yes"/>
    <s v="The Style Advisor gave me additional sunglass pairs when I was checking the frames."/>
    <s v="The Style Advisor was energetic in his approach and eager to assist. More information on brands could be provided when he presented the products."/>
    <s v="Discount on the first pair"/>
    <m/>
    <s v="Yes"/>
    <s v="Yes"/>
    <s v="Yes"/>
    <s v="Gave information about the price, payment options"/>
    <m/>
    <s v="Yes"/>
    <s v="No"/>
    <s v="Yes"/>
    <s v="No"/>
    <s v="No"/>
    <s v="No"/>
    <s v="Yes"/>
    <s v="Yes"/>
    <n v="8"/>
    <s v="Yes"/>
    <n v="8"/>
    <x v="2"/>
    <x v="25"/>
    <x v="25"/>
  </r>
  <r>
    <n v="11083783"/>
    <s v="2022-10-11"/>
    <n v="70"/>
    <n v="78"/>
    <n v="60"/>
    <n v="100"/>
    <n v="50"/>
    <n v="88"/>
    <n v="100"/>
    <n v="38"/>
    <n v="100"/>
    <s v="Mumbai"/>
    <s v="Maharashtra"/>
    <s v="West"/>
    <s v="IN"/>
    <s v="14:25"/>
    <s v="14:40"/>
    <n v="900"/>
    <n v="2"/>
    <n v="1"/>
    <n v="32"/>
    <s v="Male"/>
    <s v="I was wearing a t-shirt with denims."/>
    <s v="Kiran"/>
    <s v="Male, approximately 5'6' in height, fair complexion, black hair, and was wearing the Company brand t-shirt, plain jeans, shoes, and no shave."/>
    <s v="Yes"/>
    <s v="Yes"/>
    <s v="Yes"/>
    <s v="No"/>
    <s v="No"/>
    <s v="No"/>
    <s v="Yes"/>
    <s v="Yes"/>
    <s v="Yes"/>
    <s v="The store was clean and well-lit as the area manager was present in the store. The store did not have a digital screen and did not have any music playing inside. There were no cartons lying around."/>
    <s v="Good, looks interesting"/>
    <m/>
    <s v="Verbal greeting within 15 seconds"/>
    <s v="Within 2 minutes"/>
    <s v="Yes"/>
    <s v="Yes"/>
    <s v="Yes"/>
    <s v="No"/>
    <s v="No"/>
    <s v="Yes"/>
    <s v="Yes"/>
    <s v="The style advisor asked how he could help me."/>
    <s v="Yes"/>
    <s v="The style advisor informed me about the Ferrari and Ray-ban collaboration."/>
    <s v="Yes"/>
    <s v="The style advisor asked about my specific requirements."/>
    <s v="Yes"/>
    <s v="No"/>
    <s v="Yes"/>
    <s v="No"/>
    <s v="Yes"/>
    <s v="Yes"/>
    <s v="Yes"/>
    <s v="Yes"/>
    <s v="Yes"/>
    <s v="Yes"/>
    <s v="No"/>
    <s v="The product details were not mentioned. The current season's inspiration was not shared."/>
    <s v="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
    <s v="Discount on the first pair"/>
    <m/>
    <s v="Yes"/>
    <s v="Yes"/>
    <s v="Yes"/>
    <s v="Summarized your needs and matched them to the product recommended"/>
    <m/>
    <s v="Yes"/>
    <s v="Yes"/>
    <s v="No"/>
    <s v="No"/>
    <s v="No"/>
    <s v="No"/>
    <s v="No"/>
    <s v="No"/>
    <n v="8"/>
    <s v="Yes"/>
    <n v="8"/>
    <x v="2"/>
    <x v="25"/>
    <x v="25"/>
  </r>
  <r>
    <n v="11083773"/>
    <s v="2022-10-06"/>
    <n v="36"/>
    <n v="78"/>
    <n v="90"/>
    <n v="0"/>
    <n v="0"/>
    <n v="0"/>
    <n v="0"/>
    <n v="25"/>
    <n v="0"/>
    <s v="Mumbai"/>
    <s v="Maharashtra"/>
    <s v="West"/>
    <s v="IN"/>
    <s v="17:45"/>
    <s v="18:00"/>
    <n v="900"/>
    <n v="1"/>
    <n v="1"/>
    <n v="32"/>
    <s v="Male"/>
    <s v="I was wearing formals during my visit."/>
    <s v="Mohsin"/>
    <s v="Male, approximately 5'5' in height, fair complexion, black hair, was wearing the Company branded t-shirt, plain jeans, shoes, and was not clean shaven."/>
    <s v="Yes"/>
    <s v="Yes"/>
    <s v="Yes"/>
    <s v="No"/>
    <s v="No"/>
    <s v="No"/>
    <s v="Yes"/>
    <s v="Yes"/>
    <s v="Yes"/>
    <s v="The store was clean and well-lit."/>
    <s v="Good, looks interesting"/>
    <m/>
    <s v="Smile^Eye contact^Verbal greeting within 15 seconds"/>
    <s v="Within 2 minutes"/>
    <s v="Yes"/>
    <s v="Yes"/>
    <s v="Yes"/>
    <s v="Yes"/>
    <s v="No"/>
    <s v="No"/>
    <s v="No"/>
    <s v="The style advisor did not ask me any questions specific to my requirements."/>
    <s v="No"/>
    <s v="The product features were not discussed."/>
    <s v="No"/>
    <m/>
    <s v="No"/>
    <s v="No"/>
    <s v="No"/>
    <s v="No"/>
    <s v="No"/>
    <s v="No"/>
    <s v="No"/>
    <s v="No"/>
    <s v="No"/>
    <s v="No"/>
    <s v="No"/>
    <s v="The style advisor was just presenting the product. When I asked him if they could customize glasses for my eye power, he said they would not do it."/>
    <s v="The style advisor was unable to solve my questions like customizing eye frames according to my eye power and anti-reflection glasses."/>
    <s v="Discount on the first pair"/>
    <m/>
    <s v="No"/>
    <s v="No"/>
    <s v="No"/>
    <s v="None of the above"/>
    <m/>
    <s v="No"/>
    <s v="No"/>
    <s v="No"/>
    <s v="No"/>
    <s v="Yes"/>
    <s v="No"/>
    <s v="Yes"/>
    <s v="Yes"/>
    <n v="5"/>
    <s v="No"/>
    <n v="2"/>
    <x v="1"/>
    <x v="25"/>
    <x v="25"/>
  </r>
  <r>
    <n v="11083777"/>
    <s v="2022-10-11"/>
    <n v="34"/>
    <n v="78"/>
    <n v="60"/>
    <n v="40"/>
    <n v="0"/>
    <n v="0"/>
    <n v="33"/>
    <n v="13"/>
    <n v="0"/>
    <s v="Mumbai"/>
    <s v="Maharashtra"/>
    <s v="West"/>
    <s v="IN"/>
    <s v="12:00"/>
    <s v="12:15"/>
    <n v="900"/>
    <n v="2"/>
    <n v="1"/>
    <n v="32"/>
    <s v="Male"/>
    <s v="I was wearing a black t-shirt with blue colored denim."/>
    <s v="Keneth"/>
    <s v="Male, approximately 5'9' in height, fair complexion, black hair, clean-shaven, and was wearing a jacket with shoes."/>
    <s v="Yes"/>
    <s v="Yes"/>
    <s v="Yes"/>
    <s v="No"/>
    <s v="No"/>
    <s v="No"/>
    <s v="Yes"/>
    <s v="Yes"/>
    <s v="Yes"/>
    <s v="The store was clean and well-lit. The store did not have a digital screen and there were no cartons lying around the store. Music was not played at the store."/>
    <s v="Good, looks interesting"/>
    <m/>
    <s v="Verbal greeting within 15 seconds"/>
    <s v="Within 2 minutes"/>
    <s v="Yes"/>
    <s v="Yes"/>
    <s v="Yes"/>
    <s v="No"/>
    <s v="No"/>
    <s v="Yes"/>
    <s v="No"/>
    <s v="The style advisor asked how he could assist me."/>
    <s v="No"/>
    <s v="Product features were not discussed."/>
    <s v="No"/>
    <m/>
    <s v="No"/>
    <s v="No"/>
    <s v="No"/>
    <s v="No"/>
    <s v="No"/>
    <s v="No"/>
    <s v="No"/>
    <s v="No"/>
    <s v="No"/>
    <s v="No"/>
    <s v="No"/>
    <s v="The style advisor did not recommend anything."/>
    <s v="The style advisor was quite hostile throughout the trial trying to belittle me. The style advisor's behavior was equal to that of a fired employee or even worse than that."/>
    <s v="Discount on the first pair"/>
    <m/>
    <s v="No"/>
    <s v="Yes"/>
    <s v="No"/>
    <s v="None of the above"/>
    <m/>
    <s v="No"/>
    <s v="No"/>
    <s v="No"/>
    <s v="No"/>
    <s v="No"/>
    <s v="No"/>
    <s v="No"/>
    <s v="No"/>
    <n v="1"/>
    <s v="No"/>
    <n v="1"/>
    <x v="1"/>
    <x v="25"/>
    <x v="25"/>
  </r>
  <r>
    <n v="11083778"/>
    <s v="2022-10-12"/>
    <n v="74"/>
    <n v="78"/>
    <n v="90"/>
    <n v="40"/>
    <n v="50"/>
    <n v="100"/>
    <n v="100"/>
    <n v="50"/>
    <n v="100"/>
    <s v="Mumbai"/>
    <s v="Maharashtra"/>
    <s v="West"/>
    <s v="IN"/>
    <s v="12:00"/>
    <s v="12:15"/>
    <n v="900"/>
    <n v="1"/>
    <n v="1"/>
    <n v="32"/>
    <s v="Male"/>
    <s v="I was wearing a t-shirt with jeans."/>
    <s v="Rakesh"/>
    <s v="Male, approximately 5'2' in height, fair complexion with black hair, not shaven, and was wearing the Company branded t-shirt with plain jeans and shoes."/>
    <s v="Yes"/>
    <s v="Yes"/>
    <s v="Yes"/>
    <s v="No"/>
    <s v="No"/>
    <s v="No"/>
    <s v="Yes"/>
    <s v="Yes"/>
    <s v="Yes"/>
    <s v="The store was clean and well-lit. It did not have a digital screen and there was no music playing at the store."/>
    <s v="Good, looks interesting"/>
    <m/>
    <s v="Smile^Eye contact^Verbal greeting within 15 seconds"/>
    <s v="Within 2 minutes"/>
    <s v="Yes"/>
    <s v="Yes"/>
    <s v="Yes"/>
    <s v="Yes"/>
    <s v="No"/>
    <s v="No"/>
    <s v="Yes"/>
    <s v="The style advisor asked how he could help with my requirements."/>
    <s v="No"/>
    <s v="The style advisor mentioned the names of the brand only."/>
    <s v="Yes"/>
    <s v="The style advisor asked what type of frames I would be interested in."/>
    <s v="Yes"/>
    <s v="No"/>
    <s v="Yes"/>
    <s v="No"/>
    <s v="Yes"/>
    <s v="Yes"/>
    <s v="Yes"/>
    <s v="Yes"/>
    <s v="Yes"/>
    <s v="Yes"/>
    <s v="Yes"/>
    <s v="The style advisor recommended sunglasses in different frames suitable for my facial structure."/>
    <s v="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
    <s v="Discount on the first pair"/>
    <m/>
    <s v="Yes"/>
    <s v="Yes"/>
    <s v="Yes"/>
    <s v="Summarized your needs and matched them to the product recommended"/>
    <m/>
    <s v="Yes"/>
    <s v="No"/>
    <s v="No"/>
    <s v="No"/>
    <s v="No"/>
    <s v="No"/>
    <s v="Yes"/>
    <s v="Yes"/>
    <n v="8"/>
    <s v="Yes"/>
    <n v="8"/>
    <x v="2"/>
    <x v="25"/>
    <x v="25"/>
  </r>
  <r>
    <n v="11108850"/>
    <s v="2022-10-29"/>
    <n v="65"/>
    <n v="89"/>
    <n v="78"/>
    <n v="40"/>
    <n v="50"/>
    <n v="63"/>
    <n v="67"/>
    <n v="43"/>
    <n v="100"/>
    <s v="Mumbai"/>
    <s v="Maharashtra"/>
    <s v="West"/>
    <s v="IN"/>
    <s v="16:53"/>
    <s v="17:05"/>
    <n v="720"/>
    <n v="3"/>
    <n v="1"/>
    <n v="25"/>
    <s v="Female"/>
    <s v="I was wearing a black and grey checked shirt with blue jeans, spectacles and short hair."/>
    <s v="Arbaaz"/>
    <s v="Male, approximately 5'3' in height, fair complexion, and was wearing a plain white formal shirt with black trousers, slender build, in his 30s."/>
    <s v="Yes"/>
    <s v="Yes"/>
    <s v="Yes"/>
    <s v="No"/>
    <s v="Yes"/>
    <s v="No"/>
    <s v="Yes"/>
    <s v="Yes"/>
    <s v="Yes"/>
    <s v="The store ambiance was welcoming. The signage was clean and well-lit. Music was not played and there were no cartons lying around."/>
    <s v="WOW! Very appealing"/>
    <m/>
    <s v="Smile^Eye contact"/>
    <s v="Within 2 minutes"/>
    <s v="Yes"/>
    <s v="Yes"/>
    <s v="Yes"/>
    <s v="No"/>
    <s v="N/A"/>
    <s v="No"/>
    <s v="Yes"/>
    <s v="The style advisor asked about the shape of the glasses I wanted."/>
    <s v="Yes"/>
    <s v="The style advisor mentioned the brand name only."/>
    <s v="No"/>
    <m/>
    <s v="Yes"/>
    <s v="No"/>
    <s v="Yes"/>
    <s v="No"/>
    <s v="Yes"/>
    <s v="No"/>
    <s v="Yes"/>
    <s v="No"/>
    <s v="No"/>
    <s v="Yes"/>
    <s v="Yes"/>
    <s v="The style advisor recommended products from Versace, Gucci, and Rayban."/>
    <s v="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
    <s v="Discount on the first pair"/>
    <m/>
    <s v="No"/>
    <s v="Yes"/>
    <s v="Yes"/>
    <s v="Asked if you had any further questions^Invited you back for more information or another demonstration or test. Gave you their business card or contact information."/>
    <m/>
    <s v="Yes"/>
    <s v="Yes"/>
    <s v="No"/>
    <s v="No"/>
    <s v="No"/>
    <s v="N/A"/>
    <s v="No"/>
    <s v="No"/>
    <n v="6"/>
    <s v="Yes"/>
    <n v="7"/>
    <x v="3"/>
    <x v="26"/>
    <x v="26"/>
  </r>
  <r>
    <n v="11085982"/>
    <s v="2022-10-08"/>
    <n v="33"/>
    <n v="100"/>
    <n v="33"/>
    <n v="20"/>
    <n v="0"/>
    <n v="0"/>
    <n v="33"/>
    <n v="25"/>
    <n v="0"/>
    <s v="Guwahati"/>
    <s v="Assam"/>
    <s v="North"/>
    <s v="IN"/>
    <s v="12:17"/>
    <s v="12:27"/>
    <n v="600"/>
    <n v="1"/>
    <n v="0"/>
    <n v="43"/>
    <s v="Male"/>
    <s v="I was wearing casual jeans with a shirt and Adidas shoes."/>
    <s v="Probin"/>
    <s v="Male, approximately 5'6' in height, black hair, fair complexion. He was well dressed and was wearing the Company uniform. with plain jeans and shoes, clean-shaven with combed hair."/>
    <s v="Yes"/>
    <s v="Yes"/>
    <s v="Yes"/>
    <s v="Yes"/>
    <s v="Yes"/>
    <s v="No"/>
    <s v="Yes"/>
    <s v="Yes"/>
    <s v="Yes"/>
    <s v="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
    <s v="Good, looks interesting"/>
    <m/>
    <s v="Not greeted at all"/>
    <s v="After 2 minutes"/>
    <s v="Yes"/>
    <s v="Yes"/>
    <s v="Yes"/>
    <s v="No"/>
    <s v="N/A"/>
    <s v="No"/>
    <s v="No"/>
    <s v="Nothing was asked about my requirements. I proactively approached the style advisor and asked for the sunglasses."/>
    <s v="Yes"/>
    <s v="The style advisor was not proactive with the sales and mentioned only the brand names of the sunglasses I was looking for."/>
    <s v="No"/>
    <m/>
    <s v="No"/>
    <s v="No"/>
    <s v="No"/>
    <s v="No"/>
    <s v="No"/>
    <s v="No"/>
    <s v="No"/>
    <s v="No"/>
    <s v="No"/>
    <s v="No"/>
    <s v="No"/>
    <s v="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
    <s v="As the trial was proactively initiated by me, there was not much to share about the trial experience. The style advisor made no comments on the post-trial as well and neither did he use the styling tray or even offered to clean the glasses before and after the trial."/>
    <s v="Expensive products"/>
    <m/>
    <s v="No"/>
    <s v="Yes"/>
    <s v="No"/>
    <s v="None of the above"/>
    <m/>
    <s v="No"/>
    <s v="No"/>
    <s v="No"/>
    <s v="No"/>
    <s v="No"/>
    <s v="No"/>
    <s v="Yes"/>
    <s v="No"/>
    <n v="6"/>
    <s v="No"/>
    <n v="7"/>
    <x v="1"/>
    <x v="27"/>
    <x v="27"/>
  </r>
  <r>
    <n v="11085892"/>
    <s v="2022-10-08"/>
    <n v="59"/>
    <n v="89"/>
    <n v="78"/>
    <n v="80"/>
    <n v="17"/>
    <n v="38"/>
    <n v="100"/>
    <n v="25"/>
    <n v="100"/>
    <s v="Coimatore"/>
    <s v="Tamil Nadu"/>
    <s v="South"/>
    <s v="IN"/>
    <s v="12:45"/>
    <s v="12:55"/>
    <n v="600"/>
    <n v="2"/>
    <n v="1"/>
    <n v="37"/>
    <s v="Male"/>
    <s v="I was wearing a casual dress."/>
    <s v="Hari"/>
    <s v="Male, approximately 5'7' in height, fair complexion, black hair and wore a branded t-shirt."/>
    <s v="Yes"/>
    <s v="Yes"/>
    <s v="Yes"/>
    <s v="No"/>
    <s v="Yes"/>
    <s v="No"/>
    <s v="Yes"/>
    <s v="Yes"/>
    <s v="Yes"/>
    <s v="The ambiance of the store was good. The exterior signage was clean and well-lit. All the fixtures and other tangibles were in good condition. The Sunglass Hut merchandise was displayed and arranged well on the drawers/shelves/display tables. The style advisor was very friendly."/>
    <s v="WOW! Very appealing"/>
    <m/>
    <s v="Eye contact"/>
    <s v="Within 2 minutes"/>
    <s v="Yes"/>
    <s v="Yes"/>
    <s v="Yes"/>
    <s v="Yes"/>
    <s v="N/A"/>
    <s v="Yes"/>
    <s v="Yes"/>
    <s v="The style advisor asked me about the purpose for the glasses and any specific brands I was looking for."/>
    <s v="Yes"/>
    <s v="No additional remarks were made."/>
    <s v="No"/>
    <m/>
    <s v="Yes"/>
    <s v="No"/>
    <s v="No"/>
    <s v="No"/>
    <s v="Yes"/>
    <s v="No"/>
    <s v="No"/>
    <s v="Yes"/>
    <s v="Yes"/>
    <s v="No"/>
    <s v="No"/>
    <s v="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
    <s v="The style advisor was very polite and showed me the product which I had inquired about. He asked me to try them on."/>
    <s v="Expensive products"/>
    <m/>
    <s v="Yes"/>
    <s v="Yes"/>
    <s v="Yes"/>
    <s v="Offered information on another product to help you decide^Summarized your needs and matched them to the product recommended"/>
    <m/>
    <s v="Yes"/>
    <s v="No"/>
    <s v="No"/>
    <s v="No"/>
    <s v="No"/>
    <s v="No"/>
    <s v="No"/>
    <s v="No"/>
    <n v="7"/>
    <s v="Yes"/>
    <n v="7"/>
    <x v="3"/>
    <x v="27"/>
    <x v="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655706-37C6-453F-9ECA-87A1AE0266CC}"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2:B222" firstHeaderRow="1" firstDataRow="1" firstDataCol="1"/>
  <pivotFields count="89">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2"/>
        <item x="1"/>
        <item x="0"/>
        <item x="3"/>
        <item t="default"/>
      </items>
    </pivotField>
    <pivotField numFmtId="164" showAll="0">
      <items count="29">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numFmtId="164" showAll="0">
      <items count="29">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dataField="1"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3">
    <field x="82"/>
    <field x="88"/>
    <field x="84"/>
  </rowFields>
  <rowItems count="10">
    <i>
      <x/>
    </i>
    <i r="1">
      <x v="1"/>
    </i>
    <i>
      <x v="1"/>
    </i>
    <i r="1">
      <x v="1"/>
    </i>
    <i>
      <x v="2"/>
    </i>
    <i r="1">
      <x v="1"/>
    </i>
    <i r="1">
      <x v="2"/>
    </i>
    <i>
      <x v="3"/>
    </i>
    <i r="1">
      <x v="1"/>
    </i>
    <i t="grand">
      <x/>
    </i>
  </rowItems>
  <colItems count="1">
    <i/>
  </colItems>
  <dataFields count="1">
    <dataField name="Sum of Minutes (Column1)" fld="87" showDataAs="percentOfTotal" baseField="8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576BBC8-C9DC-4CC2-A050-77C2EE70224C}" name="PivotTable11"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96">
  <location ref="A127:B130" firstHeaderRow="1" firstDataRow="1" firstDataCol="1"/>
  <pivotFields count="83">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sortType="descending"/>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sortType="descending"/>
    <pivotField showAll="0"/>
    <pivotField showAll="0"/>
    <pivotField showAll="0" sortType="descending"/>
    <pivotField showAll="0"/>
    <pivotField showAll="0" sortType="descending"/>
    <pivotField showAll="0"/>
    <pivotField showAll="0"/>
    <pivotField axis="axisRow" showAll="0" sortType="descending">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1"/>
        <item h="1" x="2"/>
        <item h="1" x="0"/>
        <item h="1" x="3"/>
        <item t="default"/>
      </items>
    </pivotField>
  </pivotFields>
  <rowFields count="1">
    <field x="52"/>
  </rowFields>
  <rowItems count="3">
    <i>
      <x/>
    </i>
    <i>
      <x v="1"/>
    </i>
    <i t="grand">
      <x/>
    </i>
  </rowItems>
  <colItems count="1">
    <i/>
  </colItems>
  <dataFields count="1">
    <dataField name="Count of Evaluation_Score" fld="2" subtotal="count" baseField="13" baseItem="0" numFmtId="10">
      <extLst>
        <ext xmlns:x14="http://schemas.microsoft.com/office/spreadsheetml/2009/9/main" uri="{E15A36E0-9728-4e99-A89B-3F7291B0FE68}">
          <x14:dataField pivotShowAs="percentOfParentRow"/>
        </ext>
      </extLst>
    </dataField>
  </dataFields>
  <chartFormats count="27">
    <chartFormat chart="13" format="7"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4" format="4" series="1">
      <pivotArea type="data" outline="0" fieldPosition="0">
        <references count="1">
          <reference field="4294967294" count="1" selected="0">
            <x v="0"/>
          </reference>
        </references>
      </pivotArea>
    </chartFormat>
    <chartFormat chart="49" format="0" series="1">
      <pivotArea type="data" outline="0" fieldPosition="0">
        <references count="1">
          <reference field="4294967294" count="1" selected="0">
            <x v="0"/>
          </reference>
        </references>
      </pivotArea>
    </chartFormat>
    <chartFormat chart="53" format="6" series="1">
      <pivotArea type="data" outline="0" fieldPosition="0">
        <references count="1">
          <reference field="4294967294" count="1" selected="0">
            <x v="0"/>
          </reference>
        </references>
      </pivotArea>
    </chartFormat>
    <chartFormat chart="58" format="0" series="1">
      <pivotArea type="data" outline="0" fieldPosition="0">
        <references count="1">
          <reference field="4294967294" count="1" selected="0">
            <x v="0"/>
          </reference>
        </references>
      </pivotArea>
    </chartFormat>
    <chartFormat chart="63" format="5" series="1">
      <pivotArea type="data" outline="0" fieldPosition="0">
        <references count="1">
          <reference field="4294967294" count="1" selected="0">
            <x v="0"/>
          </reference>
        </references>
      </pivotArea>
    </chartFormat>
    <chartFormat chart="70" format="0" series="1">
      <pivotArea type="data" outline="0" fieldPosition="0">
        <references count="1">
          <reference field="4294967294" count="1" selected="0">
            <x v="0"/>
          </reference>
        </references>
      </pivotArea>
    </chartFormat>
    <chartFormat chart="75" format="5" series="1">
      <pivotArea type="data" outline="0" fieldPosition="0">
        <references count="1">
          <reference field="4294967294" count="1" selected="0">
            <x v="0"/>
          </reference>
        </references>
      </pivotArea>
    </chartFormat>
    <chartFormat chart="80" format="0" series="1">
      <pivotArea type="data" outline="0" fieldPosition="0">
        <references count="1">
          <reference field="4294967294" count="1" selected="0">
            <x v="0"/>
          </reference>
        </references>
      </pivotArea>
    </chartFormat>
    <chartFormat chart="80" format="1">
      <pivotArea type="data" outline="0" fieldPosition="0">
        <references count="2">
          <reference field="4294967294" count="1" selected="0">
            <x v="0"/>
          </reference>
          <reference field="52" count="1" selected="0">
            <x v="1"/>
          </reference>
        </references>
      </pivotArea>
    </chartFormat>
    <chartFormat chart="80" format="2">
      <pivotArea type="data" outline="0" fieldPosition="0">
        <references count="2">
          <reference field="4294967294" count="1" selected="0">
            <x v="0"/>
          </reference>
          <reference field="52" count="1" selected="0">
            <x v="0"/>
          </reference>
        </references>
      </pivotArea>
    </chartFormat>
    <chartFormat chart="84" format="3" series="1">
      <pivotArea type="data" outline="0" fieldPosition="0">
        <references count="1">
          <reference field="4294967294" count="1" selected="0">
            <x v="0"/>
          </reference>
        </references>
      </pivotArea>
    </chartFormat>
    <chartFormat chart="84" format="4">
      <pivotArea type="data" outline="0" fieldPosition="0">
        <references count="2">
          <reference field="4294967294" count="1" selected="0">
            <x v="0"/>
          </reference>
          <reference field="52" count="1" selected="0">
            <x v="0"/>
          </reference>
        </references>
      </pivotArea>
    </chartFormat>
    <chartFormat chart="84" format="5">
      <pivotArea type="data" outline="0" fieldPosition="0">
        <references count="2">
          <reference field="4294967294" count="1" selected="0">
            <x v="0"/>
          </reference>
          <reference field="52" count="1" selected="0">
            <x v="1"/>
          </reference>
        </references>
      </pivotArea>
    </chartFormat>
    <chartFormat chart="85" format="6" series="1">
      <pivotArea type="data" outline="0" fieldPosition="0">
        <references count="1">
          <reference field="4294967294" count="1" selected="0">
            <x v="0"/>
          </reference>
        </references>
      </pivotArea>
    </chartFormat>
    <chartFormat chart="85" format="7">
      <pivotArea type="data" outline="0" fieldPosition="0">
        <references count="2">
          <reference field="4294967294" count="1" selected="0">
            <x v="0"/>
          </reference>
          <reference field="52" count="1" selected="0">
            <x v="0"/>
          </reference>
        </references>
      </pivotArea>
    </chartFormat>
    <chartFormat chart="85" format="8">
      <pivotArea type="data" outline="0" fieldPosition="0">
        <references count="2">
          <reference field="4294967294" count="1" selected="0">
            <x v="0"/>
          </reference>
          <reference field="52" count="1" selected="0">
            <x v="1"/>
          </reference>
        </references>
      </pivotArea>
    </chartFormat>
    <chartFormat chart="86" format="6" series="1">
      <pivotArea type="data" outline="0" fieldPosition="0">
        <references count="1">
          <reference field="4294967294" count="1" selected="0">
            <x v="0"/>
          </reference>
        </references>
      </pivotArea>
    </chartFormat>
    <chartFormat chart="86" format="7">
      <pivotArea type="data" outline="0" fieldPosition="0">
        <references count="2">
          <reference field="4294967294" count="1" selected="0">
            <x v="0"/>
          </reference>
          <reference field="52" count="1" selected="0">
            <x v="0"/>
          </reference>
        </references>
      </pivotArea>
    </chartFormat>
    <chartFormat chart="86" format="8">
      <pivotArea type="data" outline="0" fieldPosition="0">
        <references count="2">
          <reference field="4294967294" count="1" selected="0">
            <x v="0"/>
          </reference>
          <reference field="52" count="1" selected="0">
            <x v="1"/>
          </reference>
        </references>
      </pivotArea>
    </chartFormat>
    <chartFormat chart="91" format="12" series="1">
      <pivotArea type="data" outline="0" fieldPosition="0">
        <references count="1">
          <reference field="4294967294" count="1" selected="0">
            <x v="0"/>
          </reference>
        </references>
      </pivotArea>
    </chartFormat>
    <chartFormat chart="91" format="13">
      <pivotArea type="data" outline="0" fieldPosition="0">
        <references count="2">
          <reference field="4294967294" count="1" selected="0">
            <x v="0"/>
          </reference>
          <reference field="52" count="1" selected="0">
            <x v="0"/>
          </reference>
        </references>
      </pivotArea>
    </chartFormat>
    <chartFormat chart="91" format="14">
      <pivotArea type="data" outline="0" fieldPosition="0">
        <references count="2">
          <reference field="4294967294" count="1" selected="0">
            <x v="0"/>
          </reference>
          <reference field="5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ACB5C6B-4B72-4924-8D38-2D9CB2D10EBA}" name="PivotTable5"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43">
  <location ref="A32:B44" firstHeaderRow="1" firstDataRow="1" firstDataCol="1" rowPageCount="1" colPageCount="1"/>
  <pivotFields count="83">
    <pivotField showAll="0"/>
    <pivotField showAll="0"/>
    <pivotField dataField="1" showAll="0"/>
    <pivotField showAll="0"/>
    <pivotField showAll="0"/>
    <pivotField showAll="0"/>
    <pivotField showAll="0"/>
    <pivotField showAll="0"/>
    <pivotField showAll="0"/>
    <pivotField showAll="0"/>
    <pivotField showAll="0"/>
    <pivotField showAll="0"/>
    <pivotField axis="axisRow" showAll="0">
      <items count="16">
        <item x="11"/>
        <item x="9"/>
        <item x="1"/>
        <item x="2"/>
        <item x="5"/>
        <item x="13"/>
        <item x="14"/>
        <item x="4"/>
        <item x="10"/>
        <item x="8"/>
        <item x="3"/>
        <item x="0"/>
        <item x="6"/>
        <item x="7"/>
        <item x="12"/>
        <item t="default"/>
      </items>
    </pivotField>
    <pivotField axis="axisPage" showAll="0" sortType="ascending">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1"/>
        <item h="1" x="2"/>
        <item h="1" x="0"/>
        <item h="1" x="3"/>
        <item t="default"/>
      </items>
    </pivotField>
  </pivotFields>
  <rowFields count="1">
    <field x="12"/>
  </rowFields>
  <rowItems count="12">
    <i>
      <x v="1"/>
    </i>
    <i>
      <x v="2"/>
    </i>
    <i>
      <x v="3"/>
    </i>
    <i>
      <x v="4"/>
    </i>
    <i>
      <x v="7"/>
    </i>
    <i>
      <x v="9"/>
    </i>
    <i>
      <x v="10"/>
    </i>
    <i>
      <x v="11"/>
    </i>
    <i>
      <x v="12"/>
    </i>
    <i>
      <x v="13"/>
    </i>
    <i>
      <x v="14"/>
    </i>
    <i t="grand">
      <x/>
    </i>
  </rowItems>
  <colItems count="1">
    <i/>
  </colItems>
  <pageFields count="1">
    <pageField fld="13" hier="-1"/>
  </pageFields>
  <dataFields count="1">
    <dataField name="Count of Evaluation_Score" fld="2" subtotal="count" baseField="13" baseItem="0" numFmtId="10">
      <extLst>
        <ext xmlns:x14="http://schemas.microsoft.com/office/spreadsheetml/2009/9/main" uri="{E15A36E0-9728-4e99-A89B-3F7291B0FE68}">
          <x14:dataField pivotShowAs="percentOfParentRow"/>
        </ext>
      </extLst>
    </dataField>
  </dataFields>
  <chartFormats count="2">
    <chartFormat chart="12" format="7"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1A1998E-9EEA-432A-A88C-F2D079C4831C}" name="PivotTable1"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129">
  <location ref="A207:B211" firstHeaderRow="1" firstDataRow="1" firstDataCol="1"/>
  <pivotFields count="83">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sortType="descending"/>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sortType="descending"/>
    <pivotField showAll="0"/>
    <pivotField showAll="0"/>
    <pivotField showAll="0" sortType="descending"/>
    <pivotField showAll="0"/>
    <pivotField showAll="0" sortType="descending"/>
    <pivotField showAll="0"/>
    <pivotField showAll="0"/>
    <pivotField showAll="0" sortType="descending"/>
    <pivotField showAll="0"/>
    <pivotField showAll="0"/>
    <pivotField showAll="0"/>
    <pivotField showAll="0" sortType="descending"/>
    <pivotField showAll="0" sortType="descending"/>
    <pivotField showAll="0"/>
    <pivotField showAll="0"/>
    <pivotField showAll="0" sortType="descending"/>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4">
        <item x="0"/>
        <item x="1"/>
        <item x="2"/>
        <item t="default"/>
      </items>
    </pivotField>
    <pivotField showAll="0"/>
    <pivotField showAll="0"/>
    <pivotField showAll="0"/>
    <pivotField showAll="0">
      <items count="5">
        <item x="1"/>
        <item h="1" x="2"/>
        <item h="1" x="0"/>
        <item h="1" x="3"/>
        <item t="default"/>
      </items>
    </pivotField>
  </pivotFields>
  <rowFields count="1">
    <field x="78"/>
  </rowFields>
  <rowItems count="4">
    <i>
      <x/>
    </i>
    <i>
      <x v="1"/>
    </i>
    <i>
      <x v="2"/>
    </i>
    <i t="grand">
      <x/>
    </i>
  </rowItems>
  <colItems count="1">
    <i/>
  </colItems>
  <dataFields count="1">
    <dataField name="Count of Evaluation_Score" fld="2" subtotal="count" baseField="13" baseItem="0" numFmtId="10">
      <extLst>
        <ext xmlns:x14="http://schemas.microsoft.com/office/spreadsheetml/2009/9/main" uri="{E15A36E0-9728-4e99-A89B-3F7291B0FE68}">
          <x14:dataField pivotShowAs="percentOfParentRow"/>
        </ext>
      </extLst>
    </dataField>
  </dataFields>
  <chartFormats count="31">
    <chartFormat chart="13" format="7"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4" format="4" series="1">
      <pivotArea type="data" outline="0" fieldPosition="0">
        <references count="1">
          <reference field="4294967294" count="1" selected="0">
            <x v="0"/>
          </reference>
        </references>
      </pivotArea>
    </chartFormat>
    <chartFormat chart="49" format="0" series="1">
      <pivotArea type="data" outline="0" fieldPosition="0">
        <references count="1">
          <reference field="4294967294" count="1" selected="0">
            <x v="0"/>
          </reference>
        </references>
      </pivotArea>
    </chartFormat>
    <chartFormat chart="53" format="6" series="1">
      <pivotArea type="data" outline="0" fieldPosition="0">
        <references count="1">
          <reference field="4294967294" count="1" selected="0">
            <x v="0"/>
          </reference>
        </references>
      </pivotArea>
    </chartFormat>
    <chartFormat chart="58" format="0" series="1">
      <pivotArea type="data" outline="0" fieldPosition="0">
        <references count="1">
          <reference field="4294967294" count="1" selected="0">
            <x v="0"/>
          </reference>
        </references>
      </pivotArea>
    </chartFormat>
    <chartFormat chart="63" format="5" series="1">
      <pivotArea type="data" outline="0" fieldPosition="0">
        <references count="1">
          <reference field="4294967294" count="1" selected="0">
            <x v="0"/>
          </reference>
        </references>
      </pivotArea>
    </chartFormat>
    <chartFormat chart="70" format="0" series="1">
      <pivotArea type="data" outline="0" fieldPosition="0">
        <references count="1">
          <reference field="4294967294" count="1" selected="0">
            <x v="0"/>
          </reference>
        </references>
      </pivotArea>
    </chartFormat>
    <chartFormat chart="75" format="5" series="1">
      <pivotArea type="data" outline="0" fieldPosition="0">
        <references count="1">
          <reference field="4294967294" count="1" selected="0">
            <x v="0"/>
          </reference>
        </references>
      </pivotArea>
    </chartFormat>
    <chartFormat chart="80" format="0" series="1">
      <pivotArea type="data" outline="0" fieldPosition="0">
        <references count="1">
          <reference field="4294967294" count="1" selected="0">
            <x v="0"/>
          </reference>
        </references>
      </pivotArea>
    </chartFormat>
    <chartFormat chart="84" format="3" series="1">
      <pivotArea type="data" outline="0" fieldPosition="0">
        <references count="1">
          <reference field="4294967294" count="1" selected="0">
            <x v="0"/>
          </reference>
        </references>
      </pivotArea>
    </chartFormat>
    <chartFormat chart="85" format="6" series="1">
      <pivotArea type="data" outline="0" fieldPosition="0">
        <references count="1">
          <reference field="4294967294" count="1" selected="0">
            <x v="0"/>
          </reference>
        </references>
      </pivotArea>
    </chartFormat>
    <chartFormat chart="86" format="6" series="1">
      <pivotArea type="data" outline="0" fieldPosition="0">
        <references count="1">
          <reference field="4294967294" count="1" selected="0">
            <x v="0"/>
          </reference>
        </references>
      </pivotArea>
    </chartFormat>
    <chartFormat chart="92" format="0" series="1">
      <pivotArea type="data" outline="0" fieldPosition="0">
        <references count="1">
          <reference field="4294967294" count="1" selected="0">
            <x v="0"/>
          </reference>
        </references>
      </pivotArea>
    </chartFormat>
    <chartFormat chart="96" format="5" series="1">
      <pivotArea type="data" outline="0" fieldPosition="0">
        <references count="1">
          <reference field="4294967294" count="1" selected="0">
            <x v="0"/>
          </reference>
        </references>
      </pivotArea>
    </chartFormat>
    <chartFormat chart="99" format="0" series="1">
      <pivotArea type="data" outline="0" fieldPosition="0">
        <references count="1">
          <reference field="4294967294" count="1" selected="0">
            <x v="0"/>
          </reference>
        </references>
      </pivotArea>
    </chartFormat>
    <chartFormat chart="106" format="0" series="1">
      <pivotArea type="data" outline="0" fieldPosition="0">
        <references count="1">
          <reference field="4294967294" count="1" selected="0">
            <x v="0"/>
          </reference>
        </references>
      </pivotArea>
    </chartFormat>
    <chartFormat chart="110" format="5" series="1">
      <pivotArea type="data" outline="0" fieldPosition="0">
        <references count="1">
          <reference field="4294967294" count="1" selected="0">
            <x v="0"/>
          </reference>
        </references>
      </pivotArea>
    </chartFormat>
    <chartFormat chart="115" format="0" series="1">
      <pivotArea type="data" outline="0" fieldPosition="0">
        <references count="1">
          <reference field="4294967294" count="1" selected="0">
            <x v="0"/>
          </reference>
        </references>
      </pivotArea>
    </chartFormat>
    <chartFormat chart="119" format="5" series="1">
      <pivotArea type="data" outline="0" fieldPosition="0">
        <references count="1">
          <reference field="4294967294" count="1" selected="0">
            <x v="0"/>
          </reference>
        </references>
      </pivotArea>
    </chartFormat>
    <chartFormat chart="124" format="0" series="1">
      <pivotArea type="data" outline="0" fieldPosition="0">
        <references count="1">
          <reference field="4294967294" count="1" selected="0">
            <x v="0"/>
          </reference>
        </references>
      </pivotArea>
    </chartFormat>
    <chartFormat chart="124" format="1">
      <pivotArea type="data" outline="0" fieldPosition="0">
        <references count="2">
          <reference field="4294967294" count="1" selected="0">
            <x v="0"/>
          </reference>
          <reference field="78" count="1" selected="0">
            <x v="1"/>
          </reference>
        </references>
      </pivotArea>
    </chartFormat>
    <chartFormat chart="124" format="2">
      <pivotArea type="data" outline="0" fieldPosition="0">
        <references count="2">
          <reference field="4294967294" count="1" selected="0">
            <x v="0"/>
          </reference>
          <reference field="78" count="1" selected="0">
            <x v="2"/>
          </reference>
        </references>
      </pivotArea>
    </chartFormat>
    <chartFormat chart="128" format="7" series="1">
      <pivotArea type="data" outline="0" fieldPosition="0">
        <references count="1">
          <reference field="4294967294" count="1" selected="0">
            <x v="0"/>
          </reference>
        </references>
      </pivotArea>
    </chartFormat>
    <chartFormat chart="128" format="8">
      <pivotArea type="data" outline="0" fieldPosition="0">
        <references count="2">
          <reference field="4294967294" count="1" selected="0">
            <x v="0"/>
          </reference>
          <reference field="78" count="1" selected="0">
            <x v="0"/>
          </reference>
        </references>
      </pivotArea>
    </chartFormat>
    <chartFormat chart="128" format="9">
      <pivotArea type="data" outline="0" fieldPosition="0">
        <references count="2">
          <reference field="4294967294" count="1" selected="0">
            <x v="0"/>
          </reference>
          <reference field="78" count="1" selected="0">
            <x v="1"/>
          </reference>
        </references>
      </pivotArea>
    </chartFormat>
    <chartFormat chart="128" format="10">
      <pivotArea type="data" outline="0" fieldPosition="0">
        <references count="2">
          <reference field="4294967294" count="1" selected="0">
            <x v="0"/>
          </reference>
          <reference field="78" count="1" selected="0">
            <x v="2"/>
          </reference>
        </references>
      </pivotArea>
    </chartFormat>
    <chartFormat chart="124" format="3">
      <pivotArea type="data" outline="0" fieldPosition="0">
        <references count="2">
          <reference field="4294967294" count="1" selected="0">
            <x v="0"/>
          </reference>
          <reference field="7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98E29EC-83B0-43A7-98A2-E5A9BA18DE9B}" name="PivotTable3"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47">
  <location ref="A3:B9" firstHeaderRow="1" firstDataRow="1" firstDataCol="1" rowPageCount="1" colPageCount="1"/>
  <pivotFields count="83">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8">
        <item x="3"/>
        <item x="2"/>
        <item x="4"/>
        <item x="5"/>
        <item x="0"/>
        <item x="6"/>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h="1" x="2"/>
        <item h="1" x="0"/>
        <item h="1" x="3"/>
        <item t="default"/>
      </items>
    </pivotField>
  </pivotFields>
  <rowFields count="1">
    <field x="37"/>
  </rowFields>
  <rowItems count="6">
    <i>
      <x/>
    </i>
    <i>
      <x v="1"/>
    </i>
    <i>
      <x v="3"/>
    </i>
    <i>
      <x v="4"/>
    </i>
    <i>
      <x v="6"/>
    </i>
    <i t="grand">
      <x/>
    </i>
  </rowItems>
  <colItems count="1">
    <i/>
  </colItems>
  <pageFields count="1">
    <pageField fld="13" hier="-1"/>
  </pageFields>
  <dataFields count="1">
    <dataField name="Count of Performance" fld="82" subtotal="count" showDataAs="percentOfTotal" baseField="37" baseItem="0" numFmtId="10"/>
  </dataFields>
  <formats count="12">
    <format dxfId="347">
      <pivotArea type="all" dataOnly="0" outline="0" fieldPosition="0"/>
    </format>
    <format dxfId="346">
      <pivotArea outline="0" collapsedLevelsAreSubtotals="1" fieldPosition="0"/>
    </format>
    <format dxfId="345">
      <pivotArea field="37" type="button" dataOnly="0" labelOnly="1" outline="0" axis="axisRow" fieldPosition="0"/>
    </format>
    <format dxfId="344">
      <pivotArea dataOnly="0" labelOnly="1" fieldPosition="0">
        <references count="1">
          <reference field="37" count="0"/>
        </references>
      </pivotArea>
    </format>
    <format dxfId="343">
      <pivotArea dataOnly="0" labelOnly="1" grandRow="1" outline="0" fieldPosition="0"/>
    </format>
    <format dxfId="342">
      <pivotArea dataOnly="0" labelOnly="1" outline="0" axis="axisValues" fieldPosition="0"/>
    </format>
    <format dxfId="341">
      <pivotArea type="all" dataOnly="0" outline="0" fieldPosition="0"/>
    </format>
    <format dxfId="340">
      <pivotArea outline="0" collapsedLevelsAreSubtotals="1" fieldPosition="0"/>
    </format>
    <format dxfId="339">
      <pivotArea field="37" type="button" dataOnly="0" labelOnly="1" outline="0" axis="axisRow" fieldPosition="0"/>
    </format>
    <format dxfId="338">
      <pivotArea dataOnly="0" labelOnly="1" fieldPosition="0">
        <references count="1">
          <reference field="37" count="0"/>
        </references>
      </pivotArea>
    </format>
    <format dxfId="337">
      <pivotArea dataOnly="0" labelOnly="1" grandRow="1" outline="0" fieldPosition="0"/>
    </format>
    <format dxfId="336">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D9E13DD-18DE-405C-AAF5-9F5B26C129A8}" name="PivotTable10"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83">
  <location ref="A108:B111" firstHeaderRow="1" firstDataRow="1" firstDataCol="1"/>
  <pivotFields count="83">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sortType="descending"/>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sortType="descending"/>
    <pivotField showAll="0"/>
    <pivotField showAll="0"/>
    <pivotField showAll="0" sortType="descending"/>
    <pivotField showAll="0"/>
    <pivotField axis="axisRow" showAll="0" sortType="descending">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1"/>
        <item h="1" x="2"/>
        <item h="1" x="0"/>
        <item h="1" x="3"/>
        <item t="default"/>
      </items>
    </pivotField>
  </pivotFields>
  <rowFields count="1">
    <field x="49"/>
  </rowFields>
  <rowItems count="3">
    <i>
      <x/>
    </i>
    <i>
      <x v="1"/>
    </i>
    <i t="grand">
      <x/>
    </i>
  </rowItems>
  <colItems count="1">
    <i/>
  </colItems>
  <dataFields count="1">
    <dataField name="Count of Evaluation_Score" fld="2" subtotal="count" baseField="13" baseItem="0" numFmtId="10">
      <extLst>
        <ext xmlns:x14="http://schemas.microsoft.com/office/spreadsheetml/2009/9/main" uri="{E15A36E0-9728-4e99-A89B-3F7291B0FE68}">
          <x14:dataField pivotShowAs="percentOfParentRow"/>
        </ext>
      </extLst>
    </dataField>
  </dataFields>
  <chartFormats count="19">
    <chartFormat chart="13" format="7"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4" format="4" series="1">
      <pivotArea type="data" outline="0" fieldPosition="0">
        <references count="1">
          <reference field="4294967294" count="1" selected="0">
            <x v="0"/>
          </reference>
        </references>
      </pivotArea>
    </chartFormat>
    <chartFormat chart="49" format="0" series="1">
      <pivotArea type="data" outline="0" fieldPosition="0">
        <references count="1">
          <reference field="4294967294" count="1" selected="0">
            <x v="0"/>
          </reference>
        </references>
      </pivotArea>
    </chartFormat>
    <chartFormat chart="53" format="6" series="1">
      <pivotArea type="data" outline="0" fieldPosition="0">
        <references count="1">
          <reference field="4294967294" count="1" selected="0">
            <x v="0"/>
          </reference>
        </references>
      </pivotArea>
    </chartFormat>
    <chartFormat chart="58" format="0" series="1">
      <pivotArea type="data" outline="0" fieldPosition="0">
        <references count="1">
          <reference field="4294967294" count="1" selected="0">
            <x v="0"/>
          </reference>
        </references>
      </pivotArea>
    </chartFormat>
    <chartFormat chart="63" format="5" series="1">
      <pivotArea type="data" outline="0" fieldPosition="0">
        <references count="1">
          <reference field="4294967294" count="1" selected="0">
            <x v="0"/>
          </reference>
        </references>
      </pivotArea>
    </chartFormat>
    <chartFormat chart="70" format="0" series="1">
      <pivotArea type="data" outline="0" fieldPosition="0">
        <references count="1">
          <reference field="4294967294" count="1" selected="0">
            <x v="0"/>
          </reference>
        </references>
      </pivotArea>
    </chartFormat>
    <chartFormat chart="70" format="1">
      <pivotArea type="data" outline="0" fieldPosition="0">
        <references count="2">
          <reference field="4294967294" count="1" selected="0">
            <x v="0"/>
          </reference>
          <reference field="49" count="1" selected="0">
            <x v="1"/>
          </reference>
        </references>
      </pivotArea>
    </chartFormat>
    <chartFormat chart="75" format="5" series="1">
      <pivotArea type="data" outline="0" fieldPosition="0">
        <references count="1">
          <reference field="4294967294" count="1" selected="0">
            <x v="0"/>
          </reference>
        </references>
      </pivotArea>
    </chartFormat>
    <chartFormat chart="75" format="6">
      <pivotArea type="data" outline="0" fieldPosition="0">
        <references count="2">
          <reference field="4294967294" count="1" selected="0">
            <x v="0"/>
          </reference>
          <reference field="49" count="1" selected="0">
            <x v="0"/>
          </reference>
        </references>
      </pivotArea>
    </chartFormat>
    <chartFormat chart="75" format="7">
      <pivotArea type="data" outline="0" fieldPosition="0">
        <references count="2">
          <reference field="4294967294" count="1" selected="0">
            <x v="0"/>
          </reference>
          <reference field="49" count="1" selected="0">
            <x v="1"/>
          </reference>
        </references>
      </pivotArea>
    </chartFormat>
    <chartFormat chart="81" format="11" series="1">
      <pivotArea type="data" outline="0" fieldPosition="0">
        <references count="1">
          <reference field="4294967294" count="1" selected="0">
            <x v="0"/>
          </reference>
        </references>
      </pivotArea>
    </chartFormat>
    <chartFormat chart="81" format="12">
      <pivotArea type="data" outline="0" fieldPosition="0">
        <references count="2">
          <reference field="4294967294" count="1" selected="0">
            <x v="0"/>
          </reference>
          <reference field="49" count="1" selected="0">
            <x v="0"/>
          </reference>
        </references>
      </pivotArea>
    </chartFormat>
    <chartFormat chart="81" format="13">
      <pivotArea type="data" outline="0" fieldPosition="0">
        <references count="2">
          <reference field="4294967294" count="1" selected="0">
            <x v="0"/>
          </reference>
          <reference field="49" count="1" selected="0">
            <x v="1"/>
          </reference>
        </references>
      </pivotArea>
    </chartFormat>
    <chartFormat chart="70" format="2">
      <pivotArea type="data" outline="0" fieldPosition="0">
        <references count="2">
          <reference field="4294967294" count="1" selected="0">
            <x v="0"/>
          </reference>
          <reference field="4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AC415EB-0403-4EF3-800B-4E57CCC75290}" name="PivotTable2"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28">
  <location ref="A13:C19" firstHeaderRow="1" firstDataRow="2" firstDataCol="1"/>
  <pivotFields count="8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x="1"/>
        <item h="1" x="2"/>
        <item h="1" x="0"/>
        <item h="1" x="3"/>
        <item t="default"/>
      </items>
    </pivotField>
  </pivotFields>
  <rowFields count="1">
    <field x="13"/>
  </rowFields>
  <rowItems count="5">
    <i>
      <x/>
    </i>
    <i>
      <x v="1"/>
    </i>
    <i>
      <x v="2"/>
    </i>
    <i>
      <x v="3"/>
    </i>
    <i t="grand">
      <x/>
    </i>
  </rowItems>
  <colFields count="1">
    <field x="82"/>
  </colFields>
  <colItems count="2">
    <i>
      <x/>
    </i>
    <i t="grand">
      <x/>
    </i>
  </colItems>
  <dataFields count="1">
    <dataField name="Count of Evaluation_ID" fld="0" subtotal="count" baseField="13" baseItem="0"/>
  </dataFields>
  <chartFormats count="8">
    <chartFormat chart="0" format="0" series="1">
      <pivotArea type="data" outline="0" fieldPosition="0">
        <references count="2">
          <reference field="4294967294" count="1" selected="0">
            <x v="0"/>
          </reference>
          <reference field="82" count="1" selected="0">
            <x v="0"/>
          </reference>
        </references>
      </pivotArea>
    </chartFormat>
    <chartFormat chart="0" format="1" series="1">
      <pivotArea type="data" outline="0" fieldPosition="0">
        <references count="2">
          <reference field="4294967294" count="1" selected="0">
            <x v="0"/>
          </reference>
          <reference field="82" count="1" selected="0">
            <x v="1"/>
          </reference>
        </references>
      </pivotArea>
    </chartFormat>
    <chartFormat chart="0" format="2" series="1">
      <pivotArea type="data" outline="0" fieldPosition="0">
        <references count="2">
          <reference field="4294967294" count="1" selected="0">
            <x v="0"/>
          </reference>
          <reference field="82" count="1" selected="0">
            <x v="2"/>
          </reference>
        </references>
      </pivotArea>
    </chartFormat>
    <chartFormat chart="0" format="3" series="1">
      <pivotArea type="data" outline="0" fieldPosition="0">
        <references count="2">
          <reference field="4294967294" count="1" selected="0">
            <x v="0"/>
          </reference>
          <reference field="82" count="1" selected="0">
            <x v="3"/>
          </reference>
        </references>
      </pivotArea>
    </chartFormat>
    <chartFormat chart="11" format="8" series="1">
      <pivotArea type="data" outline="0" fieldPosition="0">
        <references count="2">
          <reference field="4294967294" count="1" selected="0">
            <x v="0"/>
          </reference>
          <reference field="82" count="1" selected="0">
            <x v="0"/>
          </reference>
        </references>
      </pivotArea>
    </chartFormat>
    <chartFormat chart="11" format="9" series="1">
      <pivotArea type="data" outline="0" fieldPosition="0">
        <references count="2">
          <reference field="4294967294" count="1" selected="0">
            <x v="0"/>
          </reference>
          <reference field="82" count="1" selected="0">
            <x v="1"/>
          </reference>
        </references>
      </pivotArea>
    </chartFormat>
    <chartFormat chart="11" format="10" series="1">
      <pivotArea type="data" outline="0" fieldPosition="0">
        <references count="2">
          <reference field="4294967294" count="1" selected="0">
            <x v="0"/>
          </reference>
          <reference field="82" count="1" selected="0">
            <x v="2"/>
          </reference>
        </references>
      </pivotArea>
    </chartFormat>
    <chartFormat chart="11" format="11" series="1">
      <pivotArea type="data" outline="0" fieldPosition="0">
        <references count="2">
          <reference field="4294967294" count="1" selected="0">
            <x v="0"/>
          </reference>
          <reference field="8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A4630D5-229F-4120-AB27-824E8218FD57}" name="PivotTable1"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32">
  <location ref="A3:B8" firstHeaderRow="1" firstDataRow="1" firstDataCol="1"/>
  <pivotFields count="83">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1"/>
        <item h="1" x="2"/>
        <item h="1" x="0"/>
        <item h="1" x="3"/>
        <item t="default"/>
      </items>
    </pivotField>
  </pivotFields>
  <rowFields count="1">
    <field x="13"/>
  </rowFields>
  <rowItems count="5">
    <i>
      <x/>
    </i>
    <i>
      <x v="1"/>
    </i>
    <i>
      <x v="2"/>
    </i>
    <i>
      <x v="3"/>
    </i>
    <i t="grand">
      <x/>
    </i>
  </rowItems>
  <colItems count="1">
    <i/>
  </colItems>
  <dataFields count="1">
    <dataField name="Count of Evaluation_Score" fld="2" subtotal="count" showDataAs="percentOfTotal" baseField="0" baseItem="1" numFmtId="10"/>
  </dataFields>
  <chartFormats count="5">
    <chartFormat chart="2" format="0"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28" format="6" series="1">
      <pivotArea type="data" outline="0" fieldPosition="0">
        <references count="1">
          <reference field="4294967294" count="1" selected="0">
            <x v="0"/>
          </reference>
        </references>
      </pivotArea>
    </chartFormat>
    <chartFormat chart="2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465DAB-5C96-4834-BD8E-6FA39FB2953B}" name="PivotTable9"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69">
  <location ref="A92:B95" firstHeaderRow="1" firstDataRow="1" firstDataCol="1"/>
  <pivotFields count="83">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sortType="descending"/>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sortType="descending"/>
    <pivotField showAll="0"/>
    <pivotField showAll="0"/>
    <pivotField axis="axisRow" showAll="0" sortType="descending">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1"/>
        <item h="1" x="2"/>
        <item h="1" x="0"/>
        <item h="1" x="3"/>
        <item t="default"/>
      </items>
    </pivotField>
  </pivotFields>
  <rowFields count="1">
    <field x="47"/>
  </rowFields>
  <rowItems count="3">
    <i>
      <x/>
    </i>
    <i>
      <x v="1"/>
    </i>
    <i t="grand">
      <x/>
    </i>
  </rowItems>
  <colItems count="1">
    <i/>
  </colItems>
  <dataFields count="1">
    <dataField name="Count of Evaluation_Score" fld="2" subtotal="count" baseField="13" baseItem="0" numFmtId="10">
      <extLst>
        <ext xmlns:x14="http://schemas.microsoft.com/office/spreadsheetml/2009/9/main" uri="{E15A36E0-9728-4e99-A89B-3F7291B0FE68}">
          <x14:dataField pivotShowAs="percentOfParentRow"/>
        </ext>
      </extLst>
    </dataField>
  </dataFields>
  <chartFormats count="17">
    <chartFormat chart="13" format="7"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4" format="4" series="1">
      <pivotArea type="data" outline="0" fieldPosition="0">
        <references count="1">
          <reference field="4294967294" count="1" selected="0">
            <x v="0"/>
          </reference>
        </references>
      </pivotArea>
    </chartFormat>
    <chartFormat chart="49" format="0" series="1">
      <pivotArea type="data" outline="0" fieldPosition="0">
        <references count="1">
          <reference field="4294967294" count="1" selected="0">
            <x v="0"/>
          </reference>
        </references>
      </pivotArea>
    </chartFormat>
    <chartFormat chart="53" format="6" series="1">
      <pivotArea type="data" outline="0" fieldPosition="0">
        <references count="1">
          <reference field="4294967294" count="1" selected="0">
            <x v="0"/>
          </reference>
        </references>
      </pivotArea>
    </chartFormat>
    <chartFormat chart="58" format="0" series="1">
      <pivotArea type="data" outline="0" fieldPosition="0">
        <references count="1">
          <reference field="4294967294" count="1" selected="0">
            <x v="0"/>
          </reference>
        </references>
      </pivotArea>
    </chartFormat>
    <chartFormat chart="58" format="1">
      <pivotArea type="data" outline="0" fieldPosition="0">
        <references count="2">
          <reference field="4294967294" count="1" selected="0">
            <x v="0"/>
          </reference>
          <reference field="47" count="1" selected="0">
            <x v="0"/>
          </reference>
        </references>
      </pivotArea>
    </chartFormat>
    <chartFormat chart="63" format="5" series="1">
      <pivotArea type="data" outline="0" fieldPosition="0">
        <references count="1">
          <reference field="4294967294" count="1" selected="0">
            <x v="0"/>
          </reference>
        </references>
      </pivotArea>
    </chartFormat>
    <chartFormat chart="63" format="6">
      <pivotArea type="data" outline="0" fieldPosition="0">
        <references count="2">
          <reference field="4294967294" count="1" selected="0">
            <x v="0"/>
          </reference>
          <reference field="47" count="1" selected="0">
            <x v="1"/>
          </reference>
        </references>
      </pivotArea>
    </chartFormat>
    <chartFormat chart="63" format="7">
      <pivotArea type="data" outline="0" fieldPosition="0">
        <references count="2">
          <reference field="4294967294" count="1" selected="0">
            <x v="0"/>
          </reference>
          <reference field="47" count="1" selected="0">
            <x v="0"/>
          </reference>
        </references>
      </pivotArea>
    </chartFormat>
    <chartFormat chart="67" format="11" series="1">
      <pivotArea type="data" outline="0" fieldPosition="0">
        <references count="1">
          <reference field="4294967294" count="1" selected="0">
            <x v="0"/>
          </reference>
        </references>
      </pivotArea>
    </chartFormat>
    <chartFormat chart="67" format="12">
      <pivotArea type="data" outline="0" fieldPosition="0">
        <references count="2">
          <reference field="4294967294" count="1" selected="0">
            <x v="0"/>
          </reference>
          <reference field="47" count="1" selected="0">
            <x v="0"/>
          </reference>
        </references>
      </pivotArea>
    </chartFormat>
    <chartFormat chart="67" format="13">
      <pivotArea type="data" outline="0" fieldPosition="0">
        <references count="2">
          <reference field="4294967294" count="1" selected="0">
            <x v="0"/>
          </reference>
          <reference field="47" count="1" selected="0">
            <x v="1"/>
          </reference>
        </references>
      </pivotArea>
    </chartFormat>
    <chartFormat chart="58" format="2">
      <pivotArea type="data" outline="0" fieldPosition="0">
        <references count="2">
          <reference field="4294967294" count="1" selected="0">
            <x v="0"/>
          </reference>
          <reference field="4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CE8F5E-FABA-4EF7-9D06-43368E3B1AE8}" name="PivotTable12"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101">
  <location ref="A146:B149" firstHeaderRow="1" firstDataRow="1" firstDataCol="1"/>
  <pivotFields count="83">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sortType="descending"/>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sortType="descending"/>
    <pivotField showAll="0"/>
    <pivotField showAll="0"/>
    <pivotField showAll="0" sortType="descending"/>
    <pivotField showAll="0"/>
    <pivotField showAll="0" sortType="descending"/>
    <pivotField showAll="0"/>
    <pivotField showAll="0"/>
    <pivotField showAll="0" sortType="descending"/>
    <pivotField showAll="0"/>
    <pivotField showAll="0"/>
    <pivotField showAll="0"/>
    <pivotField axis="axisRow" showAll="0" sortType="descending">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1"/>
        <item h="1" x="2"/>
        <item h="1" x="0"/>
        <item h="1" x="3"/>
        <item t="default"/>
      </items>
    </pivotField>
  </pivotFields>
  <rowFields count="1">
    <field x="56"/>
  </rowFields>
  <rowItems count="3">
    <i>
      <x/>
    </i>
    <i>
      <x v="1"/>
    </i>
    <i t="grand">
      <x/>
    </i>
  </rowItems>
  <colItems count="1">
    <i/>
  </colItems>
  <dataFields count="1">
    <dataField name="Count of Evaluation_Score" fld="2" subtotal="count" baseField="13" baseItem="0" numFmtId="10">
      <extLst>
        <ext xmlns:x14="http://schemas.microsoft.com/office/spreadsheetml/2009/9/main" uri="{E15A36E0-9728-4e99-A89B-3F7291B0FE68}">
          <x14:dataField pivotShowAs="percentOfParentRow"/>
        </ext>
      </extLst>
    </dataField>
  </dataFields>
  <chartFormats count="25">
    <chartFormat chart="13" format="7"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4" format="4" series="1">
      <pivotArea type="data" outline="0" fieldPosition="0">
        <references count="1">
          <reference field="4294967294" count="1" selected="0">
            <x v="0"/>
          </reference>
        </references>
      </pivotArea>
    </chartFormat>
    <chartFormat chart="49" format="0" series="1">
      <pivotArea type="data" outline="0" fieldPosition="0">
        <references count="1">
          <reference field="4294967294" count="1" selected="0">
            <x v="0"/>
          </reference>
        </references>
      </pivotArea>
    </chartFormat>
    <chartFormat chart="53" format="6" series="1">
      <pivotArea type="data" outline="0" fieldPosition="0">
        <references count="1">
          <reference field="4294967294" count="1" selected="0">
            <x v="0"/>
          </reference>
        </references>
      </pivotArea>
    </chartFormat>
    <chartFormat chart="58" format="0" series="1">
      <pivotArea type="data" outline="0" fieldPosition="0">
        <references count="1">
          <reference field="4294967294" count="1" selected="0">
            <x v="0"/>
          </reference>
        </references>
      </pivotArea>
    </chartFormat>
    <chartFormat chart="63" format="5" series="1">
      <pivotArea type="data" outline="0" fieldPosition="0">
        <references count="1">
          <reference field="4294967294" count="1" selected="0">
            <x v="0"/>
          </reference>
        </references>
      </pivotArea>
    </chartFormat>
    <chartFormat chart="70" format="0" series="1">
      <pivotArea type="data" outline="0" fieldPosition="0">
        <references count="1">
          <reference field="4294967294" count="1" selected="0">
            <x v="0"/>
          </reference>
        </references>
      </pivotArea>
    </chartFormat>
    <chartFormat chart="75" format="5" series="1">
      <pivotArea type="data" outline="0" fieldPosition="0">
        <references count="1">
          <reference field="4294967294" count="1" selected="0">
            <x v="0"/>
          </reference>
        </references>
      </pivotArea>
    </chartFormat>
    <chartFormat chart="80" format="0" series="1">
      <pivotArea type="data" outline="0" fieldPosition="0">
        <references count="1">
          <reference field="4294967294" count="1" selected="0">
            <x v="0"/>
          </reference>
        </references>
      </pivotArea>
    </chartFormat>
    <chartFormat chart="84" format="3" series="1">
      <pivotArea type="data" outline="0" fieldPosition="0">
        <references count="1">
          <reference field="4294967294" count="1" selected="0">
            <x v="0"/>
          </reference>
        </references>
      </pivotArea>
    </chartFormat>
    <chartFormat chart="85" format="6" series="1">
      <pivotArea type="data" outline="0" fieldPosition="0">
        <references count="1">
          <reference field="4294967294" count="1" selected="0">
            <x v="0"/>
          </reference>
        </references>
      </pivotArea>
    </chartFormat>
    <chartFormat chart="86" format="6" series="1">
      <pivotArea type="data" outline="0" fieldPosition="0">
        <references count="1">
          <reference field="4294967294" count="1" selected="0">
            <x v="0"/>
          </reference>
        </references>
      </pivotArea>
    </chartFormat>
    <chartFormat chart="92" format="0" series="1">
      <pivotArea type="data" outline="0" fieldPosition="0">
        <references count="1">
          <reference field="4294967294" count="1" selected="0">
            <x v="0"/>
          </reference>
        </references>
      </pivotArea>
    </chartFormat>
    <chartFormat chart="92" format="1">
      <pivotArea type="data" outline="0" fieldPosition="0">
        <references count="2">
          <reference field="4294967294" count="1" selected="0">
            <x v="0"/>
          </reference>
          <reference field="56" count="1" selected="0">
            <x v="1"/>
          </reference>
        </references>
      </pivotArea>
    </chartFormat>
    <chartFormat chart="96" format="5" series="1">
      <pivotArea type="data" outline="0" fieldPosition="0">
        <references count="1">
          <reference field="4294967294" count="1" selected="0">
            <x v="0"/>
          </reference>
        </references>
      </pivotArea>
    </chartFormat>
    <chartFormat chart="96" format="6">
      <pivotArea type="data" outline="0" fieldPosition="0">
        <references count="2">
          <reference field="4294967294" count="1" selected="0">
            <x v="0"/>
          </reference>
          <reference field="56" count="1" selected="0">
            <x v="0"/>
          </reference>
        </references>
      </pivotArea>
    </chartFormat>
    <chartFormat chart="96" format="7">
      <pivotArea type="data" outline="0" fieldPosition="0">
        <references count="2">
          <reference field="4294967294" count="1" selected="0">
            <x v="0"/>
          </reference>
          <reference field="56" count="1" selected="0">
            <x v="1"/>
          </reference>
        </references>
      </pivotArea>
    </chartFormat>
    <chartFormat chart="99" format="11" series="1">
      <pivotArea type="data" outline="0" fieldPosition="0">
        <references count="1">
          <reference field="4294967294" count="1" selected="0">
            <x v="0"/>
          </reference>
        </references>
      </pivotArea>
    </chartFormat>
    <chartFormat chart="99" format="12">
      <pivotArea type="data" outline="0" fieldPosition="0">
        <references count="2">
          <reference field="4294967294" count="1" selected="0">
            <x v="0"/>
          </reference>
          <reference field="56" count="1" selected="0">
            <x v="0"/>
          </reference>
        </references>
      </pivotArea>
    </chartFormat>
    <chartFormat chart="99" format="13">
      <pivotArea type="data" outline="0" fieldPosition="0">
        <references count="2">
          <reference field="4294967294" count="1" selected="0">
            <x v="0"/>
          </reference>
          <reference field="56" count="1" selected="0">
            <x v="1"/>
          </reference>
        </references>
      </pivotArea>
    </chartFormat>
    <chartFormat chart="92" format="2">
      <pivotArea type="data" outline="0" fieldPosition="0">
        <references count="2">
          <reference field="4294967294" count="1" selected="0">
            <x v="0"/>
          </reference>
          <reference field="5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0D8D56-CB40-4817-8406-58FA6C770518}" name="PivotTable13"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114">
  <location ref="A158:B160" firstHeaderRow="1" firstDataRow="1" firstDataCol="1"/>
  <pivotFields count="83">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sortType="descending"/>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sortType="descending"/>
    <pivotField showAll="0"/>
    <pivotField showAll="0"/>
    <pivotField showAll="0" sortType="descending"/>
    <pivotField showAll="0"/>
    <pivotField showAll="0" sortType="descending"/>
    <pivotField showAll="0"/>
    <pivotField showAll="0"/>
    <pivotField showAll="0" sortType="descending"/>
    <pivotField showAll="0"/>
    <pivotField showAll="0"/>
    <pivotField showAll="0"/>
    <pivotField showAll="0" sortType="descending"/>
    <pivotField axis="axisRow" showAll="0" sortType="descending">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1"/>
        <item h="1" x="2"/>
        <item h="1" x="0"/>
        <item h="1" x="3"/>
        <item t="default"/>
      </items>
    </pivotField>
  </pivotFields>
  <rowFields count="1">
    <field x="57"/>
  </rowFields>
  <rowItems count="2">
    <i>
      <x/>
    </i>
    <i t="grand">
      <x/>
    </i>
  </rowItems>
  <colItems count="1">
    <i/>
  </colItems>
  <dataFields count="1">
    <dataField name="Count of Evaluation_Score" fld="2" subtotal="count" baseField="13" baseItem="0" numFmtId="10">
      <extLst>
        <ext xmlns:x14="http://schemas.microsoft.com/office/spreadsheetml/2009/9/main" uri="{E15A36E0-9728-4e99-A89B-3F7291B0FE68}">
          <x14:dataField pivotShowAs="percentOfParentRow"/>
        </ext>
      </extLst>
    </dataField>
  </dataFields>
  <chartFormats count="27">
    <chartFormat chart="13" format="7"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4" format="4" series="1">
      <pivotArea type="data" outline="0" fieldPosition="0">
        <references count="1">
          <reference field="4294967294" count="1" selected="0">
            <x v="0"/>
          </reference>
        </references>
      </pivotArea>
    </chartFormat>
    <chartFormat chart="49" format="0" series="1">
      <pivotArea type="data" outline="0" fieldPosition="0">
        <references count="1">
          <reference field="4294967294" count="1" selected="0">
            <x v="0"/>
          </reference>
        </references>
      </pivotArea>
    </chartFormat>
    <chartFormat chart="53" format="6" series="1">
      <pivotArea type="data" outline="0" fieldPosition="0">
        <references count="1">
          <reference field="4294967294" count="1" selected="0">
            <x v="0"/>
          </reference>
        </references>
      </pivotArea>
    </chartFormat>
    <chartFormat chart="58" format="0" series="1">
      <pivotArea type="data" outline="0" fieldPosition="0">
        <references count="1">
          <reference field="4294967294" count="1" selected="0">
            <x v="0"/>
          </reference>
        </references>
      </pivotArea>
    </chartFormat>
    <chartFormat chart="63" format="5" series="1">
      <pivotArea type="data" outline="0" fieldPosition="0">
        <references count="1">
          <reference field="4294967294" count="1" selected="0">
            <x v="0"/>
          </reference>
        </references>
      </pivotArea>
    </chartFormat>
    <chartFormat chart="70" format="0" series="1">
      <pivotArea type="data" outline="0" fieldPosition="0">
        <references count="1">
          <reference field="4294967294" count="1" selected="0">
            <x v="0"/>
          </reference>
        </references>
      </pivotArea>
    </chartFormat>
    <chartFormat chart="75" format="5" series="1">
      <pivotArea type="data" outline="0" fieldPosition="0">
        <references count="1">
          <reference field="4294967294" count="1" selected="0">
            <x v="0"/>
          </reference>
        </references>
      </pivotArea>
    </chartFormat>
    <chartFormat chart="80" format="0" series="1">
      <pivotArea type="data" outline="0" fieldPosition="0">
        <references count="1">
          <reference field="4294967294" count="1" selected="0">
            <x v="0"/>
          </reference>
        </references>
      </pivotArea>
    </chartFormat>
    <chartFormat chart="84" format="3" series="1">
      <pivotArea type="data" outline="0" fieldPosition="0">
        <references count="1">
          <reference field="4294967294" count="1" selected="0">
            <x v="0"/>
          </reference>
        </references>
      </pivotArea>
    </chartFormat>
    <chartFormat chart="85" format="6" series="1">
      <pivotArea type="data" outline="0" fieldPosition="0">
        <references count="1">
          <reference field="4294967294" count="1" selected="0">
            <x v="0"/>
          </reference>
        </references>
      </pivotArea>
    </chartFormat>
    <chartFormat chart="86" format="6" series="1">
      <pivotArea type="data" outline="0" fieldPosition="0">
        <references count="1">
          <reference field="4294967294" count="1" selected="0">
            <x v="0"/>
          </reference>
        </references>
      </pivotArea>
    </chartFormat>
    <chartFormat chart="92" format="0" series="1">
      <pivotArea type="data" outline="0" fieldPosition="0">
        <references count="1">
          <reference field="4294967294" count="1" selected="0">
            <x v="0"/>
          </reference>
        </references>
      </pivotArea>
    </chartFormat>
    <chartFormat chart="96" format="5" series="1">
      <pivotArea type="data" outline="0" fieldPosition="0">
        <references count="1">
          <reference field="4294967294" count="1" selected="0">
            <x v="0"/>
          </reference>
        </references>
      </pivotArea>
    </chartFormat>
    <chartFormat chart="106" format="0" series="1">
      <pivotArea type="data" outline="0" fieldPosition="0">
        <references count="1">
          <reference field="4294967294" count="1" selected="0">
            <x v="0"/>
          </reference>
        </references>
      </pivotArea>
    </chartFormat>
    <chartFormat chart="106" format="1">
      <pivotArea type="data" outline="0" fieldPosition="0">
        <references count="2">
          <reference field="4294967294" count="1" selected="0">
            <x v="0"/>
          </reference>
          <reference field="57" count="1" selected="0">
            <x v="1"/>
          </reference>
        </references>
      </pivotArea>
    </chartFormat>
    <chartFormat chart="110" format="5" series="1">
      <pivotArea type="data" outline="0" fieldPosition="0">
        <references count="1">
          <reference field="4294967294" count="1" selected="0">
            <x v="0"/>
          </reference>
        </references>
      </pivotArea>
    </chartFormat>
    <chartFormat chart="110" format="6">
      <pivotArea type="data" outline="0" fieldPosition="0">
        <references count="2">
          <reference field="4294967294" count="1" selected="0">
            <x v="0"/>
          </reference>
          <reference field="57" count="1" selected="0">
            <x v="0"/>
          </reference>
        </references>
      </pivotArea>
    </chartFormat>
    <chartFormat chart="110" format="7">
      <pivotArea type="data" outline="0" fieldPosition="0">
        <references count="2">
          <reference field="4294967294" count="1" selected="0">
            <x v="0"/>
          </reference>
          <reference field="57" count="1" selected="0">
            <x v="1"/>
          </reference>
        </references>
      </pivotArea>
    </chartFormat>
    <chartFormat chart="113" format="11" series="1">
      <pivotArea type="data" outline="0" fieldPosition="0">
        <references count="1">
          <reference field="4294967294" count="1" selected="0">
            <x v="0"/>
          </reference>
        </references>
      </pivotArea>
    </chartFormat>
    <chartFormat chart="113" format="12">
      <pivotArea type="data" outline="0" fieldPosition="0">
        <references count="2">
          <reference field="4294967294" count="1" selected="0">
            <x v="0"/>
          </reference>
          <reference field="57" count="1" selected="0">
            <x v="0"/>
          </reference>
        </references>
      </pivotArea>
    </chartFormat>
    <chartFormat chart="113" format="13">
      <pivotArea type="data" outline="0" fieldPosition="0">
        <references count="2">
          <reference field="4294967294" count="1" selected="0">
            <x v="0"/>
          </reference>
          <reference field="57" count="1" selected="0">
            <x v="1"/>
          </reference>
        </references>
      </pivotArea>
    </chartFormat>
    <chartFormat chart="106" format="2">
      <pivotArea type="data" outline="0" fieldPosition="0">
        <references count="2">
          <reference field="4294967294" count="1" selected="0">
            <x v="0"/>
          </reference>
          <reference field="5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AF3A63-7D64-4E58-ADAE-334E873E2BE7}" name="PivotTable6"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26">
  <location ref="A61:B64" firstHeaderRow="1" firstDataRow="1" firstDataCol="1"/>
  <pivotFields count="83">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1"/>
        <item h="1" x="2"/>
        <item h="1" x="0"/>
        <item h="1" x="3"/>
        <item t="default"/>
      </items>
    </pivotField>
  </pivotFields>
  <rowFields count="1">
    <field x="42"/>
  </rowFields>
  <rowItems count="3">
    <i>
      <x/>
    </i>
    <i>
      <x v="1"/>
    </i>
    <i t="grand">
      <x/>
    </i>
  </rowItems>
  <colItems count="1">
    <i/>
  </colItems>
  <dataFields count="1">
    <dataField name="Count of Evaluation_Score" fld="2" subtotal="count" showDataAs="percentOfTotal" baseField="42" baseItem="0" numFmtId="10"/>
  </dataFields>
  <chartFormats count="9">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42" count="1" selected="0">
            <x v="1"/>
          </reference>
        </references>
      </pivotArea>
    </chartFormat>
    <chartFormat chart="7" format="6">
      <pivotArea type="data" outline="0" fieldPosition="0">
        <references count="2">
          <reference field="4294967294" count="1" selected="0">
            <x v="0"/>
          </reference>
          <reference field="42" count="1" selected="0">
            <x v="0"/>
          </reference>
        </references>
      </pivotArea>
    </chartFormat>
    <chartFormat chart="13" format="10" series="1">
      <pivotArea type="data" outline="0" fieldPosition="0">
        <references count="1">
          <reference field="4294967294" count="1" selected="0">
            <x v="0"/>
          </reference>
        </references>
      </pivotArea>
    </chartFormat>
    <chartFormat chart="13" format="11">
      <pivotArea type="data" outline="0" fieldPosition="0">
        <references count="2">
          <reference field="4294967294" count="1" selected="0">
            <x v="0"/>
          </reference>
          <reference field="42" count="1" selected="0">
            <x v="1"/>
          </reference>
        </references>
      </pivotArea>
    </chartFormat>
    <chartFormat chart="13" format="12">
      <pivotArea type="data" outline="0" fieldPosition="0">
        <references count="2">
          <reference field="4294967294" count="1" selected="0">
            <x v="0"/>
          </reference>
          <reference field="42" count="1" selected="0">
            <x v="0"/>
          </reference>
        </references>
      </pivotArea>
    </chartFormat>
    <chartFormat chart="23" format="10" series="1">
      <pivotArea type="data" outline="0" fieldPosition="0">
        <references count="1">
          <reference field="4294967294" count="1" selected="0">
            <x v="0"/>
          </reference>
        </references>
      </pivotArea>
    </chartFormat>
    <chartFormat chart="23" format="11">
      <pivotArea type="data" outline="0" fieldPosition="0">
        <references count="2">
          <reference field="4294967294" count="1" selected="0">
            <x v="0"/>
          </reference>
          <reference field="42" count="1" selected="0">
            <x v="0"/>
          </reference>
        </references>
      </pivotArea>
    </chartFormat>
    <chartFormat chart="23" format="12">
      <pivotArea type="data" outline="0" fieldPosition="0">
        <references count="2">
          <reference field="4294967294" count="1" selected="0">
            <x v="0"/>
          </reference>
          <reference field="4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D037812-1D59-415E-8F37-5EDDAE7EF513}" name="PivotTable15"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129">
  <location ref="A192:B196" firstHeaderRow="1" firstDataRow="1" firstDataCol="1"/>
  <pivotFields count="83">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sortType="descending"/>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sortType="descending"/>
    <pivotField showAll="0"/>
    <pivotField showAll="0"/>
    <pivotField showAll="0" sortType="descending"/>
    <pivotField showAll="0"/>
    <pivotField showAll="0" sortType="descending"/>
    <pivotField showAll="0"/>
    <pivotField showAll="0"/>
    <pivotField showAll="0" sortType="descending"/>
    <pivotField showAll="0"/>
    <pivotField showAll="0"/>
    <pivotField showAll="0"/>
    <pivotField showAll="0" sortType="descending"/>
    <pivotField showAll="0" sortType="descending"/>
    <pivotField showAll="0"/>
    <pivotField showAll="0"/>
    <pivotField showAll="0" sortType="descending"/>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4">
        <item x="0"/>
        <item x="1"/>
        <item x="2"/>
        <item t="default"/>
      </items>
    </pivotField>
    <pivotField showAll="0"/>
    <pivotField showAll="0"/>
    <pivotField showAll="0"/>
    <pivotField showAll="0">
      <items count="5">
        <item x="1"/>
        <item h="1" x="2"/>
        <item h="1" x="0"/>
        <item h="1" x="3"/>
        <item t="default"/>
      </items>
    </pivotField>
  </pivotFields>
  <rowFields count="1">
    <field x="78"/>
  </rowFields>
  <rowItems count="4">
    <i>
      <x/>
    </i>
    <i>
      <x v="1"/>
    </i>
    <i>
      <x v="2"/>
    </i>
    <i t="grand">
      <x/>
    </i>
  </rowItems>
  <colItems count="1">
    <i/>
  </colItems>
  <dataFields count="1">
    <dataField name="Count of Evaluation_Score" fld="2" subtotal="count" baseField="13" baseItem="0" numFmtId="10">
      <extLst>
        <ext xmlns:x14="http://schemas.microsoft.com/office/spreadsheetml/2009/9/main" uri="{E15A36E0-9728-4e99-A89B-3F7291B0FE68}">
          <x14:dataField pivotShowAs="percentOfParentRow"/>
        </ext>
      </extLst>
    </dataField>
  </dataFields>
  <chartFormats count="31">
    <chartFormat chart="13" format="7"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4" format="4" series="1">
      <pivotArea type="data" outline="0" fieldPosition="0">
        <references count="1">
          <reference field="4294967294" count="1" selected="0">
            <x v="0"/>
          </reference>
        </references>
      </pivotArea>
    </chartFormat>
    <chartFormat chart="49" format="0" series="1">
      <pivotArea type="data" outline="0" fieldPosition="0">
        <references count="1">
          <reference field="4294967294" count="1" selected="0">
            <x v="0"/>
          </reference>
        </references>
      </pivotArea>
    </chartFormat>
    <chartFormat chart="53" format="6" series="1">
      <pivotArea type="data" outline="0" fieldPosition="0">
        <references count="1">
          <reference field="4294967294" count="1" selected="0">
            <x v="0"/>
          </reference>
        </references>
      </pivotArea>
    </chartFormat>
    <chartFormat chart="58" format="0" series="1">
      <pivotArea type="data" outline="0" fieldPosition="0">
        <references count="1">
          <reference field="4294967294" count="1" selected="0">
            <x v="0"/>
          </reference>
        </references>
      </pivotArea>
    </chartFormat>
    <chartFormat chart="63" format="5" series="1">
      <pivotArea type="data" outline="0" fieldPosition="0">
        <references count="1">
          <reference field="4294967294" count="1" selected="0">
            <x v="0"/>
          </reference>
        </references>
      </pivotArea>
    </chartFormat>
    <chartFormat chart="70" format="0" series="1">
      <pivotArea type="data" outline="0" fieldPosition="0">
        <references count="1">
          <reference field="4294967294" count="1" selected="0">
            <x v="0"/>
          </reference>
        </references>
      </pivotArea>
    </chartFormat>
    <chartFormat chart="75" format="5" series="1">
      <pivotArea type="data" outline="0" fieldPosition="0">
        <references count="1">
          <reference field="4294967294" count="1" selected="0">
            <x v="0"/>
          </reference>
        </references>
      </pivotArea>
    </chartFormat>
    <chartFormat chart="80" format="0" series="1">
      <pivotArea type="data" outline="0" fieldPosition="0">
        <references count="1">
          <reference field="4294967294" count="1" selected="0">
            <x v="0"/>
          </reference>
        </references>
      </pivotArea>
    </chartFormat>
    <chartFormat chart="84" format="3" series="1">
      <pivotArea type="data" outline="0" fieldPosition="0">
        <references count="1">
          <reference field="4294967294" count="1" selected="0">
            <x v="0"/>
          </reference>
        </references>
      </pivotArea>
    </chartFormat>
    <chartFormat chart="85" format="6" series="1">
      <pivotArea type="data" outline="0" fieldPosition="0">
        <references count="1">
          <reference field="4294967294" count="1" selected="0">
            <x v="0"/>
          </reference>
        </references>
      </pivotArea>
    </chartFormat>
    <chartFormat chart="86" format="6" series="1">
      <pivotArea type="data" outline="0" fieldPosition="0">
        <references count="1">
          <reference field="4294967294" count="1" selected="0">
            <x v="0"/>
          </reference>
        </references>
      </pivotArea>
    </chartFormat>
    <chartFormat chart="92" format="0" series="1">
      <pivotArea type="data" outline="0" fieldPosition="0">
        <references count="1">
          <reference field="4294967294" count="1" selected="0">
            <x v="0"/>
          </reference>
        </references>
      </pivotArea>
    </chartFormat>
    <chartFormat chart="96" format="5" series="1">
      <pivotArea type="data" outline="0" fieldPosition="0">
        <references count="1">
          <reference field="4294967294" count="1" selected="0">
            <x v="0"/>
          </reference>
        </references>
      </pivotArea>
    </chartFormat>
    <chartFormat chart="99" format="0" series="1">
      <pivotArea type="data" outline="0" fieldPosition="0">
        <references count="1">
          <reference field="4294967294" count="1" selected="0">
            <x v="0"/>
          </reference>
        </references>
      </pivotArea>
    </chartFormat>
    <chartFormat chart="106" format="0" series="1">
      <pivotArea type="data" outline="0" fieldPosition="0">
        <references count="1">
          <reference field="4294967294" count="1" selected="0">
            <x v="0"/>
          </reference>
        </references>
      </pivotArea>
    </chartFormat>
    <chartFormat chart="110" format="5" series="1">
      <pivotArea type="data" outline="0" fieldPosition="0">
        <references count="1">
          <reference field="4294967294" count="1" selected="0">
            <x v="0"/>
          </reference>
        </references>
      </pivotArea>
    </chartFormat>
    <chartFormat chart="115" format="0" series="1">
      <pivotArea type="data" outline="0" fieldPosition="0">
        <references count="1">
          <reference field="4294967294" count="1" selected="0">
            <x v="0"/>
          </reference>
        </references>
      </pivotArea>
    </chartFormat>
    <chartFormat chart="119" format="5" series="1">
      <pivotArea type="data" outline="0" fieldPosition="0">
        <references count="1">
          <reference field="4294967294" count="1" selected="0">
            <x v="0"/>
          </reference>
        </references>
      </pivotArea>
    </chartFormat>
    <chartFormat chart="124" format="0" series="1">
      <pivotArea type="data" outline="0" fieldPosition="0">
        <references count="1">
          <reference field="4294967294" count="1" selected="0">
            <x v="0"/>
          </reference>
        </references>
      </pivotArea>
    </chartFormat>
    <chartFormat chart="124" format="1">
      <pivotArea type="data" outline="0" fieldPosition="0">
        <references count="2">
          <reference field="4294967294" count="1" selected="0">
            <x v="0"/>
          </reference>
          <reference field="78" count="1" selected="0">
            <x v="1"/>
          </reference>
        </references>
      </pivotArea>
    </chartFormat>
    <chartFormat chart="124" format="2">
      <pivotArea type="data" outline="0" fieldPosition="0">
        <references count="2">
          <reference field="4294967294" count="1" selected="0">
            <x v="0"/>
          </reference>
          <reference field="78" count="1" selected="0">
            <x v="2"/>
          </reference>
        </references>
      </pivotArea>
    </chartFormat>
    <chartFormat chart="128" format="7" series="1">
      <pivotArea type="data" outline="0" fieldPosition="0">
        <references count="1">
          <reference field="4294967294" count="1" selected="0">
            <x v="0"/>
          </reference>
        </references>
      </pivotArea>
    </chartFormat>
    <chartFormat chart="128" format="8">
      <pivotArea type="data" outline="0" fieldPosition="0">
        <references count="2">
          <reference field="4294967294" count="1" selected="0">
            <x v="0"/>
          </reference>
          <reference field="78" count="1" selected="0">
            <x v="0"/>
          </reference>
        </references>
      </pivotArea>
    </chartFormat>
    <chartFormat chart="128" format="9">
      <pivotArea type="data" outline="0" fieldPosition="0">
        <references count="2">
          <reference field="4294967294" count="1" selected="0">
            <x v="0"/>
          </reference>
          <reference field="78" count="1" selected="0">
            <x v="1"/>
          </reference>
        </references>
      </pivotArea>
    </chartFormat>
    <chartFormat chart="128" format="10">
      <pivotArea type="data" outline="0" fieldPosition="0">
        <references count="2">
          <reference field="4294967294" count="1" selected="0">
            <x v="0"/>
          </reference>
          <reference field="78" count="1" selected="0">
            <x v="2"/>
          </reference>
        </references>
      </pivotArea>
    </chartFormat>
    <chartFormat chart="124" format="3">
      <pivotArea type="data" outline="0" fieldPosition="0">
        <references count="2">
          <reference field="4294967294" count="1" selected="0">
            <x v="0"/>
          </reference>
          <reference field="7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FB2D928-CBD0-4233-AF0F-1040AC1E9982}" name="PivotTable14"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123">
  <location ref="A175:B178" firstHeaderRow="1" firstDataRow="1" firstDataCol="1"/>
  <pivotFields count="83">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sortType="descending"/>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sortType="descending"/>
    <pivotField showAll="0"/>
    <pivotField showAll="0"/>
    <pivotField showAll="0" sortType="descending"/>
    <pivotField showAll="0"/>
    <pivotField showAll="0" sortType="descending"/>
    <pivotField showAll="0"/>
    <pivotField showAll="0"/>
    <pivotField showAll="0" sortType="descending"/>
    <pivotField showAll="0"/>
    <pivotField showAll="0"/>
    <pivotField showAll="0"/>
    <pivotField showAll="0" sortType="descending"/>
    <pivotField showAll="0" sortType="descending"/>
    <pivotField showAll="0"/>
    <pivotField showAll="0"/>
    <pivotField axis="axisRow" showAll="0" sortType="descending">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1"/>
        <item h="1" x="2"/>
        <item h="1" x="0"/>
        <item h="1" x="3"/>
        <item t="default"/>
      </items>
    </pivotField>
  </pivotFields>
  <rowFields count="1">
    <field x="60"/>
  </rowFields>
  <rowItems count="3">
    <i>
      <x/>
    </i>
    <i>
      <x v="1"/>
    </i>
    <i t="grand">
      <x/>
    </i>
  </rowItems>
  <colItems count="1">
    <i/>
  </colItems>
  <dataFields count="1">
    <dataField name="Count of Evaluation_Score" fld="2" subtotal="count" baseField="13" baseItem="0" numFmtId="10">
      <extLst>
        <ext xmlns:x14="http://schemas.microsoft.com/office/spreadsheetml/2009/9/main" uri="{E15A36E0-9728-4e99-A89B-3F7291B0FE68}">
          <x14:dataField pivotShowAs="percentOfParentRow"/>
        </ext>
      </extLst>
    </dataField>
  </dataFields>
  <chartFormats count="30">
    <chartFormat chart="13" format="7"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4" format="4" series="1">
      <pivotArea type="data" outline="0" fieldPosition="0">
        <references count="1">
          <reference field="4294967294" count="1" selected="0">
            <x v="0"/>
          </reference>
        </references>
      </pivotArea>
    </chartFormat>
    <chartFormat chart="49" format="0" series="1">
      <pivotArea type="data" outline="0" fieldPosition="0">
        <references count="1">
          <reference field="4294967294" count="1" selected="0">
            <x v="0"/>
          </reference>
        </references>
      </pivotArea>
    </chartFormat>
    <chartFormat chart="53" format="6" series="1">
      <pivotArea type="data" outline="0" fieldPosition="0">
        <references count="1">
          <reference field="4294967294" count="1" selected="0">
            <x v="0"/>
          </reference>
        </references>
      </pivotArea>
    </chartFormat>
    <chartFormat chart="58" format="0" series="1">
      <pivotArea type="data" outline="0" fieldPosition="0">
        <references count="1">
          <reference field="4294967294" count="1" selected="0">
            <x v="0"/>
          </reference>
        </references>
      </pivotArea>
    </chartFormat>
    <chartFormat chart="63" format="5" series="1">
      <pivotArea type="data" outline="0" fieldPosition="0">
        <references count="1">
          <reference field="4294967294" count="1" selected="0">
            <x v="0"/>
          </reference>
        </references>
      </pivotArea>
    </chartFormat>
    <chartFormat chart="70" format="0" series="1">
      <pivotArea type="data" outline="0" fieldPosition="0">
        <references count="1">
          <reference field="4294967294" count="1" selected="0">
            <x v="0"/>
          </reference>
        </references>
      </pivotArea>
    </chartFormat>
    <chartFormat chart="75" format="5" series="1">
      <pivotArea type="data" outline="0" fieldPosition="0">
        <references count="1">
          <reference field="4294967294" count="1" selected="0">
            <x v="0"/>
          </reference>
        </references>
      </pivotArea>
    </chartFormat>
    <chartFormat chart="80" format="0" series="1">
      <pivotArea type="data" outline="0" fieldPosition="0">
        <references count="1">
          <reference field="4294967294" count="1" selected="0">
            <x v="0"/>
          </reference>
        </references>
      </pivotArea>
    </chartFormat>
    <chartFormat chart="84" format="3" series="1">
      <pivotArea type="data" outline="0" fieldPosition="0">
        <references count="1">
          <reference field="4294967294" count="1" selected="0">
            <x v="0"/>
          </reference>
        </references>
      </pivotArea>
    </chartFormat>
    <chartFormat chart="85" format="6" series="1">
      <pivotArea type="data" outline="0" fieldPosition="0">
        <references count="1">
          <reference field="4294967294" count="1" selected="0">
            <x v="0"/>
          </reference>
        </references>
      </pivotArea>
    </chartFormat>
    <chartFormat chart="86" format="6" series="1">
      <pivotArea type="data" outline="0" fieldPosition="0">
        <references count="1">
          <reference field="4294967294" count="1" selected="0">
            <x v="0"/>
          </reference>
        </references>
      </pivotArea>
    </chartFormat>
    <chartFormat chart="92" format="0" series="1">
      <pivotArea type="data" outline="0" fieldPosition="0">
        <references count="1">
          <reference field="4294967294" count="1" selected="0">
            <x v="0"/>
          </reference>
        </references>
      </pivotArea>
    </chartFormat>
    <chartFormat chart="96" format="5" series="1">
      <pivotArea type="data" outline="0" fieldPosition="0">
        <references count="1">
          <reference field="4294967294" count="1" selected="0">
            <x v="0"/>
          </reference>
        </references>
      </pivotArea>
    </chartFormat>
    <chartFormat chart="99" format="0" series="1">
      <pivotArea type="data" outline="0" fieldPosition="0">
        <references count="1">
          <reference field="4294967294" count="1" selected="0">
            <x v="0"/>
          </reference>
        </references>
      </pivotArea>
    </chartFormat>
    <chartFormat chart="106" format="0" series="1">
      <pivotArea type="data" outline="0" fieldPosition="0">
        <references count="1">
          <reference field="4294967294" count="1" selected="0">
            <x v="0"/>
          </reference>
        </references>
      </pivotArea>
    </chartFormat>
    <chartFormat chart="110" format="5" series="1">
      <pivotArea type="data" outline="0" fieldPosition="0">
        <references count="1">
          <reference field="4294967294" count="1" selected="0">
            <x v="0"/>
          </reference>
        </references>
      </pivotArea>
    </chartFormat>
    <chartFormat chart="115" format="0" series="1">
      <pivotArea type="data" outline="0" fieldPosition="0">
        <references count="1">
          <reference field="4294967294" count="1" selected="0">
            <x v="0"/>
          </reference>
        </references>
      </pivotArea>
    </chartFormat>
    <chartFormat chart="115" format="1">
      <pivotArea type="data" outline="0" fieldPosition="0">
        <references count="2">
          <reference field="4294967294" count="1" selected="0">
            <x v="0"/>
          </reference>
          <reference field="60" count="1" selected="0">
            <x v="1"/>
          </reference>
        </references>
      </pivotArea>
    </chartFormat>
    <chartFormat chart="119" format="5" series="1">
      <pivotArea type="data" outline="0" fieldPosition="0">
        <references count="1">
          <reference field="4294967294" count="1" selected="0">
            <x v="0"/>
          </reference>
        </references>
      </pivotArea>
    </chartFormat>
    <chartFormat chart="119" format="6">
      <pivotArea type="data" outline="0" fieldPosition="0">
        <references count="2">
          <reference field="4294967294" count="1" selected="0">
            <x v="0"/>
          </reference>
          <reference field="60" count="1" selected="0">
            <x v="0"/>
          </reference>
        </references>
      </pivotArea>
    </chartFormat>
    <chartFormat chart="119" format="7">
      <pivotArea type="data" outline="0" fieldPosition="0">
        <references count="2">
          <reference field="4294967294" count="1" selected="0">
            <x v="0"/>
          </reference>
          <reference field="60" count="1" selected="0">
            <x v="1"/>
          </reference>
        </references>
      </pivotArea>
    </chartFormat>
    <chartFormat chart="122" format="11" series="1">
      <pivotArea type="data" outline="0" fieldPosition="0">
        <references count="1">
          <reference field="4294967294" count="1" selected="0">
            <x v="0"/>
          </reference>
        </references>
      </pivotArea>
    </chartFormat>
    <chartFormat chart="122" format="12">
      <pivotArea type="data" outline="0" fieldPosition="0">
        <references count="2">
          <reference field="4294967294" count="1" selected="0">
            <x v="0"/>
          </reference>
          <reference field="60" count="1" selected="0">
            <x v="0"/>
          </reference>
        </references>
      </pivotArea>
    </chartFormat>
    <chartFormat chart="122" format="13">
      <pivotArea type="data" outline="0" fieldPosition="0">
        <references count="2">
          <reference field="4294967294" count="1" selected="0">
            <x v="0"/>
          </reference>
          <reference field="60" count="1" selected="0">
            <x v="1"/>
          </reference>
        </references>
      </pivotArea>
    </chartFormat>
    <chartFormat chart="115" format="2">
      <pivotArea type="data" outline="0" fieldPosition="0">
        <references count="2">
          <reference field="4294967294" count="1" selected="0">
            <x v="0"/>
          </reference>
          <reference field="6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4FC2610-4A5F-46F3-AC77-0E444642E8B8}" name="PivotTable8"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59">
  <location ref="A73:B76" firstHeaderRow="1" firstDataRow="1" firstDataCol="1"/>
  <pivotFields count="83">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sortType="descending"/>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1"/>
        <item h="1" x="2"/>
        <item h="1" x="0"/>
        <item h="1" x="3"/>
        <item t="default"/>
      </items>
    </pivotField>
  </pivotFields>
  <rowFields count="1">
    <field x="44"/>
  </rowFields>
  <rowItems count="3">
    <i>
      <x/>
    </i>
    <i>
      <x v="1"/>
    </i>
    <i t="grand">
      <x/>
    </i>
  </rowItems>
  <colItems count="1">
    <i/>
  </colItems>
  <dataFields count="1">
    <dataField name="Count of Evaluation_Score" fld="2" subtotal="count" baseField="13" baseItem="0" numFmtId="10">
      <extLst>
        <ext xmlns:x14="http://schemas.microsoft.com/office/spreadsheetml/2009/9/main" uri="{E15A36E0-9728-4e99-A89B-3F7291B0FE68}">
          <x14:dataField pivotShowAs="percentOfParentRow"/>
        </ext>
      </extLst>
    </dataField>
  </dataFields>
  <chartFormats count="15">
    <chartFormat chart="13" format="7"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4" format="4" series="1">
      <pivotArea type="data" outline="0" fieldPosition="0">
        <references count="1">
          <reference field="4294967294" count="1" selected="0">
            <x v="0"/>
          </reference>
        </references>
      </pivotArea>
    </chartFormat>
    <chartFormat chart="49" format="0" series="1">
      <pivotArea type="data" outline="0" fieldPosition="0">
        <references count="1">
          <reference field="4294967294" count="1" selected="0">
            <x v="0"/>
          </reference>
        </references>
      </pivotArea>
    </chartFormat>
    <chartFormat chart="49" format="1">
      <pivotArea type="data" outline="0" fieldPosition="0">
        <references count="2">
          <reference field="4294967294" count="1" selected="0">
            <x v="0"/>
          </reference>
          <reference field="44" count="1" selected="0">
            <x v="1"/>
          </reference>
        </references>
      </pivotArea>
    </chartFormat>
    <chartFormat chart="49" format="2">
      <pivotArea type="data" outline="0" fieldPosition="0">
        <references count="2">
          <reference field="4294967294" count="1" selected="0">
            <x v="0"/>
          </reference>
          <reference field="44" count="1" selected="0">
            <x v="0"/>
          </reference>
        </references>
      </pivotArea>
    </chartFormat>
    <chartFormat chart="53" format="6" series="1">
      <pivotArea type="data" outline="0" fieldPosition="0">
        <references count="1">
          <reference field="4294967294" count="1" selected="0">
            <x v="0"/>
          </reference>
        </references>
      </pivotArea>
    </chartFormat>
    <chartFormat chart="53" format="7">
      <pivotArea type="data" outline="0" fieldPosition="0">
        <references count="2">
          <reference field="4294967294" count="1" selected="0">
            <x v="0"/>
          </reference>
          <reference field="44" count="1" selected="0">
            <x v="0"/>
          </reference>
        </references>
      </pivotArea>
    </chartFormat>
    <chartFormat chart="53" format="8">
      <pivotArea type="data" outline="0" fieldPosition="0">
        <references count="2">
          <reference field="4294967294" count="1" selected="0">
            <x v="0"/>
          </reference>
          <reference field="44" count="1" selected="0">
            <x v="1"/>
          </reference>
        </references>
      </pivotArea>
    </chartFormat>
    <chartFormat chart="57" format="12" series="1">
      <pivotArea type="data" outline="0" fieldPosition="0">
        <references count="1">
          <reference field="4294967294" count="1" selected="0">
            <x v="0"/>
          </reference>
        </references>
      </pivotArea>
    </chartFormat>
    <chartFormat chart="57" format="13">
      <pivotArea type="data" outline="0" fieldPosition="0">
        <references count="2">
          <reference field="4294967294" count="1" selected="0">
            <x v="0"/>
          </reference>
          <reference field="44" count="1" selected="0">
            <x v="0"/>
          </reference>
        </references>
      </pivotArea>
    </chartFormat>
    <chartFormat chart="57" format="14">
      <pivotArea type="data" outline="0" fieldPosition="0">
        <references count="2">
          <reference field="4294967294" count="1" selected="0">
            <x v="0"/>
          </reference>
          <reference field="4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806662A-259F-4BF7-B375-F2FB469735C1}" name="PivotTable7"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51">
  <location ref="A19:B22" firstHeaderRow="1" firstDataRow="1" firstDataCol="1"/>
  <pivotFields count="83">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1"/>
        <item h="1" x="2"/>
        <item h="1" x="0"/>
        <item h="1" x="3"/>
        <item t="default"/>
      </items>
    </pivotField>
  </pivotFields>
  <rowFields count="1">
    <field x="28"/>
  </rowFields>
  <rowItems count="3">
    <i>
      <x/>
    </i>
    <i>
      <x v="1"/>
    </i>
    <i t="grand">
      <x/>
    </i>
  </rowItems>
  <colItems count="1">
    <i/>
  </colItems>
  <dataFields count="1">
    <dataField name="Count of Evaluation_Score" fld="2" subtotal="count" baseField="13" baseItem="0" numFmtId="10">
      <extLst>
        <ext xmlns:x14="http://schemas.microsoft.com/office/spreadsheetml/2009/9/main" uri="{E15A36E0-9728-4e99-A89B-3F7291B0FE68}">
          <x14:dataField pivotShowAs="percentOfParentRow"/>
        </ext>
      </extLst>
    </dataField>
  </dataFields>
  <chartFormats count="13">
    <chartFormat chart="13" format="7"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4" format="4" series="1">
      <pivotArea type="data" outline="0" fieldPosition="0">
        <references count="1">
          <reference field="4294967294" count="1" selected="0">
            <x v="0"/>
          </reference>
        </references>
      </pivotArea>
    </chartFormat>
    <chartFormat chart="44" format="5">
      <pivotArea type="data" outline="0" fieldPosition="0">
        <references count="2">
          <reference field="4294967294" count="1" selected="0">
            <x v="0"/>
          </reference>
          <reference field="28" count="1" selected="0">
            <x v="0"/>
          </reference>
        </references>
      </pivotArea>
    </chartFormat>
    <chartFormat chart="44" format="6">
      <pivotArea type="data" outline="0" fieldPosition="0">
        <references count="2">
          <reference field="4294967294" count="1" selected="0">
            <x v="0"/>
          </reference>
          <reference field="28" count="1" selected="0">
            <x v="1"/>
          </reference>
        </references>
      </pivotArea>
    </chartFormat>
    <chartFormat chart="47" format="10" series="1">
      <pivotArea type="data" outline="0" fieldPosition="0">
        <references count="1">
          <reference field="4294967294" count="1" selected="0">
            <x v="0"/>
          </reference>
        </references>
      </pivotArea>
    </chartFormat>
    <chartFormat chart="47" format="11">
      <pivotArea type="data" outline="0" fieldPosition="0">
        <references count="2">
          <reference field="4294967294" count="1" selected="0">
            <x v="0"/>
          </reference>
          <reference field="28" count="1" selected="0">
            <x v="0"/>
          </reference>
        </references>
      </pivotArea>
    </chartFormat>
    <chartFormat chart="47" format="12">
      <pivotArea type="data" outline="0" fieldPosition="0">
        <references count="2">
          <reference field="4294967294" count="1" selected="0">
            <x v="0"/>
          </reference>
          <reference field="28" count="1" selected="0">
            <x v="1"/>
          </reference>
        </references>
      </pivotArea>
    </chartFormat>
    <chartFormat chart="40" format="1">
      <pivotArea type="data" outline="0" fieldPosition="0">
        <references count="2">
          <reference field="4294967294" count="1" selected="0">
            <x v="0"/>
          </reference>
          <reference field="28" count="1" selected="0">
            <x v="0"/>
          </reference>
        </references>
      </pivotArea>
    </chartFormat>
    <chartFormat chart="40" format="2">
      <pivotArea type="data" outline="0" fieldPosition="0">
        <references count="2">
          <reference field="4294967294" count="1" selected="0">
            <x v="0"/>
          </reference>
          <reference field="2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 xr10:uid="{3BBD9BE1-A4D4-403D-93A9-DFE12C0A89FA}" sourceName="Performance">
  <pivotTables>
    <pivotTable tabId="9" name="PivotTable3"/>
    <pivotTable tabId="9" name="PivotTable5"/>
    <pivotTable tabId="8" name="PivotTable1"/>
    <pivotTable tabId="8" name="PivotTable2"/>
    <pivotTable tabId="9" name="PivotTable6"/>
    <pivotTable tabId="9" name="PivotTable7"/>
    <pivotTable tabId="9" name="PivotTable8"/>
    <pivotTable tabId="9" name="PivotTable9"/>
    <pivotTable tabId="9" name="PivotTable10"/>
    <pivotTable tabId="9" name="PivotTable11"/>
    <pivotTable tabId="9" name="PivotTable12"/>
    <pivotTable tabId="9" name="PivotTable13"/>
    <pivotTable tabId="9" name="PivotTable14"/>
    <pivotTable tabId="9" name="PivotTable15"/>
    <pivotTable tabId="9" name="PivotTable1"/>
  </pivotTables>
  <data>
    <tabular pivotCacheId="88776592">
      <items count="4">
        <i x="1" s="1"/>
        <i x="2"/>
        <i x="0"/>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37F334AF-9BD3-4518-A9E9-8F4C326DD0A1}" sourceName="Zone">
  <pivotTables>
    <pivotTable tabId="9" name="PivotTable5"/>
    <pivotTable tabId="9" name="PivotTable3"/>
    <pivotTable tabId="9" name="PivotTable7"/>
    <pivotTable tabId="9" name="PivotTable8"/>
    <pivotTable tabId="9" name="PivotTable9"/>
    <pivotTable tabId="9" name="PivotTable10"/>
    <pivotTable tabId="9" name="PivotTable11"/>
    <pivotTable tabId="9" name="PivotTable12"/>
    <pivotTable tabId="9" name="PivotTable13"/>
    <pivotTable tabId="9" name="PivotTable14"/>
    <pivotTable tabId="9" name="PivotTable15"/>
    <pivotTable tabId="9" name="PivotTable6"/>
    <pivotTable tabId="8" name="PivotTable1"/>
    <pivotTable tabId="8" name="PivotTable2"/>
    <pivotTable tabId="9" name="PivotTable1"/>
  </pivotTables>
  <data>
    <tabular pivotCacheId="88776592">
      <items count="4">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formance 1" xr10:uid="{8961ABAA-B613-4767-9866-B673F126FE67}" cache="Slicer_Performance" caption="Performance" rowHeight="241300"/>
  <slicer name="Performance 2" xr10:uid="{B6C2F437-8CF4-4BB4-BAAB-EE99C790E8F4}" cache="Slicer_Performance" caption="Performance" rowHeight="241300"/>
  <slicer name="Zone 1" xr10:uid="{70E3F0BE-AF70-4FC8-B7CA-3945401EB893}" cache="Slicer_Zone" caption="Zon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formance 3" xr10:uid="{036571E3-2651-4816-860F-31B31B2C53CB}" cache="Slicer_Performance" caption="Performance" rowHeight="241300"/>
  <slicer name="Zone 2" xr10:uid="{943A11F3-51E2-43A6-89F8-9A86A466393B}" cache="Slicer_Zone" caption="Zon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formance 4" xr10:uid="{AE7ACB74-3193-48B3-A07D-408D62D5BB06}" cache="Slicer_Performance" caption="Performance" rowHeight="241300"/>
  <slicer name="Zone 3" xr10:uid="{CEAD63C8-C265-467A-A759-7BC10E09BE6F}" cache="Slicer_Zone" caption="Zon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formance" xr10:uid="{638CC2C6-08A7-4FA0-8E2E-1C3A6FC83135}" cache="Slicer_Performance" caption="Performance" rowHeight="241300"/>
  <slicer name="Zone" xr10:uid="{84A20630-2910-4294-BC36-C76F15E9E6AA}" cache="Slicer_Zone" caption="Zon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3CA7AE-05A7-488C-AAF8-0E969D828902}" name="Table1" displayName="Table1" ref="A1:CF62" totalsRowShown="0" headerRowDxfId="435" headerRowBorderDxfId="434" tableBorderDxfId="433" totalsRowBorderDxfId="432">
  <autoFilter ref="A1:CF62" xr:uid="{393CA7AE-05A7-488C-AAF8-0E969D828902}"/>
  <sortState xmlns:xlrd2="http://schemas.microsoft.com/office/spreadsheetml/2017/richdata2" ref="A2:CF62">
    <sortCondition descending="1" ref="CF2:CF62"/>
  </sortState>
  <tableColumns count="84">
    <tableColumn id="1" xr3:uid="{9E584131-76EA-4506-B27E-B521EA71A9ED}" name="Evaluation_ID" dataDxfId="431"/>
    <tableColumn id="2" xr3:uid="{C49F5776-D4CE-480B-B5B7-8602BD7921A8}" name="Evaluation_Date" dataDxfId="430"/>
    <tableColumn id="3" xr3:uid="{04DFF31F-B8D3-4DD6-BF68-27C8CDC69445}" name="Evaluation_Score" dataDxfId="429"/>
    <tableColumn id="4" xr3:uid="{3CCC774A-F4DD-4177-ACD4-ACBAF2724BD0}" name="STORE AMBIANCE" dataDxfId="428"/>
    <tableColumn id="5" xr3:uid="{072BE71F-254D-49AC-A2F9-B095AA203252}" name="FIRST IMPRESSIONS" dataDxfId="427"/>
    <tableColumn id="6" xr3:uid="{DFEDE947-4A7C-4405-9D92-99D9C4DA2B69}" name="DISCOVERY" dataDxfId="426"/>
    <tableColumn id="7" xr3:uid="{410AD043-23E5-4A27-B14C-5B71DBDED49F}" name="RECOMMENDATIONS" dataDxfId="425"/>
    <tableColumn id="8" xr3:uid="{6AE2F426-D959-4B67-B732-224FB98C59B6}" name="TRIAL EXPERIENCE &amp; UPSELL" dataDxfId="424"/>
    <tableColumn id="9" xr3:uid="{261B3507-02F6-4347-8AB1-0BD49066F3A0}" name="OBJECTION HANDLING" dataDxfId="423"/>
    <tableColumn id="10" xr3:uid="{C8A5A24B-9E21-4B96-AD53-1BF51E9237C2}" name="CLOSURE &amp; CARE" dataDxfId="422"/>
    <tableColumn id="11" xr3:uid="{8BFB9DE0-EF0B-40AB-8850-EF66242934FB}" name="OVERALL EXPERIENCE" dataDxfId="421"/>
    <tableColumn id="12" xr3:uid="{5AC494FD-092B-44CA-A0E9-E720ABDD1332}" name="Location_City" dataDxfId="420"/>
    <tableColumn id="13" xr3:uid="{56919D3C-BB18-4EE6-8F46-B0CC5AA706FC}" name="Location_State" dataDxfId="419"/>
    <tableColumn id="14" xr3:uid="{A4AC1D2F-B60A-4C39-A7F1-40902195A2C6}" name="Zone" dataDxfId="418"/>
    <tableColumn id="15" xr3:uid="{93777785-8C03-41AA-8A9D-2D7C8C4A5A3E}" name="Location_Country" dataDxfId="417"/>
    <tableColumn id="16" xr3:uid="{06D71669-7659-460D-8E53-158CE7FB7AE6}" name="Time of entry:" dataDxfId="416"/>
    <tableColumn id="17" xr3:uid="{897603BA-25A0-44C3-BD61-60F699FEAC25}" name="Time of exit:" dataDxfId="415"/>
    <tableColumn id="18" xr3:uid="{D21CC420-FF12-41E2-B14B-1415902F7A19}" name="Duration of visit:" dataDxfId="414"/>
    <tableColumn id="19" xr3:uid="{2735C905-A5B4-468B-85FE-5DB9F76DA62C}" name="How many Style Advisors were present in the store during your visit?" dataDxfId="413"/>
    <tableColumn id="20" xr3:uid="{B73852C9-6825-4239-99E9-887234D633C5}" name="How many customers were present in the store during your visit?" dataDxfId="412"/>
    <tableColumn id="21" xr3:uid="{D4A29CA0-5E96-4738-AD5F-5EB9AF02B34D}" name="Age of the Auditor:" dataDxfId="411"/>
    <tableColumn id="22" xr3:uid="{6F6F2D43-2E50-4F84-85F4-CE2C438B4D0C}" name="Gender of Auditor:" dataDxfId="410"/>
    <tableColumn id="23" xr3:uid="{1B6F9B6D-5885-43BD-9832-4F5F66D1F0F3}" name="Please describe what you were wearing during your visit." dataDxfId="409"/>
    <tableColumn id="24" xr3:uid="{58698D96-AE7E-4CEA-BC0C-89FF9403CC50}" name="Name of the Style Advisor who attended to you:" dataDxfId="408"/>
    <tableColumn id="25" xr3:uid="{6442B46D-2EF6-4D54-BC72-A940B8C40794}" name="Please provide a detailed physical description (gender, approx. height, complexion, hair colour, wore spectacles, wearing Company branded t-shirt, plain jeans, shoes, proper shave and hairstyle done, etc.)" dataDxfId="407"/>
    <tableColumn id="26" xr3:uid="{B69F1AA6-8AAA-48AA-8A8D-2C7B1F8975C1}" name="1.1 -  Was the exterior signage clean and well lit?" dataDxfId="406"/>
    <tableColumn id="27" xr3:uid="{89F21EC3-4C50-40C8-92A3-99307DBF0309}" name="1.2 -  Was the store threshold, entrance and overall look inviting?" dataDxfId="405"/>
    <tableColumn id="28" xr3:uid="{8C159AD6-BAD2-4B19-B558-790585226C08}" name="1.3 -  Were all the fixtures and other tangibles in good condition (walls, lights, floor, etc.)?" dataDxfId="404"/>
    <tableColumn id="29" xr3:uid="{9B5039F3-0BF4-4394-9E7D-94BBDE34B8F2}" name="1.4 -  Was there any music playing at the store?" dataDxfId="403"/>
    <tableColumn id="30" xr3:uid="{138CDA4B-A156-4C2D-A270-E8CDCFF9BAF5}" name="1.5 -  Was the digital screen in the store operational during your visit?" dataDxfId="402"/>
    <tableColumn id="31" xr3:uid="{524359F7-6DB4-44FA-9F33-839AA577593E}" name="1.6 -  Did you see any cartons, etc. lying around?" dataDxfId="401"/>
    <tableColumn id="32" xr3:uid="{901E51C9-7ED7-4603-99FE-12BB757A9850}" name="1.7 - Was the merchandise displayed and arranged well on the drawers/shelves/display tables?" dataDxfId="400"/>
    <tableColumn id="33" xr3:uid="{4AA39CAA-56F5-4E63-BB3C-70FFB27FD729}" name="1.8 - Was the merchandise arranged according to the brand and frame type?" dataDxfId="399"/>
    <tableColumn id="34" xr3:uid="{19E704F0-618B-4E20-B868-E143A614068B}" name="1.9 - Upon your entrance, did you feel welcomed to freely move and explore the store?" dataDxfId="398"/>
    <tableColumn id="35" xr3:uid="{A3491D61-2795-4E3E-B8B5-75D386EF0EDC}" name="1.10 -  Additional remarks, if any." dataDxfId="397"/>
    <tableColumn id="36" xr3:uid="{F8073504-9F34-4A79-9856-92472CB69A69}" name="2.1 - What was your first impression when you entered the store? Please mention the details." dataDxfId="396"/>
    <tableColumn id="37" xr3:uid="{9151896B-3662-4A7D-9214-2EDA86E134CC}" name="2.1.1 Please justify your reason for the above marking." dataDxfId="395"/>
    <tableColumn id="38" xr3:uid="{95942685-38D6-4C14-BEBF-7ED3A83D7476}" name="2.2 - Were you acknowledged and greeted with the following:" dataDxfId="394"/>
    <tableColumn id="39" xr3:uid="{F167B7FE-4EDD-464F-94AD-7E03CD3BBBC8}" name="2.3 - How long did you have to wait to receive service from the Style Advisor (from the moment you entered the store until you received service from the advisor)?" dataDxfId="393"/>
    <tableColumn id="40" xr3:uid="{5E1FDDE3-FDCC-435C-B7E7-2D28E1BCC654}" name="2.4 - Was the store temperature maintained at a comfortable level?" dataDxfId="392"/>
    <tableColumn id="41" xr3:uid="{635817B6-39BD-4AE0-A230-85F8D102F077}" name="2.5 - Was there a pleasant aroma inside the store?" dataDxfId="391"/>
    <tableColumn id="42" xr3:uid="{90D71C00-7FC4-4BE8-8D01-71C627C249C0}" name="2.6 - Were the racks and signages for offers neat and clean, and was the cashier desk neat and well stocked?" dataDxfId="390"/>
    <tableColumn id="43" xr3:uid="{B26EE55D-4454-4DD5-9A73-15C563579561}" name="2.7 -   Were you proactively approached by the Style Advisor to initiate in an icebreaking, non transactional conversation? (Eg: &quot;Nice shades/watch/denims!&quot;, &quot;I must say you have great taste&quot;)" dataDxfId="389"/>
    <tableColumn id="44" xr3:uid="{0F84DC88-689F-44D7-80A7-33C7AF584DF8}" name="2.8 - Were you given assistance with your bags, if you had any? (mark N/A if you did not have any bags)" dataDxfId="388"/>
    <tableColumn id="45" xr3:uid="{51B47938-80FF-4F7C-8585-272A216DFE82}" name="3.1 -   Did Style Advisor proactively engage you in a conversation to understand your needs and wants? Questions may include occasion/reason for purchase, lifestyle, choice of colour, style, material, volume, function, size, etc." dataDxfId="387"/>
    <tableColumn id="46" xr3:uid="{3D25F2A7-BACE-482E-BCC4-4FAE8D93670B}" name="3.2 - Did Style Advisor genuinely show an interest in your needs and listen to you empathically?" dataDxfId="386"/>
    <tableColumn id="47" xr3:uid="{91316FDA-A29A-47B8-BEDB-46C5C233A13B}" name="3.3 - What were the questions asked by the Style Advisor to discover your needs?" dataDxfId="385"/>
    <tableColumn id="48" xr3:uid="{80A7C890-ECB2-42BB-8378-4888243D33D8}" name="3.4 - While presenting the product, did the Style Advisor tell you about the brand?" dataDxfId="384"/>
    <tableColumn id="49" xr3:uid="{3F01F6E8-CB38-4395-BCF4-CD1DC5610E5F}" name="3.5 - Additional remarks, if any." dataDxfId="383"/>
    <tableColumn id="50" xr3:uid="{4940EAAA-5BA7-4F45-A94E-9A3F56B1F14D}" name="3.6 - When you stated your interest in a specific brand, did the Style Advisor respond by asking you questions about your product needs?" dataDxfId="382"/>
    <tableColumn id="51" xr3:uid="{2A0CF559-1FA1-4E33-92AA-362F1F3F78AF}" name="3.6.1 - If yes, what were the questions asked pertaining to that brand?" dataDxfId="381"/>
    <tableColumn id="52" xr3:uid="{A7739941-8EA8-43E9-81FF-8AA7B19E0881}" name="4.1 - Were multiple options introduced  across the brands as per your needs?" dataDxfId="380"/>
    <tableColumn id="53" xr3:uid="{AA0A5E00-6826-4B93-8475-B732722830CC}" name="4.2 - Did Style Advisor share the current season's inspiration or craftsmanship of the product?" dataDxfId="379"/>
    <tableColumn id="54" xr3:uid="{0EC1B99B-2E80-42C6-8C59-0B90859ABAF4}" name="4.3 - While showing the options, did the Style Advisor talk about the characteristics of the product and how it will benefit you and meet your needs? (This may include the name of the product, their style, quality or type of material, comfort, etc.)" dataDxfId="378"/>
    <tableColumn id="55" xr3:uid="{6B8CFA54-15EF-4812-B274-C5D0BA72AFE3}" name="4.4 - Did they briefly share the brand story with you?" dataDxfId="377"/>
    <tableColumn id="56" xr3:uid="{E35DC21A-3C45-4194-84E5-5317CB521693}" name="5.1 - Were you encouraged to touch/feel and try the products?" dataDxfId="376"/>
    <tableColumn id="57" xr3:uid="{DF2F9511-51B9-4681-878E-01FC207DE625}" name="5.2 - Did Style Advisor offer compliments/corrections post-trial?" dataDxfId="375"/>
    <tableColumn id="58" xr3:uid="{0090CD0C-AE9C-4B40-9674-83BD687447EF}" name="5.3 - Did the Style Advisor offer appropriate recommendations as per your facial characteristics and anatomy?" dataDxfId="374"/>
    <tableColumn id="59" xr3:uid="{F61AB2F0-1EAD-411E-82D9-01DB87E94AA9}" name="5.4 - Did the Style Advisor clean the sunglasses before the trial?" dataDxfId="373"/>
    <tableColumn id="60" xr3:uid="{7D95CD6D-88FE-4C84-A0C7-4C6B1CD566C0}" name="5.5 - Did the Style Advisor use the styling tray and microfiber cloth during the trial and demonstration?" dataDxfId="372"/>
    <tableColumn id="61" xr3:uid="{99E387D7-07C2-4A30-9B7B-27841E9BF833}" name="5.6 - Did the Style Advisor try to get your feedback as well as give suggestions about the products being shown and tried on?" dataDxfId="371"/>
    <tableColumn id="62" xr3:uid="{AC549CE5-EB5B-4373-B314-AF76ADADDB8F}" name="5.7 - Did the Style Advisor try to up-sell products from different categories? (Recommend product eg New arrivals, festive collections etc)?" dataDxfId="370"/>
    <tableColumn id="63" xr3:uid="{C1C6CFDA-BD30-4D25-AED2-48E83ACE22C8}" name="5.8 - Please mention the details of the product recommended." dataDxfId="369"/>
    <tableColumn id="64" xr3:uid="{44A5E902-FC82-4402-B590-BD0C1A3D1327}" name="5.9 - Please share your overall trial experience." dataDxfId="368"/>
    <tableColumn id="65" xr3:uid="{C5444792-5D56-4694-B091-E5B5391FFEA5}" name="6.1 - What objection did you raise during the visit for the recommended product/brand?" dataDxfId="367"/>
    <tableColumn id="66" xr3:uid="{AB70FF66-0D8C-40A8-BE19-E4AAE0C6A92D}" name="6.1.1 - If other, please elaborate" dataDxfId="366"/>
    <tableColumn id="67" xr3:uid="{290F3379-80EC-45B1-B480-AEA2FBA7FACD}" name="6.2 - If you raised an objection on a product, did the Style Advisor make an effort to understand the reason for your hesitation?" dataDxfId="365"/>
    <tableColumn id="68" xr3:uid="{485840B3-A632-4BB9-9E1D-52ABF3733B5E}" name="6.3 - Did the Style Advisor answer your objection appropriately and address the concern that you brought up?" dataDxfId="364"/>
    <tableColumn id="69" xr3:uid="{855E5BF2-BB83-449E-8C22-047B98C6DB7F}" name="6.4 -    Did the Style Advisor show you any other product to match your need?" dataDxfId="363"/>
    <tableColumn id="70" xr3:uid="{8342B0B1-7A70-4B7A-A772-CDA5162DCB90}" name="7.1 - At the end of the interaction, did the Style Advisor do any of the following?" dataDxfId="362"/>
    <tableColumn id="71" xr3:uid="{22DCB4ED-D1B7-486D-9538-9876ED553E14}" name="7.1.1 - If other, please specify." dataDxfId="361"/>
    <tableColumn id="72" xr3:uid="{0FAAAEDE-A4D3-461A-A25A-ADE01C16E1B5}" name="7.2 - Did the Style Advisor try to close the sale in a pleasant and positive manner?" dataDxfId="360"/>
    <tableColumn id="73" xr3:uid="{40ECBA75-E8C0-4583-81A1-C21784E1234F}" name="7.3 - Did the Style Advisor talk about the ongoing offers during the conversation?" dataDxfId="359"/>
    <tableColumn id="74" xr3:uid="{2EFFB76D-AFFD-478B-B079-641A663B080D}" name="7.4 - Did the Style Advisor talk about the &quot;Sun Perks&quot; loyalty program?" dataDxfId="358"/>
    <tableColumn id="75" xr3:uid="{B5AEC22E-9C84-4355-B13F-F5267514C041}" name="7.5 - Did the Style Advisor talk about the benefits of  &quot;Perfect Pair Promise&quot;?" dataDxfId="357"/>
    <tableColumn id="76" xr3:uid="{09147DD1-81DA-4AC6-BFBF-D9A20092BE71}" name="7.6 - Did the Style Advisor's attitude change when he/she realized that you would not be buying the product on the same day?" dataDxfId="356"/>
    <tableColumn id="77" xr3:uid="{DE9D0A51-B75C-44B7-99EB-D51FA633FF88}" name="7.7 - Did Style Advisor share a reason to come back (possibly including dates for an upcoming collection, any events or offers)?" dataDxfId="355"/>
    <tableColumn id="78" xr3:uid="{9F884121-F862-4A50-8D7A-1D8A4661A408}" name="7.8 - Did the Style Advisor thank you for visiting the store?" dataDxfId="354"/>
    <tableColumn id="79" xr3:uid="{D620FFF9-2C57-4030-A7E0-9ECF89A315B0}" name="7.9 - Did Style Advisor accompany you to the exit, bid you farewell in warm manner, and invite you to come back?" dataDxfId="353"/>
    <tableColumn id="80" xr3:uid="{4FE8E5B3-23F7-46EA-BBDB-B960DE0AEA2D}" name="8.1 - On a scale of 1 to 10, how likely is it that you will come back to the Sunglass Hut?" dataDxfId="352"/>
    <tableColumn id="81" xr3:uid="{E6FF9480-6C21-460D-99D8-2D8288941E7B}" name="8.2 - Did you find Style Advisor engaging &amp; displaying positive body language during entire conversation?" dataDxfId="351"/>
    <tableColumn id="82" xr3:uid="{0FFF9163-3B08-4DEE-A431-CE878C795CBA}" name="8.3 -   On a scale of 1 to 10, rate the Style Advisor on his/her overall assistance during the visit." dataDxfId="350"/>
    <tableColumn id="83" xr3:uid="{1FF31C43-0B70-49DA-87A5-200345A9CC19}" name="Performance" dataDxfId="349">
      <calculatedColumnFormula>IF(C2&gt;=90,"High Performer",IF(C2&gt;=70,"Average Performer",IF(C2&gt;=50,"Low Performer","Bottom Performer")))</calculatedColumnFormula>
    </tableColumn>
    <tableColumn id="84" xr3:uid="{C52F6726-E8CD-4421-81A6-3D16B913AD44}" name="Time Spend" dataDxfId="348">
      <calculatedColumnFormula>Q2-P2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6.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16.xml"/><Relationship Id="rId1"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C39FC-9A11-4D6A-B4B0-0B6EE4C4FD9A}">
  <dimension ref="A1"/>
  <sheetViews>
    <sheetView showGridLines="0" showRowColHeaders="0" zoomScaleNormal="100" workbookViewId="0"/>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67E32-A6EF-4C33-A189-592F75812D31}">
  <dimension ref="A1"/>
  <sheetViews>
    <sheetView showGridLines="0"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BA6AB-1F4A-4268-8712-20CA9CEC9EB2}">
  <dimension ref="A1"/>
  <sheetViews>
    <sheetView showGridLines="0" tabSelected="1"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F62"/>
  <sheetViews>
    <sheetView zoomScale="85" zoomScaleNormal="85" workbookViewId="0">
      <selection activeCell="AY3" sqref="AY3"/>
    </sheetView>
  </sheetViews>
  <sheetFormatPr defaultRowHeight="15" x14ac:dyDescent="0.25"/>
  <cols>
    <col min="1" max="1" width="17.140625" customWidth="1"/>
    <col min="2" max="2" width="19.7109375" customWidth="1"/>
    <col min="3" max="3" width="20.5703125" customWidth="1"/>
    <col min="4" max="4" width="20.7109375" customWidth="1"/>
    <col min="5" max="5" width="22.7109375" customWidth="1"/>
    <col min="6" max="6" width="16.85546875" customWidth="1"/>
    <col min="7" max="7" width="24" customWidth="1"/>
    <col min="8" max="8" width="30.85546875" customWidth="1"/>
    <col min="9" max="9" width="25.140625" customWidth="1"/>
    <col min="10" max="10" width="19.85546875" customWidth="1"/>
    <col min="11" max="11" width="24.42578125" customWidth="1"/>
    <col min="12" max="12" width="16.5703125" customWidth="1"/>
    <col min="13" max="13" width="18.140625" customWidth="1"/>
    <col min="14" max="14" width="9.140625" customWidth="1"/>
    <col min="15" max="15" width="21" customWidth="1"/>
    <col min="16" max="16" width="20" bestFit="1" customWidth="1"/>
    <col min="17" max="17" width="18.28515625" bestFit="1" customWidth="1"/>
    <col min="18" max="18" width="22.28515625" bestFit="1" customWidth="1"/>
    <col min="19" max="19" width="71.5703125" customWidth="1"/>
    <col min="20" max="20" width="68" customWidth="1"/>
    <col min="21" max="21" width="22" customWidth="1"/>
    <col min="22" max="22" width="21.85546875" customWidth="1"/>
    <col min="23" max="23" width="183.140625" customWidth="1"/>
    <col min="24" max="24" width="51.140625" customWidth="1"/>
    <col min="25" max="25" width="228" customWidth="1"/>
    <col min="26" max="26" width="50.7109375" customWidth="1"/>
    <col min="27" max="27" width="68" customWidth="1"/>
    <col min="28" max="28" width="87.140625" customWidth="1"/>
    <col min="29" max="29" width="49.85546875" customWidth="1"/>
    <col min="30" max="30" width="72.140625" customWidth="1"/>
    <col min="31" max="31" width="51.28515625" customWidth="1"/>
    <col min="32" max="32" width="105.42578125" customWidth="1"/>
    <col min="33" max="33" width="79" customWidth="1"/>
    <col min="34" max="34" width="86.42578125" customWidth="1"/>
    <col min="35" max="35" width="255.7109375" customWidth="1"/>
    <col min="36" max="36" width="90.140625" customWidth="1"/>
    <col min="37" max="37" width="57.28515625" customWidth="1"/>
    <col min="38" max="38" width="64.140625" customWidth="1"/>
    <col min="39" max="39" width="155.7109375" customWidth="1"/>
    <col min="40" max="40" width="69.5703125" customWidth="1"/>
    <col min="41" max="41" width="52.7109375" customWidth="1"/>
    <col min="42" max="42" width="105.7109375" customWidth="1"/>
    <col min="43" max="43" width="184.28515625" customWidth="1"/>
    <col min="44" max="44" width="100.28515625" customWidth="1"/>
    <col min="45" max="45" width="217.7109375" customWidth="1"/>
    <col min="46" max="46" width="92.140625" customWidth="1"/>
    <col min="47" max="47" width="255.7109375" customWidth="1"/>
    <col min="48" max="48" width="84.85546875" customWidth="1"/>
    <col min="49" max="49" width="255.7109375" customWidth="1"/>
    <col min="50" max="50" width="131.28515625" customWidth="1"/>
    <col min="51" max="51" width="255.7109375" customWidth="1"/>
    <col min="52" max="52" width="79.85546875" customWidth="1"/>
    <col min="53" max="53" width="90.28515625" customWidth="1"/>
    <col min="54" max="54" width="234.28515625" customWidth="1"/>
    <col min="55" max="55" width="55.42578125" customWidth="1"/>
    <col min="56" max="56" width="65.85546875" customWidth="1"/>
    <col min="57" max="57" width="66" customWidth="1"/>
    <col min="58" max="58" width="105.85546875" customWidth="1"/>
    <col min="59" max="59" width="65.7109375" customWidth="1"/>
    <col min="60" max="60" width="98.5703125" customWidth="1"/>
    <col min="61" max="61" width="120.140625" customWidth="1"/>
    <col min="62" max="62" width="133" customWidth="1"/>
    <col min="63" max="64" width="255.7109375" customWidth="1"/>
    <col min="65" max="65" width="86.42578125" customWidth="1"/>
    <col min="66" max="66" width="34.85546875" customWidth="1"/>
    <col min="67" max="67" width="121.7109375" customWidth="1"/>
    <col min="68" max="68" width="105" customWidth="1"/>
    <col min="69" max="69" width="80.28515625" customWidth="1"/>
    <col min="70" max="70" width="255.7109375" customWidth="1"/>
    <col min="71" max="71" width="63" customWidth="1"/>
    <col min="72" max="72" width="83.5703125" customWidth="1"/>
    <col min="73" max="73" width="83.7109375" customWidth="1"/>
    <col min="74" max="74" width="72.7109375" customWidth="1"/>
    <col min="75" max="75" width="77.85546875" customWidth="1"/>
    <col min="76" max="76" width="121.28515625" customWidth="1"/>
    <col min="77" max="77" width="122.28515625" customWidth="1"/>
    <col min="78" max="78" width="60.85546875" customWidth="1"/>
    <col min="79" max="79" width="109.140625" customWidth="1"/>
    <col min="80" max="80" width="86.42578125" customWidth="1"/>
    <col min="81" max="81" width="101.5703125" customWidth="1"/>
    <col min="82" max="82" width="92.42578125" bestFit="1" customWidth="1"/>
    <col min="83" max="83" width="18.140625" bestFit="1" customWidth="1"/>
    <col min="84" max="84" width="16.42578125" bestFit="1" customWidth="1"/>
  </cols>
  <sheetData>
    <row r="1" spans="1:84" s="2" customFormat="1" ht="15.75" x14ac:dyDescent="0.25">
      <c r="A1" s="36" t="s">
        <v>0</v>
      </c>
      <c r="B1" s="37" t="s">
        <v>1</v>
      </c>
      <c r="C1" s="37" t="s">
        <v>2</v>
      </c>
      <c r="D1" s="37" t="s">
        <v>3</v>
      </c>
      <c r="E1" s="37" t="s">
        <v>4</v>
      </c>
      <c r="F1" s="37" t="s">
        <v>5</v>
      </c>
      <c r="G1" s="37" t="s">
        <v>6</v>
      </c>
      <c r="H1" s="37" t="s">
        <v>7</v>
      </c>
      <c r="I1" s="37" t="s">
        <v>8</v>
      </c>
      <c r="J1" s="37" t="s">
        <v>9</v>
      </c>
      <c r="K1" s="37" t="s">
        <v>10</v>
      </c>
      <c r="L1" s="37" t="s">
        <v>11</v>
      </c>
      <c r="M1" s="37" t="s">
        <v>12</v>
      </c>
      <c r="N1" s="37" t="s">
        <v>13</v>
      </c>
      <c r="O1" s="37" t="s">
        <v>14</v>
      </c>
      <c r="P1" s="37" t="s">
        <v>15</v>
      </c>
      <c r="Q1" s="37" t="s">
        <v>16</v>
      </c>
      <c r="R1" s="37" t="s">
        <v>17</v>
      </c>
      <c r="S1" s="37" t="s">
        <v>18</v>
      </c>
      <c r="T1" s="37" t="s">
        <v>19</v>
      </c>
      <c r="U1" s="37" t="s">
        <v>20</v>
      </c>
      <c r="V1" s="37" t="s">
        <v>21</v>
      </c>
      <c r="W1" s="37" t="s">
        <v>22</v>
      </c>
      <c r="X1" s="37" t="s">
        <v>23</v>
      </c>
      <c r="Y1" s="37" t="s">
        <v>24</v>
      </c>
      <c r="Z1" s="37" t="s">
        <v>25</v>
      </c>
      <c r="AA1" s="37" t="s">
        <v>26</v>
      </c>
      <c r="AB1" s="37" t="s">
        <v>27</v>
      </c>
      <c r="AC1" s="37" t="s">
        <v>28</v>
      </c>
      <c r="AD1" s="37" t="s">
        <v>29</v>
      </c>
      <c r="AE1" s="37" t="s">
        <v>30</v>
      </c>
      <c r="AF1" s="37" t="s">
        <v>31</v>
      </c>
      <c r="AG1" s="37" t="s">
        <v>32</v>
      </c>
      <c r="AH1" s="37" t="s">
        <v>33</v>
      </c>
      <c r="AI1" s="37" t="s">
        <v>34</v>
      </c>
      <c r="AJ1" s="37" t="s">
        <v>35</v>
      </c>
      <c r="AK1" s="37" t="s">
        <v>36</v>
      </c>
      <c r="AL1" s="37" t="s">
        <v>37</v>
      </c>
      <c r="AM1" s="37" t="s">
        <v>38</v>
      </c>
      <c r="AN1" s="37" t="s">
        <v>39</v>
      </c>
      <c r="AO1" s="37" t="s">
        <v>40</v>
      </c>
      <c r="AP1" s="37" t="s">
        <v>41</v>
      </c>
      <c r="AQ1" s="37" t="s">
        <v>42</v>
      </c>
      <c r="AR1" s="37" t="s">
        <v>43</v>
      </c>
      <c r="AS1" s="37" t="s">
        <v>44</v>
      </c>
      <c r="AT1" s="37" t="s">
        <v>45</v>
      </c>
      <c r="AU1" s="37" t="s">
        <v>46</v>
      </c>
      <c r="AV1" s="37" t="s">
        <v>47</v>
      </c>
      <c r="AW1" s="37" t="s">
        <v>48</v>
      </c>
      <c r="AX1" s="37" t="s">
        <v>49</v>
      </c>
      <c r="AY1" s="37" t="s">
        <v>50</v>
      </c>
      <c r="AZ1" s="37" t="s">
        <v>51</v>
      </c>
      <c r="BA1" s="37" t="s">
        <v>52</v>
      </c>
      <c r="BB1" s="37" t="s">
        <v>53</v>
      </c>
      <c r="BC1" s="37" t="s">
        <v>54</v>
      </c>
      <c r="BD1" s="37" t="s">
        <v>55</v>
      </c>
      <c r="BE1" s="37" t="s">
        <v>56</v>
      </c>
      <c r="BF1" s="37" t="s">
        <v>57</v>
      </c>
      <c r="BG1" s="37" t="s">
        <v>58</v>
      </c>
      <c r="BH1" s="37" t="s">
        <v>59</v>
      </c>
      <c r="BI1" s="37" t="s">
        <v>60</v>
      </c>
      <c r="BJ1" s="37" t="s">
        <v>61</v>
      </c>
      <c r="BK1" s="37" t="s">
        <v>62</v>
      </c>
      <c r="BL1" s="37" t="s">
        <v>63</v>
      </c>
      <c r="BM1" s="37" t="s">
        <v>64</v>
      </c>
      <c r="BN1" s="37" t="s">
        <v>65</v>
      </c>
      <c r="BO1" s="37" t="s">
        <v>66</v>
      </c>
      <c r="BP1" s="37" t="s">
        <v>67</v>
      </c>
      <c r="BQ1" s="37" t="s">
        <v>68</v>
      </c>
      <c r="BR1" s="37" t="s">
        <v>69</v>
      </c>
      <c r="BS1" s="37" t="s">
        <v>70</v>
      </c>
      <c r="BT1" s="37" t="s">
        <v>71</v>
      </c>
      <c r="BU1" s="37" t="s">
        <v>72</v>
      </c>
      <c r="BV1" s="37" t="s">
        <v>73</v>
      </c>
      <c r="BW1" s="37" t="s">
        <v>74</v>
      </c>
      <c r="BX1" s="37" t="s">
        <v>75</v>
      </c>
      <c r="BY1" s="37" t="s">
        <v>76</v>
      </c>
      <c r="BZ1" s="37" t="s">
        <v>77</v>
      </c>
      <c r="CA1" s="37" t="s">
        <v>78</v>
      </c>
      <c r="CB1" s="37" t="s">
        <v>79</v>
      </c>
      <c r="CC1" s="37" t="s">
        <v>80</v>
      </c>
      <c r="CD1" s="38" t="s">
        <v>81</v>
      </c>
      <c r="CE1" s="37" t="s">
        <v>794</v>
      </c>
      <c r="CF1" s="38" t="s">
        <v>806</v>
      </c>
    </row>
    <row r="2" spans="1:84" x14ac:dyDescent="0.25">
      <c r="A2" s="27">
        <v>11098282</v>
      </c>
      <c r="B2" s="1" t="s">
        <v>487</v>
      </c>
      <c r="C2" s="1">
        <v>96</v>
      </c>
      <c r="D2" s="1">
        <v>100</v>
      </c>
      <c r="E2" s="1">
        <v>100</v>
      </c>
      <c r="F2" s="1">
        <v>80</v>
      </c>
      <c r="G2" s="1">
        <v>83</v>
      </c>
      <c r="H2" s="1">
        <v>100</v>
      </c>
      <c r="I2" s="1">
        <v>100</v>
      </c>
      <c r="J2" s="1">
        <v>100</v>
      </c>
      <c r="K2" s="1">
        <v>100</v>
      </c>
      <c r="L2" s="1" t="s">
        <v>431</v>
      </c>
      <c r="M2" s="1" t="s">
        <v>432</v>
      </c>
      <c r="N2" s="1" t="s">
        <v>433</v>
      </c>
      <c r="O2" s="1" t="s">
        <v>86</v>
      </c>
      <c r="P2" s="1" t="s">
        <v>675</v>
      </c>
      <c r="Q2" s="1" t="s">
        <v>676</v>
      </c>
      <c r="R2" s="1">
        <v>4560</v>
      </c>
      <c r="S2" s="1">
        <v>4</v>
      </c>
      <c r="T2" s="1">
        <v>1</v>
      </c>
      <c r="U2" s="1">
        <v>51</v>
      </c>
      <c r="V2" s="1" t="s">
        <v>172</v>
      </c>
      <c r="W2" s="1" t="s">
        <v>677</v>
      </c>
      <c r="X2" s="1" t="s">
        <v>678</v>
      </c>
      <c r="Y2" s="1" t="s">
        <v>679</v>
      </c>
      <c r="Z2" s="1" t="s">
        <v>93</v>
      </c>
      <c r="AA2" s="1" t="s">
        <v>93</v>
      </c>
      <c r="AB2" s="1" t="s">
        <v>93</v>
      </c>
      <c r="AC2" s="1" t="s">
        <v>93</v>
      </c>
      <c r="AD2" s="1" t="s">
        <v>93</v>
      </c>
      <c r="AE2" s="1" t="s">
        <v>94</v>
      </c>
      <c r="AF2" s="1" t="s">
        <v>93</v>
      </c>
      <c r="AG2" s="1" t="s">
        <v>93</v>
      </c>
      <c r="AH2" s="1" t="s">
        <v>93</v>
      </c>
      <c r="AI2" s="1" t="s">
        <v>680</v>
      </c>
      <c r="AJ2" s="1" t="s">
        <v>96</v>
      </c>
      <c r="AK2" s="1"/>
      <c r="AL2" s="1" t="s">
        <v>117</v>
      </c>
      <c r="AM2" s="1" t="s">
        <v>118</v>
      </c>
      <c r="AN2" s="1" t="s">
        <v>93</v>
      </c>
      <c r="AO2" s="1" t="s">
        <v>93</v>
      </c>
      <c r="AP2" s="1" t="s">
        <v>93</v>
      </c>
      <c r="AQ2" s="1" t="s">
        <v>93</v>
      </c>
      <c r="AR2" s="1" t="s">
        <v>99</v>
      </c>
      <c r="AS2" s="1" t="s">
        <v>93</v>
      </c>
      <c r="AT2" s="1" t="s">
        <v>93</v>
      </c>
      <c r="AU2" s="1" t="s">
        <v>681</v>
      </c>
      <c r="AV2" s="1" t="s">
        <v>93</v>
      </c>
      <c r="AW2" s="1" t="s">
        <v>682</v>
      </c>
      <c r="AX2" s="1" t="s">
        <v>94</v>
      </c>
      <c r="AY2" s="1"/>
      <c r="AZ2" s="1" t="s">
        <v>93</v>
      </c>
      <c r="BA2" s="1" t="s">
        <v>93</v>
      </c>
      <c r="BB2" s="1" t="s">
        <v>93</v>
      </c>
      <c r="BC2" s="1" t="s">
        <v>94</v>
      </c>
      <c r="BD2" s="1" t="s">
        <v>93</v>
      </c>
      <c r="BE2" s="1" t="s">
        <v>93</v>
      </c>
      <c r="BF2" s="1" t="s">
        <v>93</v>
      </c>
      <c r="BG2" s="1" t="s">
        <v>93</v>
      </c>
      <c r="BH2" s="1" t="s">
        <v>93</v>
      </c>
      <c r="BI2" s="1" t="s">
        <v>93</v>
      </c>
      <c r="BJ2" s="1" t="s">
        <v>93</v>
      </c>
      <c r="BK2" s="1" t="s">
        <v>683</v>
      </c>
      <c r="BL2" s="1" t="s">
        <v>684</v>
      </c>
      <c r="BM2" s="1" t="s">
        <v>104</v>
      </c>
      <c r="BN2" s="1"/>
      <c r="BO2" s="1" t="s">
        <v>93</v>
      </c>
      <c r="BP2" s="1" t="s">
        <v>93</v>
      </c>
      <c r="BQ2" s="1" t="s">
        <v>93</v>
      </c>
      <c r="BR2" s="1" t="s">
        <v>685</v>
      </c>
      <c r="BS2" s="1"/>
      <c r="BT2" s="1" t="s">
        <v>93</v>
      </c>
      <c r="BU2" s="1" t="s">
        <v>93</v>
      </c>
      <c r="BV2" s="1" t="s">
        <v>93</v>
      </c>
      <c r="BW2" s="1" t="s">
        <v>93</v>
      </c>
      <c r="BX2" s="1" t="s">
        <v>94</v>
      </c>
      <c r="BY2" s="1" t="s">
        <v>93</v>
      </c>
      <c r="BZ2" s="1" t="s">
        <v>93</v>
      </c>
      <c r="CA2" s="1" t="s">
        <v>93</v>
      </c>
      <c r="CB2" s="1">
        <v>9</v>
      </c>
      <c r="CC2" s="1" t="s">
        <v>93</v>
      </c>
      <c r="CD2" s="11">
        <v>9</v>
      </c>
      <c r="CE2" s="12" t="str">
        <f t="shared" ref="CE2:CE33" si="0">IF(C2&gt;=90,"High Performer",IF(C2&gt;=70,"Average Performer",IF(C2&gt;=50,"Low Performer","Bottom Performer")))</f>
        <v>High Performer</v>
      </c>
      <c r="CF2" s="29">
        <f t="shared" ref="CF2:CF33" si="1">Q2-P2</f>
        <v>5.2777777777777812E-2</v>
      </c>
    </row>
    <row r="3" spans="1:84" x14ac:dyDescent="0.25">
      <c r="A3" s="27">
        <v>11096780</v>
      </c>
      <c r="B3" s="1" t="s">
        <v>258</v>
      </c>
      <c r="C3" s="1">
        <v>41</v>
      </c>
      <c r="D3" s="1">
        <v>78</v>
      </c>
      <c r="E3" s="1">
        <v>78</v>
      </c>
      <c r="F3" s="1">
        <v>0</v>
      </c>
      <c r="G3" s="1">
        <v>33</v>
      </c>
      <c r="H3" s="1">
        <v>25</v>
      </c>
      <c r="I3" s="1">
        <v>33</v>
      </c>
      <c r="J3" s="1">
        <v>0</v>
      </c>
      <c r="K3" s="1">
        <v>100</v>
      </c>
      <c r="L3" s="1" t="s">
        <v>622</v>
      </c>
      <c r="M3" s="1" t="s">
        <v>623</v>
      </c>
      <c r="N3" s="1" t="s">
        <v>433</v>
      </c>
      <c r="O3" s="1" t="s">
        <v>86</v>
      </c>
      <c r="P3" s="1" t="s">
        <v>624</v>
      </c>
      <c r="Q3" s="1" t="s">
        <v>625</v>
      </c>
      <c r="R3" s="1">
        <v>3480</v>
      </c>
      <c r="S3" s="1">
        <v>3</v>
      </c>
      <c r="T3" s="1">
        <v>1</v>
      </c>
      <c r="U3" s="1">
        <v>66</v>
      </c>
      <c r="V3" s="1" t="s">
        <v>89</v>
      </c>
      <c r="W3" s="1" t="s">
        <v>626</v>
      </c>
      <c r="X3" s="1" t="s">
        <v>627</v>
      </c>
      <c r="Y3" s="1" t="s">
        <v>628</v>
      </c>
      <c r="Z3" s="1" t="s">
        <v>93</v>
      </c>
      <c r="AA3" s="1" t="s">
        <v>93</v>
      </c>
      <c r="AB3" s="1" t="s">
        <v>93</v>
      </c>
      <c r="AC3" s="1" t="s">
        <v>94</v>
      </c>
      <c r="AD3" s="1" t="s">
        <v>94</v>
      </c>
      <c r="AE3" s="1" t="s">
        <v>94</v>
      </c>
      <c r="AF3" s="1" t="s">
        <v>93</v>
      </c>
      <c r="AG3" s="1" t="s">
        <v>93</v>
      </c>
      <c r="AH3" s="1" t="s">
        <v>93</v>
      </c>
      <c r="AI3" s="1" t="s">
        <v>629</v>
      </c>
      <c r="AJ3" s="1" t="s">
        <v>630</v>
      </c>
      <c r="AK3" s="1"/>
      <c r="AL3" s="1" t="s">
        <v>97</v>
      </c>
      <c r="AM3" s="1" t="s">
        <v>118</v>
      </c>
      <c r="AN3" s="1" t="s">
        <v>93</v>
      </c>
      <c r="AO3" s="1" t="s">
        <v>93</v>
      </c>
      <c r="AP3" s="1" t="s">
        <v>93</v>
      </c>
      <c r="AQ3" s="1" t="s">
        <v>94</v>
      </c>
      <c r="AR3" s="1" t="s">
        <v>99</v>
      </c>
      <c r="AS3" s="1" t="s">
        <v>94</v>
      </c>
      <c r="AT3" s="1" t="s">
        <v>94</v>
      </c>
      <c r="AU3" s="1" t="s">
        <v>525</v>
      </c>
      <c r="AV3" s="1" t="s">
        <v>94</v>
      </c>
      <c r="AW3" s="1" t="s">
        <v>631</v>
      </c>
      <c r="AX3" s="1" t="s">
        <v>94</v>
      </c>
      <c r="AY3" s="1"/>
      <c r="AZ3" s="1" t="s">
        <v>94</v>
      </c>
      <c r="BA3" s="1" t="s">
        <v>94</v>
      </c>
      <c r="BB3" s="1" t="s">
        <v>93</v>
      </c>
      <c r="BC3" s="1" t="s">
        <v>94</v>
      </c>
      <c r="BD3" s="1" t="s">
        <v>93</v>
      </c>
      <c r="BE3" s="1" t="s">
        <v>94</v>
      </c>
      <c r="BF3" s="1" t="s">
        <v>94</v>
      </c>
      <c r="BG3" s="1" t="s">
        <v>94</v>
      </c>
      <c r="BH3" s="1" t="s">
        <v>94</v>
      </c>
      <c r="BI3" s="1" t="s">
        <v>94</v>
      </c>
      <c r="BJ3" s="1" t="s">
        <v>93</v>
      </c>
      <c r="BK3" s="1" t="s">
        <v>632</v>
      </c>
      <c r="BL3" s="1" t="s">
        <v>633</v>
      </c>
      <c r="BM3" s="1" t="s">
        <v>138</v>
      </c>
      <c r="BN3" s="1"/>
      <c r="BO3" s="1" t="s">
        <v>94</v>
      </c>
      <c r="BP3" s="1" t="s">
        <v>94</v>
      </c>
      <c r="BQ3" s="1" t="s">
        <v>93</v>
      </c>
      <c r="BR3" s="1" t="s">
        <v>293</v>
      </c>
      <c r="BS3" s="1"/>
      <c r="BT3" s="1" t="s">
        <v>94</v>
      </c>
      <c r="BU3" s="1" t="s">
        <v>94</v>
      </c>
      <c r="BV3" s="1" t="s">
        <v>94</v>
      </c>
      <c r="BW3" s="1" t="s">
        <v>94</v>
      </c>
      <c r="BX3" s="1" t="s">
        <v>93</v>
      </c>
      <c r="BY3" s="1" t="s">
        <v>94</v>
      </c>
      <c r="BZ3" s="1" t="s">
        <v>94</v>
      </c>
      <c r="CA3" s="1" t="s">
        <v>94</v>
      </c>
      <c r="CB3" s="1">
        <v>5</v>
      </c>
      <c r="CC3" s="1" t="s">
        <v>93</v>
      </c>
      <c r="CD3" s="11">
        <v>4</v>
      </c>
      <c r="CE3" s="12" t="str">
        <f t="shared" si="0"/>
        <v>Bottom Performer</v>
      </c>
      <c r="CF3" s="29">
        <f t="shared" si="1"/>
        <v>4.0277777777777746E-2</v>
      </c>
    </row>
    <row r="4" spans="1:84" x14ac:dyDescent="0.25">
      <c r="A4" s="27">
        <v>11108736</v>
      </c>
      <c r="B4" s="1" t="s">
        <v>736</v>
      </c>
      <c r="C4" s="1">
        <v>77</v>
      </c>
      <c r="D4" s="1">
        <v>100</v>
      </c>
      <c r="E4" s="1">
        <v>89</v>
      </c>
      <c r="F4" s="1">
        <v>80</v>
      </c>
      <c r="G4" s="1">
        <v>17</v>
      </c>
      <c r="H4" s="1">
        <v>100</v>
      </c>
      <c r="I4" s="1">
        <v>100</v>
      </c>
      <c r="J4" s="1">
        <v>57</v>
      </c>
      <c r="K4" s="1">
        <v>0</v>
      </c>
      <c r="L4" s="1" t="s">
        <v>246</v>
      </c>
      <c r="M4" s="1" t="s">
        <v>247</v>
      </c>
      <c r="N4" s="1" t="s">
        <v>169</v>
      </c>
      <c r="O4" s="1" t="s">
        <v>86</v>
      </c>
      <c r="P4" s="1" t="s">
        <v>737</v>
      </c>
      <c r="Q4" s="1" t="s">
        <v>653</v>
      </c>
      <c r="R4" s="1">
        <v>3240</v>
      </c>
      <c r="S4" s="1">
        <v>1</v>
      </c>
      <c r="T4" s="1">
        <v>2</v>
      </c>
      <c r="U4" s="1">
        <v>23</v>
      </c>
      <c r="V4" s="1" t="s">
        <v>89</v>
      </c>
      <c r="W4" s="1" t="s">
        <v>738</v>
      </c>
      <c r="X4" s="1" t="s">
        <v>739</v>
      </c>
      <c r="Y4" s="1" t="s">
        <v>740</v>
      </c>
      <c r="Z4" s="1" t="s">
        <v>99</v>
      </c>
      <c r="AA4" s="1" t="s">
        <v>93</v>
      </c>
      <c r="AB4" s="1" t="s">
        <v>93</v>
      </c>
      <c r="AC4" s="1" t="s">
        <v>93</v>
      </c>
      <c r="AD4" s="1" t="s">
        <v>99</v>
      </c>
      <c r="AE4" s="1" t="s">
        <v>94</v>
      </c>
      <c r="AF4" s="1" t="s">
        <v>93</v>
      </c>
      <c r="AG4" s="1" t="s">
        <v>93</v>
      </c>
      <c r="AH4" s="1" t="s">
        <v>93</v>
      </c>
      <c r="AI4" s="1" t="s">
        <v>741</v>
      </c>
      <c r="AJ4" s="1" t="s">
        <v>116</v>
      </c>
      <c r="AK4" s="1"/>
      <c r="AL4" s="1" t="s">
        <v>117</v>
      </c>
      <c r="AM4" s="1" t="s">
        <v>118</v>
      </c>
      <c r="AN4" s="1" t="s">
        <v>93</v>
      </c>
      <c r="AO4" s="1" t="s">
        <v>93</v>
      </c>
      <c r="AP4" s="1" t="s">
        <v>94</v>
      </c>
      <c r="AQ4" s="1" t="s">
        <v>93</v>
      </c>
      <c r="AR4" s="1" t="s">
        <v>99</v>
      </c>
      <c r="AS4" s="1" t="s">
        <v>93</v>
      </c>
      <c r="AT4" s="1" t="s">
        <v>93</v>
      </c>
      <c r="AU4" s="1" t="s">
        <v>742</v>
      </c>
      <c r="AV4" s="1" t="s">
        <v>93</v>
      </c>
      <c r="AW4" s="1" t="s">
        <v>743</v>
      </c>
      <c r="AX4" s="1" t="s">
        <v>94</v>
      </c>
      <c r="AY4" s="1"/>
      <c r="AZ4" s="1" t="s">
        <v>93</v>
      </c>
      <c r="BA4" s="1" t="s">
        <v>94</v>
      </c>
      <c r="BB4" s="1" t="s">
        <v>94</v>
      </c>
      <c r="BC4" s="1" t="s">
        <v>94</v>
      </c>
      <c r="BD4" s="1" t="s">
        <v>93</v>
      </c>
      <c r="BE4" s="1" t="s">
        <v>93</v>
      </c>
      <c r="BF4" s="1" t="s">
        <v>93</v>
      </c>
      <c r="BG4" s="1" t="s">
        <v>93</v>
      </c>
      <c r="BH4" s="1" t="s">
        <v>93</v>
      </c>
      <c r="BI4" s="1" t="s">
        <v>93</v>
      </c>
      <c r="BJ4" s="1" t="s">
        <v>93</v>
      </c>
      <c r="BK4" s="1" t="s">
        <v>744</v>
      </c>
      <c r="BL4" s="1" t="s">
        <v>745</v>
      </c>
      <c r="BM4" s="1" t="s">
        <v>138</v>
      </c>
      <c r="BN4" s="1"/>
      <c r="BO4" s="1" t="s">
        <v>93</v>
      </c>
      <c r="BP4" s="1" t="s">
        <v>93</v>
      </c>
      <c r="BQ4" s="1" t="s">
        <v>93</v>
      </c>
      <c r="BR4" s="1" t="s">
        <v>105</v>
      </c>
      <c r="BS4" s="1"/>
      <c r="BT4" s="1" t="s">
        <v>93</v>
      </c>
      <c r="BU4" s="1" t="s">
        <v>93</v>
      </c>
      <c r="BV4" s="1" t="s">
        <v>94</v>
      </c>
      <c r="BW4" s="1" t="s">
        <v>94</v>
      </c>
      <c r="BX4" s="1" t="s">
        <v>94</v>
      </c>
      <c r="BY4" s="1" t="s">
        <v>93</v>
      </c>
      <c r="BZ4" s="1" t="s">
        <v>94</v>
      </c>
      <c r="CA4" s="1" t="s">
        <v>99</v>
      </c>
      <c r="CB4" s="1">
        <v>10</v>
      </c>
      <c r="CC4" s="1" t="s">
        <v>94</v>
      </c>
      <c r="CD4" s="11">
        <v>10</v>
      </c>
      <c r="CE4" s="12" t="str">
        <f t="shared" si="0"/>
        <v>Average Performer</v>
      </c>
      <c r="CF4" s="29">
        <f t="shared" si="1"/>
        <v>3.7499999999999978E-2</v>
      </c>
    </row>
    <row r="5" spans="1:84" x14ac:dyDescent="0.25">
      <c r="A5" s="27">
        <v>11095745</v>
      </c>
      <c r="B5" s="1" t="s">
        <v>153</v>
      </c>
      <c r="C5" s="1">
        <v>94</v>
      </c>
      <c r="D5" s="1">
        <v>100</v>
      </c>
      <c r="E5" s="1">
        <v>100</v>
      </c>
      <c r="F5" s="1">
        <v>100</v>
      </c>
      <c r="G5" s="1">
        <v>100</v>
      </c>
      <c r="H5" s="1">
        <v>100</v>
      </c>
      <c r="I5" s="1">
        <v>100</v>
      </c>
      <c r="J5" s="1">
        <v>63</v>
      </c>
      <c r="K5" s="1">
        <v>100</v>
      </c>
      <c r="L5" s="1" t="s">
        <v>585</v>
      </c>
      <c r="M5" s="1" t="s">
        <v>586</v>
      </c>
      <c r="N5" s="1" t="s">
        <v>433</v>
      </c>
      <c r="O5" s="1" t="s">
        <v>86</v>
      </c>
      <c r="P5" s="1" t="s">
        <v>587</v>
      </c>
      <c r="Q5" s="1" t="s">
        <v>588</v>
      </c>
      <c r="R5" s="1">
        <v>3060</v>
      </c>
      <c r="S5" s="1">
        <v>2</v>
      </c>
      <c r="T5" s="1">
        <v>2</v>
      </c>
      <c r="U5" s="1">
        <v>37</v>
      </c>
      <c r="V5" s="1" t="s">
        <v>89</v>
      </c>
      <c r="W5" s="1" t="s">
        <v>589</v>
      </c>
      <c r="X5" s="1" t="s">
        <v>590</v>
      </c>
      <c r="Y5" s="1" t="s">
        <v>591</v>
      </c>
      <c r="Z5" s="1" t="s">
        <v>93</v>
      </c>
      <c r="AA5" s="1" t="s">
        <v>93</v>
      </c>
      <c r="AB5" s="1" t="s">
        <v>93</v>
      </c>
      <c r="AC5" s="1" t="s">
        <v>93</v>
      </c>
      <c r="AD5" s="1" t="s">
        <v>93</v>
      </c>
      <c r="AE5" s="1" t="s">
        <v>94</v>
      </c>
      <c r="AF5" s="1" t="s">
        <v>93</v>
      </c>
      <c r="AG5" s="1" t="s">
        <v>93</v>
      </c>
      <c r="AH5" s="1" t="s">
        <v>93</v>
      </c>
      <c r="AI5" s="1" t="s">
        <v>592</v>
      </c>
      <c r="AJ5" s="1" t="s">
        <v>116</v>
      </c>
      <c r="AK5" s="1"/>
      <c r="AL5" s="1" t="s">
        <v>117</v>
      </c>
      <c r="AM5" s="1" t="s">
        <v>118</v>
      </c>
      <c r="AN5" s="1" t="s">
        <v>93</v>
      </c>
      <c r="AO5" s="1" t="s">
        <v>93</v>
      </c>
      <c r="AP5" s="1" t="s">
        <v>93</v>
      </c>
      <c r="AQ5" s="1" t="s">
        <v>93</v>
      </c>
      <c r="AR5" s="1" t="s">
        <v>99</v>
      </c>
      <c r="AS5" s="1" t="s">
        <v>93</v>
      </c>
      <c r="AT5" s="1" t="s">
        <v>93</v>
      </c>
      <c r="AU5" s="1" t="s">
        <v>593</v>
      </c>
      <c r="AV5" s="1" t="s">
        <v>93</v>
      </c>
      <c r="AW5" s="1" t="s">
        <v>594</v>
      </c>
      <c r="AX5" s="1" t="s">
        <v>93</v>
      </c>
      <c r="AY5" s="1" t="s">
        <v>595</v>
      </c>
      <c r="AZ5" s="1" t="s">
        <v>93</v>
      </c>
      <c r="BA5" s="1" t="s">
        <v>93</v>
      </c>
      <c r="BB5" s="1" t="s">
        <v>93</v>
      </c>
      <c r="BC5" s="1" t="s">
        <v>93</v>
      </c>
      <c r="BD5" s="1" t="s">
        <v>93</v>
      </c>
      <c r="BE5" s="1" t="s">
        <v>93</v>
      </c>
      <c r="BF5" s="1" t="s">
        <v>93</v>
      </c>
      <c r="BG5" s="1" t="s">
        <v>93</v>
      </c>
      <c r="BH5" s="1" t="s">
        <v>93</v>
      </c>
      <c r="BI5" s="1" t="s">
        <v>93</v>
      </c>
      <c r="BJ5" s="1" t="s">
        <v>93</v>
      </c>
      <c r="BK5" s="1" t="s">
        <v>596</v>
      </c>
      <c r="BL5" s="1" t="s">
        <v>597</v>
      </c>
      <c r="BM5" s="1" t="s">
        <v>138</v>
      </c>
      <c r="BN5" s="1"/>
      <c r="BO5" s="1" t="s">
        <v>93</v>
      </c>
      <c r="BP5" s="1" t="s">
        <v>93</v>
      </c>
      <c r="BQ5" s="1" t="s">
        <v>93</v>
      </c>
      <c r="BR5" s="1" t="s">
        <v>598</v>
      </c>
      <c r="BS5" s="1"/>
      <c r="BT5" s="1" t="s">
        <v>93</v>
      </c>
      <c r="BU5" s="1" t="s">
        <v>93</v>
      </c>
      <c r="BV5" s="1" t="s">
        <v>94</v>
      </c>
      <c r="BW5" s="1" t="s">
        <v>93</v>
      </c>
      <c r="BX5" s="1" t="s">
        <v>93</v>
      </c>
      <c r="BY5" s="1" t="s">
        <v>94</v>
      </c>
      <c r="BZ5" s="1" t="s">
        <v>93</v>
      </c>
      <c r="CA5" s="1" t="s">
        <v>93</v>
      </c>
      <c r="CB5" s="1">
        <v>9</v>
      </c>
      <c r="CC5" s="1" t="s">
        <v>93</v>
      </c>
      <c r="CD5" s="11">
        <v>9</v>
      </c>
      <c r="CE5" s="12" t="str">
        <f t="shared" si="0"/>
        <v>High Performer</v>
      </c>
      <c r="CF5" s="29">
        <f t="shared" si="1"/>
        <v>3.5416666666666652E-2</v>
      </c>
    </row>
    <row r="6" spans="1:84" x14ac:dyDescent="0.25">
      <c r="A6" s="27">
        <v>11097814</v>
      </c>
      <c r="B6" s="1" t="s">
        <v>153</v>
      </c>
      <c r="C6" s="1">
        <v>92</v>
      </c>
      <c r="D6" s="1">
        <v>100</v>
      </c>
      <c r="E6" s="1">
        <v>100</v>
      </c>
      <c r="F6" s="1">
        <v>100</v>
      </c>
      <c r="G6" s="1">
        <v>100</v>
      </c>
      <c r="H6" s="1">
        <v>75</v>
      </c>
      <c r="I6" s="1">
        <v>100</v>
      </c>
      <c r="J6" s="1">
        <v>75</v>
      </c>
      <c r="K6" s="1">
        <v>100</v>
      </c>
      <c r="L6" s="1" t="s">
        <v>182</v>
      </c>
      <c r="M6" s="1" t="s">
        <v>183</v>
      </c>
      <c r="N6" s="1" t="s">
        <v>109</v>
      </c>
      <c r="O6" s="1" t="s">
        <v>86</v>
      </c>
      <c r="P6" s="1" t="s">
        <v>663</v>
      </c>
      <c r="Q6" s="1" t="s">
        <v>664</v>
      </c>
      <c r="R6" s="1">
        <v>2700</v>
      </c>
      <c r="S6" s="1">
        <v>3</v>
      </c>
      <c r="T6" s="1">
        <v>4</v>
      </c>
      <c r="U6" s="1">
        <v>32</v>
      </c>
      <c r="V6" s="1" t="s">
        <v>89</v>
      </c>
      <c r="W6" s="1" t="s">
        <v>665</v>
      </c>
      <c r="X6" s="1" t="s">
        <v>666</v>
      </c>
      <c r="Y6" s="1" t="s">
        <v>667</v>
      </c>
      <c r="Z6" s="1" t="s">
        <v>93</v>
      </c>
      <c r="AA6" s="1" t="s">
        <v>93</v>
      </c>
      <c r="AB6" s="1" t="s">
        <v>93</v>
      </c>
      <c r="AC6" s="1" t="s">
        <v>93</v>
      </c>
      <c r="AD6" s="1" t="s">
        <v>93</v>
      </c>
      <c r="AE6" s="1" t="s">
        <v>94</v>
      </c>
      <c r="AF6" s="1" t="s">
        <v>93</v>
      </c>
      <c r="AG6" s="1" t="s">
        <v>93</v>
      </c>
      <c r="AH6" s="1" t="s">
        <v>93</v>
      </c>
      <c r="AI6" s="1" t="s">
        <v>668</v>
      </c>
      <c r="AJ6" s="1" t="s">
        <v>96</v>
      </c>
      <c r="AK6" s="1"/>
      <c r="AL6" s="1" t="s">
        <v>117</v>
      </c>
      <c r="AM6" s="1" t="s">
        <v>118</v>
      </c>
      <c r="AN6" s="1" t="s">
        <v>93</v>
      </c>
      <c r="AO6" s="1" t="s">
        <v>93</v>
      </c>
      <c r="AP6" s="1" t="s">
        <v>93</v>
      </c>
      <c r="AQ6" s="1" t="s">
        <v>93</v>
      </c>
      <c r="AR6" s="1" t="s">
        <v>93</v>
      </c>
      <c r="AS6" s="1" t="s">
        <v>93</v>
      </c>
      <c r="AT6" s="1" t="s">
        <v>93</v>
      </c>
      <c r="AU6" s="1" t="s">
        <v>669</v>
      </c>
      <c r="AV6" s="1" t="s">
        <v>93</v>
      </c>
      <c r="AW6" s="1" t="s">
        <v>670</v>
      </c>
      <c r="AX6" s="1" t="s">
        <v>93</v>
      </c>
      <c r="AY6" s="1" t="s">
        <v>671</v>
      </c>
      <c r="AZ6" s="1" t="s">
        <v>93</v>
      </c>
      <c r="BA6" s="1" t="s">
        <v>93</v>
      </c>
      <c r="BB6" s="1" t="s">
        <v>93</v>
      </c>
      <c r="BC6" s="1" t="s">
        <v>93</v>
      </c>
      <c r="BD6" s="1" t="s">
        <v>93</v>
      </c>
      <c r="BE6" s="1" t="s">
        <v>93</v>
      </c>
      <c r="BF6" s="1" t="s">
        <v>93</v>
      </c>
      <c r="BG6" s="1" t="s">
        <v>94</v>
      </c>
      <c r="BH6" s="1" t="s">
        <v>94</v>
      </c>
      <c r="BI6" s="1" t="s">
        <v>93</v>
      </c>
      <c r="BJ6" s="1" t="s">
        <v>93</v>
      </c>
      <c r="BK6" s="1" t="s">
        <v>672</v>
      </c>
      <c r="BL6" s="1" t="s">
        <v>673</v>
      </c>
      <c r="BM6" s="1" t="s">
        <v>138</v>
      </c>
      <c r="BN6" s="1"/>
      <c r="BO6" s="1" t="s">
        <v>93</v>
      </c>
      <c r="BP6" s="1" t="s">
        <v>93</v>
      </c>
      <c r="BQ6" s="1" t="s">
        <v>93</v>
      </c>
      <c r="BR6" s="1" t="s">
        <v>674</v>
      </c>
      <c r="BS6" s="1"/>
      <c r="BT6" s="1" t="s">
        <v>93</v>
      </c>
      <c r="BU6" s="1" t="s">
        <v>93</v>
      </c>
      <c r="BV6" s="1" t="s">
        <v>94</v>
      </c>
      <c r="BW6" s="1" t="s">
        <v>94</v>
      </c>
      <c r="BX6" s="1" t="s">
        <v>94</v>
      </c>
      <c r="BY6" s="1" t="s">
        <v>93</v>
      </c>
      <c r="BZ6" s="1" t="s">
        <v>93</v>
      </c>
      <c r="CA6" s="1" t="s">
        <v>93</v>
      </c>
      <c r="CB6" s="1">
        <v>9</v>
      </c>
      <c r="CC6" s="1" t="s">
        <v>93</v>
      </c>
      <c r="CD6" s="11">
        <v>8</v>
      </c>
      <c r="CE6" s="12" t="str">
        <f t="shared" si="0"/>
        <v>High Performer</v>
      </c>
      <c r="CF6" s="29">
        <f t="shared" si="1"/>
        <v>3.125E-2</v>
      </c>
    </row>
    <row r="7" spans="1:84" x14ac:dyDescent="0.25">
      <c r="A7" s="27">
        <v>11084763</v>
      </c>
      <c r="B7" s="1" t="s">
        <v>195</v>
      </c>
      <c r="C7" s="1">
        <v>89</v>
      </c>
      <c r="D7" s="1">
        <v>89</v>
      </c>
      <c r="E7" s="1">
        <v>100</v>
      </c>
      <c r="F7" s="1">
        <v>80</v>
      </c>
      <c r="G7" s="1">
        <v>83</v>
      </c>
      <c r="H7" s="1">
        <v>88</v>
      </c>
      <c r="I7" s="1">
        <v>67</v>
      </c>
      <c r="J7" s="1">
        <v>100</v>
      </c>
      <c r="K7" s="1">
        <v>100</v>
      </c>
      <c r="L7" s="1" t="s">
        <v>182</v>
      </c>
      <c r="M7" s="1" t="s">
        <v>183</v>
      </c>
      <c r="N7" s="1" t="s">
        <v>109</v>
      </c>
      <c r="O7" s="1" t="s">
        <v>86</v>
      </c>
      <c r="P7" s="1" t="s">
        <v>294</v>
      </c>
      <c r="Q7" s="1" t="s">
        <v>295</v>
      </c>
      <c r="R7" s="1">
        <v>2400</v>
      </c>
      <c r="S7" s="1">
        <v>2</v>
      </c>
      <c r="T7" s="1">
        <v>1</v>
      </c>
      <c r="U7" s="1">
        <v>57</v>
      </c>
      <c r="V7" s="1" t="s">
        <v>89</v>
      </c>
      <c r="W7" s="1" t="s">
        <v>296</v>
      </c>
      <c r="X7" s="1" t="s">
        <v>297</v>
      </c>
      <c r="Y7" s="1" t="s">
        <v>298</v>
      </c>
      <c r="Z7" s="1" t="s">
        <v>93</v>
      </c>
      <c r="AA7" s="1" t="s">
        <v>93</v>
      </c>
      <c r="AB7" s="1" t="s">
        <v>93</v>
      </c>
      <c r="AC7" s="1" t="s">
        <v>94</v>
      </c>
      <c r="AD7" s="1" t="s">
        <v>93</v>
      </c>
      <c r="AE7" s="1" t="s">
        <v>94</v>
      </c>
      <c r="AF7" s="1" t="s">
        <v>93</v>
      </c>
      <c r="AG7" s="1" t="s">
        <v>93</v>
      </c>
      <c r="AH7" s="1" t="s">
        <v>93</v>
      </c>
      <c r="AI7" s="1" t="s">
        <v>299</v>
      </c>
      <c r="AJ7" s="1" t="s">
        <v>116</v>
      </c>
      <c r="AK7" s="1"/>
      <c r="AL7" s="1" t="s">
        <v>117</v>
      </c>
      <c r="AM7" s="1" t="s">
        <v>118</v>
      </c>
      <c r="AN7" s="1" t="s">
        <v>93</v>
      </c>
      <c r="AO7" s="1" t="s">
        <v>93</v>
      </c>
      <c r="AP7" s="1" t="s">
        <v>93</v>
      </c>
      <c r="AQ7" s="1" t="s">
        <v>93</v>
      </c>
      <c r="AR7" s="1" t="s">
        <v>99</v>
      </c>
      <c r="AS7" s="1" t="s">
        <v>93</v>
      </c>
      <c r="AT7" s="1" t="s">
        <v>93</v>
      </c>
      <c r="AU7" s="1" t="s">
        <v>300</v>
      </c>
      <c r="AV7" s="1" t="s">
        <v>93</v>
      </c>
      <c r="AW7" s="1" t="s">
        <v>301</v>
      </c>
      <c r="AX7" s="1" t="s">
        <v>94</v>
      </c>
      <c r="AY7" s="1"/>
      <c r="AZ7" s="1" t="s">
        <v>93</v>
      </c>
      <c r="BA7" s="1" t="s">
        <v>93</v>
      </c>
      <c r="BB7" s="1" t="s">
        <v>93</v>
      </c>
      <c r="BC7" s="1" t="s">
        <v>94</v>
      </c>
      <c r="BD7" s="1" t="s">
        <v>93</v>
      </c>
      <c r="BE7" s="1" t="s">
        <v>93</v>
      </c>
      <c r="BF7" s="1" t="s">
        <v>93</v>
      </c>
      <c r="BG7" s="1" t="s">
        <v>93</v>
      </c>
      <c r="BH7" s="1" t="s">
        <v>93</v>
      </c>
      <c r="BI7" s="1" t="s">
        <v>93</v>
      </c>
      <c r="BJ7" s="1" t="s">
        <v>94</v>
      </c>
      <c r="BK7" s="1" t="s">
        <v>302</v>
      </c>
      <c r="BL7" s="1" t="s">
        <v>303</v>
      </c>
      <c r="BM7" s="1" t="s">
        <v>104</v>
      </c>
      <c r="BN7" s="1"/>
      <c r="BO7" s="1" t="s">
        <v>94</v>
      </c>
      <c r="BP7" s="1" t="s">
        <v>93</v>
      </c>
      <c r="BQ7" s="1" t="s">
        <v>93</v>
      </c>
      <c r="BR7" s="1" t="s">
        <v>304</v>
      </c>
      <c r="BS7" s="1"/>
      <c r="BT7" s="1" t="s">
        <v>93</v>
      </c>
      <c r="BU7" s="1" t="s">
        <v>93</v>
      </c>
      <c r="BV7" s="1" t="s">
        <v>93</v>
      </c>
      <c r="BW7" s="1" t="s">
        <v>93</v>
      </c>
      <c r="BX7" s="1" t="s">
        <v>94</v>
      </c>
      <c r="BY7" s="1" t="s">
        <v>99</v>
      </c>
      <c r="BZ7" s="1" t="s">
        <v>93</v>
      </c>
      <c r="CA7" s="1" t="s">
        <v>99</v>
      </c>
      <c r="CB7" s="1">
        <v>8</v>
      </c>
      <c r="CC7" s="1" t="s">
        <v>93</v>
      </c>
      <c r="CD7" s="11">
        <v>8</v>
      </c>
      <c r="CE7" s="12" t="str">
        <f t="shared" si="0"/>
        <v>Average Performer</v>
      </c>
      <c r="CF7" s="29">
        <f t="shared" si="1"/>
        <v>2.777777777777779E-2</v>
      </c>
    </row>
    <row r="8" spans="1:84" x14ac:dyDescent="0.25">
      <c r="A8" s="27">
        <v>11084762</v>
      </c>
      <c r="B8" s="1" t="s">
        <v>140</v>
      </c>
      <c r="C8" s="1">
        <v>78</v>
      </c>
      <c r="D8" s="1">
        <v>89</v>
      </c>
      <c r="E8" s="1">
        <v>100</v>
      </c>
      <c r="F8" s="1">
        <v>80</v>
      </c>
      <c r="G8" s="1">
        <v>50</v>
      </c>
      <c r="H8" s="1">
        <v>88</v>
      </c>
      <c r="I8" s="1">
        <v>67</v>
      </c>
      <c r="J8" s="1">
        <v>50</v>
      </c>
      <c r="K8" s="1">
        <v>100</v>
      </c>
      <c r="L8" s="1" t="s">
        <v>182</v>
      </c>
      <c r="M8" s="1" t="s">
        <v>183</v>
      </c>
      <c r="N8" s="1" t="s">
        <v>109</v>
      </c>
      <c r="O8" s="1" t="s">
        <v>86</v>
      </c>
      <c r="P8" s="1" t="s">
        <v>284</v>
      </c>
      <c r="Q8" s="1" t="s">
        <v>217</v>
      </c>
      <c r="R8" s="1">
        <v>2280</v>
      </c>
      <c r="S8" s="1" t="s">
        <v>285</v>
      </c>
      <c r="T8" s="1">
        <v>1</v>
      </c>
      <c r="U8" s="1">
        <v>57</v>
      </c>
      <c r="V8" s="1" t="s">
        <v>89</v>
      </c>
      <c r="W8" s="1" t="s">
        <v>286</v>
      </c>
      <c r="X8" s="1" t="s">
        <v>287</v>
      </c>
      <c r="Y8" s="1" t="s">
        <v>288</v>
      </c>
      <c r="Z8" s="1" t="s">
        <v>93</v>
      </c>
      <c r="AA8" s="1" t="s">
        <v>93</v>
      </c>
      <c r="AB8" s="1" t="s">
        <v>93</v>
      </c>
      <c r="AC8" s="1" t="s">
        <v>93</v>
      </c>
      <c r="AD8" s="1" t="s">
        <v>94</v>
      </c>
      <c r="AE8" s="1" t="s">
        <v>94</v>
      </c>
      <c r="AF8" s="1" t="s">
        <v>93</v>
      </c>
      <c r="AG8" s="1" t="s">
        <v>93</v>
      </c>
      <c r="AH8" s="1" t="s">
        <v>93</v>
      </c>
      <c r="AI8" s="1" t="s">
        <v>289</v>
      </c>
      <c r="AJ8" s="1" t="s">
        <v>116</v>
      </c>
      <c r="AK8" s="1"/>
      <c r="AL8" s="1" t="s">
        <v>117</v>
      </c>
      <c r="AM8" s="1" t="s">
        <v>118</v>
      </c>
      <c r="AN8" s="1" t="s">
        <v>93</v>
      </c>
      <c r="AO8" s="1" t="s">
        <v>93</v>
      </c>
      <c r="AP8" s="1" t="s">
        <v>93</v>
      </c>
      <c r="AQ8" s="1" t="s">
        <v>93</v>
      </c>
      <c r="AR8" s="1" t="s">
        <v>99</v>
      </c>
      <c r="AS8" s="1" t="s">
        <v>93</v>
      </c>
      <c r="AT8" s="1" t="s">
        <v>93</v>
      </c>
      <c r="AU8" s="1" t="s">
        <v>290</v>
      </c>
      <c r="AV8" s="1" t="s">
        <v>93</v>
      </c>
      <c r="AW8" s="1" t="s">
        <v>162</v>
      </c>
      <c r="AX8" s="1" t="s">
        <v>94</v>
      </c>
      <c r="AY8" s="1"/>
      <c r="AZ8" s="1" t="s">
        <v>93</v>
      </c>
      <c r="BA8" s="1" t="s">
        <v>94</v>
      </c>
      <c r="BB8" s="1" t="s">
        <v>93</v>
      </c>
      <c r="BC8" s="1" t="s">
        <v>94</v>
      </c>
      <c r="BD8" s="1" t="s">
        <v>93</v>
      </c>
      <c r="BE8" s="1" t="s">
        <v>93</v>
      </c>
      <c r="BF8" s="1" t="s">
        <v>93</v>
      </c>
      <c r="BG8" s="1" t="s">
        <v>94</v>
      </c>
      <c r="BH8" s="1" t="s">
        <v>93</v>
      </c>
      <c r="BI8" s="1" t="s">
        <v>93</v>
      </c>
      <c r="BJ8" s="1" t="s">
        <v>93</v>
      </c>
      <c r="BK8" s="1" t="s">
        <v>291</v>
      </c>
      <c r="BL8" s="1" t="s">
        <v>292</v>
      </c>
      <c r="BM8" s="1" t="s">
        <v>138</v>
      </c>
      <c r="BN8" s="1"/>
      <c r="BO8" s="1" t="s">
        <v>93</v>
      </c>
      <c r="BP8" s="1" t="s">
        <v>94</v>
      </c>
      <c r="BQ8" s="1" t="s">
        <v>93</v>
      </c>
      <c r="BR8" s="1" t="s">
        <v>293</v>
      </c>
      <c r="BS8" s="1"/>
      <c r="BT8" s="1" t="s">
        <v>93</v>
      </c>
      <c r="BU8" s="1" t="s">
        <v>94</v>
      </c>
      <c r="BV8" s="1" t="s">
        <v>94</v>
      </c>
      <c r="BW8" s="1" t="s">
        <v>93</v>
      </c>
      <c r="BX8" s="1" t="s">
        <v>94</v>
      </c>
      <c r="BY8" s="1" t="s">
        <v>94</v>
      </c>
      <c r="BZ8" s="1" t="s">
        <v>93</v>
      </c>
      <c r="CA8" s="1" t="s">
        <v>94</v>
      </c>
      <c r="CB8" s="1">
        <v>8</v>
      </c>
      <c r="CC8" s="1" t="s">
        <v>93</v>
      </c>
      <c r="CD8" s="11">
        <v>8</v>
      </c>
      <c r="CE8" s="12" t="str">
        <f t="shared" si="0"/>
        <v>Average Performer</v>
      </c>
      <c r="CF8" s="29">
        <f t="shared" si="1"/>
        <v>2.6388888888888906E-2</v>
      </c>
    </row>
    <row r="9" spans="1:84" x14ac:dyDescent="0.25">
      <c r="A9" s="27">
        <v>11086368</v>
      </c>
      <c r="B9" s="1" t="s">
        <v>443</v>
      </c>
      <c r="C9" s="1">
        <v>69</v>
      </c>
      <c r="D9" s="1">
        <v>89</v>
      </c>
      <c r="E9" s="1">
        <v>78</v>
      </c>
      <c r="F9" s="1">
        <v>100</v>
      </c>
      <c r="G9" s="1">
        <v>50</v>
      </c>
      <c r="H9" s="1">
        <v>38</v>
      </c>
      <c r="I9" s="1">
        <v>100</v>
      </c>
      <c r="J9" s="1">
        <v>50</v>
      </c>
      <c r="K9" s="1">
        <v>100</v>
      </c>
      <c r="L9" s="1" t="s">
        <v>246</v>
      </c>
      <c r="M9" s="1" t="s">
        <v>247</v>
      </c>
      <c r="N9" s="1" t="s">
        <v>169</v>
      </c>
      <c r="O9" s="1" t="s">
        <v>86</v>
      </c>
      <c r="P9" s="1" t="s">
        <v>444</v>
      </c>
      <c r="Q9" s="1" t="s">
        <v>236</v>
      </c>
      <c r="R9" s="1">
        <v>2100</v>
      </c>
      <c r="S9" s="1">
        <v>1</v>
      </c>
      <c r="T9" s="1">
        <v>1</v>
      </c>
      <c r="U9" s="1">
        <v>42</v>
      </c>
      <c r="V9" s="1" t="s">
        <v>89</v>
      </c>
      <c r="W9" s="1" t="s">
        <v>90</v>
      </c>
      <c r="X9" s="1" t="s">
        <v>445</v>
      </c>
      <c r="Y9" s="1" t="s">
        <v>446</v>
      </c>
      <c r="Z9" s="1" t="s">
        <v>93</v>
      </c>
      <c r="AA9" s="1" t="s">
        <v>93</v>
      </c>
      <c r="AB9" s="1" t="s">
        <v>93</v>
      </c>
      <c r="AC9" s="1" t="s">
        <v>94</v>
      </c>
      <c r="AD9" s="1" t="s">
        <v>93</v>
      </c>
      <c r="AE9" s="1" t="s">
        <v>94</v>
      </c>
      <c r="AF9" s="1" t="s">
        <v>93</v>
      </c>
      <c r="AG9" s="1" t="s">
        <v>93</v>
      </c>
      <c r="AH9" s="1" t="s">
        <v>93</v>
      </c>
      <c r="AI9" s="1" t="s">
        <v>447</v>
      </c>
      <c r="AJ9" s="1" t="s">
        <v>116</v>
      </c>
      <c r="AK9" s="1"/>
      <c r="AL9" s="1" t="s">
        <v>117</v>
      </c>
      <c r="AM9" s="1" t="s">
        <v>118</v>
      </c>
      <c r="AN9" s="1" t="s">
        <v>93</v>
      </c>
      <c r="AO9" s="1" t="s">
        <v>94</v>
      </c>
      <c r="AP9" s="1" t="s">
        <v>93</v>
      </c>
      <c r="AQ9" s="1" t="s">
        <v>94</v>
      </c>
      <c r="AR9" s="1" t="s">
        <v>99</v>
      </c>
      <c r="AS9" s="1" t="s">
        <v>93</v>
      </c>
      <c r="AT9" s="1" t="s">
        <v>93</v>
      </c>
      <c r="AU9" s="1" t="s">
        <v>448</v>
      </c>
      <c r="AV9" s="1" t="s">
        <v>93</v>
      </c>
      <c r="AW9" s="1" t="s">
        <v>449</v>
      </c>
      <c r="AX9" s="1" t="s">
        <v>93</v>
      </c>
      <c r="AY9" s="1" t="s">
        <v>450</v>
      </c>
      <c r="AZ9" s="1" t="s">
        <v>93</v>
      </c>
      <c r="BA9" s="1" t="s">
        <v>93</v>
      </c>
      <c r="BB9" s="1" t="s">
        <v>94</v>
      </c>
      <c r="BC9" s="1" t="s">
        <v>94</v>
      </c>
      <c r="BD9" s="1" t="s">
        <v>93</v>
      </c>
      <c r="BE9" s="1" t="s">
        <v>94</v>
      </c>
      <c r="BF9" s="1" t="s">
        <v>94</v>
      </c>
      <c r="BG9" s="1" t="s">
        <v>93</v>
      </c>
      <c r="BH9" s="1" t="s">
        <v>94</v>
      </c>
      <c r="BI9" s="1" t="s">
        <v>94</v>
      </c>
      <c r="BJ9" s="1" t="s">
        <v>93</v>
      </c>
      <c r="BK9" s="1" t="s">
        <v>451</v>
      </c>
      <c r="BL9" s="1" t="s">
        <v>452</v>
      </c>
      <c r="BM9" s="1" t="s">
        <v>104</v>
      </c>
      <c r="BN9" s="1"/>
      <c r="BO9" s="1" t="s">
        <v>93</v>
      </c>
      <c r="BP9" s="1" t="s">
        <v>93</v>
      </c>
      <c r="BQ9" s="1" t="s">
        <v>93</v>
      </c>
      <c r="BR9" s="1" t="s">
        <v>453</v>
      </c>
      <c r="BS9" s="1"/>
      <c r="BT9" s="1" t="s">
        <v>93</v>
      </c>
      <c r="BU9" s="1" t="s">
        <v>93</v>
      </c>
      <c r="BV9" s="1" t="s">
        <v>94</v>
      </c>
      <c r="BW9" s="1" t="s">
        <v>94</v>
      </c>
      <c r="BX9" s="1" t="s">
        <v>94</v>
      </c>
      <c r="BY9" s="1" t="s">
        <v>94</v>
      </c>
      <c r="BZ9" s="1" t="s">
        <v>93</v>
      </c>
      <c r="CA9" s="1" t="s">
        <v>94</v>
      </c>
      <c r="CB9" s="1">
        <v>7</v>
      </c>
      <c r="CC9" s="1" t="s">
        <v>93</v>
      </c>
      <c r="CD9" s="11">
        <v>7</v>
      </c>
      <c r="CE9" s="12" t="str">
        <f t="shared" si="0"/>
        <v>Low Performer</v>
      </c>
      <c r="CF9" s="29">
        <f t="shared" si="1"/>
        <v>2.430555555555558E-2</v>
      </c>
    </row>
    <row r="10" spans="1:84" x14ac:dyDescent="0.25">
      <c r="A10" s="27">
        <v>11083490</v>
      </c>
      <c r="B10" s="1" t="s">
        <v>153</v>
      </c>
      <c r="C10" s="1">
        <v>84</v>
      </c>
      <c r="D10" s="1">
        <v>89</v>
      </c>
      <c r="E10" s="1">
        <v>80</v>
      </c>
      <c r="F10" s="1">
        <v>80</v>
      </c>
      <c r="G10" s="1">
        <v>100</v>
      </c>
      <c r="H10" s="1">
        <v>63</v>
      </c>
      <c r="I10" s="1">
        <v>100</v>
      </c>
      <c r="J10" s="1">
        <v>88</v>
      </c>
      <c r="K10" s="1">
        <v>100</v>
      </c>
      <c r="L10" s="1" t="s">
        <v>154</v>
      </c>
      <c r="M10" s="1" t="s">
        <v>142</v>
      </c>
      <c r="N10" s="1" t="s">
        <v>85</v>
      </c>
      <c r="O10" s="1" t="s">
        <v>86</v>
      </c>
      <c r="P10" s="1" t="s">
        <v>155</v>
      </c>
      <c r="Q10" s="1" t="s">
        <v>156</v>
      </c>
      <c r="R10" s="1">
        <v>2100</v>
      </c>
      <c r="S10" s="1">
        <v>1</v>
      </c>
      <c r="T10" s="1">
        <v>1</v>
      </c>
      <c r="U10" s="1">
        <v>28</v>
      </c>
      <c r="V10" s="1" t="s">
        <v>89</v>
      </c>
      <c r="W10" s="1" t="s">
        <v>157</v>
      </c>
      <c r="X10" s="1" t="s">
        <v>158</v>
      </c>
      <c r="Y10" s="1" t="s">
        <v>159</v>
      </c>
      <c r="Z10" s="1" t="s">
        <v>93</v>
      </c>
      <c r="AA10" s="1" t="s">
        <v>93</v>
      </c>
      <c r="AB10" s="1" t="s">
        <v>93</v>
      </c>
      <c r="AC10" s="1" t="s">
        <v>94</v>
      </c>
      <c r="AD10" s="1" t="s">
        <v>93</v>
      </c>
      <c r="AE10" s="1" t="s">
        <v>94</v>
      </c>
      <c r="AF10" s="1" t="s">
        <v>93</v>
      </c>
      <c r="AG10" s="1" t="s">
        <v>93</v>
      </c>
      <c r="AH10" s="1" t="s">
        <v>93</v>
      </c>
      <c r="AI10" s="1" t="s">
        <v>160</v>
      </c>
      <c r="AJ10" s="1" t="s">
        <v>96</v>
      </c>
      <c r="AK10" s="1"/>
      <c r="AL10" s="1" t="s">
        <v>117</v>
      </c>
      <c r="AM10" s="1" t="s">
        <v>118</v>
      </c>
      <c r="AN10" s="1" t="s">
        <v>93</v>
      </c>
      <c r="AO10" s="1" t="s">
        <v>93</v>
      </c>
      <c r="AP10" s="1" t="s">
        <v>93</v>
      </c>
      <c r="AQ10" s="1" t="s">
        <v>94</v>
      </c>
      <c r="AR10" s="1" t="s">
        <v>94</v>
      </c>
      <c r="AS10" s="1" t="s">
        <v>93</v>
      </c>
      <c r="AT10" s="1" t="s">
        <v>93</v>
      </c>
      <c r="AU10" s="1" t="s">
        <v>161</v>
      </c>
      <c r="AV10" s="1" t="s">
        <v>93</v>
      </c>
      <c r="AW10" s="1" t="s">
        <v>162</v>
      </c>
      <c r="AX10" s="1" t="s">
        <v>94</v>
      </c>
      <c r="AY10" s="1"/>
      <c r="AZ10" s="1" t="s">
        <v>93</v>
      </c>
      <c r="BA10" s="1" t="s">
        <v>93</v>
      </c>
      <c r="BB10" s="1" t="s">
        <v>93</v>
      </c>
      <c r="BC10" s="1" t="s">
        <v>93</v>
      </c>
      <c r="BD10" s="1" t="s">
        <v>93</v>
      </c>
      <c r="BE10" s="1" t="s">
        <v>94</v>
      </c>
      <c r="BF10" s="1" t="s">
        <v>93</v>
      </c>
      <c r="BG10" s="1" t="s">
        <v>93</v>
      </c>
      <c r="BH10" s="1" t="s">
        <v>94</v>
      </c>
      <c r="BI10" s="1" t="s">
        <v>94</v>
      </c>
      <c r="BJ10" s="1" t="s">
        <v>93</v>
      </c>
      <c r="BK10" s="1" t="s">
        <v>163</v>
      </c>
      <c r="BL10" s="1" t="s">
        <v>164</v>
      </c>
      <c r="BM10" s="1" t="s">
        <v>138</v>
      </c>
      <c r="BN10" s="1"/>
      <c r="BO10" s="1" t="s">
        <v>93</v>
      </c>
      <c r="BP10" s="1" t="s">
        <v>93</v>
      </c>
      <c r="BQ10" s="1" t="s">
        <v>93</v>
      </c>
      <c r="BR10" s="1" t="s">
        <v>165</v>
      </c>
      <c r="BS10" s="1"/>
      <c r="BT10" s="1" t="s">
        <v>93</v>
      </c>
      <c r="BU10" s="1" t="s">
        <v>93</v>
      </c>
      <c r="BV10" s="1" t="s">
        <v>93</v>
      </c>
      <c r="BW10" s="1" t="s">
        <v>94</v>
      </c>
      <c r="BX10" s="1" t="s">
        <v>94</v>
      </c>
      <c r="BY10" s="1" t="s">
        <v>93</v>
      </c>
      <c r="BZ10" s="1" t="s">
        <v>93</v>
      </c>
      <c r="CA10" s="1" t="s">
        <v>93</v>
      </c>
      <c r="CB10" s="1">
        <v>9</v>
      </c>
      <c r="CC10" s="1" t="s">
        <v>93</v>
      </c>
      <c r="CD10" s="11">
        <v>9</v>
      </c>
      <c r="CE10" s="12" t="str">
        <f t="shared" si="0"/>
        <v>Average Performer</v>
      </c>
      <c r="CF10" s="29">
        <f t="shared" si="1"/>
        <v>2.4305555555555469E-2</v>
      </c>
    </row>
    <row r="11" spans="1:84" x14ac:dyDescent="0.25">
      <c r="A11" s="27">
        <v>11087195</v>
      </c>
      <c r="B11" s="1" t="s">
        <v>454</v>
      </c>
      <c r="C11" s="1">
        <v>80</v>
      </c>
      <c r="D11" s="1">
        <v>100</v>
      </c>
      <c r="E11" s="1">
        <v>70</v>
      </c>
      <c r="F11" s="1">
        <v>80</v>
      </c>
      <c r="G11" s="1">
        <v>83</v>
      </c>
      <c r="H11" s="1">
        <v>100</v>
      </c>
      <c r="I11" s="1">
        <v>100</v>
      </c>
      <c r="J11" s="1">
        <v>38</v>
      </c>
      <c r="K11" s="1">
        <v>100</v>
      </c>
      <c r="L11" s="1" t="s">
        <v>272</v>
      </c>
      <c r="M11" s="1" t="s">
        <v>183</v>
      </c>
      <c r="N11" s="1" t="s">
        <v>109</v>
      </c>
      <c r="O11" s="1" t="s">
        <v>86</v>
      </c>
      <c r="P11" s="1" t="s">
        <v>476</v>
      </c>
      <c r="Q11" s="1" t="s">
        <v>477</v>
      </c>
      <c r="R11" s="1">
        <v>2040</v>
      </c>
      <c r="S11" s="1">
        <v>3</v>
      </c>
      <c r="T11" s="1">
        <v>7</v>
      </c>
      <c r="U11" s="1">
        <v>40</v>
      </c>
      <c r="V11" s="1" t="s">
        <v>172</v>
      </c>
      <c r="W11" s="1" t="s">
        <v>478</v>
      </c>
      <c r="X11" s="1" t="s">
        <v>479</v>
      </c>
      <c r="Y11" s="1" t="s">
        <v>480</v>
      </c>
      <c r="Z11" s="1" t="s">
        <v>93</v>
      </c>
      <c r="AA11" s="1" t="s">
        <v>93</v>
      </c>
      <c r="AB11" s="1" t="s">
        <v>93</v>
      </c>
      <c r="AC11" s="1" t="s">
        <v>93</v>
      </c>
      <c r="AD11" s="1" t="s">
        <v>93</v>
      </c>
      <c r="AE11" s="1" t="s">
        <v>94</v>
      </c>
      <c r="AF11" s="1" t="s">
        <v>93</v>
      </c>
      <c r="AG11" s="1" t="s">
        <v>93</v>
      </c>
      <c r="AH11" s="1" t="s">
        <v>93</v>
      </c>
      <c r="AI11" s="1" t="s">
        <v>481</v>
      </c>
      <c r="AJ11" s="1" t="s">
        <v>116</v>
      </c>
      <c r="AK11" s="1"/>
      <c r="AL11" s="1" t="s">
        <v>97</v>
      </c>
      <c r="AM11" s="1" t="s">
        <v>118</v>
      </c>
      <c r="AN11" s="1" t="s">
        <v>93</v>
      </c>
      <c r="AO11" s="1" t="s">
        <v>93</v>
      </c>
      <c r="AP11" s="1" t="s">
        <v>93</v>
      </c>
      <c r="AQ11" s="1" t="s">
        <v>94</v>
      </c>
      <c r="AR11" s="1" t="s">
        <v>94</v>
      </c>
      <c r="AS11" s="1" t="s">
        <v>93</v>
      </c>
      <c r="AT11" s="1" t="s">
        <v>93</v>
      </c>
      <c r="AU11" s="1" t="s">
        <v>482</v>
      </c>
      <c r="AV11" s="1" t="s">
        <v>93</v>
      </c>
      <c r="AW11" s="1" t="s">
        <v>483</v>
      </c>
      <c r="AX11" s="1" t="s">
        <v>94</v>
      </c>
      <c r="AY11" s="1"/>
      <c r="AZ11" s="1" t="s">
        <v>93</v>
      </c>
      <c r="BA11" s="1" t="s">
        <v>93</v>
      </c>
      <c r="BB11" s="1" t="s">
        <v>93</v>
      </c>
      <c r="BC11" s="1" t="s">
        <v>94</v>
      </c>
      <c r="BD11" s="1" t="s">
        <v>93</v>
      </c>
      <c r="BE11" s="1" t="s">
        <v>93</v>
      </c>
      <c r="BF11" s="1" t="s">
        <v>93</v>
      </c>
      <c r="BG11" s="1" t="s">
        <v>93</v>
      </c>
      <c r="BH11" s="1" t="s">
        <v>93</v>
      </c>
      <c r="BI11" s="1" t="s">
        <v>93</v>
      </c>
      <c r="BJ11" s="1" t="s">
        <v>93</v>
      </c>
      <c r="BK11" s="1" t="s">
        <v>484</v>
      </c>
      <c r="BL11" s="1" t="s">
        <v>485</v>
      </c>
      <c r="BM11" s="1" t="s">
        <v>138</v>
      </c>
      <c r="BN11" s="1"/>
      <c r="BO11" s="1" t="s">
        <v>93</v>
      </c>
      <c r="BP11" s="1" t="s">
        <v>93</v>
      </c>
      <c r="BQ11" s="1" t="s">
        <v>93</v>
      </c>
      <c r="BR11" s="1" t="s">
        <v>486</v>
      </c>
      <c r="BS11" s="1"/>
      <c r="BT11" s="1" t="s">
        <v>93</v>
      </c>
      <c r="BU11" s="1" t="s">
        <v>93</v>
      </c>
      <c r="BV11" s="1" t="s">
        <v>94</v>
      </c>
      <c r="BW11" s="1" t="s">
        <v>94</v>
      </c>
      <c r="BX11" s="1" t="s">
        <v>94</v>
      </c>
      <c r="BY11" s="1" t="s">
        <v>94</v>
      </c>
      <c r="BZ11" s="1" t="s">
        <v>94</v>
      </c>
      <c r="CA11" s="1" t="s">
        <v>94</v>
      </c>
      <c r="CB11" s="1">
        <v>7</v>
      </c>
      <c r="CC11" s="1" t="s">
        <v>93</v>
      </c>
      <c r="CD11" s="11">
        <v>10</v>
      </c>
      <c r="CE11" s="12" t="str">
        <f t="shared" si="0"/>
        <v>Average Performer</v>
      </c>
      <c r="CF11" s="29">
        <f t="shared" si="1"/>
        <v>2.3611111111111138E-2</v>
      </c>
    </row>
    <row r="12" spans="1:84" x14ac:dyDescent="0.25">
      <c r="A12" s="27">
        <v>11083988</v>
      </c>
      <c r="B12" s="1" t="s">
        <v>258</v>
      </c>
      <c r="C12" s="1">
        <v>78</v>
      </c>
      <c r="D12" s="1">
        <v>78</v>
      </c>
      <c r="E12" s="1">
        <v>100</v>
      </c>
      <c r="F12" s="1">
        <v>80</v>
      </c>
      <c r="G12" s="1">
        <v>83</v>
      </c>
      <c r="H12" s="1">
        <v>50</v>
      </c>
      <c r="I12" s="1">
        <v>100</v>
      </c>
      <c r="J12" s="1">
        <v>63</v>
      </c>
      <c r="K12" s="1">
        <v>100</v>
      </c>
      <c r="L12" s="1" t="s">
        <v>259</v>
      </c>
      <c r="M12" s="1" t="s">
        <v>260</v>
      </c>
      <c r="N12" s="1" t="s">
        <v>169</v>
      </c>
      <c r="O12" s="1" t="s">
        <v>86</v>
      </c>
      <c r="P12" s="1" t="s">
        <v>261</v>
      </c>
      <c r="Q12" s="1" t="s">
        <v>262</v>
      </c>
      <c r="R12" s="1">
        <v>2040</v>
      </c>
      <c r="S12" s="1">
        <v>2</v>
      </c>
      <c r="T12" s="1">
        <v>1</v>
      </c>
      <c r="U12" s="1">
        <v>28</v>
      </c>
      <c r="V12" s="1" t="s">
        <v>89</v>
      </c>
      <c r="W12" s="1" t="s">
        <v>207</v>
      </c>
      <c r="X12" s="1" t="s">
        <v>263</v>
      </c>
      <c r="Y12" s="1" t="s">
        <v>264</v>
      </c>
      <c r="Z12" s="1" t="s">
        <v>93</v>
      </c>
      <c r="AA12" s="1" t="s">
        <v>93</v>
      </c>
      <c r="AB12" s="1" t="s">
        <v>93</v>
      </c>
      <c r="AC12" s="1" t="s">
        <v>94</v>
      </c>
      <c r="AD12" s="1" t="s">
        <v>94</v>
      </c>
      <c r="AE12" s="1" t="s">
        <v>94</v>
      </c>
      <c r="AF12" s="1" t="s">
        <v>93</v>
      </c>
      <c r="AG12" s="1" t="s">
        <v>93</v>
      </c>
      <c r="AH12" s="1" t="s">
        <v>93</v>
      </c>
      <c r="AI12" s="1" t="s">
        <v>265</v>
      </c>
      <c r="AJ12" s="1" t="s">
        <v>116</v>
      </c>
      <c r="AK12" s="1"/>
      <c r="AL12" s="1" t="s">
        <v>117</v>
      </c>
      <c r="AM12" s="1" t="s">
        <v>118</v>
      </c>
      <c r="AN12" s="1" t="s">
        <v>93</v>
      </c>
      <c r="AO12" s="1" t="s">
        <v>93</v>
      </c>
      <c r="AP12" s="1" t="s">
        <v>93</v>
      </c>
      <c r="AQ12" s="1" t="s">
        <v>93</v>
      </c>
      <c r="AR12" s="1" t="s">
        <v>99</v>
      </c>
      <c r="AS12" s="1" t="s">
        <v>93</v>
      </c>
      <c r="AT12" s="1" t="s">
        <v>93</v>
      </c>
      <c r="AU12" s="1" t="s">
        <v>266</v>
      </c>
      <c r="AV12" s="1" t="s">
        <v>93</v>
      </c>
      <c r="AW12" s="1" t="s">
        <v>267</v>
      </c>
      <c r="AX12" s="1" t="s">
        <v>94</v>
      </c>
      <c r="AY12" s="1"/>
      <c r="AZ12" s="1" t="s">
        <v>93</v>
      </c>
      <c r="BA12" s="1" t="s">
        <v>93</v>
      </c>
      <c r="BB12" s="1" t="s">
        <v>93</v>
      </c>
      <c r="BC12" s="1" t="s">
        <v>94</v>
      </c>
      <c r="BD12" s="1" t="s">
        <v>93</v>
      </c>
      <c r="BE12" s="1" t="s">
        <v>93</v>
      </c>
      <c r="BF12" s="1" t="s">
        <v>93</v>
      </c>
      <c r="BG12" s="1" t="s">
        <v>94</v>
      </c>
      <c r="BH12" s="1" t="s">
        <v>94</v>
      </c>
      <c r="BI12" s="1" t="s">
        <v>94</v>
      </c>
      <c r="BJ12" s="1" t="s">
        <v>94</v>
      </c>
      <c r="BK12" s="1" t="s">
        <v>268</v>
      </c>
      <c r="BL12" s="1" t="s">
        <v>269</v>
      </c>
      <c r="BM12" s="1" t="s">
        <v>104</v>
      </c>
      <c r="BN12" s="1"/>
      <c r="BO12" s="1" t="s">
        <v>93</v>
      </c>
      <c r="BP12" s="1" t="s">
        <v>93</v>
      </c>
      <c r="BQ12" s="1" t="s">
        <v>93</v>
      </c>
      <c r="BR12" s="1" t="s">
        <v>270</v>
      </c>
      <c r="BS12" s="1" t="s">
        <v>271</v>
      </c>
      <c r="BT12" s="1" t="s">
        <v>93</v>
      </c>
      <c r="BU12" s="1" t="s">
        <v>93</v>
      </c>
      <c r="BV12" s="1" t="s">
        <v>94</v>
      </c>
      <c r="BW12" s="1" t="s">
        <v>94</v>
      </c>
      <c r="BX12" s="1" t="s">
        <v>94</v>
      </c>
      <c r="BY12" s="1" t="s">
        <v>94</v>
      </c>
      <c r="BZ12" s="1" t="s">
        <v>93</v>
      </c>
      <c r="CA12" s="1" t="s">
        <v>93</v>
      </c>
      <c r="CB12" s="1">
        <v>9</v>
      </c>
      <c r="CC12" s="1" t="s">
        <v>93</v>
      </c>
      <c r="CD12" s="11">
        <v>8</v>
      </c>
      <c r="CE12" s="12" t="str">
        <f t="shared" si="0"/>
        <v>Average Performer</v>
      </c>
      <c r="CF12" s="29">
        <f t="shared" si="1"/>
        <v>2.3611111111111027E-2</v>
      </c>
    </row>
    <row r="13" spans="1:84" x14ac:dyDescent="0.25">
      <c r="A13" s="27">
        <v>11084985</v>
      </c>
      <c r="B13" s="1" t="s">
        <v>195</v>
      </c>
      <c r="C13" s="1">
        <v>78</v>
      </c>
      <c r="D13" s="1">
        <v>89</v>
      </c>
      <c r="E13" s="1">
        <v>89</v>
      </c>
      <c r="F13" s="1">
        <v>80</v>
      </c>
      <c r="G13" s="1">
        <v>83</v>
      </c>
      <c r="H13" s="1">
        <v>63</v>
      </c>
      <c r="I13" s="1">
        <v>100</v>
      </c>
      <c r="J13" s="1">
        <v>50</v>
      </c>
      <c r="K13" s="1">
        <v>100</v>
      </c>
      <c r="L13" s="1" t="s">
        <v>246</v>
      </c>
      <c r="M13" s="1" t="s">
        <v>247</v>
      </c>
      <c r="N13" s="1" t="s">
        <v>169</v>
      </c>
      <c r="O13" s="1" t="s">
        <v>86</v>
      </c>
      <c r="P13" s="1" t="s">
        <v>393</v>
      </c>
      <c r="Q13" s="1" t="s">
        <v>155</v>
      </c>
      <c r="R13" s="1">
        <v>1920</v>
      </c>
      <c r="S13" s="1">
        <v>1</v>
      </c>
      <c r="T13" s="1">
        <v>1</v>
      </c>
      <c r="U13" s="1">
        <v>39</v>
      </c>
      <c r="V13" s="1" t="s">
        <v>89</v>
      </c>
      <c r="W13" s="1" t="s">
        <v>394</v>
      </c>
      <c r="X13" s="1" t="s">
        <v>395</v>
      </c>
      <c r="Y13" s="1" t="s">
        <v>396</v>
      </c>
      <c r="Z13" s="1" t="s">
        <v>93</v>
      </c>
      <c r="AA13" s="1" t="s">
        <v>93</v>
      </c>
      <c r="AB13" s="1" t="s">
        <v>93</v>
      </c>
      <c r="AC13" s="1" t="s">
        <v>94</v>
      </c>
      <c r="AD13" s="1" t="s">
        <v>93</v>
      </c>
      <c r="AE13" s="1" t="s">
        <v>94</v>
      </c>
      <c r="AF13" s="1" t="s">
        <v>93</v>
      </c>
      <c r="AG13" s="1" t="s">
        <v>93</v>
      </c>
      <c r="AH13" s="1" t="s">
        <v>93</v>
      </c>
      <c r="AI13" s="1" t="s">
        <v>397</v>
      </c>
      <c r="AJ13" s="1" t="s">
        <v>96</v>
      </c>
      <c r="AK13" s="1"/>
      <c r="AL13" s="1" t="s">
        <v>117</v>
      </c>
      <c r="AM13" s="1" t="s">
        <v>118</v>
      </c>
      <c r="AN13" s="1" t="s">
        <v>93</v>
      </c>
      <c r="AO13" s="1" t="s">
        <v>93</v>
      </c>
      <c r="AP13" s="1" t="s">
        <v>93</v>
      </c>
      <c r="AQ13" s="1" t="s">
        <v>94</v>
      </c>
      <c r="AR13" s="1" t="s">
        <v>99</v>
      </c>
      <c r="AS13" s="1" t="s">
        <v>93</v>
      </c>
      <c r="AT13" s="1" t="s">
        <v>93</v>
      </c>
      <c r="AU13" s="1" t="s">
        <v>398</v>
      </c>
      <c r="AV13" s="1" t="s">
        <v>93</v>
      </c>
      <c r="AW13" s="1" t="s">
        <v>399</v>
      </c>
      <c r="AX13" s="1" t="s">
        <v>94</v>
      </c>
      <c r="AY13" s="1"/>
      <c r="AZ13" s="1" t="s">
        <v>93</v>
      </c>
      <c r="BA13" s="1" t="s">
        <v>93</v>
      </c>
      <c r="BB13" s="1" t="s">
        <v>93</v>
      </c>
      <c r="BC13" s="1" t="s">
        <v>94</v>
      </c>
      <c r="BD13" s="1" t="s">
        <v>93</v>
      </c>
      <c r="BE13" s="1" t="s">
        <v>93</v>
      </c>
      <c r="BF13" s="1" t="s">
        <v>93</v>
      </c>
      <c r="BG13" s="1" t="s">
        <v>93</v>
      </c>
      <c r="BH13" s="1" t="s">
        <v>94</v>
      </c>
      <c r="BI13" s="1" t="s">
        <v>94</v>
      </c>
      <c r="BJ13" s="1" t="s">
        <v>94</v>
      </c>
      <c r="BK13" s="1" t="s">
        <v>400</v>
      </c>
      <c r="BL13" s="1" t="s">
        <v>401</v>
      </c>
      <c r="BM13" s="1" t="s">
        <v>138</v>
      </c>
      <c r="BN13" s="1"/>
      <c r="BO13" s="1" t="s">
        <v>93</v>
      </c>
      <c r="BP13" s="1" t="s">
        <v>93</v>
      </c>
      <c r="BQ13" s="1" t="s">
        <v>93</v>
      </c>
      <c r="BR13" s="1" t="s">
        <v>371</v>
      </c>
      <c r="BS13" s="1"/>
      <c r="BT13" s="1" t="s">
        <v>93</v>
      </c>
      <c r="BU13" s="1" t="s">
        <v>93</v>
      </c>
      <c r="BV13" s="1" t="s">
        <v>94</v>
      </c>
      <c r="BW13" s="1" t="s">
        <v>94</v>
      </c>
      <c r="BX13" s="1" t="s">
        <v>94</v>
      </c>
      <c r="BY13" s="1" t="s">
        <v>94</v>
      </c>
      <c r="BZ13" s="1" t="s">
        <v>93</v>
      </c>
      <c r="CA13" s="1" t="s">
        <v>94</v>
      </c>
      <c r="CB13" s="1">
        <v>8</v>
      </c>
      <c r="CC13" s="1" t="s">
        <v>93</v>
      </c>
      <c r="CD13" s="11">
        <v>9</v>
      </c>
      <c r="CE13" s="12" t="str">
        <f t="shared" si="0"/>
        <v>Average Performer</v>
      </c>
      <c r="CF13" s="29">
        <f t="shared" si="1"/>
        <v>2.2222222222222254E-2</v>
      </c>
    </row>
    <row r="14" spans="1:84" x14ac:dyDescent="0.25">
      <c r="A14" s="27">
        <v>11095309</v>
      </c>
      <c r="B14" s="1" t="s">
        <v>258</v>
      </c>
      <c r="C14" s="1">
        <v>84</v>
      </c>
      <c r="D14" s="1">
        <v>78</v>
      </c>
      <c r="E14" s="1">
        <v>89</v>
      </c>
      <c r="F14" s="1">
        <v>80</v>
      </c>
      <c r="G14" s="1">
        <v>100</v>
      </c>
      <c r="H14" s="1">
        <v>75</v>
      </c>
      <c r="I14" s="1">
        <v>100</v>
      </c>
      <c r="J14" s="1">
        <v>75</v>
      </c>
      <c r="K14" s="1">
        <v>100</v>
      </c>
      <c r="L14" s="1" t="s">
        <v>500</v>
      </c>
      <c r="M14" s="1" t="s">
        <v>108</v>
      </c>
      <c r="N14" s="1" t="s">
        <v>109</v>
      </c>
      <c r="O14" s="1" t="s">
        <v>86</v>
      </c>
      <c r="P14" s="1" t="s">
        <v>501</v>
      </c>
      <c r="Q14" s="1" t="s">
        <v>502</v>
      </c>
      <c r="R14" s="1">
        <v>1920</v>
      </c>
      <c r="S14" s="1">
        <v>3</v>
      </c>
      <c r="T14" s="1">
        <v>1</v>
      </c>
      <c r="U14" s="1">
        <v>35</v>
      </c>
      <c r="V14" s="1" t="s">
        <v>172</v>
      </c>
      <c r="W14" s="1" t="s">
        <v>503</v>
      </c>
      <c r="X14" s="1" t="s">
        <v>504</v>
      </c>
      <c r="Y14" s="1" t="s">
        <v>505</v>
      </c>
      <c r="Z14" s="1" t="s">
        <v>93</v>
      </c>
      <c r="AA14" s="1" t="s">
        <v>93</v>
      </c>
      <c r="AB14" s="1" t="s">
        <v>93</v>
      </c>
      <c r="AC14" s="1" t="s">
        <v>94</v>
      </c>
      <c r="AD14" s="1" t="s">
        <v>94</v>
      </c>
      <c r="AE14" s="1" t="s">
        <v>94</v>
      </c>
      <c r="AF14" s="1" t="s">
        <v>93</v>
      </c>
      <c r="AG14" s="1" t="s">
        <v>93</v>
      </c>
      <c r="AH14" s="1" t="s">
        <v>93</v>
      </c>
      <c r="AI14" s="1" t="s">
        <v>506</v>
      </c>
      <c r="AJ14" s="1" t="s">
        <v>116</v>
      </c>
      <c r="AK14" s="1"/>
      <c r="AL14" s="1" t="s">
        <v>117</v>
      </c>
      <c r="AM14" s="1" t="s">
        <v>118</v>
      </c>
      <c r="AN14" s="1" t="s">
        <v>93</v>
      </c>
      <c r="AO14" s="1" t="s">
        <v>93</v>
      </c>
      <c r="AP14" s="1" t="s">
        <v>93</v>
      </c>
      <c r="AQ14" s="1" t="s">
        <v>94</v>
      </c>
      <c r="AR14" s="1" t="s">
        <v>99</v>
      </c>
      <c r="AS14" s="1" t="s">
        <v>93</v>
      </c>
      <c r="AT14" s="1" t="s">
        <v>93</v>
      </c>
      <c r="AU14" s="1" t="s">
        <v>507</v>
      </c>
      <c r="AV14" s="1" t="s">
        <v>93</v>
      </c>
      <c r="AW14" s="1" t="s">
        <v>162</v>
      </c>
      <c r="AX14" s="1" t="s">
        <v>94</v>
      </c>
      <c r="AY14" s="1"/>
      <c r="AZ14" s="1" t="s">
        <v>93</v>
      </c>
      <c r="BA14" s="1" t="s">
        <v>93</v>
      </c>
      <c r="BB14" s="1" t="s">
        <v>93</v>
      </c>
      <c r="BC14" s="1" t="s">
        <v>93</v>
      </c>
      <c r="BD14" s="1" t="s">
        <v>93</v>
      </c>
      <c r="BE14" s="1" t="s">
        <v>93</v>
      </c>
      <c r="BF14" s="1" t="s">
        <v>93</v>
      </c>
      <c r="BG14" s="1" t="s">
        <v>94</v>
      </c>
      <c r="BH14" s="1" t="s">
        <v>94</v>
      </c>
      <c r="BI14" s="1" t="s">
        <v>93</v>
      </c>
      <c r="BJ14" s="1" t="s">
        <v>93</v>
      </c>
      <c r="BK14" s="1" t="s">
        <v>508</v>
      </c>
      <c r="BL14" s="1" t="s">
        <v>509</v>
      </c>
      <c r="BM14" s="1" t="s">
        <v>138</v>
      </c>
      <c r="BN14" s="1"/>
      <c r="BO14" s="1" t="s">
        <v>93</v>
      </c>
      <c r="BP14" s="1" t="s">
        <v>93</v>
      </c>
      <c r="BQ14" s="1" t="s">
        <v>93</v>
      </c>
      <c r="BR14" s="1" t="s">
        <v>363</v>
      </c>
      <c r="BS14" s="1"/>
      <c r="BT14" s="1" t="s">
        <v>93</v>
      </c>
      <c r="BU14" s="1" t="s">
        <v>93</v>
      </c>
      <c r="BV14" s="1" t="s">
        <v>93</v>
      </c>
      <c r="BW14" s="1" t="s">
        <v>94</v>
      </c>
      <c r="BX14" s="1" t="s">
        <v>93</v>
      </c>
      <c r="BY14" s="1" t="s">
        <v>93</v>
      </c>
      <c r="BZ14" s="1" t="s">
        <v>93</v>
      </c>
      <c r="CA14" s="1" t="s">
        <v>93</v>
      </c>
      <c r="CB14" s="1">
        <v>9</v>
      </c>
      <c r="CC14" s="1" t="s">
        <v>93</v>
      </c>
      <c r="CD14" s="11">
        <v>9</v>
      </c>
      <c r="CE14" s="12" t="str">
        <f t="shared" si="0"/>
        <v>Average Performer</v>
      </c>
      <c r="CF14" s="29">
        <f t="shared" si="1"/>
        <v>2.2222222222222143E-2</v>
      </c>
    </row>
    <row r="15" spans="1:84" x14ac:dyDescent="0.25">
      <c r="A15" s="27">
        <v>11090138</v>
      </c>
      <c r="B15" s="1" t="s">
        <v>487</v>
      </c>
      <c r="C15" s="1">
        <v>82</v>
      </c>
      <c r="D15" s="1">
        <v>78</v>
      </c>
      <c r="E15" s="1">
        <v>89</v>
      </c>
      <c r="F15" s="1">
        <v>60</v>
      </c>
      <c r="G15" s="1">
        <v>100</v>
      </c>
      <c r="H15" s="1">
        <v>88</v>
      </c>
      <c r="I15" s="1">
        <v>100</v>
      </c>
      <c r="J15" s="1">
        <v>63</v>
      </c>
      <c r="K15" s="1">
        <v>100</v>
      </c>
      <c r="L15" s="1" t="s">
        <v>488</v>
      </c>
      <c r="M15" s="1" t="s">
        <v>489</v>
      </c>
      <c r="N15" s="1" t="s">
        <v>85</v>
      </c>
      <c r="O15" s="1" t="s">
        <v>86</v>
      </c>
      <c r="P15" s="1" t="s">
        <v>490</v>
      </c>
      <c r="Q15" s="1" t="s">
        <v>491</v>
      </c>
      <c r="R15" s="1">
        <v>1860</v>
      </c>
      <c r="S15" s="1">
        <v>3</v>
      </c>
      <c r="T15" s="1">
        <v>3</v>
      </c>
      <c r="U15" s="1">
        <v>33</v>
      </c>
      <c r="V15" s="1" t="s">
        <v>172</v>
      </c>
      <c r="W15" s="1" t="s">
        <v>492</v>
      </c>
      <c r="X15" s="1" t="s">
        <v>493</v>
      </c>
      <c r="Y15" s="1" t="s">
        <v>494</v>
      </c>
      <c r="Z15" s="1" t="s">
        <v>93</v>
      </c>
      <c r="AA15" s="1" t="s">
        <v>93</v>
      </c>
      <c r="AB15" s="1" t="s">
        <v>93</v>
      </c>
      <c r="AC15" s="1" t="s">
        <v>94</v>
      </c>
      <c r="AD15" s="1" t="s">
        <v>93</v>
      </c>
      <c r="AE15" s="1" t="s">
        <v>93</v>
      </c>
      <c r="AF15" s="1" t="s">
        <v>93</v>
      </c>
      <c r="AG15" s="1" t="s">
        <v>93</v>
      </c>
      <c r="AH15" s="1" t="s">
        <v>93</v>
      </c>
      <c r="AI15" s="1" t="s">
        <v>495</v>
      </c>
      <c r="AJ15" s="1" t="s">
        <v>96</v>
      </c>
      <c r="AK15" s="1"/>
      <c r="AL15" s="1" t="s">
        <v>97</v>
      </c>
      <c r="AM15" s="1" t="s">
        <v>118</v>
      </c>
      <c r="AN15" s="1" t="s">
        <v>93</v>
      </c>
      <c r="AO15" s="1" t="s">
        <v>93</v>
      </c>
      <c r="AP15" s="1" t="s">
        <v>93</v>
      </c>
      <c r="AQ15" s="1" t="s">
        <v>93</v>
      </c>
      <c r="AR15" s="1" t="s">
        <v>99</v>
      </c>
      <c r="AS15" s="1" t="s">
        <v>93</v>
      </c>
      <c r="AT15" s="1" t="s">
        <v>93</v>
      </c>
      <c r="AU15" s="1" t="s">
        <v>496</v>
      </c>
      <c r="AV15" s="1" t="s">
        <v>94</v>
      </c>
      <c r="AW15" s="1" t="s">
        <v>99</v>
      </c>
      <c r="AX15" s="1" t="s">
        <v>94</v>
      </c>
      <c r="AY15" s="1"/>
      <c r="AZ15" s="1" t="s">
        <v>93</v>
      </c>
      <c r="BA15" s="1" t="s">
        <v>93</v>
      </c>
      <c r="BB15" s="1" t="s">
        <v>93</v>
      </c>
      <c r="BC15" s="1" t="s">
        <v>93</v>
      </c>
      <c r="BD15" s="1" t="s">
        <v>93</v>
      </c>
      <c r="BE15" s="1" t="s">
        <v>93</v>
      </c>
      <c r="BF15" s="1" t="s">
        <v>93</v>
      </c>
      <c r="BG15" s="1" t="s">
        <v>93</v>
      </c>
      <c r="BH15" s="1" t="s">
        <v>93</v>
      </c>
      <c r="BI15" s="1" t="s">
        <v>93</v>
      </c>
      <c r="BJ15" s="1" t="s">
        <v>94</v>
      </c>
      <c r="BK15" s="1" t="s">
        <v>497</v>
      </c>
      <c r="BL15" s="1" t="s">
        <v>498</v>
      </c>
      <c r="BM15" s="1" t="s">
        <v>138</v>
      </c>
      <c r="BN15" s="1"/>
      <c r="BO15" s="1" t="s">
        <v>93</v>
      </c>
      <c r="BP15" s="1" t="s">
        <v>93</v>
      </c>
      <c r="BQ15" s="1" t="s">
        <v>93</v>
      </c>
      <c r="BR15" s="1" t="s">
        <v>499</v>
      </c>
      <c r="BS15" s="1"/>
      <c r="BT15" s="1" t="s">
        <v>93</v>
      </c>
      <c r="BU15" s="1" t="s">
        <v>93</v>
      </c>
      <c r="BV15" s="1" t="s">
        <v>94</v>
      </c>
      <c r="BW15" s="1" t="s">
        <v>94</v>
      </c>
      <c r="BX15" s="1" t="s">
        <v>94</v>
      </c>
      <c r="BY15" s="1" t="s">
        <v>94</v>
      </c>
      <c r="BZ15" s="1" t="s">
        <v>93</v>
      </c>
      <c r="CA15" s="1" t="s">
        <v>93</v>
      </c>
      <c r="CB15" s="1">
        <v>9</v>
      </c>
      <c r="CC15" s="1" t="s">
        <v>93</v>
      </c>
      <c r="CD15" s="11">
        <v>9</v>
      </c>
      <c r="CE15" s="12" t="str">
        <f t="shared" si="0"/>
        <v>Average Performer</v>
      </c>
      <c r="CF15" s="29">
        <f t="shared" si="1"/>
        <v>2.1527777777777812E-2</v>
      </c>
    </row>
    <row r="16" spans="1:84" x14ac:dyDescent="0.25">
      <c r="A16" s="27">
        <v>11083483</v>
      </c>
      <c r="B16" s="1" t="s">
        <v>140</v>
      </c>
      <c r="C16" s="1">
        <v>84</v>
      </c>
      <c r="D16" s="1">
        <v>89</v>
      </c>
      <c r="E16" s="1">
        <v>80</v>
      </c>
      <c r="F16" s="1">
        <v>80</v>
      </c>
      <c r="G16" s="1">
        <v>100</v>
      </c>
      <c r="H16" s="1">
        <v>63</v>
      </c>
      <c r="I16" s="1">
        <v>100</v>
      </c>
      <c r="J16" s="1">
        <v>88</v>
      </c>
      <c r="K16" s="1">
        <v>100</v>
      </c>
      <c r="L16" s="1" t="s">
        <v>141</v>
      </c>
      <c r="M16" s="1" t="s">
        <v>142</v>
      </c>
      <c r="N16" s="1" t="s">
        <v>85</v>
      </c>
      <c r="O16" s="1" t="s">
        <v>86</v>
      </c>
      <c r="P16" s="1" t="s">
        <v>143</v>
      </c>
      <c r="Q16" s="1" t="s">
        <v>144</v>
      </c>
      <c r="R16" s="1">
        <v>1860</v>
      </c>
      <c r="S16" s="1">
        <v>2</v>
      </c>
      <c r="T16" s="1">
        <v>1</v>
      </c>
      <c r="U16" s="1">
        <v>28</v>
      </c>
      <c r="V16" s="1" t="s">
        <v>89</v>
      </c>
      <c r="W16" s="1" t="s">
        <v>145</v>
      </c>
      <c r="X16" s="1" t="s">
        <v>146</v>
      </c>
      <c r="Y16" s="1" t="s">
        <v>147</v>
      </c>
      <c r="Z16" s="1" t="s">
        <v>93</v>
      </c>
      <c r="AA16" s="1" t="s">
        <v>93</v>
      </c>
      <c r="AB16" s="1" t="s">
        <v>93</v>
      </c>
      <c r="AC16" s="1" t="s">
        <v>94</v>
      </c>
      <c r="AD16" s="1" t="s">
        <v>93</v>
      </c>
      <c r="AE16" s="1" t="s">
        <v>94</v>
      </c>
      <c r="AF16" s="1" t="s">
        <v>93</v>
      </c>
      <c r="AG16" s="1" t="s">
        <v>93</v>
      </c>
      <c r="AH16" s="1" t="s">
        <v>93</v>
      </c>
      <c r="AI16" s="1" t="s">
        <v>148</v>
      </c>
      <c r="AJ16" s="1" t="s">
        <v>96</v>
      </c>
      <c r="AK16" s="1"/>
      <c r="AL16" s="1" t="s">
        <v>117</v>
      </c>
      <c r="AM16" s="1" t="s">
        <v>118</v>
      </c>
      <c r="AN16" s="1" t="s">
        <v>93</v>
      </c>
      <c r="AO16" s="1" t="s">
        <v>93</v>
      </c>
      <c r="AP16" s="1" t="s">
        <v>93</v>
      </c>
      <c r="AQ16" s="1" t="s">
        <v>94</v>
      </c>
      <c r="AR16" s="1" t="s">
        <v>94</v>
      </c>
      <c r="AS16" s="1" t="s">
        <v>93</v>
      </c>
      <c r="AT16" s="1" t="s">
        <v>93</v>
      </c>
      <c r="AU16" s="1" t="s">
        <v>149</v>
      </c>
      <c r="AV16" s="1" t="s">
        <v>93</v>
      </c>
      <c r="AW16" s="1" t="s">
        <v>99</v>
      </c>
      <c r="AX16" s="1" t="s">
        <v>94</v>
      </c>
      <c r="AY16" s="1"/>
      <c r="AZ16" s="1" t="s">
        <v>93</v>
      </c>
      <c r="BA16" s="1" t="s">
        <v>93</v>
      </c>
      <c r="BB16" s="1" t="s">
        <v>93</v>
      </c>
      <c r="BC16" s="1" t="s">
        <v>93</v>
      </c>
      <c r="BD16" s="1" t="s">
        <v>93</v>
      </c>
      <c r="BE16" s="1" t="s">
        <v>93</v>
      </c>
      <c r="BF16" s="1" t="s">
        <v>93</v>
      </c>
      <c r="BG16" s="1" t="s">
        <v>94</v>
      </c>
      <c r="BH16" s="1" t="s">
        <v>94</v>
      </c>
      <c r="BI16" s="1" t="s">
        <v>94</v>
      </c>
      <c r="BJ16" s="1" t="s">
        <v>93</v>
      </c>
      <c r="BK16" s="1" t="s">
        <v>150</v>
      </c>
      <c r="BL16" s="1" t="s">
        <v>151</v>
      </c>
      <c r="BM16" s="1" t="s">
        <v>138</v>
      </c>
      <c r="BN16" s="1"/>
      <c r="BO16" s="1" t="s">
        <v>93</v>
      </c>
      <c r="BP16" s="1" t="s">
        <v>93</v>
      </c>
      <c r="BQ16" s="1" t="s">
        <v>93</v>
      </c>
      <c r="BR16" s="1" t="s">
        <v>152</v>
      </c>
      <c r="BS16" s="1"/>
      <c r="BT16" s="1" t="s">
        <v>93</v>
      </c>
      <c r="BU16" s="1" t="s">
        <v>93</v>
      </c>
      <c r="BV16" s="1" t="s">
        <v>93</v>
      </c>
      <c r="BW16" s="1" t="s">
        <v>94</v>
      </c>
      <c r="BX16" s="1" t="s">
        <v>94</v>
      </c>
      <c r="BY16" s="1" t="s">
        <v>93</v>
      </c>
      <c r="BZ16" s="1" t="s">
        <v>93</v>
      </c>
      <c r="CA16" s="1" t="s">
        <v>93</v>
      </c>
      <c r="CB16" s="1">
        <v>10</v>
      </c>
      <c r="CC16" s="1" t="s">
        <v>93</v>
      </c>
      <c r="CD16" s="11">
        <v>8</v>
      </c>
      <c r="CE16" s="12" t="str">
        <f t="shared" si="0"/>
        <v>Average Performer</v>
      </c>
      <c r="CF16" s="29">
        <f t="shared" si="1"/>
        <v>2.1527777777777701E-2</v>
      </c>
    </row>
    <row r="17" spans="1:84" x14ac:dyDescent="0.25">
      <c r="A17" s="27">
        <v>11099886</v>
      </c>
      <c r="B17" s="1" t="s">
        <v>693</v>
      </c>
      <c r="C17" s="1">
        <v>53</v>
      </c>
      <c r="D17" s="1">
        <v>89</v>
      </c>
      <c r="E17" s="1">
        <v>78</v>
      </c>
      <c r="F17" s="1">
        <v>20</v>
      </c>
      <c r="G17" s="1">
        <v>50</v>
      </c>
      <c r="H17" s="1">
        <v>13</v>
      </c>
      <c r="I17" s="1">
        <v>67</v>
      </c>
      <c r="J17" s="1">
        <v>38</v>
      </c>
      <c r="K17" s="1">
        <v>100</v>
      </c>
      <c r="L17" s="1" t="s">
        <v>246</v>
      </c>
      <c r="M17" s="1" t="s">
        <v>247</v>
      </c>
      <c r="N17" s="1" t="s">
        <v>169</v>
      </c>
      <c r="O17" s="1" t="s">
        <v>86</v>
      </c>
      <c r="P17" s="1" t="s">
        <v>217</v>
      </c>
      <c r="Q17" s="1" t="s">
        <v>185</v>
      </c>
      <c r="R17" s="1">
        <v>1800</v>
      </c>
      <c r="S17" s="1">
        <v>2</v>
      </c>
      <c r="T17" s="1">
        <v>3</v>
      </c>
      <c r="U17" s="1">
        <v>41</v>
      </c>
      <c r="V17" s="1" t="s">
        <v>89</v>
      </c>
      <c r="W17" s="1" t="s">
        <v>694</v>
      </c>
      <c r="X17" s="1" t="s">
        <v>695</v>
      </c>
      <c r="Y17" s="1" t="s">
        <v>696</v>
      </c>
      <c r="Z17" s="1" t="s">
        <v>93</v>
      </c>
      <c r="AA17" s="1" t="s">
        <v>93</v>
      </c>
      <c r="AB17" s="1" t="s">
        <v>93</v>
      </c>
      <c r="AC17" s="1" t="s">
        <v>94</v>
      </c>
      <c r="AD17" s="1" t="s">
        <v>93</v>
      </c>
      <c r="AE17" s="1" t="s">
        <v>94</v>
      </c>
      <c r="AF17" s="1" t="s">
        <v>93</v>
      </c>
      <c r="AG17" s="1" t="s">
        <v>93</v>
      </c>
      <c r="AH17" s="1" t="s">
        <v>93</v>
      </c>
      <c r="AI17" s="1" t="s">
        <v>697</v>
      </c>
      <c r="AJ17" s="1" t="s">
        <v>96</v>
      </c>
      <c r="AK17" s="1"/>
      <c r="AL17" s="1" t="s">
        <v>358</v>
      </c>
      <c r="AM17" s="1" t="s">
        <v>118</v>
      </c>
      <c r="AN17" s="1" t="s">
        <v>93</v>
      </c>
      <c r="AO17" s="1" t="s">
        <v>93</v>
      </c>
      <c r="AP17" s="1" t="s">
        <v>93</v>
      </c>
      <c r="AQ17" s="1" t="s">
        <v>93</v>
      </c>
      <c r="AR17" s="1" t="s">
        <v>99</v>
      </c>
      <c r="AS17" s="1" t="s">
        <v>94</v>
      </c>
      <c r="AT17" s="1" t="s">
        <v>94</v>
      </c>
      <c r="AU17" s="1" t="s">
        <v>698</v>
      </c>
      <c r="AV17" s="1" t="s">
        <v>93</v>
      </c>
      <c r="AW17" s="1" t="s">
        <v>699</v>
      </c>
      <c r="AX17" s="1" t="s">
        <v>94</v>
      </c>
      <c r="AY17" s="1"/>
      <c r="AZ17" s="1" t="s">
        <v>93</v>
      </c>
      <c r="BA17" s="1" t="s">
        <v>94</v>
      </c>
      <c r="BB17" s="1" t="s">
        <v>93</v>
      </c>
      <c r="BC17" s="1" t="s">
        <v>94</v>
      </c>
      <c r="BD17" s="1" t="s">
        <v>93</v>
      </c>
      <c r="BE17" s="1" t="s">
        <v>94</v>
      </c>
      <c r="BF17" s="1" t="s">
        <v>94</v>
      </c>
      <c r="BG17" s="1" t="s">
        <v>94</v>
      </c>
      <c r="BH17" s="1" t="s">
        <v>94</v>
      </c>
      <c r="BI17" s="1" t="s">
        <v>94</v>
      </c>
      <c r="BJ17" s="1" t="s">
        <v>94</v>
      </c>
      <c r="BK17" s="1" t="s">
        <v>700</v>
      </c>
      <c r="BL17" s="1" t="s">
        <v>701</v>
      </c>
      <c r="BM17" s="1" t="s">
        <v>104</v>
      </c>
      <c r="BN17" s="1"/>
      <c r="BO17" s="1" t="s">
        <v>93</v>
      </c>
      <c r="BP17" s="1" t="s">
        <v>93</v>
      </c>
      <c r="BQ17" s="1" t="s">
        <v>94</v>
      </c>
      <c r="BR17" s="1" t="s">
        <v>105</v>
      </c>
      <c r="BS17" s="1"/>
      <c r="BT17" s="1" t="s">
        <v>93</v>
      </c>
      <c r="BU17" s="1" t="s">
        <v>93</v>
      </c>
      <c r="BV17" s="1" t="s">
        <v>94</v>
      </c>
      <c r="BW17" s="1" t="s">
        <v>94</v>
      </c>
      <c r="BX17" s="1" t="s">
        <v>94</v>
      </c>
      <c r="BY17" s="1" t="s">
        <v>94</v>
      </c>
      <c r="BZ17" s="1" t="s">
        <v>94</v>
      </c>
      <c r="CA17" s="1" t="s">
        <v>94</v>
      </c>
      <c r="CB17" s="1">
        <v>9</v>
      </c>
      <c r="CC17" s="1" t="s">
        <v>93</v>
      </c>
      <c r="CD17" s="11">
        <v>8</v>
      </c>
      <c r="CE17" s="12" t="str">
        <f t="shared" si="0"/>
        <v>Low Performer</v>
      </c>
      <c r="CF17" s="29">
        <f t="shared" si="1"/>
        <v>2.083333333333337E-2</v>
      </c>
    </row>
    <row r="18" spans="1:84" x14ac:dyDescent="0.25">
      <c r="A18" s="27">
        <v>11108785</v>
      </c>
      <c r="B18" s="1" t="s">
        <v>736</v>
      </c>
      <c r="C18" s="1">
        <v>35</v>
      </c>
      <c r="D18" s="1">
        <v>78</v>
      </c>
      <c r="E18" s="1">
        <v>67</v>
      </c>
      <c r="F18" s="1">
        <v>40</v>
      </c>
      <c r="G18" s="1">
        <v>0</v>
      </c>
      <c r="H18" s="1">
        <v>0</v>
      </c>
      <c r="I18" s="1">
        <v>0</v>
      </c>
      <c r="J18" s="1">
        <v>25</v>
      </c>
      <c r="K18" s="1">
        <v>0</v>
      </c>
      <c r="L18" s="1" t="s">
        <v>246</v>
      </c>
      <c r="M18" s="1" t="s">
        <v>247</v>
      </c>
      <c r="N18" s="1" t="s">
        <v>169</v>
      </c>
      <c r="O18" s="1" t="s">
        <v>86</v>
      </c>
      <c r="P18" s="1" t="s">
        <v>756</v>
      </c>
      <c r="Q18" s="1" t="s">
        <v>757</v>
      </c>
      <c r="R18" s="1">
        <v>1800</v>
      </c>
      <c r="S18" s="1">
        <v>2</v>
      </c>
      <c r="T18" s="1">
        <v>2</v>
      </c>
      <c r="U18" s="1">
        <v>41</v>
      </c>
      <c r="V18" s="1" t="s">
        <v>89</v>
      </c>
      <c r="W18" s="1" t="s">
        <v>748</v>
      </c>
      <c r="X18" s="1" t="s">
        <v>758</v>
      </c>
      <c r="Y18" s="1" t="s">
        <v>759</v>
      </c>
      <c r="Z18" s="1" t="s">
        <v>93</v>
      </c>
      <c r="AA18" s="1" t="s">
        <v>93</v>
      </c>
      <c r="AB18" s="1" t="s">
        <v>93</v>
      </c>
      <c r="AC18" s="1" t="s">
        <v>94</v>
      </c>
      <c r="AD18" s="1" t="s">
        <v>94</v>
      </c>
      <c r="AE18" s="1" t="s">
        <v>94</v>
      </c>
      <c r="AF18" s="1" t="s">
        <v>93</v>
      </c>
      <c r="AG18" s="1" t="s">
        <v>93</v>
      </c>
      <c r="AH18" s="1" t="s">
        <v>93</v>
      </c>
      <c r="AI18" s="1" t="s">
        <v>760</v>
      </c>
      <c r="AJ18" s="1" t="s">
        <v>116</v>
      </c>
      <c r="AK18" s="1"/>
      <c r="AL18" s="1" t="s">
        <v>202</v>
      </c>
      <c r="AM18" s="1" t="s">
        <v>118</v>
      </c>
      <c r="AN18" s="1" t="s">
        <v>93</v>
      </c>
      <c r="AO18" s="1" t="s">
        <v>94</v>
      </c>
      <c r="AP18" s="1" t="s">
        <v>93</v>
      </c>
      <c r="AQ18" s="1" t="s">
        <v>93</v>
      </c>
      <c r="AR18" s="1" t="s">
        <v>99</v>
      </c>
      <c r="AS18" s="1" t="s">
        <v>94</v>
      </c>
      <c r="AT18" s="1" t="s">
        <v>93</v>
      </c>
      <c r="AU18" s="1" t="s">
        <v>761</v>
      </c>
      <c r="AV18" s="1" t="s">
        <v>93</v>
      </c>
      <c r="AW18" s="1" t="s">
        <v>762</v>
      </c>
      <c r="AX18" s="1" t="s">
        <v>94</v>
      </c>
      <c r="AY18" s="1"/>
      <c r="AZ18" s="1" t="s">
        <v>94</v>
      </c>
      <c r="BA18" s="1" t="s">
        <v>94</v>
      </c>
      <c r="BB18" s="1" t="s">
        <v>94</v>
      </c>
      <c r="BC18" s="1" t="s">
        <v>94</v>
      </c>
      <c r="BD18" s="1" t="s">
        <v>94</v>
      </c>
      <c r="BE18" s="1" t="s">
        <v>94</v>
      </c>
      <c r="BF18" s="1" t="s">
        <v>94</v>
      </c>
      <c r="BG18" s="1" t="s">
        <v>94</v>
      </c>
      <c r="BH18" s="1" t="s">
        <v>94</v>
      </c>
      <c r="BI18" s="1" t="s">
        <v>94</v>
      </c>
      <c r="BJ18" s="1" t="s">
        <v>94</v>
      </c>
      <c r="BK18" s="1" t="s">
        <v>660</v>
      </c>
      <c r="BL18" s="1" t="s">
        <v>763</v>
      </c>
      <c r="BM18" s="1" t="s">
        <v>138</v>
      </c>
      <c r="BN18" s="1"/>
      <c r="BO18" s="1" t="s">
        <v>94</v>
      </c>
      <c r="BP18" s="1" t="s">
        <v>94</v>
      </c>
      <c r="BQ18" s="1" t="s">
        <v>94</v>
      </c>
      <c r="BR18" s="1" t="s">
        <v>194</v>
      </c>
      <c r="BS18" s="1"/>
      <c r="BT18" s="1" t="s">
        <v>94</v>
      </c>
      <c r="BU18" s="1" t="s">
        <v>94</v>
      </c>
      <c r="BV18" s="1" t="s">
        <v>94</v>
      </c>
      <c r="BW18" s="1" t="s">
        <v>94</v>
      </c>
      <c r="BX18" s="1" t="s">
        <v>94</v>
      </c>
      <c r="BY18" s="1" t="s">
        <v>94</v>
      </c>
      <c r="BZ18" s="1" t="s">
        <v>93</v>
      </c>
      <c r="CA18" s="1" t="s">
        <v>94</v>
      </c>
      <c r="CB18" s="1">
        <v>7</v>
      </c>
      <c r="CC18" s="1" t="s">
        <v>94</v>
      </c>
      <c r="CD18" s="11">
        <v>6</v>
      </c>
      <c r="CE18" s="12" t="str">
        <f t="shared" si="0"/>
        <v>Bottom Performer</v>
      </c>
      <c r="CF18" s="29">
        <f t="shared" si="1"/>
        <v>2.083333333333337E-2</v>
      </c>
    </row>
    <row r="19" spans="1:84" x14ac:dyDescent="0.25">
      <c r="A19" s="27">
        <v>11108784</v>
      </c>
      <c r="B19" s="1" t="s">
        <v>736</v>
      </c>
      <c r="C19" s="1">
        <v>33</v>
      </c>
      <c r="D19" s="1">
        <v>78</v>
      </c>
      <c r="E19" s="1">
        <v>56</v>
      </c>
      <c r="F19" s="1">
        <v>20</v>
      </c>
      <c r="G19" s="1">
        <v>0</v>
      </c>
      <c r="H19" s="1">
        <v>0</v>
      </c>
      <c r="I19" s="1">
        <v>33</v>
      </c>
      <c r="J19" s="1">
        <v>29</v>
      </c>
      <c r="K19" s="1">
        <v>0</v>
      </c>
      <c r="L19" s="1" t="s">
        <v>246</v>
      </c>
      <c r="M19" s="1" t="s">
        <v>247</v>
      </c>
      <c r="N19" s="1" t="s">
        <v>169</v>
      </c>
      <c r="O19" s="1" t="s">
        <v>86</v>
      </c>
      <c r="P19" s="1" t="s">
        <v>746</v>
      </c>
      <c r="Q19" s="1" t="s">
        <v>747</v>
      </c>
      <c r="R19" s="1">
        <v>1800</v>
      </c>
      <c r="S19" s="1">
        <v>4</v>
      </c>
      <c r="T19" s="1">
        <v>5</v>
      </c>
      <c r="U19" s="1">
        <v>41</v>
      </c>
      <c r="V19" s="1" t="s">
        <v>89</v>
      </c>
      <c r="W19" s="1" t="s">
        <v>748</v>
      </c>
      <c r="X19" s="1" t="s">
        <v>749</v>
      </c>
      <c r="Y19" s="1" t="s">
        <v>750</v>
      </c>
      <c r="Z19" s="1" t="s">
        <v>93</v>
      </c>
      <c r="AA19" s="1" t="s">
        <v>93</v>
      </c>
      <c r="AB19" s="1" t="s">
        <v>93</v>
      </c>
      <c r="AC19" s="1" t="s">
        <v>94</v>
      </c>
      <c r="AD19" s="1" t="s">
        <v>94</v>
      </c>
      <c r="AE19" s="1" t="s">
        <v>94</v>
      </c>
      <c r="AF19" s="1" t="s">
        <v>93</v>
      </c>
      <c r="AG19" s="1" t="s">
        <v>93</v>
      </c>
      <c r="AH19" s="1" t="s">
        <v>93</v>
      </c>
      <c r="AI19" s="1" t="s">
        <v>751</v>
      </c>
      <c r="AJ19" s="1" t="s">
        <v>96</v>
      </c>
      <c r="AK19" s="1"/>
      <c r="AL19" s="1" t="s">
        <v>202</v>
      </c>
      <c r="AM19" s="1" t="s">
        <v>118</v>
      </c>
      <c r="AN19" s="1" t="s">
        <v>93</v>
      </c>
      <c r="AO19" s="1" t="s">
        <v>94</v>
      </c>
      <c r="AP19" s="1" t="s">
        <v>93</v>
      </c>
      <c r="AQ19" s="1" t="s">
        <v>94</v>
      </c>
      <c r="AR19" s="1" t="s">
        <v>99</v>
      </c>
      <c r="AS19" s="1" t="s">
        <v>94</v>
      </c>
      <c r="AT19" s="1" t="s">
        <v>94</v>
      </c>
      <c r="AU19" s="1" t="s">
        <v>752</v>
      </c>
      <c r="AV19" s="1" t="s">
        <v>93</v>
      </c>
      <c r="AW19" s="1" t="s">
        <v>753</v>
      </c>
      <c r="AX19" s="1" t="s">
        <v>94</v>
      </c>
      <c r="AY19" s="1"/>
      <c r="AZ19" s="1" t="s">
        <v>94</v>
      </c>
      <c r="BA19" s="1" t="s">
        <v>94</v>
      </c>
      <c r="BB19" s="1" t="s">
        <v>94</v>
      </c>
      <c r="BC19" s="1" t="s">
        <v>94</v>
      </c>
      <c r="BD19" s="1" t="s">
        <v>94</v>
      </c>
      <c r="BE19" s="1" t="s">
        <v>94</v>
      </c>
      <c r="BF19" s="1" t="s">
        <v>94</v>
      </c>
      <c r="BG19" s="1" t="s">
        <v>94</v>
      </c>
      <c r="BH19" s="1" t="s">
        <v>94</v>
      </c>
      <c r="BI19" s="1" t="s">
        <v>94</v>
      </c>
      <c r="BJ19" s="1" t="s">
        <v>94</v>
      </c>
      <c r="BK19" s="1" t="s">
        <v>754</v>
      </c>
      <c r="BL19" s="1" t="s">
        <v>755</v>
      </c>
      <c r="BM19" s="1" t="s">
        <v>138</v>
      </c>
      <c r="BN19" s="1"/>
      <c r="BO19" s="1" t="s">
        <v>94</v>
      </c>
      <c r="BP19" s="1" t="s">
        <v>93</v>
      </c>
      <c r="BQ19" s="1" t="s">
        <v>94</v>
      </c>
      <c r="BR19" s="1" t="s">
        <v>194</v>
      </c>
      <c r="BS19" s="1"/>
      <c r="BT19" s="1" t="s">
        <v>94</v>
      </c>
      <c r="BU19" s="1" t="s">
        <v>93</v>
      </c>
      <c r="BV19" s="1" t="s">
        <v>94</v>
      </c>
      <c r="BW19" s="1" t="s">
        <v>94</v>
      </c>
      <c r="BX19" s="1" t="s">
        <v>94</v>
      </c>
      <c r="BY19" s="1" t="s">
        <v>99</v>
      </c>
      <c r="BZ19" s="1" t="s">
        <v>94</v>
      </c>
      <c r="CA19" s="1" t="s">
        <v>94</v>
      </c>
      <c r="CB19" s="1">
        <v>7</v>
      </c>
      <c r="CC19" s="1" t="s">
        <v>94</v>
      </c>
      <c r="CD19" s="11">
        <v>6</v>
      </c>
      <c r="CE19" s="12" t="str">
        <f t="shared" si="0"/>
        <v>Bottom Performer</v>
      </c>
      <c r="CF19" s="29">
        <f t="shared" si="1"/>
        <v>2.0833333333333259E-2</v>
      </c>
    </row>
    <row r="20" spans="1:84" x14ac:dyDescent="0.25">
      <c r="A20" s="27">
        <v>11095478</v>
      </c>
      <c r="B20" s="1" t="s">
        <v>153</v>
      </c>
      <c r="C20" s="1">
        <v>73</v>
      </c>
      <c r="D20" s="1">
        <v>89</v>
      </c>
      <c r="E20" s="1">
        <v>89</v>
      </c>
      <c r="F20" s="1">
        <v>80</v>
      </c>
      <c r="G20" s="1">
        <v>50</v>
      </c>
      <c r="H20" s="1">
        <v>63</v>
      </c>
      <c r="I20" s="1">
        <v>100</v>
      </c>
      <c r="J20" s="1">
        <v>50</v>
      </c>
      <c r="K20" s="1">
        <v>100</v>
      </c>
      <c r="L20" s="1" t="s">
        <v>259</v>
      </c>
      <c r="M20" s="1" t="s">
        <v>260</v>
      </c>
      <c r="N20" s="1" t="s">
        <v>169</v>
      </c>
      <c r="O20" s="1" t="s">
        <v>86</v>
      </c>
      <c r="P20" s="1" t="s">
        <v>510</v>
      </c>
      <c r="Q20" s="1" t="s">
        <v>511</v>
      </c>
      <c r="R20" s="1">
        <v>1740</v>
      </c>
      <c r="S20" s="1">
        <v>2</v>
      </c>
      <c r="T20" s="1">
        <v>2</v>
      </c>
      <c r="U20" s="1">
        <v>45</v>
      </c>
      <c r="V20" s="1" t="s">
        <v>172</v>
      </c>
      <c r="W20" s="1" t="s">
        <v>512</v>
      </c>
      <c r="X20" s="1" t="s">
        <v>513</v>
      </c>
      <c r="Y20" s="1" t="s">
        <v>514</v>
      </c>
      <c r="Z20" s="1" t="s">
        <v>93</v>
      </c>
      <c r="AA20" s="1" t="s">
        <v>93</v>
      </c>
      <c r="AB20" s="1" t="s">
        <v>93</v>
      </c>
      <c r="AC20" s="1" t="s">
        <v>94</v>
      </c>
      <c r="AD20" s="1" t="s">
        <v>93</v>
      </c>
      <c r="AE20" s="1" t="s">
        <v>94</v>
      </c>
      <c r="AF20" s="1" t="s">
        <v>93</v>
      </c>
      <c r="AG20" s="1" t="s">
        <v>93</v>
      </c>
      <c r="AH20" s="1" t="s">
        <v>93</v>
      </c>
      <c r="AI20" s="1" t="s">
        <v>515</v>
      </c>
      <c r="AJ20" s="1" t="s">
        <v>116</v>
      </c>
      <c r="AK20" s="1"/>
      <c r="AL20" s="1" t="s">
        <v>230</v>
      </c>
      <c r="AM20" s="1" t="s">
        <v>118</v>
      </c>
      <c r="AN20" s="1" t="s">
        <v>93</v>
      </c>
      <c r="AO20" s="1" t="s">
        <v>93</v>
      </c>
      <c r="AP20" s="1" t="s">
        <v>93</v>
      </c>
      <c r="AQ20" s="1" t="s">
        <v>93</v>
      </c>
      <c r="AR20" s="1" t="s">
        <v>99</v>
      </c>
      <c r="AS20" s="1" t="s">
        <v>93</v>
      </c>
      <c r="AT20" s="1" t="s">
        <v>93</v>
      </c>
      <c r="AU20" s="1" t="s">
        <v>516</v>
      </c>
      <c r="AV20" s="1" t="s">
        <v>93</v>
      </c>
      <c r="AW20" s="1" t="s">
        <v>517</v>
      </c>
      <c r="AX20" s="1" t="s">
        <v>94</v>
      </c>
      <c r="AY20" s="1"/>
      <c r="AZ20" s="1" t="s">
        <v>93</v>
      </c>
      <c r="BA20" s="1" t="s">
        <v>94</v>
      </c>
      <c r="BB20" s="1" t="s">
        <v>93</v>
      </c>
      <c r="BC20" s="1" t="s">
        <v>94</v>
      </c>
      <c r="BD20" s="1" t="s">
        <v>93</v>
      </c>
      <c r="BE20" s="1" t="s">
        <v>93</v>
      </c>
      <c r="BF20" s="1" t="s">
        <v>93</v>
      </c>
      <c r="BG20" s="1" t="s">
        <v>94</v>
      </c>
      <c r="BH20" s="1" t="s">
        <v>94</v>
      </c>
      <c r="BI20" s="1" t="s">
        <v>93</v>
      </c>
      <c r="BJ20" s="1" t="s">
        <v>94</v>
      </c>
      <c r="BK20" s="1" t="s">
        <v>518</v>
      </c>
      <c r="BL20" s="1" t="s">
        <v>519</v>
      </c>
      <c r="BM20" s="1" t="s">
        <v>138</v>
      </c>
      <c r="BN20" s="1"/>
      <c r="BO20" s="1" t="s">
        <v>93</v>
      </c>
      <c r="BP20" s="1" t="s">
        <v>93</v>
      </c>
      <c r="BQ20" s="1" t="s">
        <v>93</v>
      </c>
      <c r="BR20" s="1" t="s">
        <v>293</v>
      </c>
      <c r="BS20" s="1"/>
      <c r="BT20" s="1" t="s">
        <v>93</v>
      </c>
      <c r="BU20" s="1" t="s">
        <v>93</v>
      </c>
      <c r="BV20" s="1" t="s">
        <v>94</v>
      </c>
      <c r="BW20" s="1" t="s">
        <v>94</v>
      </c>
      <c r="BX20" s="1" t="s">
        <v>94</v>
      </c>
      <c r="BY20" s="1" t="s">
        <v>94</v>
      </c>
      <c r="BZ20" s="1" t="s">
        <v>93</v>
      </c>
      <c r="CA20" s="1" t="s">
        <v>94</v>
      </c>
      <c r="CB20" s="1">
        <v>9</v>
      </c>
      <c r="CC20" s="1" t="s">
        <v>93</v>
      </c>
      <c r="CD20" s="11">
        <v>9</v>
      </c>
      <c r="CE20" s="12" t="str">
        <f t="shared" si="0"/>
        <v>Average Performer</v>
      </c>
      <c r="CF20" s="29">
        <f t="shared" si="1"/>
        <v>2.0138888888888928E-2</v>
      </c>
    </row>
    <row r="21" spans="1:84" x14ac:dyDescent="0.25">
      <c r="A21" s="27">
        <v>11107721</v>
      </c>
      <c r="B21" s="1" t="s">
        <v>716</v>
      </c>
      <c r="C21" s="1">
        <v>61</v>
      </c>
      <c r="D21" s="1">
        <v>78</v>
      </c>
      <c r="E21" s="1">
        <v>67</v>
      </c>
      <c r="F21" s="1">
        <v>40</v>
      </c>
      <c r="G21" s="1">
        <v>50</v>
      </c>
      <c r="H21" s="1">
        <v>88</v>
      </c>
      <c r="I21" s="1">
        <v>33</v>
      </c>
      <c r="J21" s="1">
        <v>38</v>
      </c>
      <c r="K21" s="1">
        <v>100</v>
      </c>
      <c r="L21" s="1" t="s">
        <v>717</v>
      </c>
      <c r="M21" s="1" t="s">
        <v>623</v>
      </c>
      <c r="N21" s="1" t="s">
        <v>433</v>
      </c>
      <c r="O21" s="1" t="s">
        <v>86</v>
      </c>
      <c r="P21" s="1" t="s">
        <v>718</v>
      </c>
      <c r="Q21" s="1" t="s">
        <v>719</v>
      </c>
      <c r="R21" s="1">
        <v>1740</v>
      </c>
      <c r="S21" s="1">
        <v>1</v>
      </c>
      <c r="T21" s="1">
        <v>2</v>
      </c>
      <c r="U21" s="1">
        <v>29</v>
      </c>
      <c r="V21" s="1" t="s">
        <v>89</v>
      </c>
      <c r="W21" s="1" t="s">
        <v>720</v>
      </c>
      <c r="X21" s="1" t="s">
        <v>721</v>
      </c>
      <c r="Y21" s="1" t="s">
        <v>722</v>
      </c>
      <c r="Z21" s="1" t="s">
        <v>93</v>
      </c>
      <c r="AA21" s="1" t="s">
        <v>93</v>
      </c>
      <c r="AB21" s="1" t="s">
        <v>93</v>
      </c>
      <c r="AC21" s="1" t="s">
        <v>94</v>
      </c>
      <c r="AD21" s="1" t="s">
        <v>99</v>
      </c>
      <c r="AE21" s="1" t="s">
        <v>94</v>
      </c>
      <c r="AF21" s="1" t="s">
        <v>93</v>
      </c>
      <c r="AG21" s="1" t="s">
        <v>93</v>
      </c>
      <c r="AH21" s="1" t="s">
        <v>94</v>
      </c>
      <c r="AI21" s="1" t="s">
        <v>723</v>
      </c>
      <c r="AJ21" s="1" t="s">
        <v>630</v>
      </c>
      <c r="AK21" s="1"/>
      <c r="AL21" s="1" t="s">
        <v>358</v>
      </c>
      <c r="AM21" s="1" t="s">
        <v>118</v>
      </c>
      <c r="AN21" s="1" t="s">
        <v>94</v>
      </c>
      <c r="AO21" s="1" t="s">
        <v>93</v>
      </c>
      <c r="AP21" s="1" t="s">
        <v>93</v>
      </c>
      <c r="AQ21" s="1" t="s">
        <v>93</v>
      </c>
      <c r="AR21" s="1" t="s">
        <v>99</v>
      </c>
      <c r="AS21" s="1" t="s">
        <v>94</v>
      </c>
      <c r="AT21" s="1" t="s">
        <v>93</v>
      </c>
      <c r="AU21" s="1" t="s">
        <v>658</v>
      </c>
      <c r="AV21" s="1" t="s">
        <v>93</v>
      </c>
      <c r="AW21" s="1" t="s">
        <v>571</v>
      </c>
      <c r="AX21" s="1" t="s">
        <v>94</v>
      </c>
      <c r="AY21" s="1"/>
      <c r="AZ21" s="1" t="s">
        <v>94</v>
      </c>
      <c r="BA21" s="1" t="s">
        <v>94</v>
      </c>
      <c r="BB21" s="1" t="s">
        <v>93</v>
      </c>
      <c r="BC21" s="1" t="s">
        <v>93</v>
      </c>
      <c r="BD21" s="1" t="s">
        <v>93</v>
      </c>
      <c r="BE21" s="1" t="s">
        <v>93</v>
      </c>
      <c r="BF21" s="1" t="s">
        <v>93</v>
      </c>
      <c r="BG21" s="1" t="s">
        <v>93</v>
      </c>
      <c r="BH21" s="1" t="s">
        <v>93</v>
      </c>
      <c r="BI21" s="1" t="s">
        <v>93</v>
      </c>
      <c r="BJ21" s="1" t="s">
        <v>94</v>
      </c>
      <c r="BK21" s="1" t="s">
        <v>724</v>
      </c>
      <c r="BL21" s="1" t="s">
        <v>725</v>
      </c>
      <c r="BM21" s="1" t="s">
        <v>104</v>
      </c>
      <c r="BN21" s="1"/>
      <c r="BO21" s="1" t="s">
        <v>94</v>
      </c>
      <c r="BP21" s="1" t="s">
        <v>93</v>
      </c>
      <c r="BQ21" s="1" t="s">
        <v>94</v>
      </c>
      <c r="BR21" s="1" t="s">
        <v>726</v>
      </c>
      <c r="BS21" s="1"/>
      <c r="BT21" s="1" t="s">
        <v>93</v>
      </c>
      <c r="BU21" s="1" t="s">
        <v>94</v>
      </c>
      <c r="BV21" s="1" t="s">
        <v>94</v>
      </c>
      <c r="BW21" s="1" t="s">
        <v>93</v>
      </c>
      <c r="BX21" s="1" t="s">
        <v>94</v>
      </c>
      <c r="BY21" s="1" t="s">
        <v>94</v>
      </c>
      <c r="BZ21" s="1" t="s">
        <v>94</v>
      </c>
      <c r="CA21" s="1" t="s">
        <v>94</v>
      </c>
      <c r="CB21" s="1">
        <v>5</v>
      </c>
      <c r="CC21" s="1" t="s">
        <v>93</v>
      </c>
      <c r="CD21" s="11">
        <v>4</v>
      </c>
      <c r="CE21" s="12" t="str">
        <f t="shared" si="0"/>
        <v>Low Performer</v>
      </c>
      <c r="CF21" s="29">
        <f t="shared" si="1"/>
        <v>2.0138888888888928E-2</v>
      </c>
    </row>
    <row r="22" spans="1:84" x14ac:dyDescent="0.25">
      <c r="A22" s="27">
        <v>11084844</v>
      </c>
      <c r="B22" s="1" t="s">
        <v>106</v>
      </c>
      <c r="C22" s="1">
        <v>71</v>
      </c>
      <c r="D22" s="1">
        <v>100</v>
      </c>
      <c r="E22" s="1">
        <v>67</v>
      </c>
      <c r="F22" s="1">
        <v>80</v>
      </c>
      <c r="G22" s="1">
        <v>50</v>
      </c>
      <c r="H22" s="1">
        <v>88</v>
      </c>
      <c r="I22" s="1">
        <v>0</v>
      </c>
      <c r="J22" s="1">
        <v>57</v>
      </c>
      <c r="K22" s="1">
        <v>100</v>
      </c>
      <c r="L22" s="1" t="s">
        <v>83</v>
      </c>
      <c r="M22" s="1" t="s">
        <v>84</v>
      </c>
      <c r="N22" s="1" t="s">
        <v>85</v>
      </c>
      <c r="O22" s="1" t="s">
        <v>86</v>
      </c>
      <c r="P22" s="1" t="s">
        <v>352</v>
      </c>
      <c r="Q22" s="1" t="s">
        <v>353</v>
      </c>
      <c r="R22" s="1">
        <v>1680</v>
      </c>
      <c r="S22" s="1">
        <v>4</v>
      </c>
      <c r="T22" s="1">
        <v>2</v>
      </c>
      <c r="U22" s="1">
        <v>52</v>
      </c>
      <c r="V22" s="1" t="s">
        <v>89</v>
      </c>
      <c r="W22" s="1" t="s">
        <v>354</v>
      </c>
      <c r="X22" s="1" t="s">
        <v>355</v>
      </c>
      <c r="Y22" s="1" t="s">
        <v>356</v>
      </c>
      <c r="Z22" s="1" t="s">
        <v>93</v>
      </c>
      <c r="AA22" s="1" t="s">
        <v>93</v>
      </c>
      <c r="AB22" s="1" t="s">
        <v>93</v>
      </c>
      <c r="AC22" s="1" t="s">
        <v>93</v>
      </c>
      <c r="AD22" s="1" t="s">
        <v>93</v>
      </c>
      <c r="AE22" s="1" t="s">
        <v>94</v>
      </c>
      <c r="AF22" s="1" t="s">
        <v>93</v>
      </c>
      <c r="AG22" s="1" t="s">
        <v>93</v>
      </c>
      <c r="AH22" s="1" t="s">
        <v>93</v>
      </c>
      <c r="AI22" s="1" t="s">
        <v>357</v>
      </c>
      <c r="AJ22" s="1" t="s">
        <v>96</v>
      </c>
      <c r="AK22" s="1"/>
      <c r="AL22" s="1" t="s">
        <v>358</v>
      </c>
      <c r="AM22" s="1" t="s">
        <v>118</v>
      </c>
      <c r="AN22" s="1" t="s">
        <v>93</v>
      </c>
      <c r="AO22" s="1" t="s">
        <v>93</v>
      </c>
      <c r="AP22" s="1" t="s">
        <v>93</v>
      </c>
      <c r="AQ22" s="1" t="s">
        <v>94</v>
      </c>
      <c r="AR22" s="1" t="s">
        <v>99</v>
      </c>
      <c r="AS22" s="1" t="s">
        <v>93</v>
      </c>
      <c r="AT22" s="1" t="s">
        <v>93</v>
      </c>
      <c r="AU22" s="1" t="s">
        <v>359</v>
      </c>
      <c r="AV22" s="1" t="s">
        <v>93</v>
      </c>
      <c r="AW22" s="1" t="s">
        <v>360</v>
      </c>
      <c r="AX22" s="1" t="s">
        <v>94</v>
      </c>
      <c r="AY22" s="1"/>
      <c r="AZ22" s="1" t="s">
        <v>93</v>
      </c>
      <c r="BA22" s="1" t="s">
        <v>94</v>
      </c>
      <c r="BB22" s="1" t="s">
        <v>93</v>
      </c>
      <c r="BC22" s="1" t="s">
        <v>94</v>
      </c>
      <c r="BD22" s="1" t="s">
        <v>93</v>
      </c>
      <c r="BE22" s="1" t="s">
        <v>93</v>
      </c>
      <c r="BF22" s="1" t="s">
        <v>93</v>
      </c>
      <c r="BG22" s="1" t="s">
        <v>93</v>
      </c>
      <c r="BH22" s="1" t="s">
        <v>93</v>
      </c>
      <c r="BI22" s="1" t="s">
        <v>93</v>
      </c>
      <c r="BJ22" s="1" t="s">
        <v>94</v>
      </c>
      <c r="BK22" s="1" t="s">
        <v>361</v>
      </c>
      <c r="BL22" s="1" t="s">
        <v>362</v>
      </c>
      <c r="BM22" s="1" t="s">
        <v>104</v>
      </c>
      <c r="BN22" s="1"/>
      <c r="BO22" s="1" t="s">
        <v>94</v>
      </c>
      <c r="BP22" s="1" t="s">
        <v>94</v>
      </c>
      <c r="BQ22" s="1" t="s">
        <v>94</v>
      </c>
      <c r="BR22" s="1" t="s">
        <v>363</v>
      </c>
      <c r="BS22" s="1"/>
      <c r="BT22" s="1" t="s">
        <v>93</v>
      </c>
      <c r="BU22" s="1" t="s">
        <v>94</v>
      </c>
      <c r="BV22" s="1" t="s">
        <v>94</v>
      </c>
      <c r="BW22" s="1" t="s">
        <v>94</v>
      </c>
      <c r="BX22" s="1" t="s">
        <v>94</v>
      </c>
      <c r="BY22" s="1" t="s">
        <v>99</v>
      </c>
      <c r="BZ22" s="1" t="s">
        <v>93</v>
      </c>
      <c r="CA22" s="1" t="s">
        <v>93</v>
      </c>
      <c r="CB22" s="1">
        <v>8</v>
      </c>
      <c r="CC22" s="1" t="s">
        <v>93</v>
      </c>
      <c r="CD22" s="11">
        <v>8</v>
      </c>
      <c r="CE22" s="12" t="str">
        <f t="shared" si="0"/>
        <v>Average Performer</v>
      </c>
      <c r="CF22" s="29">
        <f t="shared" si="1"/>
        <v>1.9444444444444486E-2</v>
      </c>
    </row>
    <row r="23" spans="1:84" x14ac:dyDescent="0.25">
      <c r="A23" s="27">
        <v>11084277</v>
      </c>
      <c r="B23" s="1" t="s">
        <v>106</v>
      </c>
      <c r="C23" s="1">
        <v>61</v>
      </c>
      <c r="D23" s="1">
        <v>78</v>
      </c>
      <c r="E23" s="1">
        <v>67</v>
      </c>
      <c r="F23" s="1">
        <v>60</v>
      </c>
      <c r="G23" s="1">
        <v>83</v>
      </c>
      <c r="H23" s="1">
        <v>38</v>
      </c>
      <c r="I23" s="1">
        <v>67</v>
      </c>
      <c r="J23" s="1">
        <v>38</v>
      </c>
      <c r="K23" s="1">
        <v>100</v>
      </c>
      <c r="L23" s="1" t="s">
        <v>272</v>
      </c>
      <c r="M23" s="1" t="s">
        <v>183</v>
      </c>
      <c r="N23" s="1" t="s">
        <v>109</v>
      </c>
      <c r="O23" s="1" t="s">
        <v>86</v>
      </c>
      <c r="P23" s="1" t="s">
        <v>273</v>
      </c>
      <c r="Q23" s="1" t="s">
        <v>274</v>
      </c>
      <c r="R23" s="1">
        <v>1680</v>
      </c>
      <c r="S23" s="1">
        <v>3</v>
      </c>
      <c r="T23" s="1">
        <v>1</v>
      </c>
      <c r="U23" s="1">
        <v>31</v>
      </c>
      <c r="V23" s="1" t="s">
        <v>89</v>
      </c>
      <c r="W23" s="1" t="s">
        <v>275</v>
      </c>
      <c r="X23" s="1" t="s">
        <v>276</v>
      </c>
      <c r="Y23" s="1" t="s">
        <v>277</v>
      </c>
      <c r="Z23" s="1" t="s">
        <v>93</v>
      </c>
      <c r="AA23" s="1" t="s">
        <v>93</v>
      </c>
      <c r="AB23" s="1" t="s">
        <v>93</v>
      </c>
      <c r="AC23" s="1" t="s">
        <v>94</v>
      </c>
      <c r="AD23" s="1" t="s">
        <v>94</v>
      </c>
      <c r="AE23" s="1" t="s">
        <v>94</v>
      </c>
      <c r="AF23" s="1" t="s">
        <v>93</v>
      </c>
      <c r="AG23" s="1" t="s">
        <v>93</v>
      </c>
      <c r="AH23" s="1" t="s">
        <v>93</v>
      </c>
      <c r="AI23" s="1" t="s">
        <v>278</v>
      </c>
      <c r="AJ23" s="1" t="s">
        <v>116</v>
      </c>
      <c r="AK23" s="1"/>
      <c r="AL23" s="1" t="s">
        <v>279</v>
      </c>
      <c r="AM23" s="1" t="s">
        <v>118</v>
      </c>
      <c r="AN23" s="1" t="s">
        <v>93</v>
      </c>
      <c r="AO23" s="1" t="s">
        <v>94</v>
      </c>
      <c r="AP23" s="1" t="s">
        <v>93</v>
      </c>
      <c r="AQ23" s="1" t="s">
        <v>94</v>
      </c>
      <c r="AR23" s="1" t="s">
        <v>99</v>
      </c>
      <c r="AS23" s="1" t="s">
        <v>93</v>
      </c>
      <c r="AT23" s="1" t="s">
        <v>93</v>
      </c>
      <c r="AU23" s="1" t="s">
        <v>280</v>
      </c>
      <c r="AV23" s="1" t="s">
        <v>94</v>
      </c>
      <c r="AW23" s="1" t="s">
        <v>281</v>
      </c>
      <c r="AX23" s="1" t="s">
        <v>94</v>
      </c>
      <c r="AY23" s="1"/>
      <c r="AZ23" s="1" t="s">
        <v>93</v>
      </c>
      <c r="BA23" s="1" t="s">
        <v>93</v>
      </c>
      <c r="BB23" s="1" t="s">
        <v>93</v>
      </c>
      <c r="BC23" s="1" t="s">
        <v>94</v>
      </c>
      <c r="BD23" s="1" t="s">
        <v>93</v>
      </c>
      <c r="BE23" s="1" t="s">
        <v>94</v>
      </c>
      <c r="BF23" s="1" t="s">
        <v>94</v>
      </c>
      <c r="BG23" s="1" t="s">
        <v>93</v>
      </c>
      <c r="BH23" s="1" t="s">
        <v>93</v>
      </c>
      <c r="BI23" s="1" t="s">
        <v>94</v>
      </c>
      <c r="BJ23" s="1" t="s">
        <v>94</v>
      </c>
      <c r="BK23" s="1" t="s">
        <v>282</v>
      </c>
      <c r="BL23" s="1" t="s">
        <v>283</v>
      </c>
      <c r="BM23" s="1" t="s">
        <v>138</v>
      </c>
      <c r="BN23" s="1"/>
      <c r="BO23" s="1" t="s">
        <v>93</v>
      </c>
      <c r="BP23" s="1" t="s">
        <v>93</v>
      </c>
      <c r="BQ23" s="1" t="s">
        <v>94</v>
      </c>
      <c r="BR23" s="1" t="s">
        <v>105</v>
      </c>
      <c r="BS23" s="1"/>
      <c r="BT23" s="1" t="s">
        <v>93</v>
      </c>
      <c r="BU23" s="1" t="s">
        <v>93</v>
      </c>
      <c r="BV23" s="1" t="s">
        <v>94</v>
      </c>
      <c r="BW23" s="1" t="s">
        <v>94</v>
      </c>
      <c r="BX23" s="1" t="s">
        <v>94</v>
      </c>
      <c r="BY23" s="1" t="s">
        <v>94</v>
      </c>
      <c r="BZ23" s="1" t="s">
        <v>94</v>
      </c>
      <c r="CA23" s="1" t="s">
        <v>94</v>
      </c>
      <c r="CB23" s="1">
        <v>8</v>
      </c>
      <c r="CC23" s="1" t="s">
        <v>93</v>
      </c>
      <c r="CD23" s="11">
        <v>8</v>
      </c>
      <c r="CE23" s="12" t="str">
        <f t="shared" si="0"/>
        <v>Low Performer</v>
      </c>
      <c r="CF23" s="29">
        <f t="shared" si="1"/>
        <v>1.9444444444444486E-2</v>
      </c>
    </row>
    <row r="24" spans="1:84" x14ac:dyDescent="0.25">
      <c r="A24" s="27">
        <v>11097750</v>
      </c>
      <c r="B24" s="1" t="s">
        <v>258</v>
      </c>
      <c r="C24" s="1">
        <v>61</v>
      </c>
      <c r="D24" s="1">
        <v>78</v>
      </c>
      <c r="E24" s="1">
        <v>89</v>
      </c>
      <c r="F24" s="1">
        <v>0</v>
      </c>
      <c r="G24" s="1">
        <v>83</v>
      </c>
      <c r="H24" s="1">
        <v>38</v>
      </c>
      <c r="I24" s="1">
        <v>100</v>
      </c>
      <c r="J24" s="1">
        <v>38</v>
      </c>
      <c r="K24" s="1">
        <v>100</v>
      </c>
      <c r="L24" s="1" t="s">
        <v>259</v>
      </c>
      <c r="M24" s="1" t="s">
        <v>260</v>
      </c>
      <c r="N24" s="1" t="s">
        <v>169</v>
      </c>
      <c r="O24" s="1" t="s">
        <v>86</v>
      </c>
      <c r="P24" s="1" t="s">
        <v>653</v>
      </c>
      <c r="Q24" s="1" t="s">
        <v>654</v>
      </c>
      <c r="R24" s="1">
        <v>1680</v>
      </c>
      <c r="S24" s="1">
        <v>2</v>
      </c>
      <c r="T24" s="1">
        <v>2</v>
      </c>
      <c r="U24" s="1">
        <v>45</v>
      </c>
      <c r="V24" s="1" t="s">
        <v>172</v>
      </c>
      <c r="W24" s="1" t="s">
        <v>655</v>
      </c>
      <c r="X24" s="1" t="s">
        <v>656</v>
      </c>
      <c r="Y24" s="1" t="s">
        <v>657</v>
      </c>
      <c r="Z24" s="1" t="s">
        <v>93</v>
      </c>
      <c r="AA24" s="1" t="s">
        <v>93</v>
      </c>
      <c r="AB24" s="1" t="s">
        <v>93</v>
      </c>
      <c r="AC24" s="1" t="s">
        <v>94</v>
      </c>
      <c r="AD24" s="1" t="s">
        <v>94</v>
      </c>
      <c r="AE24" s="1" t="s">
        <v>94</v>
      </c>
      <c r="AF24" s="1" t="s">
        <v>93</v>
      </c>
      <c r="AG24" s="1" t="s">
        <v>93</v>
      </c>
      <c r="AH24" s="1" t="s">
        <v>93</v>
      </c>
      <c r="AI24" s="1" t="s">
        <v>99</v>
      </c>
      <c r="AJ24" s="1" t="s">
        <v>116</v>
      </c>
      <c r="AK24" s="1"/>
      <c r="AL24" s="1" t="s">
        <v>230</v>
      </c>
      <c r="AM24" s="1" t="s">
        <v>118</v>
      </c>
      <c r="AN24" s="1" t="s">
        <v>93</v>
      </c>
      <c r="AO24" s="1" t="s">
        <v>93</v>
      </c>
      <c r="AP24" s="1" t="s">
        <v>93</v>
      </c>
      <c r="AQ24" s="1" t="s">
        <v>93</v>
      </c>
      <c r="AR24" s="1" t="s">
        <v>99</v>
      </c>
      <c r="AS24" s="1" t="s">
        <v>94</v>
      </c>
      <c r="AT24" s="1" t="s">
        <v>94</v>
      </c>
      <c r="AU24" s="1" t="s">
        <v>658</v>
      </c>
      <c r="AV24" s="1" t="s">
        <v>94</v>
      </c>
      <c r="AW24" s="1" t="s">
        <v>659</v>
      </c>
      <c r="AX24" s="1" t="s">
        <v>94</v>
      </c>
      <c r="AY24" s="1"/>
      <c r="AZ24" s="1" t="s">
        <v>93</v>
      </c>
      <c r="BA24" s="1" t="s">
        <v>93</v>
      </c>
      <c r="BB24" s="1" t="s">
        <v>93</v>
      </c>
      <c r="BC24" s="1" t="s">
        <v>94</v>
      </c>
      <c r="BD24" s="1" t="s">
        <v>93</v>
      </c>
      <c r="BE24" s="1" t="s">
        <v>94</v>
      </c>
      <c r="BF24" s="1" t="s">
        <v>94</v>
      </c>
      <c r="BG24" s="1" t="s">
        <v>93</v>
      </c>
      <c r="BH24" s="1" t="s">
        <v>93</v>
      </c>
      <c r="BI24" s="1" t="s">
        <v>94</v>
      </c>
      <c r="BJ24" s="1" t="s">
        <v>94</v>
      </c>
      <c r="BK24" s="1" t="s">
        <v>660</v>
      </c>
      <c r="BL24" s="1" t="s">
        <v>661</v>
      </c>
      <c r="BM24" s="1" t="s">
        <v>104</v>
      </c>
      <c r="BN24" s="1"/>
      <c r="BO24" s="1" t="s">
        <v>93</v>
      </c>
      <c r="BP24" s="1" t="s">
        <v>93</v>
      </c>
      <c r="BQ24" s="1" t="s">
        <v>93</v>
      </c>
      <c r="BR24" s="1" t="s">
        <v>270</v>
      </c>
      <c r="BS24" s="1" t="s">
        <v>662</v>
      </c>
      <c r="BT24" s="1" t="s">
        <v>93</v>
      </c>
      <c r="BU24" s="1" t="s">
        <v>93</v>
      </c>
      <c r="BV24" s="1" t="s">
        <v>94</v>
      </c>
      <c r="BW24" s="1" t="s">
        <v>94</v>
      </c>
      <c r="BX24" s="1" t="s">
        <v>94</v>
      </c>
      <c r="BY24" s="1" t="s">
        <v>94</v>
      </c>
      <c r="BZ24" s="1" t="s">
        <v>94</v>
      </c>
      <c r="CA24" s="1" t="s">
        <v>94</v>
      </c>
      <c r="CB24" s="1">
        <v>9</v>
      </c>
      <c r="CC24" s="1" t="s">
        <v>93</v>
      </c>
      <c r="CD24" s="11">
        <v>8</v>
      </c>
      <c r="CE24" s="12" t="str">
        <f t="shared" si="0"/>
        <v>Low Performer</v>
      </c>
      <c r="CF24" s="29">
        <f t="shared" si="1"/>
        <v>1.9444444444444486E-2</v>
      </c>
    </row>
    <row r="25" spans="1:84" x14ac:dyDescent="0.25">
      <c r="A25" s="27">
        <v>11095498</v>
      </c>
      <c r="B25" s="1" t="s">
        <v>529</v>
      </c>
      <c r="C25" s="1">
        <v>71</v>
      </c>
      <c r="D25" s="1">
        <v>89</v>
      </c>
      <c r="E25" s="1">
        <v>78</v>
      </c>
      <c r="F25" s="1">
        <v>60</v>
      </c>
      <c r="G25" s="1">
        <v>50</v>
      </c>
      <c r="H25" s="1">
        <v>75</v>
      </c>
      <c r="I25" s="1">
        <v>67</v>
      </c>
      <c r="J25" s="1">
        <v>63</v>
      </c>
      <c r="K25" s="1">
        <v>100</v>
      </c>
      <c r="L25" s="1" t="s">
        <v>259</v>
      </c>
      <c r="M25" s="1" t="s">
        <v>260</v>
      </c>
      <c r="N25" s="1" t="s">
        <v>169</v>
      </c>
      <c r="O25" s="1" t="s">
        <v>86</v>
      </c>
      <c r="P25" s="1" t="s">
        <v>530</v>
      </c>
      <c r="Q25" s="1" t="s">
        <v>531</v>
      </c>
      <c r="R25" s="1">
        <v>1680</v>
      </c>
      <c r="S25" s="1">
        <v>2</v>
      </c>
      <c r="T25" s="1">
        <v>1</v>
      </c>
      <c r="U25" s="1">
        <v>56</v>
      </c>
      <c r="V25" s="1" t="s">
        <v>89</v>
      </c>
      <c r="W25" s="1" t="s">
        <v>532</v>
      </c>
      <c r="X25" s="1" t="s">
        <v>533</v>
      </c>
      <c r="Y25" s="1" t="s">
        <v>534</v>
      </c>
      <c r="Z25" s="1" t="s">
        <v>93</v>
      </c>
      <c r="AA25" s="1" t="s">
        <v>93</v>
      </c>
      <c r="AB25" s="1" t="s">
        <v>93</v>
      </c>
      <c r="AC25" s="1" t="s">
        <v>94</v>
      </c>
      <c r="AD25" s="1" t="s">
        <v>93</v>
      </c>
      <c r="AE25" s="1" t="s">
        <v>94</v>
      </c>
      <c r="AF25" s="1" t="s">
        <v>93</v>
      </c>
      <c r="AG25" s="1" t="s">
        <v>93</v>
      </c>
      <c r="AH25" s="1" t="s">
        <v>93</v>
      </c>
      <c r="AI25" s="1" t="s">
        <v>535</v>
      </c>
      <c r="AJ25" s="1" t="s">
        <v>96</v>
      </c>
      <c r="AK25" s="1"/>
      <c r="AL25" s="1" t="s">
        <v>202</v>
      </c>
      <c r="AM25" s="1" t="s">
        <v>118</v>
      </c>
      <c r="AN25" s="1" t="s">
        <v>93</v>
      </c>
      <c r="AO25" s="1" t="s">
        <v>93</v>
      </c>
      <c r="AP25" s="1" t="s">
        <v>93</v>
      </c>
      <c r="AQ25" s="1" t="s">
        <v>93</v>
      </c>
      <c r="AR25" s="1" t="s">
        <v>99</v>
      </c>
      <c r="AS25" s="1" t="s">
        <v>93</v>
      </c>
      <c r="AT25" s="1" t="s">
        <v>93</v>
      </c>
      <c r="AU25" s="1" t="s">
        <v>536</v>
      </c>
      <c r="AV25" s="1" t="s">
        <v>94</v>
      </c>
      <c r="AW25" s="1" t="s">
        <v>99</v>
      </c>
      <c r="AX25" s="1" t="s">
        <v>94</v>
      </c>
      <c r="AY25" s="1"/>
      <c r="AZ25" s="1" t="s">
        <v>93</v>
      </c>
      <c r="BA25" s="1" t="s">
        <v>94</v>
      </c>
      <c r="BB25" s="1" t="s">
        <v>93</v>
      </c>
      <c r="BC25" s="1" t="s">
        <v>94</v>
      </c>
      <c r="BD25" s="1" t="s">
        <v>93</v>
      </c>
      <c r="BE25" s="1" t="s">
        <v>93</v>
      </c>
      <c r="BF25" s="1" t="s">
        <v>93</v>
      </c>
      <c r="BG25" s="1" t="s">
        <v>93</v>
      </c>
      <c r="BH25" s="1" t="s">
        <v>93</v>
      </c>
      <c r="BI25" s="1" t="s">
        <v>94</v>
      </c>
      <c r="BJ25" s="1" t="s">
        <v>94</v>
      </c>
      <c r="BK25" s="1" t="s">
        <v>537</v>
      </c>
      <c r="BL25" s="1" t="s">
        <v>538</v>
      </c>
      <c r="BM25" s="1" t="s">
        <v>104</v>
      </c>
      <c r="BN25" s="1"/>
      <c r="BO25" s="1" t="s">
        <v>93</v>
      </c>
      <c r="BP25" s="1" t="s">
        <v>93</v>
      </c>
      <c r="BQ25" s="1" t="s">
        <v>94</v>
      </c>
      <c r="BR25" s="1" t="s">
        <v>539</v>
      </c>
      <c r="BS25" s="1"/>
      <c r="BT25" s="1" t="s">
        <v>93</v>
      </c>
      <c r="BU25" s="1" t="s">
        <v>93</v>
      </c>
      <c r="BV25" s="1" t="s">
        <v>93</v>
      </c>
      <c r="BW25" s="1" t="s">
        <v>93</v>
      </c>
      <c r="BX25" s="1" t="s">
        <v>94</v>
      </c>
      <c r="BY25" s="1" t="s">
        <v>94</v>
      </c>
      <c r="BZ25" s="1" t="s">
        <v>94</v>
      </c>
      <c r="CA25" s="1" t="s">
        <v>94</v>
      </c>
      <c r="CB25" s="1">
        <v>10</v>
      </c>
      <c r="CC25" s="1" t="s">
        <v>93</v>
      </c>
      <c r="CD25" s="11">
        <v>10</v>
      </c>
      <c r="CE25" s="12" t="str">
        <f t="shared" si="0"/>
        <v>Average Performer</v>
      </c>
      <c r="CF25" s="29">
        <f t="shared" si="1"/>
        <v>1.9444444444444375E-2</v>
      </c>
    </row>
    <row r="26" spans="1:84" x14ac:dyDescent="0.25">
      <c r="A26" s="27">
        <v>11083781</v>
      </c>
      <c r="B26" s="1" t="s">
        <v>166</v>
      </c>
      <c r="C26" s="1">
        <v>86</v>
      </c>
      <c r="D26" s="1">
        <v>78</v>
      </c>
      <c r="E26" s="1">
        <v>80</v>
      </c>
      <c r="F26" s="1">
        <v>100</v>
      </c>
      <c r="G26" s="1">
        <v>100</v>
      </c>
      <c r="H26" s="1">
        <v>100</v>
      </c>
      <c r="I26" s="1">
        <v>100</v>
      </c>
      <c r="J26" s="1">
        <v>63</v>
      </c>
      <c r="K26" s="1">
        <v>100</v>
      </c>
      <c r="L26" s="1" t="s">
        <v>182</v>
      </c>
      <c r="M26" s="1" t="s">
        <v>183</v>
      </c>
      <c r="N26" s="1" t="s">
        <v>109</v>
      </c>
      <c r="O26" s="1" t="s">
        <v>86</v>
      </c>
      <c r="P26" s="1" t="s">
        <v>224</v>
      </c>
      <c r="Q26" s="1" t="s">
        <v>225</v>
      </c>
      <c r="R26" s="1">
        <v>1560</v>
      </c>
      <c r="S26" s="1">
        <v>2</v>
      </c>
      <c r="T26" s="1">
        <v>1</v>
      </c>
      <c r="U26" s="1">
        <v>32</v>
      </c>
      <c r="V26" s="1" t="s">
        <v>89</v>
      </c>
      <c r="W26" s="1" t="s">
        <v>226</v>
      </c>
      <c r="X26" s="1" t="s">
        <v>227</v>
      </c>
      <c r="Y26" s="1" t="s">
        <v>228</v>
      </c>
      <c r="Z26" s="1" t="s">
        <v>93</v>
      </c>
      <c r="AA26" s="1" t="s">
        <v>93</v>
      </c>
      <c r="AB26" s="1" t="s">
        <v>93</v>
      </c>
      <c r="AC26" s="1" t="s">
        <v>94</v>
      </c>
      <c r="AD26" s="1" t="s">
        <v>94</v>
      </c>
      <c r="AE26" s="1" t="s">
        <v>94</v>
      </c>
      <c r="AF26" s="1" t="s">
        <v>93</v>
      </c>
      <c r="AG26" s="1" t="s">
        <v>93</v>
      </c>
      <c r="AH26" s="1" t="s">
        <v>93</v>
      </c>
      <c r="AI26" s="1" t="s">
        <v>229</v>
      </c>
      <c r="AJ26" s="1" t="s">
        <v>116</v>
      </c>
      <c r="AK26" s="1"/>
      <c r="AL26" s="1" t="s">
        <v>230</v>
      </c>
      <c r="AM26" s="1" t="s">
        <v>118</v>
      </c>
      <c r="AN26" s="1" t="s">
        <v>93</v>
      </c>
      <c r="AO26" s="1" t="s">
        <v>93</v>
      </c>
      <c r="AP26" s="1" t="s">
        <v>93</v>
      </c>
      <c r="AQ26" s="1" t="s">
        <v>93</v>
      </c>
      <c r="AR26" s="1" t="s">
        <v>94</v>
      </c>
      <c r="AS26" s="1" t="s">
        <v>93</v>
      </c>
      <c r="AT26" s="1" t="s">
        <v>93</v>
      </c>
      <c r="AU26" s="1" t="s">
        <v>231</v>
      </c>
      <c r="AV26" s="1" t="s">
        <v>93</v>
      </c>
      <c r="AW26" s="1" t="s">
        <v>232</v>
      </c>
      <c r="AX26" s="1" t="s">
        <v>93</v>
      </c>
      <c r="AY26" s="1" t="s">
        <v>233</v>
      </c>
      <c r="AZ26" s="1" t="s">
        <v>93</v>
      </c>
      <c r="BA26" s="1" t="s">
        <v>93</v>
      </c>
      <c r="BB26" s="1" t="s">
        <v>93</v>
      </c>
      <c r="BC26" s="1" t="s">
        <v>93</v>
      </c>
      <c r="BD26" s="1" t="s">
        <v>93</v>
      </c>
      <c r="BE26" s="1" t="s">
        <v>93</v>
      </c>
      <c r="BF26" s="1" t="s">
        <v>93</v>
      </c>
      <c r="BG26" s="1" t="s">
        <v>93</v>
      </c>
      <c r="BH26" s="1" t="s">
        <v>93</v>
      </c>
      <c r="BI26" s="1" t="s">
        <v>93</v>
      </c>
      <c r="BJ26" s="1" t="s">
        <v>93</v>
      </c>
      <c r="BK26" s="1" t="s">
        <v>234</v>
      </c>
      <c r="BL26" s="1" t="s">
        <v>235</v>
      </c>
      <c r="BM26" s="1" t="s">
        <v>138</v>
      </c>
      <c r="BN26" s="1"/>
      <c r="BO26" s="1" t="s">
        <v>93</v>
      </c>
      <c r="BP26" s="1" t="s">
        <v>93</v>
      </c>
      <c r="BQ26" s="1" t="s">
        <v>93</v>
      </c>
      <c r="BR26" s="1" t="s">
        <v>216</v>
      </c>
      <c r="BS26" s="1"/>
      <c r="BT26" s="1" t="s">
        <v>93</v>
      </c>
      <c r="BU26" s="1" t="s">
        <v>93</v>
      </c>
      <c r="BV26" s="1" t="s">
        <v>94</v>
      </c>
      <c r="BW26" s="1" t="s">
        <v>94</v>
      </c>
      <c r="BX26" s="1" t="s">
        <v>94</v>
      </c>
      <c r="BY26" s="1" t="s">
        <v>94</v>
      </c>
      <c r="BZ26" s="1" t="s">
        <v>93</v>
      </c>
      <c r="CA26" s="1" t="s">
        <v>93</v>
      </c>
      <c r="CB26" s="1">
        <v>8</v>
      </c>
      <c r="CC26" s="1" t="s">
        <v>93</v>
      </c>
      <c r="CD26" s="11">
        <v>8</v>
      </c>
      <c r="CE26" s="12" t="str">
        <f t="shared" si="0"/>
        <v>Average Performer</v>
      </c>
      <c r="CF26" s="29">
        <f t="shared" si="1"/>
        <v>1.8055555555555602E-2</v>
      </c>
    </row>
    <row r="27" spans="1:84" x14ac:dyDescent="0.25">
      <c r="A27" s="27">
        <v>11085599</v>
      </c>
      <c r="B27" s="1" t="s">
        <v>106</v>
      </c>
      <c r="C27" s="1">
        <v>92</v>
      </c>
      <c r="D27" s="1">
        <v>78</v>
      </c>
      <c r="E27" s="1">
        <v>100</v>
      </c>
      <c r="F27" s="1">
        <v>100</v>
      </c>
      <c r="G27" s="1">
        <v>100</v>
      </c>
      <c r="H27" s="1">
        <v>100</v>
      </c>
      <c r="I27" s="1">
        <v>100</v>
      </c>
      <c r="J27" s="1">
        <v>75</v>
      </c>
      <c r="K27" s="1">
        <v>100</v>
      </c>
      <c r="L27" s="1" t="s">
        <v>272</v>
      </c>
      <c r="M27" s="1" t="s">
        <v>183</v>
      </c>
      <c r="N27" s="1" t="s">
        <v>109</v>
      </c>
      <c r="O27" s="1" t="s">
        <v>86</v>
      </c>
      <c r="P27" s="1" t="s">
        <v>111</v>
      </c>
      <c r="Q27" s="1" t="s">
        <v>308</v>
      </c>
      <c r="R27" s="1">
        <v>1500</v>
      </c>
      <c r="S27" s="1">
        <v>3</v>
      </c>
      <c r="T27" s="1">
        <v>3</v>
      </c>
      <c r="U27" s="1">
        <v>35</v>
      </c>
      <c r="V27" s="1" t="s">
        <v>89</v>
      </c>
      <c r="W27" s="1" t="s">
        <v>402</v>
      </c>
      <c r="X27" s="1" t="s">
        <v>403</v>
      </c>
      <c r="Y27" s="1" t="s">
        <v>404</v>
      </c>
      <c r="Z27" s="1" t="s">
        <v>93</v>
      </c>
      <c r="AA27" s="1" t="s">
        <v>93</v>
      </c>
      <c r="AB27" s="1" t="s">
        <v>93</v>
      </c>
      <c r="AC27" s="1" t="s">
        <v>94</v>
      </c>
      <c r="AD27" s="1" t="s">
        <v>94</v>
      </c>
      <c r="AE27" s="1" t="s">
        <v>94</v>
      </c>
      <c r="AF27" s="1" t="s">
        <v>93</v>
      </c>
      <c r="AG27" s="1" t="s">
        <v>93</v>
      </c>
      <c r="AH27" s="1" t="s">
        <v>93</v>
      </c>
      <c r="AI27" s="1" t="s">
        <v>405</v>
      </c>
      <c r="AJ27" s="1" t="s">
        <v>96</v>
      </c>
      <c r="AK27" s="1"/>
      <c r="AL27" s="1" t="s">
        <v>117</v>
      </c>
      <c r="AM27" s="1" t="s">
        <v>118</v>
      </c>
      <c r="AN27" s="1" t="s">
        <v>93</v>
      </c>
      <c r="AO27" s="1" t="s">
        <v>93</v>
      </c>
      <c r="AP27" s="1" t="s">
        <v>93</v>
      </c>
      <c r="AQ27" s="1" t="s">
        <v>93</v>
      </c>
      <c r="AR27" s="1" t="s">
        <v>99</v>
      </c>
      <c r="AS27" s="1" t="s">
        <v>93</v>
      </c>
      <c r="AT27" s="1" t="s">
        <v>93</v>
      </c>
      <c r="AU27" s="1" t="s">
        <v>406</v>
      </c>
      <c r="AV27" s="1" t="s">
        <v>93</v>
      </c>
      <c r="AW27" s="1" t="s">
        <v>407</v>
      </c>
      <c r="AX27" s="1" t="s">
        <v>93</v>
      </c>
      <c r="AY27" s="1" t="s">
        <v>408</v>
      </c>
      <c r="AZ27" s="1" t="s">
        <v>93</v>
      </c>
      <c r="BA27" s="1" t="s">
        <v>93</v>
      </c>
      <c r="BB27" s="1" t="s">
        <v>93</v>
      </c>
      <c r="BC27" s="1" t="s">
        <v>93</v>
      </c>
      <c r="BD27" s="1" t="s">
        <v>93</v>
      </c>
      <c r="BE27" s="1" t="s">
        <v>93</v>
      </c>
      <c r="BF27" s="1" t="s">
        <v>93</v>
      </c>
      <c r="BG27" s="1" t="s">
        <v>93</v>
      </c>
      <c r="BH27" s="1" t="s">
        <v>93</v>
      </c>
      <c r="BI27" s="1" t="s">
        <v>93</v>
      </c>
      <c r="BJ27" s="1" t="s">
        <v>93</v>
      </c>
      <c r="BK27" s="1" t="s">
        <v>409</v>
      </c>
      <c r="BL27" s="1" t="s">
        <v>410</v>
      </c>
      <c r="BM27" s="1" t="s">
        <v>138</v>
      </c>
      <c r="BN27" s="1"/>
      <c r="BO27" s="1" t="s">
        <v>93</v>
      </c>
      <c r="BP27" s="1" t="s">
        <v>93</v>
      </c>
      <c r="BQ27" s="1" t="s">
        <v>93</v>
      </c>
      <c r="BR27" s="1" t="s">
        <v>105</v>
      </c>
      <c r="BS27" s="1"/>
      <c r="BT27" s="1" t="s">
        <v>93</v>
      </c>
      <c r="BU27" s="1" t="s">
        <v>93</v>
      </c>
      <c r="BV27" s="1" t="s">
        <v>94</v>
      </c>
      <c r="BW27" s="1" t="s">
        <v>94</v>
      </c>
      <c r="BX27" s="1" t="s">
        <v>94</v>
      </c>
      <c r="BY27" s="1" t="s">
        <v>93</v>
      </c>
      <c r="BZ27" s="1" t="s">
        <v>93</v>
      </c>
      <c r="CA27" s="1" t="s">
        <v>93</v>
      </c>
      <c r="CB27" s="1">
        <v>10</v>
      </c>
      <c r="CC27" s="1" t="s">
        <v>93</v>
      </c>
      <c r="CD27" s="11">
        <v>10</v>
      </c>
      <c r="CE27" s="12" t="str">
        <f t="shared" si="0"/>
        <v>High Performer</v>
      </c>
      <c r="CF27" s="29">
        <f t="shared" si="1"/>
        <v>1.736111111111116E-2</v>
      </c>
    </row>
    <row r="28" spans="1:84" x14ac:dyDescent="0.25">
      <c r="A28" s="27">
        <v>11083867</v>
      </c>
      <c r="B28" s="1" t="s">
        <v>106</v>
      </c>
      <c r="C28" s="1">
        <v>84</v>
      </c>
      <c r="D28" s="1">
        <v>89</v>
      </c>
      <c r="E28" s="1">
        <v>89</v>
      </c>
      <c r="F28" s="1">
        <v>80</v>
      </c>
      <c r="G28" s="1">
        <v>83</v>
      </c>
      <c r="H28" s="1">
        <v>100</v>
      </c>
      <c r="I28" s="1">
        <v>100</v>
      </c>
      <c r="J28" s="1">
        <v>50</v>
      </c>
      <c r="K28" s="1">
        <v>100</v>
      </c>
      <c r="L28" s="1" t="s">
        <v>246</v>
      </c>
      <c r="M28" s="1" t="s">
        <v>247</v>
      </c>
      <c r="N28" s="1" t="s">
        <v>169</v>
      </c>
      <c r="O28" s="1" t="s">
        <v>86</v>
      </c>
      <c r="P28" s="1" t="s">
        <v>248</v>
      </c>
      <c r="Q28" s="1" t="s">
        <v>249</v>
      </c>
      <c r="R28" s="1">
        <v>1500</v>
      </c>
      <c r="S28" s="1">
        <v>2</v>
      </c>
      <c r="T28" s="1">
        <v>3</v>
      </c>
      <c r="U28" s="1">
        <v>40</v>
      </c>
      <c r="V28" s="1" t="s">
        <v>89</v>
      </c>
      <c r="W28" s="1" t="s">
        <v>250</v>
      </c>
      <c r="X28" s="1" t="s">
        <v>251</v>
      </c>
      <c r="Y28" s="1" t="s">
        <v>252</v>
      </c>
      <c r="Z28" s="1" t="s">
        <v>93</v>
      </c>
      <c r="AA28" s="1" t="s">
        <v>93</v>
      </c>
      <c r="AB28" s="1" t="s">
        <v>93</v>
      </c>
      <c r="AC28" s="1" t="s">
        <v>94</v>
      </c>
      <c r="AD28" s="1" t="s">
        <v>93</v>
      </c>
      <c r="AE28" s="1" t="s">
        <v>94</v>
      </c>
      <c r="AF28" s="1" t="s">
        <v>93</v>
      </c>
      <c r="AG28" s="1" t="s">
        <v>93</v>
      </c>
      <c r="AH28" s="1" t="s">
        <v>93</v>
      </c>
      <c r="AI28" s="1" t="s">
        <v>253</v>
      </c>
      <c r="AJ28" s="1" t="s">
        <v>96</v>
      </c>
      <c r="AK28" s="1"/>
      <c r="AL28" s="1" t="s">
        <v>117</v>
      </c>
      <c r="AM28" s="1" t="s">
        <v>118</v>
      </c>
      <c r="AN28" s="1" t="s">
        <v>93</v>
      </c>
      <c r="AO28" s="1" t="s">
        <v>93</v>
      </c>
      <c r="AP28" s="1" t="s">
        <v>93</v>
      </c>
      <c r="AQ28" s="1" t="s">
        <v>94</v>
      </c>
      <c r="AR28" s="1" t="s">
        <v>99</v>
      </c>
      <c r="AS28" s="1" t="s">
        <v>93</v>
      </c>
      <c r="AT28" s="1" t="s">
        <v>93</v>
      </c>
      <c r="AU28" s="1" t="s">
        <v>254</v>
      </c>
      <c r="AV28" s="1" t="s">
        <v>93</v>
      </c>
      <c r="AW28" s="1" t="s">
        <v>162</v>
      </c>
      <c r="AX28" s="1" t="s">
        <v>94</v>
      </c>
      <c r="AY28" s="1"/>
      <c r="AZ28" s="1" t="s">
        <v>93</v>
      </c>
      <c r="BA28" s="1" t="s">
        <v>93</v>
      </c>
      <c r="BB28" s="1" t="s">
        <v>93</v>
      </c>
      <c r="BC28" s="1" t="s">
        <v>94</v>
      </c>
      <c r="BD28" s="1" t="s">
        <v>93</v>
      </c>
      <c r="BE28" s="1" t="s">
        <v>93</v>
      </c>
      <c r="BF28" s="1" t="s">
        <v>93</v>
      </c>
      <c r="BG28" s="1" t="s">
        <v>93</v>
      </c>
      <c r="BH28" s="1" t="s">
        <v>93</v>
      </c>
      <c r="BI28" s="1" t="s">
        <v>93</v>
      </c>
      <c r="BJ28" s="1" t="s">
        <v>93</v>
      </c>
      <c r="BK28" s="1" t="s">
        <v>255</v>
      </c>
      <c r="BL28" s="1" t="s">
        <v>256</v>
      </c>
      <c r="BM28" s="1" t="s">
        <v>138</v>
      </c>
      <c r="BN28" s="1"/>
      <c r="BO28" s="1" t="s">
        <v>93</v>
      </c>
      <c r="BP28" s="1" t="s">
        <v>93</v>
      </c>
      <c r="BQ28" s="1" t="s">
        <v>93</v>
      </c>
      <c r="BR28" s="1" t="s">
        <v>257</v>
      </c>
      <c r="BS28" s="1"/>
      <c r="BT28" s="1" t="s">
        <v>93</v>
      </c>
      <c r="BU28" s="1" t="s">
        <v>93</v>
      </c>
      <c r="BV28" s="1" t="s">
        <v>94</v>
      </c>
      <c r="BW28" s="1" t="s">
        <v>94</v>
      </c>
      <c r="BX28" s="1" t="s">
        <v>94</v>
      </c>
      <c r="BY28" s="1" t="s">
        <v>94</v>
      </c>
      <c r="BZ28" s="1" t="s">
        <v>93</v>
      </c>
      <c r="CA28" s="1" t="s">
        <v>94</v>
      </c>
      <c r="CB28" s="1">
        <v>9</v>
      </c>
      <c r="CC28" s="1" t="s">
        <v>93</v>
      </c>
      <c r="CD28" s="11">
        <v>9</v>
      </c>
      <c r="CE28" s="12" t="str">
        <f t="shared" si="0"/>
        <v>Average Performer</v>
      </c>
      <c r="CF28" s="29">
        <f t="shared" si="1"/>
        <v>1.736111111111116E-2</v>
      </c>
    </row>
    <row r="29" spans="1:84" x14ac:dyDescent="0.25">
      <c r="A29" s="27">
        <v>11084784</v>
      </c>
      <c r="B29" s="1" t="s">
        <v>140</v>
      </c>
      <c r="C29" s="1">
        <v>76</v>
      </c>
      <c r="D29" s="1">
        <v>89</v>
      </c>
      <c r="E29" s="1">
        <v>89</v>
      </c>
      <c r="F29" s="1">
        <v>80</v>
      </c>
      <c r="G29" s="1">
        <v>50</v>
      </c>
      <c r="H29" s="1">
        <v>75</v>
      </c>
      <c r="I29" s="1">
        <v>100</v>
      </c>
      <c r="J29" s="1">
        <v>63</v>
      </c>
      <c r="K29" s="1">
        <v>0</v>
      </c>
      <c r="L29" s="1" t="s">
        <v>316</v>
      </c>
      <c r="M29" s="1" t="s">
        <v>317</v>
      </c>
      <c r="N29" s="1" t="s">
        <v>85</v>
      </c>
      <c r="O29" s="1" t="s">
        <v>86</v>
      </c>
      <c r="P29" s="1" t="s">
        <v>318</v>
      </c>
      <c r="Q29" s="1" t="s">
        <v>319</v>
      </c>
      <c r="R29" s="1">
        <v>1500</v>
      </c>
      <c r="S29" s="1">
        <v>1</v>
      </c>
      <c r="T29" s="1">
        <v>1</v>
      </c>
      <c r="U29" s="1">
        <v>43</v>
      </c>
      <c r="V29" s="1" t="s">
        <v>89</v>
      </c>
      <c r="W29" s="1" t="s">
        <v>320</v>
      </c>
      <c r="X29" s="1" t="s">
        <v>321</v>
      </c>
      <c r="Y29" s="1" t="s">
        <v>322</v>
      </c>
      <c r="Z29" s="1" t="s">
        <v>93</v>
      </c>
      <c r="AA29" s="1" t="s">
        <v>93</v>
      </c>
      <c r="AB29" s="1" t="s">
        <v>93</v>
      </c>
      <c r="AC29" s="1" t="s">
        <v>93</v>
      </c>
      <c r="AD29" s="1" t="s">
        <v>94</v>
      </c>
      <c r="AE29" s="1" t="s">
        <v>94</v>
      </c>
      <c r="AF29" s="1" t="s">
        <v>93</v>
      </c>
      <c r="AG29" s="1" t="s">
        <v>93</v>
      </c>
      <c r="AH29" s="1" t="s">
        <v>93</v>
      </c>
      <c r="AI29" s="1" t="s">
        <v>323</v>
      </c>
      <c r="AJ29" s="1" t="s">
        <v>116</v>
      </c>
      <c r="AK29" s="1"/>
      <c r="AL29" s="1" t="s">
        <v>117</v>
      </c>
      <c r="AM29" s="1" t="s">
        <v>118</v>
      </c>
      <c r="AN29" s="1" t="s">
        <v>93</v>
      </c>
      <c r="AO29" s="1" t="s">
        <v>93</v>
      </c>
      <c r="AP29" s="1" t="s">
        <v>93</v>
      </c>
      <c r="AQ29" s="1" t="s">
        <v>94</v>
      </c>
      <c r="AR29" s="1" t="s">
        <v>99</v>
      </c>
      <c r="AS29" s="1" t="s">
        <v>93</v>
      </c>
      <c r="AT29" s="1" t="s">
        <v>93</v>
      </c>
      <c r="AU29" s="1" t="s">
        <v>324</v>
      </c>
      <c r="AV29" s="1" t="s">
        <v>93</v>
      </c>
      <c r="AW29" s="1" t="s">
        <v>325</v>
      </c>
      <c r="AX29" s="1" t="s">
        <v>94</v>
      </c>
      <c r="AY29" s="1"/>
      <c r="AZ29" s="1" t="s">
        <v>93</v>
      </c>
      <c r="BA29" s="1" t="s">
        <v>94</v>
      </c>
      <c r="BB29" s="1" t="s">
        <v>93</v>
      </c>
      <c r="BC29" s="1" t="s">
        <v>94</v>
      </c>
      <c r="BD29" s="1" t="s">
        <v>93</v>
      </c>
      <c r="BE29" s="1" t="s">
        <v>94</v>
      </c>
      <c r="BF29" s="1" t="s">
        <v>93</v>
      </c>
      <c r="BG29" s="1" t="s">
        <v>93</v>
      </c>
      <c r="BH29" s="1" t="s">
        <v>93</v>
      </c>
      <c r="BI29" s="1" t="s">
        <v>94</v>
      </c>
      <c r="BJ29" s="1" t="s">
        <v>93</v>
      </c>
      <c r="BK29" s="1" t="s">
        <v>326</v>
      </c>
      <c r="BL29" s="1" t="s">
        <v>327</v>
      </c>
      <c r="BM29" s="1" t="s">
        <v>104</v>
      </c>
      <c r="BN29" s="1"/>
      <c r="BO29" s="1" t="s">
        <v>93</v>
      </c>
      <c r="BP29" s="1" t="s">
        <v>93</v>
      </c>
      <c r="BQ29" s="1" t="s">
        <v>93</v>
      </c>
      <c r="BR29" s="1" t="s">
        <v>328</v>
      </c>
      <c r="BS29" s="1"/>
      <c r="BT29" s="1" t="s">
        <v>93</v>
      </c>
      <c r="BU29" s="1" t="s">
        <v>93</v>
      </c>
      <c r="BV29" s="1" t="s">
        <v>94</v>
      </c>
      <c r="BW29" s="1" t="s">
        <v>94</v>
      </c>
      <c r="BX29" s="1" t="s">
        <v>94</v>
      </c>
      <c r="BY29" s="1" t="s">
        <v>93</v>
      </c>
      <c r="BZ29" s="1" t="s">
        <v>93</v>
      </c>
      <c r="CA29" s="1" t="s">
        <v>94</v>
      </c>
      <c r="CB29" s="1">
        <v>8</v>
      </c>
      <c r="CC29" s="1" t="s">
        <v>94</v>
      </c>
      <c r="CD29" s="11">
        <v>8</v>
      </c>
      <c r="CE29" s="12" t="str">
        <f t="shared" si="0"/>
        <v>Average Performer</v>
      </c>
      <c r="CF29" s="29">
        <f t="shared" si="1"/>
        <v>1.736111111111116E-2</v>
      </c>
    </row>
    <row r="30" spans="1:84" x14ac:dyDescent="0.25">
      <c r="A30" s="27">
        <v>11095982</v>
      </c>
      <c r="B30" s="1" t="s">
        <v>487</v>
      </c>
      <c r="C30" s="1">
        <v>94</v>
      </c>
      <c r="D30" s="1">
        <v>100</v>
      </c>
      <c r="E30" s="1">
        <v>100</v>
      </c>
      <c r="F30" s="1">
        <v>100</v>
      </c>
      <c r="G30" s="1">
        <v>67</v>
      </c>
      <c r="H30" s="1">
        <v>100</v>
      </c>
      <c r="I30" s="1">
        <v>100</v>
      </c>
      <c r="J30" s="1">
        <v>88</v>
      </c>
      <c r="K30" s="1">
        <v>100</v>
      </c>
      <c r="L30" s="1" t="s">
        <v>83</v>
      </c>
      <c r="M30" s="1" t="s">
        <v>84</v>
      </c>
      <c r="N30" s="1" t="s">
        <v>85</v>
      </c>
      <c r="O30" s="1" t="s">
        <v>86</v>
      </c>
      <c r="P30" s="1" t="s">
        <v>612</v>
      </c>
      <c r="Q30" s="1" t="s">
        <v>613</v>
      </c>
      <c r="R30" s="1">
        <v>1500</v>
      </c>
      <c r="S30" s="1">
        <v>2</v>
      </c>
      <c r="T30" s="1">
        <v>1</v>
      </c>
      <c r="U30" s="1">
        <v>28</v>
      </c>
      <c r="V30" s="1" t="s">
        <v>89</v>
      </c>
      <c r="W30" s="1" t="s">
        <v>614</v>
      </c>
      <c r="X30" s="1" t="s">
        <v>457</v>
      </c>
      <c r="Y30" s="1" t="s">
        <v>615</v>
      </c>
      <c r="Z30" s="1" t="s">
        <v>93</v>
      </c>
      <c r="AA30" s="1" t="s">
        <v>93</v>
      </c>
      <c r="AB30" s="1" t="s">
        <v>93</v>
      </c>
      <c r="AC30" s="1" t="s">
        <v>93</v>
      </c>
      <c r="AD30" s="1" t="s">
        <v>93</v>
      </c>
      <c r="AE30" s="1" t="s">
        <v>94</v>
      </c>
      <c r="AF30" s="1" t="s">
        <v>93</v>
      </c>
      <c r="AG30" s="1" t="s">
        <v>93</v>
      </c>
      <c r="AH30" s="1" t="s">
        <v>93</v>
      </c>
      <c r="AI30" s="1" t="s">
        <v>616</v>
      </c>
      <c r="AJ30" s="1" t="s">
        <v>116</v>
      </c>
      <c r="AK30" s="1"/>
      <c r="AL30" s="1" t="s">
        <v>117</v>
      </c>
      <c r="AM30" s="1" t="s">
        <v>118</v>
      </c>
      <c r="AN30" s="1" t="s">
        <v>93</v>
      </c>
      <c r="AO30" s="1" t="s">
        <v>93</v>
      </c>
      <c r="AP30" s="1" t="s">
        <v>93</v>
      </c>
      <c r="AQ30" s="1" t="s">
        <v>93</v>
      </c>
      <c r="AR30" s="1" t="s">
        <v>93</v>
      </c>
      <c r="AS30" s="1" t="s">
        <v>93</v>
      </c>
      <c r="AT30" s="1" t="s">
        <v>93</v>
      </c>
      <c r="AU30" s="1" t="s">
        <v>617</v>
      </c>
      <c r="AV30" s="1" t="s">
        <v>93</v>
      </c>
      <c r="AW30" s="1" t="s">
        <v>99</v>
      </c>
      <c r="AX30" s="1" t="s">
        <v>93</v>
      </c>
      <c r="AY30" s="1" t="s">
        <v>618</v>
      </c>
      <c r="AZ30" s="1" t="s">
        <v>93</v>
      </c>
      <c r="BA30" s="1" t="s">
        <v>94</v>
      </c>
      <c r="BB30" s="1" t="s">
        <v>93</v>
      </c>
      <c r="BC30" s="1" t="s">
        <v>93</v>
      </c>
      <c r="BD30" s="1" t="s">
        <v>93</v>
      </c>
      <c r="BE30" s="1" t="s">
        <v>93</v>
      </c>
      <c r="BF30" s="1" t="s">
        <v>93</v>
      </c>
      <c r="BG30" s="1" t="s">
        <v>93</v>
      </c>
      <c r="BH30" s="1" t="s">
        <v>93</v>
      </c>
      <c r="BI30" s="1" t="s">
        <v>93</v>
      </c>
      <c r="BJ30" s="1" t="s">
        <v>93</v>
      </c>
      <c r="BK30" s="1" t="s">
        <v>619</v>
      </c>
      <c r="BL30" s="1" t="s">
        <v>620</v>
      </c>
      <c r="BM30" s="1" t="s">
        <v>104</v>
      </c>
      <c r="BN30" s="1"/>
      <c r="BO30" s="1" t="s">
        <v>93</v>
      </c>
      <c r="BP30" s="1" t="s">
        <v>93</v>
      </c>
      <c r="BQ30" s="1" t="s">
        <v>93</v>
      </c>
      <c r="BR30" s="1" t="s">
        <v>621</v>
      </c>
      <c r="BS30" s="1"/>
      <c r="BT30" s="1" t="s">
        <v>93</v>
      </c>
      <c r="BU30" s="1" t="s">
        <v>93</v>
      </c>
      <c r="BV30" s="1" t="s">
        <v>93</v>
      </c>
      <c r="BW30" s="1" t="s">
        <v>93</v>
      </c>
      <c r="BX30" s="1" t="s">
        <v>93</v>
      </c>
      <c r="BY30" s="1" t="s">
        <v>93</v>
      </c>
      <c r="BZ30" s="1" t="s">
        <v>93</v>
      </c>
      <c r="CA30" s="1" t="s">
        <v>93</v>
      </c>
      <c r="CB30" s="1">
        <v>7</v>
      </c>
      <c r="CC30" s="1" t="s">
        <v>93</v>
      </c>
      <c r="CD30" s="11">
        <v>8</v>
      </c>
      <c r="CE30" s="12" t="str">
        <f t="shared" si="0"/>
        <v>High Performer</v>
      </c>
      <c r="CF30" s="29">
        <f t="shared" si="1"/>
        <v>1.736111111111116E-2</v>
      </c>
    </row>
    <row r="31" spans="1:84" x14ac:dyDescent="0.25">
      <c r="A31" s="27">
        <v>11084781</v>
      </c>
      <c r="B31" s="1" t="s">
        <v>305</v>
      </c>
      <c r="C31" s="1">
        <v>65</v>
      </c>
      <c r="D31" s="1">
        <v>89</v>
      </c>
      <c r="E31" s="1">
        <v>89</v>
      </c>
      <c r="F31" s="1">
        <v>80</v>
      </c>
      <c r="G31" s="1">
        <v>50</v>
      </c>
      <c r="H31" s="1">
        <v>25</v>
      </c>
      <c r="I31" s="1">
        <v>33</v>
      </c>
      <c r="J31" s="1">
        <v>63</v>
      </c>
      <c r="K31" s="1">
        <v>100</v>
      </c>
      <c r="L31" s="1" t="s">
        <v>306</v>
      </c>
      <c r="M31" s="1" t="s">
        <v>307</v>
      </c>
      <c r="N31" s="1" t="s">
        <v>169</v>
      </c>
      <c r="O31" s="1" t="s">
        <v>86</v>
      </c>
      <c r="P31" s="1" t="s">
        <v>111</v>
      </c>
      <c r="Q31" s="1" t="s">
        <v>308</v>
      </c>
      <c r="R31" s="1">
        <v>1500</v>
      </c>
      <c r="S31" s="1">
        <v>2</v>
      </c>
      <c r="T31" s="1">
        <v>1</v>
      </c>
      <c r="U31" s="1">
        <v>42</v>
      </c>
      <c r="V31" s="1" t="s">
        <v>89</v>
      </c>
      <c r="W31" s="1" t="s">
        <v>90</v>
      </c>
      <c r="X31" s="1" t="s">
        <v>309</v>
      </c>
      <c r="Y31" s="1" t="s">
        <v>310</v>
      </c>
      <c r="Z31" s="1" t="s">
        <v>93</v>
      </c>
      <c r="AA31" s="1" t="s">
        <v>93</v>
      </c>
      <c r="AB31" s="1" t="s">
        <v>93</v>
      </c>
      <c r="AC31" s="1" t="s">
        <v>94</v>
      </c>
      <c r="AD31" s="1" t="s">
        <v>93</v>
      </c>
      <c r="AE31" s="1" t="s">
        <v>94</v>
      </c>
      <c r="AF31" s="1" t="s">
        <v>93</v>
      </c>
      <c r="AG31" s="1" t="s">
        <v>93</v>
      </c>
      <c r="AH31" s="1" t="s">
        <v>93</v>
      </c>
      <c r="AI31" s="1" t="s">
        <v>311</v>
      </c>
      <c r="AJ31" s="1" t="s">
        <v>116</v>
      </c>
      <c r="AK31" s="1"/>
      <c r="AL31" s="1" t="s">
        <v>117</v>
      </c>
      <c r="AM31" s="1" t="s">
        <v>118</v>
      </c>
      <c r="AN31" s="1" t="s">
        <v>93</v>
      </c>
      <c r="AO31" s="1" t="s">
        <v>93</v>
      </c>
      <c r="AP31" s="1" t="s">
        <v>93</v>
      </c>
      <c r="AQ31" s="1" t="s">
        <v>94</v>
      </c>
      <c r="AR31" s="1" t="s">
        <v>99</v>
      </c>
      <c r="AS31" s="1" t="s">
        <v>93</v>
      </c>
      <c r="AT31" s="1" t="s">
        <v>93</v>
      </c>
      <c r="AU31" s="1" t="s">
        <v>312</v>
      </c>
      <c r="AV31" s="1" t="s">
        <v>93</v>
      </c>
      <c r="AW31" s="1" t="s">
        <v>313</v>
      </c>
      <c r="AX31" s="1" t="s">
        <v>94</v>
      </c>
      <c r="AY31" s="1"/>
      <c r="AZ31" s="1" t="s">
        <v>93</v>
      </c>
      <c r="BA31" s="1" t="s">
        <v>93</v>
      </c>
      <c r="BB31" s="1" t="s">
        <v>94</v>
      </c>
      <c r="BC31" s="1" t="s">
        <v>94</v>
      </c>
      <c r="BD31" s="1" t="s">
        <v>93</v>
      </c>
      <c r="BE31" s="1" t="s">
        <v>94</v>
      </c>
      <c r="BF31" s="1" t="s">
        <v>94</v>
      </c>
      <c r="BG31" s="1" t="s">
        <v>94</v>
      </c>
      <c r="BH31" s="1" t="s">
        <v>94</v>
      </c>
      <c r="BI31" s="1" t="s">
        <v>94</v>
      </c>
      <c r="BJ31" s="1" t="s">
        <v>93</v>
      </c>
      <c r="BK31" s="1" t="s">
        <v>314</v>
      </c>
      <c r="BL31" s="1" t="s">
        <v>315</v>
      </c>
      <c r="BM31" s="1" t="s">
        <v>104</v>
      </c>
      <c r="BN31" s="1"/>
      <c r="BO31" s="1" t="s">
        <v>94</v>
      </c>
      <c r="BP31" s="1" t="s">
        <v>94</v>
      </c>
      <c r="BQ31" s="1" t="s">
        <v>93</v>
      </c>
      <c r="BR31" s="1" t="s">
        <v>293</v>
      </c>
      <c r="BS31" s="1"/>
      <c r="BT31" s="1" t="s">
        <v>93</v>
      </c>
      <c r="BU31" s="1" t="s">
        <v>93</v>
      </c>
      <c r="BV31" s="1" t="s">
        <v>94</v>
      </c>
      <c r="BW31" s="1" t="s">
        <v>94</v>
      </c>
      <c r="BX31" s="1" t="s">
        <v>94</v>
      </c>
      <c r="BY31" s="1" t="s">
        <v>93</v>
      </c>
      <c r="BZ31" s="1" t="s">
        <v>93</v>
      </c>
      <c r="CA31" s="1" t="s">
        <v>94</v>
      </c>
      <c r="CB31" s="1">
        <v>6</v>
      </c>
      <c r="CC31" s="1" t="s">
        <v>93</v>
      </c>
      <c r="CD31" s="11">
        <v>6</v>
      </c>
      <c r="CE31" s="12" t="str">
        <f t="shared" si="0"/>
        <v>Low Performer</v>
      </c>
      <c r="CF31" s="29">
        <f t="shared" si="1"/>
        <v>1.736111111111116E-2</v>
      </c>
    </row>
    <row r="32" spans="1:84" s="17" customFormat="1" x14ac:dyDescent="0.25">
      <c r="A32" s="27">
        <v>11084792</v>
      </c>
      <c r="B32" s="1" t="s">
        <v>329</v>
      </c>
      <c r="C32" s="1">
        <v>88</v>
      </c>
      <c r="D32" s="1">
        <v>89</v>
      </c>
      <c r="E32" s="1">
        <v>100</v>
      </c>
      <c r="F32" s="1">
        <v>100</v>
      </c>
      <c r="G32" s="1">
        <v>83</v>
      </c>
      <c r="H32" s="1">
        <v>88</v>
      </c>
      <c r="I32" s="1">
        <v>100</v>
      </c>
      <c r="J32" s="1">
        <v>63</v>
      </c>
      <c r="K32" s="1">
        <v>100</v>
      </c>
      <c r="L32" s="1" t="s">
        <v>330</v>
      </c>
      <c r="M32" s="1" t="s">
        <v>317</v>
      </c>
      <c r="N32" s="1" t="s">
        <v>85</v>
      </c>
      <c r="O32" s="1" t="s">
        <v>86</v>
      </c>
      <c r="P32" s="1" t="s">
        <v>341</v>
      </c>
      <c r="Q32" s="1" t="s">
        <v>342</v>
      </c>
      <c r="R32" s="1">
        <v>1500</v>
      </c>
      <c r="S32" s="1">
        <v>3</v>
      </c>
      <c r="T32" s="1">
        <v>1</v>
      </c>
      <c r="U32" s="1">
        <v>40</v>
      </c>
      <c r="V32" s="1" t="s">
        <v>89</v>
      </c>
      <c r="W32" s="1" t="s">
        <v>343</v>
      </c>
      <c r="X32" s="1" t="s">
        <v>344</v>
      </c>
      <c r="Y32" s="1" t="s">
        <v>345</v>
      </c>
      <c r="Z32" s="1" t="s">
        <v>93</v>
      </c>
      <c r="AA32" s="1" t="s">
        <v>93</v>
      </c>
      <c r="AB32" s="1" t="s">
        <v>93</v>
      </c>
      <c r="AC32" s="1" t="s">
        <v>93</v>
      </c>
      <c r="AD32" s="1" t="s">
        <v>94</v>
      </c>
      <c r="AE32" s="1" t="s">
        <v>94</v>
      </c>
      <c r="AF32" s="1" t="s">
        <v>93</v>
      </c>
      <c r="AG32" s="1" t="s">
        <v>93</v>
      </c>
      <c r="AH32" s="1" t="s">
        <v>93</v>
      </c>
      <c r="AI32" s="1" t="s">
        <v>346</v>
      </c>
      <c r="AJ32" s="1" t="s">
        <v>116</v>
      </c>
      <c r="AK32" s="1"/>
      <c r="AL32" s="1" t="s">
        <v>117</v>
      </c>
      <c r="AM32" s="1" t="s">
        <v>118</v>
      </c>
      <c r="AN32" s="1" t="s">
        <v>93</v>
      </c>
      <c r="AO32" s="1" t="s">
        <v>93</v>
      </c>
      <c r="AP32" s="1" t="s">
        <v>93</v>
      </c>
      <c r="AQ32" s="1" t="s">
        <v>93</v>
      </c>
      <c r="AR32" s="1" t="s">
        <v>93</v>
      </c>
      <c r="AS32" s="1" t="s">
        <v>93</v>
      </c>
      <c r="AT32" s="1" t="s">
        <v>93</v>
      </c>
      <c r="AU32" s="1" t="s">
        <v>347</v>
      </c>
      <c r="AV32" s="1" t="s">
        <v>93</v>
      </c>
      <c r="AW32" s="1" t="s">
        <v>162</v>
      </c>
      <c r="AX32" s="1" t="s">
        <v>93</v>
      </c>
      <c r="AY32" s="1" t="s">
        <v>348</v>
      </c>
      <c r="AZ32" s="1" t="s">
        <v>93</v>
      </c>
      <c r="BA32" s="1" t="s">
        <v>93</v>
      </c>
      <c r="BB32" s="1" t="s">
        <v>93</v>
      </c>
      <c r="BC32" s="1" t="s">
        <v>94</v>
      </c>
      <c r="BD32" s="1" t="s">
        <v>93</v>
      </c>
      <c r="BE32" s="1" t="s">
        <v>93</v>
      </c>
      <c r="BF32" s="1" t="s">
        <v>93</v>
      </c>
      <c r="BG32" s="1" t="s">
        <v>93</v>
      </c>
      <c r="BH32" s="1" t="s">
        <v>93</v>
      </c>
      <c r="BI32" s="1" t="s">
        <v>94</v>
      </c>
      <c r="BJ32" s="1" t="s">
        <v>93</v>
      </c>
      <c r="BK32" s="1" t="s">
        <v>349</v>
      </c>
      <c r="BL32" s="1" t="s">
        <v>350</v>
      </c>
      <c r="BM32" s="1" t="s">
        <v>104</v>
      </c>
      <c r="BN32" s="1"/>
      <c r="BO32" s="1" t="s">
        <v>93</v>
      </c>
      <c r="BP32" s="1" t="s">
        <v>93</v>
      </c>
      <c r="BQ32" s="1" t="s">
        <v>93</v>
      </c>
      <c r="BR32" s="1" t="s">
        <v>351</v>
      </c>
      <c r="BS32" s="1"/>
      <c r="BT32" s="1" t="s">
        <v>93</v>
      </c>
      <c r="BU32" s="1" t="s">
        <v>93</v>
      </c>
      <c r="BV32" s="1" t="s">
        <v>94</v>
      </c>
      <c r="BW32" s="1" t="s">
        <v>94</v>
      </c>
      <c r="BX32" s="1" t="s">
        <v>93</v>
      </c>
      <c r="BY32" s="1" t="s">
        <v>93</v>
      </c>
      <c r="BZ32" s="1" t="s">
        <v>93</v>
      </c>
      <c r="CA32" s="1" t="s">
        <v>93</v>
      </c>
      <c r="CB32" s="1">
        <v>9</v>
      </c>
      <c r="CC32" s="1" t="s">
        <v>93</v>
      </c>
      <c r="CD32" s="11">
        <v>9</v>
      </c>
      <c r="CE32" s="12" t="str">
        <f t="shared" si="0"/>
        <v>Average Performer</v>
      </c>
      <c r="CF32" s="29">
        <f t="shared" si="1"/>
        <v>1.7361111111111049E-2</v>
      </c>
    </row>
    <row r="33" spans="1:84" x14ac:dyDescent="0.25">
      <c r="A33" s="27">
        <v>11086637</v>
      </c>
      <c r="B33" s="1" t="s">
        <v>454</v>
      </c>
      <c r="C33" s="1">
        <v>83</v>
      </c>
      <c r="D33" s="1">
        <v>89</v>
      </c>
      <c r="E33" s="1">
        <v>67</v>
      </c>
      <c r="F33" s="1">
        <v>100</v>
      </c>
      <c r="G33" s="1">
        <v>100</v>
      </c>
      <c r="H33" s="1">
        <v>75</v>
      </c>
      <c r="I33" s="1">
        <v>100</v>
      </c>
      <c r="J33" s="1">
        <v>71</v>
      </c>
      <c r="K33" s="1">
        <v>100</v>
      </c>
      <c r="L33" s="1" t="s">
        <v>431</v>
      </c>
      <c r="M33" s="1" t="s">
        <v>432</v>
      </c>
      <c r="N33" s="1" t="s">
        <v>433</v>
      </c>
      <c r="O33" s="1" t="s">
        <v>86</v>
      </c>
      <c r="P33" s="1" t="s">
        <v>184</v>
      </c>
      <c r="Q33" s="1" t="s">
        <v>455</v>
      </c>
      <c r="R33" s="1">
        <v>1500</v>
      </c>
      <c r="S33" s="1">
        <v>2</v>
      </c>
      <c r="T33" s="1">
        <v>1</v>
      </c>
      <c r="U33" s="1">
        <v>40</v>
      </c>
      <c r="V33" s="1" t="s">
        <v>172</v>
      </c>
      <c r="W33" s="1" t="s">
        <v>456</v>
      </c>
      <c r="X33" s="1" t="s">
        <v>457</v>
      </c>
      <c r="Y33" s="1" t="s">
        <v>458</v>
      </c>
      <c r="Z33" s="1" t="s">
        <v>93</v>
      </c>
      <c r="AA33" s="1" t="s">
        <v>93</v>
      </c>
      <c r="AB33" s="1" t="s">
        <v>93</v>
      </c>
      <c r="AC33" s="1" t="s">
        <v>94</v>
      </c>
      <c r="AD33" s="1" t="s">
        <v>93</v>
      </c>
      <c r="AE33" s="1" t="s">
        <v>94</v>
      </c>
      <c r="AF33" s="1" t="s">
        <v>93</v>
      </c>
      <c r="AG33" s="1" t="s">
        <v>93</v>
      </c>
      <c r="AH33" s="1" t="s">
        <v>93</v>
      </c>
      <c r="AI33" s="1" t="s">
        <v>459</v>
      </c>
      <c r="AJ33" s="1" t="s">
        <v>96</v>
      </c>
      <c r="AK33" s="1"/>
      <c r="AL33" s="1" t="s">
        <v>97</v>
      </c>
      <c r="AM33" s="1" t="s">
        <v>118</v>
      </c>
      <c r="AN33" s="1" t="s">
        <v>93</v>
      </c>
      <c r="AO33" s="1" t="s">
        <v>94</v>
      </c>
      <c r="AP33" s="1" t="s">
        <v>93</v>
      </c>
      <c r="AQ33" s="1" t="s">
        <v>94</v>
      </c>
      <c r="AR33" s="1" t="s">
        <v>99</v>
      </c>
      <c r="AS33" s="1" t="s">
        <v>93</v>
      </c>
      <c r="AT33" s="1" t="s">
        <v>93</v>
      </c>
      <c r="AU33" s="1" t="s">
        <v>460</v>
      </c>
      <c r="AV33" s="1" t="s">
        <v>93</v>
      </c>
      <c r="AW33" s="1" t="s">
        <v>461</v>
      </c>
      <c r="AX33" s="1" t="s">
        <v>93</v>
      </c>
      <c r="AY33" s="1" t="s">
        <v>462</v>
      </c>
      <c r="AZ33" s="1" t="s">
        <v>93</v>
      </c>
      <c r="BA33" s="1" t="s">
        <v>93</v>
      </c>
      <c r="BB33" s="1" t="s">
        <v>93</v>
      </c>
      <c r="BC33" s="1" t="s">
        <v>93</v>
      </c>
      <c r="BD33" s="1" t="s">
        <v>93</v>
      </c>
      <c r="BE33" s="1" t="s">
        <v>93</v>
      </c>
      <c r="BF33" s="1" t="s">
        <v>93</v>
      </c>
      <c r="BG33" s="1" t="s">
        <v>94</v>
      </c>
      <c r="BH33" s="1" t="s">
        <v>94</v>
      </c>
      <c r="BI33" s="1" t="s">
        <v>93</v>
      </c>
      <c r="BJ33" s="1" t="s">
        <v>93</v>
      </c>
      <c r="BK33" s="1" t="s">
        <v>463</v>
      </c>
      <c r="BL33" s="1" t="s">
        <v>464</v>
      </c>
      <c r="BM33" s="1" t="s">
        <v>104</v>
      </c>
      <c r="BN33" s="1"/>
      <c r="BO33" s="1" t="s">
        <v>93</v>
      </c>
      <c r="BP33" s="1" t="s">
        <v>93</v>
      </c>
      <c r="BQ33" s="1" t="s">
        <v>93</v>
      </c>
      <c r="BR33" s="1" t="s">
        <v>293</v>
      </c>
      <c r="BS33" s="1"/>
      <c r="BT33" s="1" t="s">
        <v>93</v>
      </c>
      <c r="BU33" s="1" t="s">
        <v>93</v>
      </c>
      <c r="BV33" s="1" t="s">
        <v>94</v>
      </c>
      <c r="BW33" s="1" t="s">
        <v>94</v>
      </c>
      <c r="BX33" s="1" t="s">
        <v>94</v>
      </c>
      <c r="BY33" s="1" t="s">
        <v>99</v>
      </c>
      <c r="BZ33" s="1" t="s">
        <v>93</v>
      </c>
      <c r="CA33" s="1" t="s">
        <v>93</v>
      </c>
      <c r="CB33" s="1">
        <v>8</v>
      </c>
      <c r="CC33" s="1" t="s">
        <v>93</v>
      </c>
      <c r="CD33" s="11">
        <v>8</v>
      </c>
      <c r="CE33" s="12" t="str">
        <f t="shared" si="0"/>
        <v>Average Performer</v>
      </c>
      <c r="CF33" s="29">
        <f t="shared" si="1"/>
        <v>1.7361111111111049E-2</v>
      </c>
    </row>
    <row r="34" spans="1:84" x14ac:dyDescent="0.25">
      <c r="A34" s="27">
        <v>11095494</v>
      </c>
      <c r="B34" s="1" t="s">
        <v>153</v>
      </c>
      <c r="C34" s="1">
        <v>39</v>
      </c>
      <c r="D34" s="1">
        <v>78</v>
      </c>
      <c r="E34" s="1">
        <v>67</v>
      </c>
      <c r="F34" s="1">
        <v>0</v>
      </c>
      <c r="G34" s="1">
        <v>17</v>
      </c>
      <c r="H34" s="1">
        <v>13</v>
      </c>
      <c r="I34" s="1">
        <v>67</v>
      </c>
      <c r="J34" s="1">
        <v>25</v>
      </c>
      <c r="K34" s="1">
        <v>0</v>
      </c>
      <c r="L34" s="1" t="s">
        <v>259</v>
      </c>
      <c r="M34" s="1" t="s">
        <v>260</v>
      </c>
      <c r="N34" s="1" t="s">
        <v>169</v>
      </c>
      <c r="O34" s="1" t="s">
        <v>86</v>
      </c>
      <c r="P34" s="1" t="s">
        <v>308</v>
      </c>
      <c r="Q34" s="1" t="s">
        <v>520</v>
      </c>
      <c r="R34" s="1">
        <v>1500</v>
      </c>
      <c r="S34" s="1">
        <v>1</v>
      </c>
      <c r="T34" s="1">
        <v>1</v>
      </c>
      <c r="U34" s="1">
        <v>55</v>
      </c>
      <c r="V34" s="1" t="s">
        <v>89</v>
      </c>
      <c r="W34" s="1" t="s">
        <v>521</v>
      </c>
      <c r="X34" s="1" t="s">
        <v>522</v>
      </c>
      <c r="Y34" s="1" t="s">
        <v>523</v>
      </c>
      <c r="Z34" s="1" t="s">
        <v>93</v>
      </c>
      <c r="AA34" s="1" t="s">
        <v>93</v>
      </c>
      <c r="AB34" s="1" t="s">
        <v>93</v>
      </c>
      <c r="AC34" s="1" t="s">
        <v>94</v>
      </c>
      <c r="AD34" s="1" t="s">
        <v>93</v>
      </c>
      <c r="AE34" s="1" t="s">
        <v>94</v>
      </c>
      <c r="AF34" s="1" t="s">
        <v>93</v>
      </c>
      <c r="AG34" s="1" t="s">
        <v>94</v>
      </c>
      <c r="AH34" s="1" t="s">
        <v>93</v>
      </c>
      <c r="AI34" s="1" t="s">
        <v>524</v>
      </c>
      <c r="AJ34" s="1" t="s">
        <v>116</v>
      </c>
      <c r="AK34" s="1"/>
      <c r="AL34" s="1" t="s">
        <v>358</v>
      </c>
      <c r="AM34" s="1" t="s">
        <v>118</v>
      </c>
      <c r="AN34" s="1" t="s">
        <v>93</v>
      </c>
      <c r="AO34" s="1" t="s">
        <v>93</v>
      </c>
      <c r="AP34" s="1" t="s">
        <v>93</v>
      </c>
      <c r="AQ34" s="1" t="s">
        <v>94</v>
      </c>
      <c r="AR34" s="1" t="s">
        <v>99</v>
      </c>
      <c r="AS34" s="1" t="s">
        <v>94</v>
      </c>
      <c r="AT34" s="1" t="s">
        <v>94</v>
      </c>
      <c r="AU34" s="1" t="s">
        <v>525</v>
      </c>
      <c r="AV34" s="1" t="s">
        <v>94</v>
      </c>
      <c r="AW34" s="1" t="s">
        <v>526</v>
      </c>
      <c r="AX34" s="1" t="s">
        <v>94</v>
      </c>
      <c r="AY34" s="1"/>
      <c r="AZ34" s="1" t="s">
        <v>93</v>
      </c>
      <c r="BA34" s="1" t="s">
        <v>94</v>
      </c>
      <c r="BB34" s="1" t="s">
        <v>94</v>
      </c>
      <c r="BC34" s="1" t="s">
        <v>94</v>
      </c>
      <c r="BD34" s="1" t="s">
        <v>93</v>
      </c>
      <c r="BE34" s="1" t="s">
        <v>94</v>
      </c>
      <c r="BF34" s="1" t="s">
        <v>94</v>
      </c>
      <c r="BG34" s="1" t="s">
        <v>94</v>
      </c>
      <c r="BH34" s="1" t="s">
        <v>94</v>
      </c>
      <c r="BI34" s="1" t="s">
        <v>94</v>
      </c>
      <c r="BJ34" s="1" t="s">
        <v>94</v>
      </c>
      <c r="BK34" s="1" t="s">
        <v>527</v>
      </c>
      <c r="BL34" s="1" t="s">
        <v>528</v>
      </c>
      <c r="BM34" s="1" t="s">
        <v>104</v>
      </c>
      <c r="BN34" s="1"/>
      <c r="BO34" s="1" t="s">
        <v>93</v>
      </c>
      <c r="BP34" s="1" t="s">
        <v>94</v>
      </c>
      <c r="BQ34" s="1" t="s">
        <v>93</v>
      </c>
      <c r="BR34" s="1" t="s">
        <v>105</v>
      </c>
      <c r="BS34" s="1"/>
      <c r="BT34" s="1" t="s">
        <v>94</v>
      </c>
      <c r="BU34" s="1" t="s">
        <v>93</v>
      </c>
      <c r="BV34" s="1" t="s">
        <v>94</v>
      </c>
      <c r="BW34" s="1" t="s">
        <v>94</v>
      </c>
      <c r="BX34" s="1" t="s">
        <v>94</v>
      </c>
      <c r="BY34" s="1" t="s">
        <v>94</v>
      </c>
      <c r="BZ34" s="1" t="s">
        <v>94</v>
      </c>
      <c r="CA34" s="1" t="s">
        <v>94</v>
      </c>
      <c r="CB34" s="1">
        <v>5</v>
      </c>
      <c r="CC34" s="1" t="s">
        <v>94</v>
      </c>
      <c r="CD34" s="11">
        <v>5</v>
      </c>
      <c r="CE34" s="12" t="str">
        <f t="shared" ref="CE34:CE62" si="2">IF(C34&gt;=90,"High Performer",IF(C34&gt;=70,"Average Performer",IF(C34&gt;=50,"Low Performer","Bottom Performer")))</f>
        <v>Bottom Performer</v>
      </c>
      <c r="CF34" s="29">
        <f t="shared" ref="CF34:CF62" si="3">Q34-P34</f>
        <v>1.7361111111111049E-2</v>
      </c>
    </row>
    <row r="35" spans="1:84" x14ac:dyDescent="0.25">
      <c r="A35" s="27">
        <v>11095640</v>
      </c>
      <c r="B35" s="1" t="s">
        <v>563</v>
      </c>
      <c r="C35" s="1">
        <v>52</v>
      </c>
      <c r="D35" s="1">
        <v>78</v>
      </c>
      <c r="E35" s="1">
        <v>33</v>
      </c>
      <c r="F35" s="1">
        <v>40</v>
      </c>
      <c r="G35" s="1">
        <v>50</v>
      </c>
      <c r="H35" s="1">
        <v>25</v>
      </c>
      <c r="I35" s="1">
        <v>100</v>
      </c>
      <c r="J35" s="1">
        <v>57</v>
      </c>
      <c r="K35" s="1">
        <v>100</v>
      </c>
      <c r="L35" s="1" t="s">
        <v>167</v>
      </c>
      <c r="M35" s="1" t="s">
        <v>168</v>
      </c>
      <c r="N35" s="1" t="s">
        <v>169</v>
      </c>
      <c r="O35" s="1" t="s">
        <v>86</v>
      </c>
      <c r="P35" s="1" t="s">
        <v>564</v>
      </c>
      <c r="Q35" s="1" t="s">
        <v>565</v>
      </c>
      <c r="R35" s="1">
        <v>1500</v>
      </c>
      <c r="S35" s="1">
        <v>1</v>
      </c>
      <c r="T35" s="1">
        <v>1</v>
      </c>
      <c r="U35" s="1">
        <v>27</v>
      </c>
      <c r="V35" s="1" t="s">
        <v>89</v>
      </c>
      <c r="W35" s="1" t="s">
        <v>566</v>
      </c>
      <c r="X35" s="1" t="s">
        <v>567</v>
      </c>
      <c r="Y35" s="1" t="s">
        <v>568</v>
      </c>
      <c r="Z35" s="1" t="s">
        <v>93</v>
      </c>
      <c r="AA35" s="1" t="s">
        <v>93</v>
      </c>
      <c r="AB35" s="1" t="s">
        <v>93</v>
      </c>
      <c r="AC35" s="1" t="s">
        <v>94</v>
      </c>
      <c r="AD35" s="1" t="s">
        <v>93</v>
      </c>
      <c r="AE35" s="1" t="s">
        <v>94</v>
      </c>
      <c r="AF35" s="1" t="s">
        <v>93</v>
      </c>
      <c r="AG35" s="1" t="s">
        <v>93</v>
      </c>
      <c r="AH35" s="1" t="s">
        <v>94</v>
      </c>
      <c r="AI35" s="1" t="s">
        <v>569</v>
      </c>
      <c r="AJ35" s="1" t="s">
        <v>116</v>
      </c>
      <c r="AK35" s="1"/>
      <c r="AL35" s="1" t="s">
        <v>426</v>
      </c>
      <c r="AM35" s="1" t="s">
        <v>98</v>
      </c>
      <c r="AN35" s="1" t="s">
        <v>93</v>
      </c>
      <c r="AO35" s="1" t="s">
        <v>93</v>
      </c>
      <c r="AP35" s="1" t="s">
        <v>93</v>
      </c>
      <c r="AQ35" s="1" t="s">
        <v>94</v>
      </c>
      <c r="AR35" s="1" t="s">
        <v>99</v>
      </c>
      <c r="AS35" s="1" t="s">
        <v>94</v>
      </c>
      <c r="AT35" s="1" t="s">
        <v>93</v>
      </c>
      <c r="AU35" s="1" t="s">
        <v>570</v>
      </c>
      <c r="AV35" s="1" t="s">
        <v>93</v>
      </c>
      <c r="AW35" s="1" t="s">
        <v>571</v>
      </c>
      <c r="AX35" s="1" t="s">
        <v>94</v>
      </c>
      <c r="AY35" s="1"/>
      <c r="AZ35" s="1" t="s">
        <v>93</v>
      </c>
      <c r="BA35" s="1" t="s">
        <v>94</v>
      </c>
      <c r="BB35" s="1" t="s">
        <v>93</v>
      </c>
      <c r="BC35" s="1" t="s">
        <v>94</v>
      </c>
      <c r="BD35" s="1" t="s">
        <v>93</v>
      </c>
      <c r="BE35" s="1" t="s">
        <v>94</v>
      </c>
      <c r="BF35" s="1" t="s">
        <v>94</v>
      </c>
      <c r="BG35" s="1" t="s">
        <v>94</v>
      </c>
      <c r="BH35" s="1" t="s">
        <v>94</v>
      </c>
      <c r="BI35" s="1" t="s">
        <v>94</v>
      </c>
      <c r="BJ35" s="1" t="s">
        <v>93</v>
      </c>
      <c r="BK35" s="1" t="s">
        <v>572</v>
      </c>
      <c r="BL35" s="1" t="s">
        <v>573</v>
      </c>
      <c r="BM35" s="1" t="s">
        <v>138</v>
      </c>
      <c r="BN35" s="1"/>
      <c r="BO35" s="1" t="s">
        <v>93</v>
      </c>
      <c r="BP35" s="1" t="s">
        <v>93</v>
      </c>
      <c r="BQ35" s="1" t="s">
        <v>93</v>
      </c>
      <c r="BR35" s="1" t="s">
        <v>574</v>
      </c>
      <c r="BS35" s="1"/>
      <c r="BT35" s="1" t="s">
        <v>93</v>
      </c>
      <c r="BU35" s="1" t="s">
        <v>93</v>
      </c>
      <c r="BV35" s="1" t="s">
        <v>94</v>
      </c>
      <c r="BW35" s="1" t="s">
        <v>94</v>
      </c>
      <c r="BX35" s="1" t="s">
        <v>94</v>
      </c>
      <c r="BY35" s="1" t="s">
        <v>99</v>
      </c>
      <c r="BZ35" s="1" t="s">
        <v>93</v>
      </c>
      <c r="CA35" s="1" t="s">
        <v>94</v>
      </c>
      <c r="CB35" s="1">
        <v>6</v>
      </c>
      <c r="CC35" s="1" t="s">
        <v>93</v>
      </c>
      <c r="CD35" s="11">
        <v>6</v>
      </c>
      <c r="CE35" s="12" t="str">
        <f t="shared" si="2"/>
        <v>Low Performer</v>
      </c>
      <c r="CF35" s="29">
        <f t="shared" si="3"/>
        <v>1.7361111111111049E-2</v>
      </c>
    </row>
    <row r="36" spans="1:84" x14ac:dyDescent="0.25">
      <c r="A36" s="27">
        <v>11095940</v>
      </c>
      <c r="B36" s="1" t="s">
        <v>599</v>
      </c>
      <c r="C36" s="1">
        <v>86</v>
      </c>
      <c r="D36" s="1">
        <v>100</v>
      </c>
      <c r="E36" s="1">
        <v>100</v>
      </c>
      <c r="F36" s="1">
        <v>100</v>
      </c>
      <c r="G36" s="1">
        <v>67</v>
      </c>
      <c r="H36" s="1">
        <v>63</v>
      </c>
      <c r="I36" s="1">
        <v>100</v>
      </c>
      <c r="J36" s="1">
        <v>75</v>
      </c>
      <c r="K36" s="1">
        <v>100</v>
      </c>
      <c r="L36" s="1" t="s">
        <v>600</v>
      </c>
      <c r="M36" s="1" t="s">
        <v>108</v>
      </c>
      <c r="N36" s="1" t="s">
        <v>109</v>
      </c>
      <c r="O36" s="1" t="s">
        <v>86</v>
      </c>
      <c r="P36" s="1" t="s">
        <v>601</v>
      </c>
      <c r="Q36" s="1" t="s">
        <v>602</v>
      </c>
      <c r="R36" s="1">
        <v>1440</v>
      </c>
      <c r="S36" s="1">
        <v>2</v>
      </c>
      <c r="T36" s="1">
        <v>1</v>
      </c>
      <c r="U36" s="1">
        <v>35</v>
      </c>
      <c r="V36" s="1" t="s">
        <v>89</v>
      </c>
      <c r="W36" s="1" t="s">
        <v>603</v>
      </c>
      <c r="X36" s="1" t="s">
        <v>604</v>
      </c>
      <c r="Y36" s="1" t="s">
        <v>605</v>
      </c>
      <c r="Z36" s="1" t="s">
        <v>93</v>
      </c>
      <c r="AA36" s="1" t="s">
        <v>93</v>
      </c>
      <c r="AB36" s="1" t="s">
        <v>93</v>
      </c>
      <c r="AC36" s="1" t="s">
        <v>93</v>
      </c>
      <c r="AD36" s="1" t="s">
        <v>93</v>
      </c>
      <c r="AE36" s="1" t="s">
        <v>94</v>
      </c>
      <c r="AF36" s="1" t="s">
        <v>93</v>
      </c>
      <c r="AG36" s="1" t="s">
        <v>93</v>
      </c>
      <c r="AH36" s="1" t="s">
        <v>93</v>
      </c>
      <c r="AI36" s="1" t="s">
        <v>606</v>
      </c>
      <c r="AJ36" s="1" t="s">
        <v>116</v>
      </c>
      <c r="AK36" s="1"/>
      <c r="AL36" s="1" t="s">
        <v>117</v>
      </c>
      <c r="AM36" s="1" t="s">
        <v>118</v>
      </c>
      <c r="AN36" s="1" t="s">
        <v>93</v>
      </c>
      <c r="AO36" s="1" t="s">
        <v>93</v>
      </c>
      <c r="AP36" s="1" t="s">
        <v>93</v>
      </c>
      <c r="AQ36" s="1" t="s">
        <v>93</v>
      </c>
      <c r="AR36" s="1" t="s">
        <v>99</v>
      </c>
      <c r="AS36" s="1" t="s">
        <v>93</v>
      </c>
      <c r="AT36" s="1" t="s">
        <v>93</v>
      </c>
      <c r="AU36" s="1" t="s">
        <v>607</v>
      </c>
      <c r="AV36" s="1" t="s">
        <v>93</v>
      </c>
      <c r="AW36" s="1" t="s">
        <v>608</v>
      </c>
      <c r="AX36" s="1" t="s">
        <v>93</v>
      </c>
      <c r="AY36" s="1" t="s">
        <v>609</v>
      </c>
      <c r="AZ36" s="1" t="s">
        <v>93</v>
      </c>
      <c r="BA36" s="1" t="s">
        <v>94</v>
      </c>
      <c r="BB36" s="1" t="s">
        <v>93</v>
      </c>
      <c r="BC36" s="1" t="s">
        <v>93</v>
      </c>
      <c r="BD36" s="1" t="s">
        <v>93</v>
      </c>
      <c r="BE36" s="1" t="s">
        <v>93</v>
      </c>
      <c r="BF36" s="1" t="s">
        <v>93</v>
      </c>
      <c r="BG36" s="1" t="s">
        <v>94</v>
      </c>
      <c r="BH36" s="1" t="s">
        <v>94</v>
      </c>
      <c r="BI36" s="1" t="s">
        <v>93</v>
      </c>
      <c r="BJ36" s="1" t="s">
        <v>94</v>
      </c>
      <c r="BK36" s="1" t="s">
        <v>610</v>
      </c>
      <c r="BL36" s="1" t="s">
        <v>611</v>
      </c>
      <c r="BM36" s="1" t="s">
        <v>104</v>
      </c>
      <c r="BN36" s="1"/>
      <c r="BO36" s="1" t="s">
        <v>93</v>
      </c>
      <c r="BP36" s="1" t="s">
        <v>93</v>
      </c>
      <c r="BQ36" s="1" t="s">
        <v>93</v>
      </c>
      <c r="BR36" s="1" t="s">
        <v>124</v>
      </c>
      <c r="BS36" s="1"/>
      <c r="BT36" s="1" t="s">
        <v>93</v>
      </c>
      <c r="BU36" s="1" t="s">
        <v>93</v>
      </c>
      <c r="BV36" s="1" t="s">
        <v>94</v>
      </c>
      <c r="BW36" s="1" t="s">
        <v>94</v>
      </c>
      <c r="BX36" s="1" t="s">
        <v>94</v>
      </c>
      <c r="BY36" s="1" t="s">
        <v>93</v>
      </c>
      <c r="BZ36" s="1" t="s">
        <v>93</v>
      </c>
      <c r="CA36" s="1" t="s">
        <v>93</v>
      </c>
      <c r="CB36" s="1">
        <v>8</v>
      </c>
      <c r="CC36" s="1" t="s">
        <v>93</v>
      </c>
      <c r="CD36" s="11">
        <v>8</v>
      </c>
      <c r="CE36" s="12" t="str">
        <f t="shared" si="2"/>
        <v>Average Performer</v>
      </c>
      <c r="CF36" s="29">
        <f t="shared" si="3"/>
        <v>1.6666666666666718E-2</v>
      </c>
    </row>
    <row r="37" spans="1:84" x14ac:dyDescent="0.25">
      <c r="A37" s="27">
        <v>11095575</v>
      </c>
      <c r="B37" s="1" t="s">
        <v>195</v>
      </c>
      <c r="C37" s="1">
        <v>94</v>
      </c>
      <c r="D37" s="1">
        <v>89</v>
      </c>
      <c r="E37" s="1">
        <v>90</v>
      </c>
      <c r="F37" s="1">
        <v>100</v>
      </c>
      <c r="G37" s="1">
        <v>100</v>
      </c>
      <c r="H37" s="1">
        <v>100</v>
      </c>
      <c r="I37" s="1">
        <v>100</v>
      </c>
      <c r="J37" s="1">
        <v>88</v>
      </c>
      <c r="K37" s="1">
        <v>100</v>
      </c>
      <c r="L37" s="1" t="s">
        <v>540</v>
      </c>
      <c r="M37" s="1" t="s">
        <v>489</v>
      </c>
      <c r="N37" s="1" t="s">
        <v>85</v>
      </c>
      <c r="O37" s="1" t="s">
        <v>86</v>
      </c>
      <c r="P37" s="1" t="s">
        <v>225</v>
      </c>
      <c r="Q37" s="1" t="s">
        <v>553</v>
      </c>
      <c r="R37" s="1">
        <v>1440</v>
      </c>
      <c r="S37" s="1">
        <v>2</v>
      </c>
      <c r="T37" s="1">
        <v>1</v>
      </c>
      <c r="U37" s="1">
        <v>39</v>
      </c>
      <c r="V37" s="1" t="s">
        <v>172</v>
      </c>
      <c r="W37" s="1" t="s">
        <v>554</v>
      </c>
      <c r="X37" s="1" t="s">
        <v>555</v>
      </c>
      <c r="Y37" s="1" t="s">
        <v>556</v>
      </c>
      <c r="Z37" s="1" t="s">
        <v>93</v>
      </c>
      <c r="AA37" s="1" t="s">
        <v>93</v>
      </c>
      <c r="AB37" s="1" t="s">
        <v>93</v>
      </c>
      <c r="AC37" s="1" t="s">
        <v>94</v>
      </c>
      <c r="AD37" s="1" t="s">
        <v>93</v>
      </c>
      <c r="AE37" s="1" t="s">
        <v>94</v>
      </c>
      <c r="AF37" s="1" t="s">
        <v>93</v>
      </c>
      <c r="AG37" s="1" t="s">
        <v>93</v>
      </c>
      <c r="AH37" s="1" t="s">
        <v>93</v>
      </c>
      <c r="AI37" s="1" t="s">
        <v>557</v>
      </c>
      <c r="AJ37" s="1" t="s">
        <v>116</v>
      </c>
      <c r="AK37" s="1"/>
      <c r="AL37" s="1" t="s">
        <v>117</v>
      </c>
      <c r="AM37" s="1" t="s">
        <v>118</v>
      </c>
      <c r="AN37" s="1" t="s">
        <v>93</v>
      </c>
      <c r="AO37" s="1" t="s">
        <v>93</v>
      </c>
      <c r="AP37" s="1" t="s">
        <v>93</v>
      </c>
      <c r="AQ37" s="1" t="s">
        <v>93</v>
      </c>
      <c r="AR37" s="1" t="s">
        <v>94</v>
      </c>
      <c r="AS37" s="1" t="s">
        <v>93</v>
      </c>
      <c r="AT37" s="1" t="s">
        <v>93</v>
      </c>
      <c r="AU37" s="1" t="s">
        <v>558</v>
      </c>
      <c r="AV37" s="1" t="s">
        <v>93</v>
      </c>
      <c r="AW37" s="1" t="s">
        <v>559</v>
      </c>
      <c r="AX37" s="1" t="s">
        <v>93</v>
      </c>
      <c r="AY37" s="1" t="s">
        <v>560</v>
      </c>
      <c r="AZ37" s="1" t="s">
        <v>93</v>
      </c>
      <c r="BA37" s="1" t="s">
        <v>93</v>
      </c>
      <c r="BB37" s="1" t="s">
        <v>93</v>
      </c>
      <c r="BC37" s="1" t="s">
        <v>93</v>
      </c>
      <c r="BD37" s="1" t="s">
        <v>93</v>
      </c>
      <c r="BE37" s="1" t="s">
        <v>93</v>
      </c>
      <c r="BF37" s="1" t="s">
        <v>93</v>
      </c>
      <c r="BG37" s="1" t="s">
        <v>93</v>
      </c>
      <c r="BH37" s="1" t="s">
        <v>93</v>
      </c>
      <c r="BI37" s="1" t="s">
        <v>93</v>
      </c>
      <c r="BJ37" s="1" t="s">
        <v>93</v>
      </c>
      <c r="BK37" s="1" t="s">
        <v>561</v>
      </c>
      <c r="BL37" s="1" t="s">
        <v>562</v>
      </c>
      <c r="BM37" s="1" t="s">
        <v>138</v>
      </c>
      <c r="BN37" s="1"/>
      <c r="BO37" s="1" t="s">
        <v>93</v>
      </c>
      <c r="BP37" s="1" t="s">
        <v>93</v>
      </c>
      <c r="BQ37" s="1" t="s">
        <v>93</v>
      </c>
      <c r="BR37" s="1" t="s">
        <v>293</v>
      </c>
      <c r="BS37" s="1"/>
      <c r="BT37" s="1" t="s">
        <v>93</v>
      </c>
      <c r="BU37" s="1" t="s">
        <v>93</v>
      </c>
      <c r="BV37" s="1" t="s">
        <v>94</v>
      </c>
      <c r="BW37" s="1" t="s">
        <v>93</v>
      </c>
      <c r="BX37" s="1" t="s">
        <v>94</v>
      </c>
      <c r="BY37" s="1" t="s">
        <v>93</v>
      </c>
      <c r="BZ37" s="1" t="s">
        <v>93</v>
      </c>
      <c r="CA37" s="1" t="s">
        <v>93</v>
      </c>
      <c r="CB37" s="1">
        <v>8</v>
      </c>
      <c r="CC37" s="1" t="s">
        <v>93</v>
      </c>
      <c r="CD37" s="11">
        <v>8</v>
      </c>
      <c r="CE37" s="12" t="str">
        <f t="shared" si="2"/>
        <v>High Performer</v>
      </c>
      <c r="CF37" s="29">
        <f t="shared" si="3"/>
        <v>1.6666666666666607E-2</v>
      </c>
    </row>
    <row r="38" spans="1:84" x14ac:dyDescent="0.25">
      <c r="A38" s="27">
        <v>11086048</v>
      </c>
      <c r="B38" s="1" t="s">
        <v>329</v>
      </c>
      <c r="C38" s="1">
        <v>64</v>
      </c>
      <c r="D38" s="1">
        <v>89</v>
      </c>
      <c r="E38" s="1">
        <v>80</v>
      </c>
      <c r="F38" s="1">
        <v>0</v>
      </c>
      <c r="G38" s="1">
        <v>83</v>
      </c>
      <c r="H38" s="1">
        <v>38</v>
      </c>
      <c r="I38" s="1">
        <v>100</v>
      </c>
      <c r="J38" s="1">
        <v>63</v>
      </c>
      <c r="K38" s="1">
        <v>0</v>
      </c>
      <c r="L38" s="1" t="s">
        <v>431</v>
      </c>
      <c r="M38" s="1" t="s">
        <v>432</v>
      </c>
      <c r="N38" s="1" t="s">
        <v>433</v>
      </c>
      <c r="O38" s="1" t="s">
        <v>86</v>
      </c>
      <c r="P38" s="1" t="s">
        <v>434</v>
      </c>
      <c r="Q38" s="1" t="s">
        <v>284</v>
      </c>
      <c r="R38" s="1">
        <v>1440</v>
      </c>
      <c r="S38" s="1">
        <v>2</v>
      </c>
      <c r="T38" s="1">
        <v>1</v>
      </c>
      <c r="U38" s="1">
        <v>27</v>
      </c>
      <c r="V38" s="1" t="s">
        <v>172</v>
      </c>
      <c r="W38" s="1" t="s">
        <v>435</v>
      </c>
      <c r="X38" s="1" t="s">
        <v>436</v>
      </c>
      <c r="Y38" s="1" t="s">
        <v>437</v>
      </c>
      <c r="Z38" s="1" t="s">
        <v>93</v>
      </c>
      <c r="AA38" s="1" t="s">
        <v>93</v>
      </c>
      <c r="AB38" s="1" t="s">
        <v>93</v>
      </c>
      <c r="AC38" s="1" t="s">
        <v>94</v>
      </c>
      <c r="AD38" s="1" t="s">
        <v>93</v>
      </c>
      <c r="AE38" s="1" t="s">
        <v>94</v>
      </c>
      <c r="AF38" s="1" t="s">
        <v>93</v>
      </c>
      <c r="AG38" s="1" t="s">
        <v>93</v>
      </c>
      <c r="AH38" s="1" t="s">
        <v>93</v>
      </c>
      <c r="AI38" s="1" t="s">
        <v>438</v>
      </c>
      <c r="AJ38" s="1" t="s">
        <v>116</v>
      </c>
      <c r="AK38" s="1"/>
      <c r="AL38" s="1" t="s">
        <v>117</v>
      </c>
      <c r="AM38" s="1" t="s">
        <v>118</v>
      </c>
      <c r="AN38" s="1" t="s">
        <v>93</v>
      </c>
      <c r="AO38" s="1" t="s">
        <v>93</v>
      </c>
      <c r="AP38" s="1" t="s">
        <v>93</v>
      </c>
      <c r="AQ38" s="1" t="s">
        <v>94</v>
      </c>
      <c r="AR38" s="1" t="s">
        <v>94</v>
      </c>
      <c r="AS38" s="1" t="s">
        <v>94</v>
      </c>
      <c r="AT38" s="1" t="s">
        <v>94</v>
      </c>
      <c r="AU38" s="1" t="s">
        <v>439</v>
      </c>
      <c r="AV38" s="1" t="s">
        <v>94</v>
      </c>
      <c r="AW38" s="1" t="s">
        <v>440</v>
      </c>
      <c r="AX38" s="1" t="s">
        <v>94</v>
      </c>
      <c r="AY38" s="1"/>
      <c r="AZ38" s="1" t="s">
        <v>93</v>
      </c>
      <c r="BA38" s="1" t="s">
        <v>93</v>
      </c>
      <c r="BB38" s="1" t="s">
        <v>93</v>
      </c>
      <c r="BC38" s="1" t="s">
        <v>94</v>
      </c>
      <c r="BD38" s="1" t="s">
        <v>93</v>
      </c>
      <c r="BE38" s="1" t="s">
        <v>94</v>
      </c>
      <c r="BF38" s="1" t="s">
        <v>94</v>
      </c>
      <c r="BG38" s="1" t="s">
        <v>93</v>
      </c>
      <c r="BH38" s="1" t="s">
        <v>94</v>
      </c>
      <c r="BI38" s="1" t="s">
        <v>94</v>
      </c>
      <c r="BJ38" s="1" t="s">
        <v>93</v>
      </c>
      <c r="BK38" s="1" t="s">
        <v>441</v>
      </c>
      <c r="BL38" s="1" t="s">
        <v>442</v>
      </c>
      <c r="BM38" s="1" t="s">
        <v>138</v>
      </c>
      <c r="BN38" s="1"/>
      <c r="BO38" s="1" t="s">
        <v>93</v>
      </c>
      <c r="BP38" s="1" t="s">
        <v>93</v>
      </c>
      <c r="BQ38" s="1" t="s">
        <v>93</v>
      </c>
      <c r="BR38" s="1" t="s">
        <v>105</v>
      </c>
      <c r="BS38" s="1"/>
      <c r="BT38" s="1" t="s">
        <v>93</v>
      </c>
      <c r="BU38" s="1" t="s">
        <v>93</v>
      </c>
      <c r="BV38" s="1" t="s">
        <v>94</v>
      </c>
      <c r="BW38" s="1" t="s">
        <v>94</v>
      </c>
      <c r="BX38" s="1" t="s">
        <v>94</v>
      </c>
      <c r="BY38" s="1" t="s">
        <v>94</v>
      </c>
      <c r="BZ38" s="1" t="s">
        <v>93</v>
      </c>
      <c r="CA38" s="1" t="s">
        <v>93</v>
      </c>
      <c r="CB38" s="1">
        <v>7</v>
      </c>
      <c r="CC38" s="1" t="s">
        <v>94</v>
      </c>
      <c r="CD38" s="11">
        <v>7</v>
      </c>
      <c r="CE38" s="12" t="str">
        <f t="shared" si="2"/>
        <v>Low Performer</v>
      </c>
      <c r="CF38" s="29">
        <f t="shared" si="3"/>
        <v>1.6666666666666607E-2</v>
      </c>
    </row>
    <row r="39" spans="1:84" x14ac:dyDescent="0.25">
      <c r="A39" s="28">
        <v>11106986</v>
      </c>
      <c r="B39" s="14" t="s">
        <v>702</v>
      </c>
      <c r="C39" s="14">
        <v>94</v>
      </c>
      <c r="D39" s="14">
        <v>100</v>
      </c>
      <c r="E39" s="14">
        <v>100</v>
      </c>
      <c r="F39" s="14">
        <v>100</v>
      </c>
      <c r="G39" s="14">
        <v>83</v>
      </c>
      <c r="H39" s="14">
        <v>100</v>
      </c>
      <c r="I39" s="14">
        <v>100</v>
      </c>
      <c r="J39" s="14">
        <v>75</v>
      </c>
      <c r="K39" s="14">
        <v>100</v>
      </c>
      <c r="L39" s="14" t="s">
        <v>703</v>
      </c>
      <c r="M39" s="14" t="s">
        <v>317</v>
      </c>
      <c r="N39" s="14" t="s">
        <v>85</v>
      </c>
      <c r="O39" s="14" t="s">
        <v>86</v>
      </c>
      <c r="P39" s="14" t="s">
        <v>704</v>
      </c>
      <c r="Q39" s="14" t="s">
        <v>705</v>
      </c>
      <c r="R39" s="14">
        <v>1380</v>
      </c>
      <c r="S39" s="14">
        <v>3</v>
      </c>
      <c r="T39" s="14">
        <v>3</v>
      </c>
      <c r="U39" s="14">
        <v>33</v>
      </c>
      <c r="V39" s="14" t="s">
        <v>89</v>
      </c>
      <c r="W39" s="14" t="s">
        <v>706</v>
      </c>
      <c r="X39" s="14" t="s">
        <v>707</v>
      </c>
      <c r="Y39" s="14" t="s">
        <v>708</v>
      </c>
      <c r="Z39" s="14" t="s">
        <v>93</v>
      </c>
      <c r="AA39" s="14" t="s">
        <v>93</v>
      </c>
      <c r="AB39" s="14" t="s">
        <v>93</v>
      </c>
      <c r="AC39" s="14" t="s">
        <v>93</v>
      </c>
      <c r="AD39" s="14" t="s">
        <v>93</v>
      </c>
      <c r="AE39" s="14" t="s">
        <v>94</v>
      </c>
      <c r="AF39" s="14" t="s">
        <v>93</v>
      </c>
      <c r="AG39" s="14" t="s">
        <v>93</v>
      </c>
      <c r="AH39" s="14" t="s">
        <v>93</v>
      </c>
      <c r="AI39" s="14" t="s">
        <v>709</v>
      </c>
      <c r="AJ39" s="14" t="s">
        <v>96</v>
      </c>
      <c r="AK39" s="14"/>
      <c r="AL39" s="14" t="s">
        <v>117</v>
      </c>
      <c r="AM39" s="14" t="s">
        <v>118</v>
      </c>
      <c r="AN39" s="14" t="s">
        <v>93</v>
      </c>
      <c r="AO39" s="14" t="s">
        <v>93</v>
      </c>
      <c r="AP39" s="14" t="s">
        <v>93</v>
      </c>
      <c r="AQ39" s="14" t="s">
        <v>93</v>
      </c>
      <c r="AR39" s="14" t="s">
        <v>99</v>
      </c>
      <c r="AS39" s="14" t="s">
        <v>93</v>
      </c>
      <c r="AT39" s="14" t="s">
        <v>93</v>
      </c>
      <c r="AU39" s="14" t="s">
        <v>710</v>
      </c>
      <c r="AV39" s="14" t="s">
        <v>93</v>
      </c>
      <c r="AW39" s="14" t="s">
        <v>711</v>
      </c>
      <c r="AX39" s="14" t="s">
        <v>93</v>
      </c>
      <c r="AY39" s="14" t="s">
        <v>712</v>
      </c>
      <c r="AZ39" s="14" t="s">
        <v>93</v>
      </c>
      <c r="BA39" s="14" t="s">
        <v>93</v>
      </c>
      <c r="BB39" s="14" t="s">
        <v>93</v>
      </c>
      <c r="BC39" s="14" t="s">
        <v>94</v>
      </c>
      <c r="BD39" s="14" t="s">
        <v>93</v>
      </c>
      <c r="BE39" s="14" t="s">
        <v>93</v>
      </c>
      <c r="BF39" s="14" t="s">
        <v>93</v>
      </c>
      <c r="BG39" s="14" t="s">
        <v>93</v>
      </c>
      <c r="BH39" s="14" t="s">
        <v>93</v>
      </c>
      <c r="BI39" s="14" t="s">
        <v>93</v>
      </c>
      <c r="BJ39" s="14" t="s">
        <v>93</v>
      </c>
      <c r="BK39" s="14" t="s">
        <v>713</v>
      </c>
      <c r="BL39" s="14" t="s">
        <v>714</v>
      </c>
      <c r="BM39" s="14" t="s">
        <v>104</v>
      </c>
      <c r="BN39" s="14"/>
      <c r="BO39" s="14" t="s">
        <v>93</v>
      </c>
      <c r="BP39" s="14" t="s">
        <v>93</v>
      </c>
      <c r="BQ39" s="14" t="s">
        <v>93</v>
      </c>
      <c r="BR39" s="14" t="s">
        <v>715</v>
      </c>
      <c r="BS39" s="14"/>
      <c r="BT39" s="14" t="s">
        <v>93</v>
      </c>
      <c r="BU39" s="14" t="s">
        <v>93</v>
      </c>
      <c r="BV39" s="14" t="s">
        <v>94</v>
      </c>
      <c r="BW39" s="14" t="s">
        <v>94</v>
      </c>
      <c r="BX39" s="14" t="s">
        <v>94</v>
      </c>
      <c r="BY39" s="14" t="s">
        <v>93</v>
      </c>
      <c r="BZ39" s="14" t="s">
        <v>93</v>
      </c>
      <c r="CA39" s="14" t="s">
        <v>93</v>
      </c>
      <c r="CB39" s="14">
        <v>10</v>
      </c>
      <c r="CC39" s="14" t="s">
        <v>93</v>
      </c>
      <c r="CD39" s="15">
        <v>10</v>
      </c>
      <c r="CE39" s="16" t="str">
        <f t="shared" si="2"/>
        <v>High Performer</v>
      </c>
      <c r="CF39" s="29">
        <f t="shared" si="3"/>
        <v>1.5972222222222276E-2</v>
      </c>
    </row>
    <row r="40" spans="1:84" x14ac:dyDescent="0.25">
      <c r="A40" s="27">
        <v>11095740</v>
      </c>
      <c r="B40" s="1" t="s">
        <v>305</v>
      </c>
      <c r="C40" s="1">
        <v>62</v>
      </c>
      <c r="D40" s="1">
        <v>100</v>
      </c>
      <c r="E40" s="1">
        <v>80</v>
      </c>
      <c r="F40" s="1">
        <v>0</v>
      </c>
      <c r="G40" s="1">
        <v>50</v>
      </c>
      <c r="H40" s="1">
        <v>50</v>
      </c>
      <c r="I40" s="1">
        <v>100</v>
      </c>
      <c r="J40" s="1">
        <v>50</v>
      </c>
      <c r="K40" s="1">
        <v>0</v>
      </c>
      <c r="L40" s="1" t="s">
        <v>431</v>
      </c>
      <c r="M40" s="1" t="s">
        <v>432</v>
      </c>
      <c r="N40" s="1" t="s">
        <v>433</v>
      </c>
      <c r="O40" s="1" t="s">
        <v>86</v>
      </c>
      <c r="P40" s="1" t="s">
        <v>575</v>
      </c>
      <c r="Q40" s="1" t="s">
        <v>576</v>
      </c>
      <c r="R40" s="1">
        <v>1380</v>
      </c>
      <c r="S40" s="1">
        <v>2</v>
      </c>
      <c r="T40" s="1">
        <v>1</v>
      </c>
      <c r="U40" s="1">
        <v>27</v>
      </c>
      <c r="V40" s="1" t="s">
        <v>172</v>
      </c>
      <c r="W40" s="1" t="s">
        <v>577</v>
      </c>
      <c r="X40" s="1" t="s">
        <v>578</v>
      </c>
      <c r="Y40" s="1" t="s">
        <v>579</v>
      </c>
      <c r="Z40" s="1" t="s">
        <v>93</v>
      </c>
      <c r="AA40" s="1" t="s">
        <v>93</v>
      </c>
      <c r="AB40" s="1" t="s">
        <v>93</v>
      </c>
      <c r="AC40" s="1" t="s">
        <v>93</v>
      </c>
      <c r="AD40" s="1" t="s">
        <v>93</v>
      </c>
      <c r="AE40" s="1" t="s">
        <v>94</v>
      </c>
      <c r="AF40" s="1" t="s">
        <v>93</v>
      </c>
      <c r="AG40" s="1" t="s">
        <v>93</v>
      </c>
      <c r="AH40" s="1" t="s">
        <v>93</v>
      </c>
      <c r="AI40" s="1" t="s">
        <v>580</v>
      </c>
      <c r="AJ40" s="1" t="s">
        <v>116</v>
      </c>
      <c r="AK40" s="1"/>
      <c r="AL40" s="1" t="s">
        <v>117</v>
      </c>
      <c r="AM40" s="1" t="s">
        <v>118</v>
      </c>
      <c r="AN40" s="1" t="s">
        <v>93</v>
      </c>
      <c r="AO40" s="1" t="s">
        <v>93</v>
      </c>
      <c r="AP40" s="1" t="s">
        <v>93</v>
      </c>
      <c r="AQ40" s="1" t="s">
        <v>94</v>
      </c>
      <c r="AR40" s="1" t="s">
        <v>94</v>
      </c>
      <c r="AS40" s="1" t="s">
        <v>94</v>
      </c>
      <c r="AT40" s="1" t="s">
        <v>94</v>
      </c>
      <c r="AU40" s="1" t="s">
        <v>581</v>
      </c>
      <c r="AV40" s="1" t="s">
        <v>94</v>
      </c>
      <c r="AW40" s="1" t="s">
        <v>582</v>
      </c>
      <c r="AX40" s="1" t="s">
        <v>94</v>
      </c>
      <c r="AY40" s="1"/>
      <c r="AZ40" s="1" t="s">
        <v>93</v>
      </c>
      <c r="BA40" s="1" t="s">
        <v>94</v>
      </c>
      <c r="BB40" s="1" t="s">
        <v>93</v>
      </c>
      <c r="BC40" s="1" t="s">
        <v>94</v>
      </c>
      <c r="BD40" s="1" t="s">
        <v>93</v>
      </c>
      <c r="BE40" s="1" t="s">
        <v>94</v>
      </c>
      <c r="BF40" s="1" t="s">
        <v>94</v>
      </c>
      <c r="BG40" s="1" t="s">
        <v>93</v>
      </c>
      <c r="BH40" s="1" t="s">
        <v>93</v>
      </c>
      <c r="BI40" s="1" t="s">
        <v>94</v>
      </c>
      <c r="BJ40" s="1" t="s">
        <v>93</v>
      </c>
      <c r="BK40" s="1" t="s">
        <v>583</v>
      </c>
      <c r="BL40" s="1" t="s">
        <v>584</v>
      </c>
      <c r="BM40" s="1" t="s">
        <v>138</v>
      </c>
      <c r="BN40" s="1"/>
      <c r="BO40" s="1" t="s">
        <v>93</v>
      </c>
      <c r="BP40" s="1" t="s">
        <v>93</v>
      </c>
      <c r="BQ40" s="1" t="s">
        <v>93</v>
      </c>
      <c r="BR40" s="1" t="s">
        <v>105</v>
      </c>
      <c r="BS40" s="1"/>
      <c r="BT40" s="1" t="s">
        <v>93</v>
      </c>
      <c r="BU40" s="1" t="s">
        <v>93</v>
      </c>
      <c r="BV40" s="1" t="s">
        <v>94</v>
      </c>
      <c r="BW40" s="1" t="s">
        <v>94</v>
      </c>
      <c r="BX40" s="1" t="s">
        <v>94</v>
      </c>
      <c r="BY40" s="1" t="s">
        <v>94</v>
      </c>
      <c r="BZ40" s="1" t="s">
        <v>93</v>
      </c>
      <c r="CA40" s="1" t="s">
        <v>94</v>
      </c>
      <c r="CB40" s="1">
        <v>6</v>
      </c>
      <c r="CC40" s="1" t="s">
        <v>94</v>
      </c>
      <c r="CD40" s="11">
        <v>5</v>
      </c>
      <c r="CE40" s="12" t="str">
        <f t="shared" si="2"/>
        <v>Low Performer</v>
      </c>
      <c r="CF40" s="29">
        <f t="shared" si="3"/>
        <v>1.5972222222222165E-2</v>
      </c>
    </row>
    <row r="41" spans="1:84" x14ac:dyDescent="0.25">
      <c r="A41" s="27">
        <v>11083235</v>
      </c>
      <c r="B41" s="1" t="s">
        <v>106</v>
      </c>
      <c r="C41" s="1">
        <v>86</v>
      </c>
      <c r="D41" s="1">
        <v>100</v>
      </c>
      <c r="E41" s="1">
        <v>100</v>
      </c>
      <c r="F41" s="1">
        <v>100</v>
      </c>
      <c r="G41" s="1">
        <v>67</v>
      </c>
      <c r="H41" s="1">
        <v>75</v>
      </c>
      <c r="I41" s="1">
        <v>100</v>
      </c>
      <c r="J41" s="1">
        <v>63</v>
      </c>
      <c r="K41" s="1">
        <v>100</v>
      </c>
      <c r="L41" s="1" t="s">
        <v>107</v>
      </c>
      <c r="M41" s="1" t="s">
        <v>108</v>
      </c>
      <c r="N41" s="1" t="s">
        <v>109</v>
      </c>
      <c r="O41" s="1" t="s">
        <v>86</v>
      </c>
      <c r="P41" s="1" t="s">
        <v>110</v>
      </c>
      <c r="Q41" s="1" t="s">
        <v>111</v>
      </c>
      <c r="R41" s="1">
        <v>1320</v>
      </c>
      <c r="S41" s="1">
        <v>2</v>
      </c>
      <c r="T41" s="1">
        <v>3</v>
      </c>
      <c r="U41" s="1">
        <v>35</v>
      </c>
      <c r="V41" s="1" t="s">
        <v>89</v>
      </c>
      <c r="W41" s="1" t="s">
        <v>112</v>
      </c>
      <c r="X41" s="1" t="s">
        <v>113</v>
      </c>
      <c r="Y41" s="1" t="s">
        <v>114</v>
      </c>
      <c r="Z41" s="1" t="s">
        <v>93</v>
      </c>
      <c r="AA41" s="1" t="s">
        <v>93</v>
      </c>
      <c r="AB41" s="1" t="s">
        <v>93</v>
      </c>
      <c r="AC41" s="1" t="s">
        <v>93</v>
      </c>
      <c r="AD41" s="1" t="s">
        <v>93</v>
      </c>
      <c r="AE41" s="1" t="s">
        <v>94</v>
      </c>
      <c r="AF41" s="1" t="s">
        <v>93</v>
      </c>
      <c r="AG41" s="1" t="s">
        <v>93</v>
      </c>
      <c r="AH41" s="1" t="s">
        <v>93</v>
      </c>
      <c r="AI41" s="1" t="s">
        <v>115</v>
      </c>
      <c r="AJ41" s="1" t="s">
        <v>116</v>
      </c>
      <c r="AK41" s="1"/>
      <c r="AL41" s="1" t="s">
        <v>117</v>
      </c>
      <c r="AM41" s="1" t="s">
        <v>118</v>
      </c>
      <c r="AN41" s="1" t="s">
        <v>93</v>
      </c>
      <c r="AO41" s="1" t="s">
        <v>93</v>
      </c>
      <c r="AP41" s="1" t="s">
        <v>93</v>
      </c>
      <c r="AQ41" s="1" t="s">
        <v>93</v>
      </c>
      <c r="AR41" s="1" t="s">
        <v>99</v>
      </c>
      <c r="AS41" s="1" t="s">
        <v>93</v>
      </c>
      <c r="AT41" s="1" t="s">
        <v>93</v>
      </c>
      <c r="AU41" s="1" t="s">
        <v>119</v>
      </c>
      <c r="AV41" s="1" t="s">
        <v>93</v>
      </c>
      <c r="AW41" s="1" t="s">
        <v>120</v>
      </c>
      <c r="AX41" s="1" t="s">
        <v>93</v>
      </c>
      <c r="AY41" s="1" t="s">
        <v>121</v>
      </c>
      <c r="AZ41" s="1" t="s">
        <v>93</v>
      </c>
      <c r="BA41" s="1" t="s">
        <v>94</v>
      </c>
      <c r="BB41" s="1" t="s">
        <v>93</v>
      </c>
      <c r="BC41" s="1" t="s">
        <v>93</v>
      </c>
      <c r="BD41" s="1" t="s">
        <v>93</v>
      </c>
      <c r="BE41" s="1" t="s">
        <v>93</v>
      </c>
      <c r="BF41" s="1" t="s">
        <v>93</v>
      </c>
      <c r="BG41" s="1" t="s">
        <v>93</v>
      </c>
      <c r="BH41" s="1" t="s">
        <v>94</v>
      </c>
      <c r="BI41" s="1" t="s">
        <v>93</v>
      </c>
      <c r="BJ41" s="1" t="s">
        <v>94</v>
      </c>
      <c r="BK41" s="1" t="s">
        <v>122</v>
      </c>
      <c r="BL41" s="1" t="s">
        <v>123</v>
      </c>
      <c r="BM41" s="1" t="s">
        <v>104</v>
      </c>
      <c r="BN41" s="1"/>
      <c r="BO41" s="1" t="s">
        <v>93</v>
      </c>
      <c r="BP41" s="1" t="s">
        <v>93</v>
      </c>
      <c r="BQ41" s="1" t="s">
        <v>93</v>
      </c>
      <c r="BR41" s="1" t="s">
        <v>124</v>
      </c>
      <c r="BS41" s="1"/>
      <c r="BT41" s="1" t="s">
        <v>93</v>
      </c>
      <c r="BU41" s="1" t="s">
        <v>93</v>
      </c>
      <c r="BV41" s="1" t="s">
        <v>94</v>
      </c>
      <c r="BW41" s="1" t="s">
        <v>94</v>
      </c>
      <c r="BX41" s="1" t="s">
        <v>93</v>
      </c>
      <c r="BY41" s="1" t="s">
        <v>93</v>
      </c>
      <c r="BZ41" s="1" t="s">
        <v>93</v>
      </c>
      <c r="CA41" s="1" t="s">
        <v>93</v>
      </c>
      <c r="CB41" s="1">
        <v>8</v>
      </c>
      <c r="CC41" s="1" t="s">
        <v>93</v>
      </c>
      <c r="CD41" s="11">
        <v>8</v>
      </c>
      <c r="CE41" s="12" t="str">
        <f t="shared" si="2"/>
        <v>Average Performer</v>
      </c>
      <c r="CF41" s="29">
        <f t="shared" si="3"/>
        <v>1.5277777777777724E-2</v>
      </c>
    </row>
    <row r="42" spans="1:84" x14ac:dyDescent="0.25">
      <c r="A42" s="27">
        <v>11095574</v>
      </c>
      <c r="B42" s="1" t="s">
        <v>106</v>
      </c>
      <c r="C42" s="1">
        <v>100</v>
      </c>
      <c r="D42" s="1">
        <v>100</v>
      </c>
      <c r="E42" s="1">
        <v>100</v>
      </c>
      <c r="F42" s="1">
        <v>100</v>
      </c>
      <c r="G42" s="1">
        <v>100</v>
      </c>
      <c r="H42" s="1">
        <v>100</v>
      </c>
      <c r="I42" s="1">
        <v>100</v>
      </c>
      <c r="J42" s="1">
        <v>100</v>
      </c>
      <c r="K42" s="1">
        <v>100</v>
      </c>
      <c r="L42" s="1" t="s">
        <v>540</v>
      </c>
      <c r="M42" s="1" t="s">
        <v>489</v>
      </c>
      <c r="N42" s="1" t="s">
        <v>85</v>
      </c>
      <c r="O42" s="1" t="s">
        <v>86</v>
      </c>
      <c r="P42" s="1" t="s">
        <v>541</v>
      </c>
      <c r="Q42" s="1" t="s">
        <v>542</v>
      </c>
      <c r="R42" s="1">
        <v>1320</v>
      </c>
      <c r="S42" s="1">
        <v>1</v>
      </c>
      <c r="T42" s="1">
        <v>1</v>
      </c>
      <c r="U42" s="1">
        <v>39</v>
      </c>
      <c r="V42" s="1" t="s">
        <v>172</v>
      </c>
      <c r="W42" s="1" t="s">
        <v>543</v>
      </c>
      <c r="X42" s="1" t="s">
        <v>544</v>
      </c>
      <c r="Y42" s="1" t="s">
        <v>545</v>
      </c>
      <c r="Z42" s="1" t="s">
        <v>93</v>
      </c>
      <c r="AA42" s="1" t="s">
        <v>93</v>
      </c>
      <c r="AB42" s="1" t="s">
        <v>93</v>
      </c>
      <c r="AC42" s="1" t="s">
        <v>93</v>
      </c>
      <c r="AD42" s="1" t="s">
        <v>93</v>
      </c>
      <c r="AE42" s="1" t="s">
        <v>94</v>
      </c>
      <c r="AF42" s="1" t="s">
        <v>93</v>
      </c>
      <c r="AG42" s="1" t="s">
        <v>93</v>
      </c>
      <c r="AH42" s="1" t="s">
        <v>93</v>
      </c>
      <c r="AI42" s="1" t="s">
        <v>546</v>
      </c>
      <c r="AJ42" s="1" t="s">
        <v>116</v>
      </c>
      <c r="AK42" s="1"/>
      <c r="AL42" s="1" t="s">
        <v>117</v>
      </c>
      <c r="AM42" s="1" t="s">
        <v>118</v>
      </c>
      <c r="AN42" s="1" t="s">
        <v>93</v>
      </c>
      <c r="AO42" s="1" t="s">
        <v>93</v>
      </c>
      <c r="AP42" s="1" t="s">
        <v>93</v>
      </c>
      <c r="AQ42" s="1" t="s">
        <v>93</v>
      </c>
      <c r="AR42" s="1" t="s">
        <v>93</v>
      </c>
      <c r="AS42" s="1" t="s">
        <v>93</v>
      </c>
      <c r="AT42" s="1" t="s">
        <v>93</v>
      </c>
      <c r="AU42" s="1" t="s">
        <v>547</v>
      </c>
      <c r="AV42" s="1" t="s">
        <v>93</v>
      </c>
      <c r="AW42" s="1" t="s">
        <v>548</v>
      </c>
      <c r="AX42" s="1" t="s">
        <v>93</v>
      </c>
      <c r="AY42" s="1" t="s">
        <v>549</v>
      </c>
      <c r="AZ42" s="1" t="s">
        <v>93</v>
      </c>
      <c r="BA42" s="1" t="s">
        <v>93</v>
      </c>
      <c r="BB42" s="1" t="s">
        <v>93</v>
      </c>
      <c r="BC42" s="1" t="s">
        <v>93</v>
      </c>
      <c r="BD42" s="1" t="s">
        <v>93</v>
      </c>
      <c r="BE42" s="1" t="s">
        <v>93</v>
      </c>
      <c r="BF42" s="1" t="s">
        <v>93</v>
      </c>
      <c r="BG42" s="1" t="s">
        <v>93</v>
      </c>
      <c r="BH42" s="1" t="s">
        <v>93</v>
      </c>
      <c r="BI42" s="1" t="s">
        <v>93</v>
      </c>
      <c r="BJ42" s="1" t="s">
        <v>93</v>
      </c>
      <c r="BK42" s="1" t="s">
        <v>550</v>
      </c>
      <c r="BL42" s="1" t="s">
        <v>551</v>
      </c>
      <c r="BM42" s="1" t="s">
        <v>138</v>
      </c>
      <c r="BN42" s="1"/>
      <c r="BO42" s="1" t="s">
        <v>93</v>
      </c>
      <c r="BP42" s="1" t="s">
        <v>93</v>
      </c>
      <c r="BQ42" s="1" t="s">
        <v>93</v>
      </c>
      <c r="BR42" s="1" t="s">
        <v>552</v>
      </c>
      <c r="BS42" s="1"/>
      <c r="BT42" s="1" t="s">
        <v>93</v>
      </c>
      <c r="BU42" s="1" t="s">
        <v>93</v>
      </c>
      <c r="BV42" s="1" t="s">
        <v>93</v>
      </c>
      <c r="BW42" s="1" t="s">
        <v>93</v>
      </c>
      <c r="BX42" s="1" t="s">
        <v>94</v>
      </c>
      <c r="BY42" s="1" t="s">
        <v>93</v>
      </c>
      <c r="BZ42" s="1" t="s">
        <v>93</v>
      </c>
      <c r="CA42" s="1" t="s">
        <v>93</v>
      </c>
      <c r="CB42" s="1">
        <v>9</v>
      </c>
      <c r="CC42" s="1" t="s">
        <v>93</v>
      </c>
      <c r="CD42" s="11">
        <v>9</v>
      </c>
      <c r="CE42" s="12" t="str">
        <f t="shared" si="2"/>
        <v>High Performer</v>
      </c>
      <c r="CF42" s="29">
        <f t="shared" si="3"/>
        <v>1.5277777777777724E-2</v>
      </c>
    </row>
    <row r="43" spans="1:84" x14ac:dyDescent="0.25">
      <c r="A43" s="27">
        <v>11099765</v>
      </c>
      <c r="B43" s="1" t="s">
        <v>153</v>
      </c>
      <c r="C43" s="1">
        <v>34</v>
      </c>
      <c r="D43" s="1">
        <v>89</v>
      </c>
      <c r="E43" s="1">
        <v>70</v>
      </c>
      <c r="F43" s="1">
        <v>0</v>
      </c>
      <c r="G43" s="1">
        <v>0</v>
      </c>
      <c r="H43" s="1">
        <v>0</v>
      </c>
      <c r="I43" s="1">
        <v>67</v>
      </c>
      <c r="J43" s="1">
        <v>0</v>
      </c>
      <c r="K43" s="1">
        <v>0</v>
      </c>
      <c r="L43" s="1" t="s">
        <v>182</v>
      </c>
      <c r="M43" s="1" t="s">
        <v>183</v>
      </c>
      <c r="N43" s="1" t="s">
        <v>109</v>
      </c>
      <c r="O43" s="1" t="s">
        <v>86</v>
      </c>
      <c r="P43" s="1" t="s">
        <v>225</v>
      </c>
      <c r="Q43" s="1" t="s">
        <v>686</v>
      </c>
      <c r="R43" s="1">
        <v>1320</v>
      </c>
      <c r="S43" s="1">
        <v>1</v>
      </c>
      <c r="T43" s="1">
        <v>1</v>
      </c>
      <c r="U43" s="1">
        <v>32</v>
      </c>
      <c r="V43" s="1" t="s">
        <v>89</v>
      </c>
      <c r="W43" s="1" t="s">
        <v>226</v>
      </c>
      <c r="X43" s="1" t="s">
        <v>687</v>
      </c>
      <c r="Y43" s="1" t="s">
        <v>688</v>
      </c>
      <c r="Z43" s="1" t="s">
        <v>93</v>
      </c>
      <c r="AA43" s="1" t="s">
        <v>93</v>
      </c>
      <c r="AB43" s="1" t="s">
        <v>93</v>
      </c>
      <c r="AC43" s="1" t="s">
        <v>93</v>
      </c>
      <c r="AD43" s="1" t="s">
        <v>94</v>
      </c>
      <c r="AE43" s="1" t="s">
        <v>94</v>
      </c>
      <c r="AF43" s="1" t="s">
        <v>93</v>
      </c>
      <c r="AG43" s="1" t="s">
        <v>93</v>
      </c>
      <c r="AH43" s="1" t="s">
        <v>93</v>
      </c>
      <c r="AI43" s="1" t="s">
        <v>689</v>
      </c>
      <c r="AJ43" s="1" t="s">
        <v>116</v>
      </c>
      <c r="AK43" s="1"/>
      <c r="AL43" s="1" t="s">
        <v>202</v>
      </c>
      <c r="AM43" s="1" t="s">
        <v>118</v>
      </c>
      <c r="AN43" s="1" t="s">
        <v>93</v>
      </c>
      <c r="AO43" s="1" t="s">
        <v>93</v>
      </c>
      <c r="AP43" s="1" t="s">
        <v>93</v>
      </c>
      <c r="AQ43" s="1" t="s">
        <v>93</v>
      </c>
      <c r="AR43" s="1" t="s">
        <v>94</v>
      </c>
      <c r="AS43" s="1" t="s">
        <v>94</v>
      </c>
      <c r="AT43" s="1" t="s">
        <v>94</v>
      </c>
      <c r="AU43" s="1" t="s">
        <v>525</v>
      </c>
      <c r="AV43" s="1" t="s">
        <v>94</v>
      </c>
      <c r="AW43" s="1" t="s">
        <v>690</v>
      </c>
      <c r="AX43" s="1" t="s">
        <v>94</v>
      </c>
      <c r="AY43" s="1"/>
      <c r="AZ43" s="1" t="s">
        <v>94</v>
      </c>
      <c r="BA43" s="1" t="s">
        <v>94</v>
      </c>
      <c r="BB43" s="1" t="s">
        <v>94</v>
      </c>
      <c r="BC43" s="1" t="s">
        <v>94</v>
      </c>
      <c r="BD43" s="1" t="s">
        <v>94</v>
      </c>
      <c r="BE43" s="1" t="s">
        <v>94</v>
      </c>
      <c r="BF43" s="1" t="s">
        <v>94</v>
      </c>
      <c r="BG43" s="1" t="s">
        <v>94</v>
      </c>
      <c r="BH43" s="1" t="s">
        <v>94</v>
      </c>
      <c r="BI43" s="1" t="s">
        <v>94</v>
      </c>
      <c r="BJ43" s="1" t="s">
        <v>94</v>
      </c>
      <c r="BK43" s="1" t="s">
        <v>691</v>
      </c>
      <c r="BL43" s="1" t="s">
        <v>692</v>
      </c>
      <c r="BM43" s="1" t="s">
        <v>104</v>
      </c>
      <c r="BN43" s="1"/>
      <c r="BO43" s="1" t="s">
        <v>93</v>
      </c>
      <c r="BP43" s="1" t="s">
        <v>93</v>
      </c>
      <c r="BQ43" s="1" t="s">
        <v>94</v>
      </c>
      <c r="BR43" s="1" t="s">
        <v>105</v>
      </c>
      <c r="BS43" s="1"/>
      <c r="BT43" s="1" t="s">
        <v>94</v>
      </c>
      <c r="BU43" s="1" t="s">
        <v>94</v>
      </c>
      <c r="BV43" s="1" t="s">
        <v>94</v>
      </c>
      <c r="BW43" s="1" t="s">
        <v>94</v>
      </c>
      <c r="BX43" s="1" t="s">
        <v>93</v>
      </c>
      <c r="BY43" s="1" t="s">
        <v>94</v>
      </c>
      <c r="BZ43" s="1" t="s">
        <v>94</v>
      </c>
      <c r="CA43" s="1" t="s">
        <v>94</v>
      </c>
      <c r="CB43" s="1">
        <v>5</v>
      </c>
      <c r="CC43" s="1" t="s">
        <v>94</v>
      </c>
      <c r="CD43" s="11">
        <v>5</v>
      </c>
      <c r="CE43" s="12" t="str">
        <f t="shared" si="2"/>
        <v>Bottom Performer</v>
      </c>
      <c r="CF43" s="29">
        <f t="shared" si="3"/>
        <v>1.5277777777777724E-2</v>
      </c>
    </row>
    <row r="44" spans="1:84" x14ac:dyDescent="0.25">
      <c r="A44" s="27">
        <v>11087027</v>
      </c>
      <c r="B44" s="1" t="s">
        <v>454</v>
      </c>
      <c r="C44" s="1">
        <v>94</v>
      </c>
      <c r="D44" s="1">
        <v>100</v>
      </c>
      <c r="E44" s="1">
        <v>89</v>
      </c>
      <c r="F44" s="1">
        <v>100</v>
      </c>
      <c r="G44" s="1">
        <v>100</v>
      </c>
      <c r="H44" s="1">
        <v>100</v>
      </c>
      <c r="I44" s="1">
        <v>100</v>
      </c>
      <c r="J44" s="1">
        <v>75</v>
      </c>
      <c r="K44" s="1">
        <v>100</v>
      </c>
      <c r="L44" s="1" t="s">
        <v>167</v>
      </c>
      <c r="M44" s="1" t="s">
        <v>168</v>
      </c>
      <c r="N44" s="1" t="s">
        <v>169</v>
      </c>
      <c r="O44" s="1" t="s">
        <v>86</v>
      </c>
      <c r="P44" s="1" t="s">
        <v>465</v>
      </c>
      <c r="Q44" s="1" t="s">
        <v>466</v>
      </c>
      <c r="R44" s="1">
        <v>1260</v>
      </c>
      <c r="S44" s="1">
        <v>1</v>
      </c>
      <c r="T44" s="1">
        <v>2</v>
      </c>
      <c r="U44" s="1">
        <v>60</v>
      </c>
      <c r="V44" s="1" t="s">
        <v>172</v>
      </c>
      <c r="W44" s="1" t="s">
        <v>467</v>
      </c>
      <c r="X44" s="1" t="s">
        <v>468</v>
      </c>
      <c r="Y44" s="1" t="s">
        <v>469</v>
      </c>
      <c r="Z44" s="1" t="s">
        <v>93</v>
      </c>
      <c r="AA44" s="1" t="s">
        <v>93</v>
      </c>
      <c r="AB44" s="1" t="s">
        <v>93</v>
      </c>
      <c r="AC44" s="1" t="s">
        <v>93</v>
      </c>
      <c r="AD44" s="1" t="s">
        <v>93</v>
      </c>
      <c r="AE44" s="1" t="s">
        <v>94</v>
      </c>
      <c r="AF44" s="1" t="s">
        <v>93</v>
      </c>
      <c r="AG44" s="1" t="s">
        <v>93</v>
      </c>
      <c r="AH44" s="1" t="s">
        <v>93</v>
      </c>
      <c r="AI44" s="1" t="s">
        <v>470</v>
      </c>
      <c r="AJ44" s="1" t="s">
        <v>96</v>
      </c>
      <c r="AK44" s="1"/>
      <c r="AL44" s="1" t="s">
        <v>117</v>
      </c>
      <c r="AM44" s="1" t="s">
        <v>118</v>
      </c>
      <c r="AN44" s="1" t="s">
        <v>93</v>
      </c>
      <c r="AO44" s="1" t="s">
        <v>93</v>
      </c>
      <c r="AP44" s="1" t="s">
        <v>93</v>
      </c>
      <c r="AQ44" s="1" t="s">
        <v>94</v>
      </c>
      <c r="AR44" s="1" t="s">
        <v>99</v>
      </c>
      <c r="AS44" s="1" t="s">
        <v>93</v>
      </c>
      <c r="AT44" s="1" t="s">
        <v>93</v>
      </c>
      <c r="AU44" s="1" t="s">
        <v>471</v>
      </c>
      <c r="AV44" s="1" t="s">
        <v>93</v>
      </c>
      <c r="AW44" s="1" t="s">
        <v>472</v>
      </c>
      <c r="AX44" s="1" t="s">
        <v>93</v>
      </c>
      <c r="AY44" s="1" t="s">
        <v>473</v>
      </c>
      <c r="AZ44" s="1" t="s">
        <v>93</v>
      </c>
      <c r="BA44" s="1" t="s">
        <v>93</v>
      </c>
      <c r="BB44" s="1" t="s">
        <v>93</v>
      </c>
      <c r="BC44" s="1" t="s">
        <v>93</v>
      </c>
      <c r="BD44" s="1" t="s">
        <v>93</v>
      </c>
      <c r="BE44" s="1" t="s">
        <v>93</v>
      </c>
      <c r="BF44" s="1" t="s">
        <v>93</v>
      </c>
      <c r="BG44" s="1" t="s">
        <v>93</v>
      </c>
      <c r="BH44" s="1" t="s">
        <v>93</v>
      </c>
      <c r="BI44" s="1" t="s">
        <v>93</v>
      </c>
      <c r="BJ44" s="1" t="s">
        <v>93</v>
      </c>
      <c r="BK44" s="1" t="s">
        <v>474</v>
      </c>
      <c r="BL44" s="1" t="s">
        <v>475</v>
      </c>
      <c r="BM44" s="1" t="s">
        <v>138</v>
      </c>
      <c r="BN44" s="1"/>
      <c r="BO44" s="1" t="s">
        <v>93</v>
      </c>
      <c r="BP44" s="1" t="s">
        <v>93</v>
      </c>
      <c r="BQ44" s="1" t="s">
        <v>93</v>
      </c>
      <c r="BR44" s="1" t="s">
        <v>105</v>
      </c>
      <c r="BS44" s="1"/>
      <c r="BT44" s="1" t="s">
        <v>93</v>
      </c>
      <c r="BU44" s="1" t="s">
        <v>93</v>
      </c>
      <c r="BV44" s="1" t="s">
        <v>94</v>
      </c>
      <c r="BW44" s="1" t="s">
        <v>94</v>
      </c>
      <c r="BX44" s="1" t="s">
        <v>94</v>
      </c>
      <c r="BY44" s="1" t="s">
        <v>93</v>
      </c>
      <c r="BZ44" s="1" t="s">
        <v>93</v>
      </c>
      <c r="CA44" s="1" t="s">
        <v>93</v>
      </c>
      <c r="CB44" s="1">
        <v>9</v>
      </c>
      <c r="CC44" s="1" t="s">
        <v>93</v>
      </c>
      <c r="CD44" s="11">
        <v>9</v>
      </c>
      <c r="CE44" s="12" t="str">
        <f t="shared" si="2"/>
        <v>High Performer</v>
      </c>
      <c r="CF44" s="29">
        <f t="shared" si="3"/>
        <v>1.4583333333333393E-2</v>
      </c>
    </row>
    <row r="45" spans="1:84" x14ac:dyDescent="0.25">
      <c r="A45" s="27">
        <v>11084789</v>
      </c>
      <c r="B45" s="1" t="s">
        <v>329</v>
      </c>
      <c r="C45" s="1">
        <v>82</v>
      </c>
      <c r="D45" s="1">
        <v>89</v>
      </c>
      <c r="E45" s="1">
        <v>90</v>
      </c>
      <c r="F45" s="1">
        <v>80</v>
      </c>
      <c r="G45" s="1">
        <v>50</v>
      </c>
      <c r="H45" s="1">
        <v>88</v>
      </c>
      <c r="I45" s="1">
        <v>100</v>
      </c>
      <c r="J45" s="1">
        <v>75</v>
      </c>
      <c r="K45" s="1">
        <v>100</v>
      </c>
      <c r="L45" s="1" t="s">
        <v>330</v>
      </c>
      <c r="M45" s="1" t="s">
        <v>317</v>
      </c>
      <c r="N45" s="1" t="s">
        <v>85</v>
      </c>
      <c r="O45" s="1" t="s">
        <v>86</v>
      </c>
      <c r="P45" s="1" t="s">
        <v>331</v>
      </c>
      <c r="Q45" s="1" t="s">
        <v>332</v>
      </c>
      <c r="R45" s="1">
        <v>1260</v>
      </c>
      <c r="S45" s="1">
        <v>3</v>
      </c>
      <c r="T45" s="1">
        <v>1</v>
      </c>
      <c r="U45" s="1">
        <v>43</v>
      </c>
      <c r="V45" s="1" t="s">
        <v>89</v>
      </c>
      <c r="W45" s="1" t="s">
        <v>333</v>
      </c>
      <c r="X45" s="1" t="s">
        <v>91</v>
      </c>
      <c r="Y45" s="1" t="s">
        <v>334</v>
      </c>
      <c r="Z45" s="1" t="s">
        <v>93</v>
      </c>
      <c r="AA45" s="1" t="s">
        <v>93</v>
      </c>
      <c r="AB45" s="1" t="s">
        <v>93</v>
      </c>
      <c r="AC45" s="1" t="s">
        <v>93</v>
      </c>
      <c r="AD45" s="1" t="s">
        <v>94</v>
      </c>
      <c r="AE45" s="1" t="s">
        <v>94</v>
      </c>
      <c r="AF45" s="1" t="s">
        <v>93</v>
      </c>
      <c r="AG45" s="1" t="s">
        <v>93</v>
      </c>
      <c r="AH45" s="1" t="s">
        <v>93</v>
      </c>
      <c r="AI45" s="1" t="s">
        <v>335</v>
      </c>
      <c r="AJ45" s="1" t="s">
        <v>116</v>
      </c>
      <c r="AK45" s="1"/>
      <c r="AL45" s="1" t="s">
        <v>117</v>
      </c>
      <c r="AM45" s="1" t="s">
        <v>118</v>
      </c>
      <c r="AN45" s="1" t="s">
        <v>93</v>
      </c>
      <c r="AO45" s="1" t="s">
        <v>93</v>
      </c>
      <c r="AP45" s="1" t="s">
        <v>93</v>
      </c>
      <c r="AQ45" s="1" t="s">
        <v>93</v>
      </c>
      <c r="AR45" s="1" t="s">
        <v>94</v>
      </c>
      <c r="AS45" s="1" t="s">
        <v>93</v>
      </c>
      <c r="AT45" s="1" t="s">
        <v>93</v>
      </c>
      <c r="AU45" s="1" t="s">
        <v>336</v>
      </c>
      <c r="AV45" s="1" t="s">
        <v>93</v>
      </c>
      <c r="AW45" s="1" t="s">
        <v>337</v>
      </c>
      <c r="AX45" s="1" t="s">
        <v>94</v>
      </c>
      <c r="AY45" s="1"/>
      <c r="AZ45" s="1" t="s">
        <v>93</v>
      </c>
      <c r="BA45" s="1" t="s">
        <v>94</v>
      </c>
      <c r="BB45" s="1" t="s">
        <v>93</v>
      </c>
      <c r="BC45" s="1" t="s">
        <v>94</v>
      </c>
      <c r="BD45" s="1" t="s">
        <v>93</v>
      </c>
      <c r="BE45" s="1" t="s">
        <v>93</v>
      </c>
      <c r="BF45" s="1" t="s">
        <v>93</v>
      </c>
      <c r="BG45" s="1" t="s">
        <v>93</v>
      </c>
      <c r="BH45" s="1" t="s">
        <v>93</v>
      </c>
      <c r="BI45" s="1" t="s">
        <v>94</v>
      </c>
      <c r="BJ45" s="1" t="s">
        <v>93</v>
      </c>
      <c r="BK45" s="1" t="s">
        <v>338</v>
      </c>
      <c r="BL45" s="1" t="s">
        <v>339</v>
      </c>
      <c r="BM45" s="1" t="s">
        <v>138</v>
      </c>
      <c r="BN45" s="1"/>
      <c r="BO45" s="1" t="s">
        <v>93</v>
      </c>
      <c r="BP45" s="1" t="s">
        <v>93</v>
      </c>
      <c r="BQ45" s="1" t="s">
        <v>93</v>
      </c>
      <c r="BR45" s="1" t="s">
        <v>340</v>
      </c>
      <c r="BS45" s="1"/>
      <c r="BT45" s="1" t="s">
        <v>93</v>
      </c>
      <c r="BU45" s="1" t="s">
        <v>93</v>
      </c>
      <c r="BV45" s="1" t="s">
        <v>94</v>
      </c>
      <c r="BW45" s="1" t="s">
        <v>94</v>
      </c>
      <c r="BX45" s="1" t="s">
        <v>94</v>
      </c>
      <c r="BY45" s="1" t="s">
        <v>93</v>
      </c>
      <c r="BZ45" s="1" t="s">
        <v>93</v>
      </c>
      <c r="CA45" s="1" t="s">
        <v>93</v>
      </c>
      <c r="CB45" s="1">
        <v>9</v>
      </c>
      <c r="CC45" s="1" t="s">
        <v>93</v>
      </c>
      <c r="CD45" s="11">
        <v>9</v>
      </c>
      <c r="CE45" s="12" t="str">
        <f t="shared" si="2"/>
        <v>Average Performer</v>
      </c>
      <c r="CF45" s="29">
        <f t="shared" si="3"/>
        <v>1.4583333333333393E-2</v>
      </c>
    </row>
    <row r="46" spans="1:84" x14ac:dyDescent="0.25">
      <c r="A46" s="27">
        <v>11108719</v>
      </c>
      <c r="B46" s="1" t="s">
        <v>716</v>
      </c>
      <c r="C46" s="1">
        <v>88</v>
      </c>
      <c r="D46" s="1">
        <v>78</v>
      </c>
      <c r="E46" s="1">
        <v>100</v>
      </c>
      <c r="F46" s="1">
        <v>80</v>
      </c>
      <c r="G46" s="1">
        <v>100</v>
      </c>
      <c r="H46" s="1">
        <v>100</v>
      </c>
      <c r="I46" s="1">
        <v>100</v>
      </c>
      <c r="J46" s="1">
        <v>63</v>
      </c>
      <c r="K46" s="1">
        <v>100</v>
      </c>
      <c r="L46" s="1" t="s">
        <v>167</v>
      </c>
      <c r="M46" s="1" t="s">
        <v>168</v>
      </c>
      <c r="N46" s="1" t="s">
        <v>169</v>
      </c>
      <c r="O46" s="1" t="s">
        <v>86</v>
      </c>
      <c r="P46" s="1" t="s">
        <v>727</v>
      </c>
      <c r="Q46" s="1" t="s">
        <v>576</v>
      </c>
      <c r="R46" s="1">
        <v>1260</v>
      </c>
      <c r="S46" s="1">
        <v>1</v>
      </c>
      <c r="T46" s="1">
        <v>1</v>
      </c>
      <c r="U46" s="1">
        <v>32</v>
      </c>
      <c r="V46" s="1" t="s">
        <v>89</v>
      </c>
      <c r="W46" s="1" t="s">
        <v>728</v>
      </c>
      <c r="X46" s="1" t="s">
        <v>729</v>
      </c>
      <c r="Y46" s="1" t="s">
        <v>730</v>
      </c>
      <c r="Z46" s="1" t="s">
        <v>93</v>
      </c>
      <c r="AA46" s="1" t="s">
        <v>93</v>
      </c>
      <c r="AB46" s="1" t="s">
        <v>93</v>
      </c>
      <c r="AC46" s="1" t="s">
        <v>94</v>
      </c>
      <c r="AD46" s="1" t="s">
        <v>94</v>
      </c>
      <c r="AE46" s="1" t="s">
        <v>94</v>
      </c>
      <c r="AF46" s="1" t="s">
        <v>93</v>
      </c>
      <c r="AG46" s="1" t="s">
        <v>93</v>
      </c>
      <c r="AH46" s="1" t="s">
        <v>93</v>
      </c>
      <c r="AI46" s="1" t="s">
        <v>731</v>
      </c>
      <c r="AJ46" s="1" t="s">
        <v>116</v>
      </c>
      <c r="AK46" s="1"/>
      <c r="AL46" s="1" t="s">
        <v>117</v>
      </c>
      <c r="AM46" s="1" t="s">
        <v>118</v>
      </c>
      <c r="AN46" s="1" t="s">
        <v>93</v>
      </c>
      <c r="AO46" s="1" t="s">
        <v>93</v>
      </c>
      <c r="AP46" s="1" t="s">
        <v>93</v>
      </c>
      <c r="AQ46" s="1" t="s">
        <v>93</v>
      </c>
      <c r="AR46" s="1" t="s">
        <v>99</v>
      </c>
      <c r="AS46" s="1" t="s">
        <v>93</v>
      </c>
      <c r="AT46" s="1" t="s">
        <v>93</v>
      </c>
      <c r="AU46" s="1" t="s">
        <v>732</v>
      </c>
      <c r="AV46" s="1" t="s">
        <v>93</v>
      </c>
      <c r="AW46" s="1" t="s">
        <v>733</v>
      </c>
      <c r="AX46" s="1" t="s">
        <v>94</v>
      </c>
      <c r="AY46" s="1"/>
      <c r="AZ46" s="1" t="s">
        <v>93</v>
      </c>
      <c r="BA46" s="1" t="s">
        <v>93</v>
      </c>
      <c r="BB46" s="1" t="s">
        <v>93</v>
      </c>
      <c r="BC46" s="1" t="s">
        <v>93</v>
      </c>
      <c r="BD46" s="1" t="s">
        <v>93</v>
      </c>
      <c r="BE46" s="1" t="s">
        <v>93</v>
      </c>
      <c r="BF46" s="1" t="s">
        <v>93</v>
      </c>
      <c r="BG46" s="1" t="s">
        <v>93</v>
      </c>
      <c r="BH46" s="1" t="s">
        <v>93</v>
      </c>
      <c r="BI46" s="1" t="s">
        <v>93</v>
      </c>
      <c r="BJ46" s="1" t="s">
        <v>93</v>
      </c>
      <c r="BK46" s="1" t="s">
        <v>734</v>
      </c>
      <c r="BL46" s="1" t="s">
        <v>735</v>
      </c>
      <c r="BM46" s="1" t="s">
        <v>138</v>
      </c>
      <c r="BN46" s="1"/>
      <c r="BO46" s="1" t="s">
        <v>93</v>
      </c>
      <c r="BP46" s="1" t="s">
        <v>93</v>
      </c>
      <c r="BQ46" s="1" t="s">
        <v>93</v>
      </c>
      <c r="BR46" s="1" t="s">
        <v>124</v>
      </c>
      <c r="BS46" s="1"/>
      <c r="BT46" s="1" t="s">
        <v>93</v>
      </c>
      <c r="BU46" s="1" t="s">
        <v>93</v>
      </c>
      <c r="BV46" s="1" t="s">
        <v>94</v>
      </c>
      <c r="BW46" s="1" t="s">
        <v>93</v>
      </c>
      <c r="BX46" s="1" t="s">
        <v>94</v>
      </c>
      <c r="BY46" s="1" t="s">
        <v>94</v>
      </c>
      <c r="BZ46" s="1" t="s">
        <v>93</v>
      </c>
      <c r="CA46" s="1" t="s">
        <v>94</v>
      </c>
      <c r="CB46" s="1">
        <v>9</v>
      </c>
      <c r="CC46" s="1" t="s">
        <v>93</v>
      </c>
      <c r="CD46" s="11">
        <v>10</v>
      </c>
      <c r="CE46" s="12" t="str">
        <f t="shared" si="2"/>
        <v>Average Performer</v>
      </c>
      <c r="CF46" s="29">
        <f t="shared" si="3"/>
        <v>1.4583333333333282E-2</v>
      </c>
    </row>
    <row r="47" spans="1:84" x14ac:dyDescent="0.25">
      <c r="A47" s="27">
        <v>11084847</v>
      </c>
      <c r="B47" s="1" t="s">
        <v>106</v>
      </c>
      <c r="C47" s="1">
        <v>81</v>
      </c>
      <c r="D47" s="1">
        <v>89</v>
      </c>
      <c r="E47" s="1">
        <v>89</v>
      </c>
      <c r="F47" s="1">
        <v>80</v>
      </c>
      <c r="G47" s="1">
        <v>83</v>
      </c>
      <c r="H47" s="1">
        <v>75</v>
      </c>
      <c r="I47" s="1">
        <v>67</v>
      </c>
      <c r="J47" s="1">
        <v>71</v>
      </c>
      <c r="K47" s="1">
        <v>100</v>
      </c>
      <c r="L47" s="1" t="s">
        <v>83</v>
      </c>
      <c r="M47" s="1" t="s">
        <v>84</v>
      </c>
      <c r="N47" s="1" t="s">
        <v>85</v>
      </c>
      <c r="O47" s="1" t="s">
        <v>86</v>
      </c>
      <c r="P47" s="1" t="s">
        <v>383</v>
      </c>
      <c r="Q47" s="1" t="s">
        <v>384</v>
      </c>
      <c r="R47" s="1">
        <v>1200</v>
      </c>
      <c r="S47" s="1">
        <v>3</v>
      </c>
      <c r="T47" s="1">
        <v>1</v>
      </c>
      <c r="U47" s="1">
        <v>52</v>
      </c>
      <c r="V47" s="1" t="s">
        <v>89</v>
      </c>
      <c r="W47" s="1" t="s">
        <v>354</v>
      </c>
      <c r="X47" s="1" t="s">
        <v>385</v>
      </c>
      <c r="Y47" s="1" t="s">
        <v>386</v>
      </c>
      <c r="Z47" s="1" t="s">
        <v>93</v>
      </c>
      <c r="AA47" s="1" t="s">
        <v>93</v>
      </c>
      <c r="AB47" s="1" t="s">
        <v>93</v>
      </c>
      <c r="AC47" s="1" t="s">
        <v>94</v>
      </c>
      <c r="AD47" s="1" t="s">
        <v>93</v>
      </c>
      <c r="AE47" s="1" t="s">
        <v>94</v>
      </c>
      <c r="AF47" s="1" t="s">
        <v>93</v>
      </c>
      <c r="AG47" s="1" t="s">
        <v>93</v>
      </c>
      <c r="AH47" s="1" t="s">
        <v>93</v>
      </c>
      <c r="AI47" s="1" t="s">
        <v>387</v>
      </c>
      <c r="AJ47" s="1" t="s">
        <v>96</v>
      </c>
      <c r="AK47" s="1"/>
      <c r="AL47" s="1" t="s">
        <v>117</v>
      </c>
      <c r="AM47" s="1" t="s">
        <v>118</v>
      </c>
      <c r="AN47" s="1" t="s">
        <v>93</v>
      </c>
      <c r="AO47" s="1" t="s">
        <v>93</v>
      </c>
      <c r="AP47" s="1" t="s">
        <v>93</v>
      </c>
      <c r="AQ47" s="1" t="s">
        <v>94</v>
      </c>
      <c r="AR47" s="1" t="s">
        <v>99</v>
      </c>
      <c r="AS47" s="1" t="s">
        <v>93</v>
      </c>
      <c r="AT47" s="1" t="s">
        <v>93</v>
      </c>
      <c r="AU47" s="1" t="s">
        <v>388</v>
      </c>
      <c r="AV47" s="1" t="s">
        <v>93</v>
      </c>
      <c r="AW47" s="1" t="s">
        <v>389</v>
      </c>
      <c r="AX47" s="1" t="s">
        <v>94</v>
      </c>
      <c r="AY47" s="1"/>
      <c r="AZ47" s="1" t="s">
        <v>93</v>
      </c>
      <c r="BA47" s="1" t="s">
        <v>93</v>
      </c>
      <c r="BB47" s="1" t="s">
        <v>93</v>
      </c>
      <c r="BC47" s="1" t="s">
        <v>94</v>
      </c>
      <c r="BD47" s="1" t="s">
        <v>93</v>
      </c>
      <c r="BE47" s="1" t="s">
        <v>94</v>
      </c>
      <c r="BF47" s="1" t="s">
        <v>93</v>
      </c>
      <c r="BG47" s="1" t="s">
        <v>93</v>
      </c>
      <c r="BH47" s="1" t="s">
        <v>93</v>
      </c>
      <c r="BI47" s="1" t="s">
        <v>93</v>
      </c>
      <c r="BJ47" s="1" t="s">
        <v>94</v>
      </c>
      <c r="BK47" s="1" t="s">
        <v>390</v>
      </c>
      <c r="BL47" s="1" t="s">
        <v>391</v>
      </c>
      <c r="BM47" s="1" t="s">
        <v>104</v>
      </c>
      <c r="BN47" s="1"/>
      <c r="BO47" s="1" t="s">
        <v>93</v>
      </c>
      <c r="BP47" s="1" t="s">
        <v>93</v>
      </c>
      <c r="BQ47" s="1" t="s">
        <v>94</v>
      </c>
      <c r="BR47" s="1" t="s">
        <v>392</v>
      </c>
      <c r="BS47" s="1"/>
      <c r="BT47" s="1" t="s">
        <v>93</v>
      </c>
      <c r="BU47" s="1" t="s">
        <v>94</v>
      </c>
      <c r="BV47" s="1" t="s">
        <v>94</v>
      </c>
      <c r="BW47" s="1" t="s">
        <v>93</v>
      </c>
      <c r="BX47" s="1" t="s">
        <v>94</v>
      </c>
      <c r="BY47" s="1" t="s">
        <v>99</v>
      </c>
      <c r="BZ47" s="1" t="s">
        <v>93</v>
      </c>
      <c r="CA47" s="1" t="s">
        <v>93</v>
      </c>
      <c r="CB47" s="1">
        <v>9</v>
      </c>
      <c r="CC47" s="1" t="s">
        <v>93</v>
      </c>
      <c r="CD47" s="11">
        <v>9</v>
      </c>
      <c r="CE47" s="12" t="str">
        <f t="shared" si="2"/>
        <v>Average Performer</v>
      </c>
      <c r="CF47" s="29">
        <f t="shared" si="3"/>
        <v>1.3888888888888951E-2</v>
      </c>
    </row>
    <row r="48" spans="1:84" x14ac:dyDescent="0.25">
      <c r="A48" s="27">
        <v>11097708</v>
      </c>
      <c r="B48" s="1" t="s">
        <v>634</v>
      </c>
      <c r="C48" s="1">
        <v>69</v>
      </c>
      <c r="D48" s="1">
        <v>100</v>
      </c>
      <c r="E48" s="1">
        <v>78</v>
      </c>
      <c r="F48" s="1">
        <v>80</v>
      </c>
      <c r="G48" s="1">
        <v>50</v>
      </c>
      <c r="H48" s="1">
        <v>75</v>
      </c>
      <c r="I48" s="1">
        <v>0</v>
      </c>
      <c r="J48" s="1">
        <v>50</v>
      </c>
      <c r="K48" s="1">
        <v>100</v>
      </c>
      <c r="L48" s="1" t="s">
        <v>644</v>
      </c>
      <c r="M48" s="1" t="s">
        <v>489</v>
      </c>
      <c r="N48" s="1" t="s">
        <v>85</v>
      </c>
      <c r="O48" s="1" t="s">
        <v>86</v>
      </c>
      <c r="P48" s="1" t="s">
        <v>645</v>
      </c>
      <c r="Q48" s="1" t="s">
        <v>155</v>
      </c>
      <c r="R48" s="1">
        <v>1200</v>
      </c>
      <c r="S48" s="1">
        <v>3</v>
      </c>
      <c r="T48" s="1">
        <v>2</v>
      </c>
      <c r="U48" s="1">
        <v>52</v>
      </c>
      <c r="V48" s="1" t="s">
        <v>89</v>
      </c>
      <c r="W48" s="1" t="s">
        <v>646</v>
      </c>
      <c r="X48" s="1" t="s">
        <v>647</v>
      </c>
      <c r="Y48" s="1" t="s">
        <v>648</v>
      </c>
      <c r="Z48" s="1" t="s">
        <v>93</v>
      </c>
      <c r="AA48" s="1" t="s">
        <v>93</v>
      </c>
      <c r="AB48" s="1" t="s">
        <v>93</v>
      </c>
      <c r="AC48" s="1" t="s">
        <v>93</v>
      </c>
      <c r="AD48" s="1" t="s">
        <v>93</v>
      </c>
      <c r="AE48" s="1" t="s">
        <v>94</v>
      </c>
      <c r="AF48" s="1" t="s">
        <v>93</v>
      </c>
      <c r="AG48" s="1" t="s">
        <v>93</v>
      </c>
      <c r="AH48" s="1" t="s">
        <v>93</v>
      </c>
      <c r="AI48" s="1" t="s">
        <v>649</v>
      </c>
      <c r="AJ48" s="1" t="s">
        <v>96</v>
      </c>
      <c r="AK48" s="1"/>
      <c r="AL48" s="1" t="s">
        <v>97</v>
      </c>
      <c r="AM48" s="1" t="s">
        <v>118</v>
      </c>
      <c r="AN48" s="1" t="s">
        <v>93</v>
      </c>
      <c r="AO48" s="1" t="s">
        <v>93</v>
      </c>
      <c r="AP48" s="1" t="s">
        <v>93</v>
      </c>
      <c r="AQ48" s="1" t="s">
        <v>94</v>
      </c>
      <c r="AR48" s="1" t="s">
        <v>99</v>
      </c>
      <c r="AS48" s="1" t="s">
        <v>93</v>
      </c>
      <c r="AT48" s="1" t="s">
        <v>93</v>
      </c>
      <c r="AU48" s="1" t="s">
        <v>650</v>
      </c>
      <c r="AV48" s="1" t="s">
        <v>93</v>
      </c>
      <c r="AW48" s="1" t="s">
        <v>368</v>
      </c>
      <c r="AX48" s="1" t="s">
        <v>94</v>
      </c>
      <c r="AY48" s="1"/>
      <c r="AZ48" s="1" t="s">
        <v>93</v>
      </c>
      <c r="BA48" s="1" t="s">
        <v>94</v>
      </c>
      <c r="BB48" s="1" t="s">
        <v>93</v>
      </c>
      <c r="BC48" s="1" t="s">
        <v>94</v>
      </c>
      <c r="BD48" s="1" t="s">
        <v>93</v>
      </c>
      <c r="BE48" s="1" t="s">
        <v>93</v>
      </c>
      <c r="BF48" s="1" t="s">
        <v>93</v>
      </c>
      <c r="BG48" s="1" t="s">
        <v>93</v>
      </c>
      <c r="BH48" s="1" t="s">
        <v>93</v>
      </c>
      <c r="BI48" s="1" t="s">
        <v>94</v>
      </c>
      <c r="BJ48" s="1" t="s">
        <v>94</v>
      </c>
      <c r="BK48" s="1" t="s">
        <v>651</v>
      </c>
      <c r="BL48" s="1" t="s">
        <v>652</v>
      </c>
      <c r="BM48" s="1" t="s">
        <v>104</v>
      </c>
      <c r="BN48" s="1"/>
      <c r="BO48" s="1" t="s">
        <v>94</v>
      </c>
      <c r="BP48" s="1" t="s">
        <v>94</v>
      </c>
      <c r="BQ48" s="1" t="s">
        <v>94</v>
      </c>
      <c r="BR48" s="1" t="s">
        <v>216</v>
      </c>
      <c r="BS48" s="1"/>
      <c r="BT48" s="1" t="s">
        <v>93</v>
      </c>
      <c r="BU48" s="1" t="s">
        <v>94</v>
      </c>
      <c r="BV48" s="1" t="s">
        <v>94</v>
      </c>
      <c r="BW48" s="1" t="s">
        <v>93</v>
      </c>
      <c r="BX48" s="1" t="s">
        <v>94</v>
      </c>
      <c r="BY48" s="1" t="s">
        <v>94</v>
      </c>
      <c r="BZ48" s="1" t="s">
        <v>93</v>
      </c>
      <c r="CA48" s="1" t="s">
        <v>94</v>
      </c>
      <c r="CB48" s="1">
        <v>8</v>
      </c>
      <c r="CC48" s="1" t="s">
        <v>93</v>
      </c>
      <c r="CD48" s="11">
        <v>8</v>
      </c>
      <c r="CE48" s="12" t="str">
        <f t="shared" si="2"/>
        <v>Low Performer</v>
      </c>
      <c r="CF48" s="29">
        <f t="shared" si="3"/>
        <v>1.3888888888888951E-2</v>
      </c>
    </row>
    <row r="49" spans="1:84" x14ac:dyDescent="0.25">
      <c r="A49" s="27">
        <v>11096807</v>
      </c>
      <c r="B49" s="1" t="s">
        <v>634</v>
      </c>
      <c r="C49" s="1">
        <v>69</v>
      </c>
      <c r="D49" s="1">
        <v>100</v>
      </c>
      <c r="E49" s="1">
        <v>67</v>
      </c>
      <c r="F49" s="1">
        <v>80</v>
      </c>
      <c r="G49" s="1">
        <v>50</v>
      </c>
      <c r="H49" s="1">
        <v>88</v>
      </c>
      <c r="I49" s="1">
        <v>0</v>
      </c>
      <c r="J49" s="1">
        <v>50</v>
      </c>
      <c r="K49" s="1">
        <v>100</v>
      </c>
      <c r="L49" s="1" t="s">
        <v>83</v>
      </c>
      <c r="M49" s="1" t="s">
        <v>84</v>
      </c>
      <c r="N49" s="1" t="s">
        <v>85</v>
      </c>
      <c r="O49" s="1" t="s">
        <v>86</v>
      </c>
      <c r="P49" s="1" t="s">
        <v>331</v>
      </c>
      <c r="Q49" s="1" t="s">
        <v>635</v>
      </c>
      <c r="R49" s="1">
        <v>1140</v>
      </c>
      <c r="S49" s="1">
        <v>2</v>
      </c>
      <c r="T49" s="1">
        <v>1</v>
      </c>
      <c r="U49" s="1">
        <v>52</v>
      </c>
      <c r="V49" s="1" t="s">
        <v>89</v>
      </c>
      <c r="W49" s="1" t="s">
        <v>636</v>
      </c>
      <c r="X49" s="1" t="s">
        <v>637</v>
      </c>
      <c r="Y49" s="1" t="s">
        <v>638</v>
      </c>
      <c r="Z49" s="1" t="s">
        <v>93</v>
      </c>
      <c r="AA49" s="1" t="s">
        <v>93</v>
      </c>
      <c r="AB49" s="1" t="s">
        <v>93</v>
      </c>
      <c r="AC49" s="1" t="s">
        <v>93</v>
      </c>
      <c r="AD49" s="1" t="s">
        <v>93</v>
      </c>
      <c r="AE49" s="1" t="s">
        <v>94</v>
      </c>
      <c r="AF49" s="1" t="s">
        <v>93</v>
      </c>
      <c r="AG49" s="1" t="s">
        <v>93</v>
      </c>
      <c r="AH49" s="1" t="s">
        <v>93</v>
      </c>
      <c r="AI49" s="1" t="s">
        <v>639</v>
      </c>
      <c r="AJ49" s="1" t="s">
        <v>96</v>
      </c>
      <c r="AK49" s="1"/>
      <c r="AL49" s="1" t="s">
        <v>358</v>
      </c>
      <c r="AM49" s="1" t="s">
        <v>118</v>
      </c>
      <c r="AN49" s="1" t="s">
        <v>93</v>
      </c>
      <c r="AO49" s="1" t="s">
        <v>93</v>
      </c>
      <c r="AP49" s="1" t="s">
        <v>93</v>
      </c>
      <c r="AQ49" s="1" t="s">
        <v>94</v>
      </c>
      <c r="AR49" s="1" t="s">
        <v>99</v>
      </c>
      <c r="AS49" s="1" t="s">
        <v>93</v>
      </c>
      <c r="AT49" s="1" t="s">
        <v>93</v>
      </c>
      <c r="AU49" s="1" t="s">
        <v>640</v>
      </c>
      <c r="AV49" s="1" t="s">
        <v>93</v>
      </c>
      <c r="AW49" s="1" t="s">
        <v>641</v>
      </c>
      <c r="AX49" s="1" t="s">
        <v>94</v>
      </c>
      <c r="AY49" s="1"/>
      <c r="AZ49" s="1" t="s">
        <v>93</v>
      </c>
      <c r="BA49" s="1" t="s">
        <v>94</v>
      </c>
      <c r="BB49" s="1" t="s">
        <v>93</v>
      </c>
      <c r="BC49" s="1" t="s">
        <v>94</v>
      </c>
      <c r="BD49" s="1" t="s">
        <v>93</v>
      </c>
      <c r="BE49" s="1" t="s">
        <v>93</v>
      </c>
      <c r="BF49" s="1" t="s">
        <v>93</v>
      </c>
      <c r="BG49" s="1" t="s">
        <v>93</v>
      </c>
      <c r="BH49" s="1" t="s">
        <v>93</v>
      </c>
      <c r="BI49" s="1" t="s">
        <v>93</v>
      </c>
      <c r="BJ49" s="1" t="s">
        <v>94</v>
      </c>
      <c r="BK49" s="1" t="s">
        <v>642</v>
      </c>
      <c r="BL49" s="1" t="s">
        <v>643</v>
      </c>
      <c r="BM49" s="1" t="s">
        <v>104</v>
      </c>
      <c r="BN49" s="1"/>
      <c r="BO49" s="1" t="s">
        <v>94</v>
      </c>
      <c r="BP49" s="1" t="s">
        <v>94</v>
      </c>
      <c r="BQ49" s="1" t="s">
        <v>94</v>
      </c>
      <c r="BR49" s="1" t="s">
        <v>216</v>
      </c>
      <c r="BS49" s="1"/>
      <c r="BT49" s="1" t="s">
        <v>93</v>
      </c>
      <c r="BU49" s="1" t="s">
        <v>94</v>
      </c>
      <c r="BV49" s="1" t="s">
        <v>94</v>
      </c>
      <c r="BW49" s="1" t="s">
        <v>94</v>
      </c>
      <c r="BX49" s="1" t="s">
        <v>94</v>
      </c>
      <c r="BY49" s="1" t="s">
        <v>94</v>
      </c>
      <c r="BZ49" s="1" t="s">
        <v>93</v>
      </c>
      <c r="CA49" s="1" t="s">
        <v>93</v>
      </c>
      <c r="CB49" s="1">
        <v>9</v>
      </c>
      <c r="CC49" s="1" t="s">
        <v>93</v>
      </c>
      <c r="CD49" s="11">
        <v>9</v>
      </c>
      <c r="CE49" s="12" t="str">
        <f t="shared" si="2"/>
        <v>Low Performer</v>
      </c>
      <c r="CF49" s="29">
        <f t="shared" si="3"/>
        <v>1.3194444444444509E-2</v>
      </c>
    </row>
    <row r="50" spans="1:84" x14ac:dyDescent="0.25">
      <c r="A50" s="27">
        <v>11083324</v>
      </c>
      <c r="B50" s="1" t="s">
        <v>125</v>
      </c>
      <c r="C50" s="1">
        <v>72</v>
      </c>
      <c r="D50" s="1">
        <v>100</v>
      </c>
      <c r="E50" s="1">
        <v>100</v>
      </c>
      <c r="F50" s="1">
        <v>80</v>
      </c>
      <c r="G50" s="1">
        <v>17</v>
      </c>
      <c r="H50" s="1">
        <v>75</v>
      </c>
      <c r="I50" s="1">
        <v>100</v>
      </c>
      <c r="J50" s="1">
        <v>25</v>
      </c>
      <c r="K50" s="1">
        <v>100</v>
      </c>
      <c r="L50" s="1" t="s">
        <v>126</v>
      </c>
      <c r="M50" s="1" t="s">
        <v>127</v>
      </c>
      <c r="N50" s="1" t="s">
        <v>85</v>
      </c>
      <c r="O50" s="1" t="s">
        <v>86</v>
      </c>
      <c r="P50" s="1" t="s">
        <v>128</v>
      </c>
      <c r="Q50" s="1" t="s">
        <v>129</v>
      </c>
      <c r="R50" s="1">
        <v>1080</v>
      </c>
      <c r="S50" s="1">
        <v>3</v>
      </c>
      <c r="T50" s="1">
        <v>4</v>
      </c>
      <c r="U50" s="1">
        <v>34</v>
      </c>
      <c r="V50" s="1" t="s">
        <v>89</v>
      </c>
      <c r="W50" s="1" t="s">
        <v>130</v>
      </c>
      <c r="X50" s="1" t="s">
        <v>131</v>
      </c>
      <c r="Y50" s="1" t="s">
        <v>132</v>
      </c>
      <c r="Z50" s="1" t="s">
        <v>93</v>
      </c>
      <c r="AA50" s="1" t="s">
        <v>93</v>
      </c>
      <c r="AB50" s="1" t="s">
        <v>93</v>
      </c>
      <c r="AC50" s="1" t="s">
        <v>93</v>
      </c>
      <c r="AD50" s="1" t="s">
        <v>93</v>
      </c>
      <c r="AE50" s="1" t="s">
        <v>94</v>
      </c>
      <c r="AF50" s="1" t="s">
        <v>93</v>
      </c>
      <c r="AG50" s="1" t="s">
        <v>93</v>
      </c>
      <c r="AH50" s="1" t="s">
        <v>93</v>
      </c>
      <c r="AI50" s="1" t="s">
        <v>133</v>
      </c>
      <c r="AJ50" s="1" t="s">
        <v>96</v>
      </c>
      <c r="AK50" s="1"/>
      <c r="AL50" s="1" t="s">
        <v>117</v>
      </c>
      <c r="AM50" s="1" t="s">
        <v>118</v>
      </c>
      <c r="AN50" s="1" t="s">
        <v>93</v>
      </c>
      <c r="AO50" s="1" t="s">
        <v>93</v>
      </c>
      <c r="AP50" s="1" t="s">
        <v>93</v>
      </c>
      <c r="AQ50" s="1" t="s">
        <v>93</v>
      </c>
      <c r="AR50" s="1" t="s">
        <v>93</v>
      </c>
      <c r="AS50" s="1" t="s">
        <v>93</v>
      </c>
      <c r="AT50" s="1" t="s">
        <v>93</v>
      </c>
      <c r="AU50" s="1" t="s">
        <v>134</v>
      </c>
      <c r="AV50" s="1" t="s">
        <v>93</v>
      </c>
      <c r="AW50" s="1" t="s">
        <v>135</v>
      </c>
      <c r="AX50" s="1" t="s">
        <v>94</v>
      </c>
      <c r="AY50" s="1"/>
      <c r="AZ50" s="1" t="s">
        <v>93</v>
      </c>
      <c r="BA50" s="1" t="s">
        <v>94</v>
      </c>
      <c r="BB50" s="1" t="s">
        <v>94</v>
      </c>
      <c r="BC50" s="1" t="s">
        <v>94</v>
      </c>
      <c r="BD50" s="1" t="s">
        <v>93</v>
      </c>
      <c r="BE50" s="1" t="s">
        <v>93</v>
      </c>
      <c r="BF50" s="1" t="s">
        <v>93</v>
      </c>
      <c r="BG50" s="1" t="s">
        <v>93</v>
      </c>
      <c r="BH50" s="1" t="s">
        <v>93</v>
      </c>
      <c r="BI50" s="1" t="s">
        <v>94</v>
      </c>
      <c r="BJ50" s="1" t="s">
        <v>94</v>
      </c>
      <c r="BK50" s="1" t="s">
        <v>136</v>
      </c>
      <c r="BL50" s="1" t="s">
        <v>137</v>
      </c>
      <c r="BM50" s="1" t="s">
        <v>138</v>
      </c>
      <c r="BN50" s="1"/>
      <c r="BO50" s="1" t="s">
        <v>93</v>
      </c>
      <c r="BP50" s="1" t="s">
        <v>93</v>
      </c>
      <c r="BQ50" s="1" t="s">
        <v>93</v>
      </c>
      <c r="BR50" s="1" t="s">
        <v>139</v>
      </c>
      <c r="BS50" s="1"/>
      <c r="BT50" s="1" t="s">
        <v>93</v>
      </c>
      <c r="BU50" s="1" t="s">
        <v>93</v>
      </c>
      <c r="BV50" s="1" t="s">
        <v>94</v>
      </c>
      <c r="BW50" s="1" t="s">
        <v>94</v>
      </c>
      <c r="BX50" s="1" t="s">
        <v>93</v>
      </c>
      <c r="BY50" s="1" t="s">
        <v>94</v>
      </c>
      <c r="BZ50" s="1" t="s">
        <v>94</v>
      </c>
      <c r="CA50" s="1" t="s">
        <v>94</v>
      </c>
      <c r="CB50" s="1">
        <v>7</v>
      </c>
      <c r="CC50" s="1" t="s">
        <v>93</v>
      </c>
      <c r="CD50" s="11">
        <v>8</v>
      </c>
      <c r="CE50" s="12" t="str">
        <f t="shared" si="2"/>
        <v>Average Performer</v>
      </c>
      <c r="CF50" s="29">
        <f t="shared" si="3"/>
        <v>1.2500000000000067E-2</v>
      </c>
    </row>
    <row r="51" spans="1:84" x14ac:dyDescent="0.25">
      <c r="A51" s="27">
        <v>11078689</v>
      </c>
      <c r="B51" s="1" t="s">
        <v>82</v>
      </c>
      <c r="C51" s="1">
        <v>58</v>
      </c>
      <c r="D51" s="1">
        <v>100</v>
      </c>
      <c r="E51" s="1">
        <v>56</v>
      </c>
      <c r="F51" s="1">
        <v>80</v>
      </c>
      <c r="G51" s="1">
        <v>17</v>
      </c>
      <c r="H51" s="1">
        <v>50</v>
      </c>
      <c r="I51" s="1">
        <v>0</v>
      </c>
      <c r="J51" s="1">
        <v>57</v>
      </c>
      <c r="K51" s="1">
        <v>100</v>
      </c>
      <c r="L51" s="1" t="s">
        <v>83</v>
      </c>
      <c r="M51" s="1" t="s">
        <v>84</v>
      </c>
      <c r="N51" s="1" t="s">
        <v>85</v>
      </c>
      <c r="O51" s="1" t="s">
        <v>86</v>
      </c>
      <c r="P51" s="1" t="s">
        <v>87</v>
      </c>
      <c r="Q51" s="1" t="s">
        <v>88</v>
      </c>
      <c r="R51" s="1">
        <v>1020</v>
      </c>
      <c r="S51" s="1">
        <v>2</v>
      </c>
      <c r="T51" s="1">
        <v>5</v>
      </c>
      <c r="U51" s="1">
        <v>23</v>
      </c>
      <c r="V51" s="1" t="s">
        <v>89</v>
      </c>
      <c r="W51" s="1" t="s">
        <v>90</v>
      </c>
      <c r="X51" s="1" t="s">
        <v>91</v>
      </c>
      <c r="Y51" s="1" t="s">
        <v>92</v>
      </c>
      <c r="Z51" s="1" t="s">
        <v>93</v>
      </c>
      <c r="AA51" s="1" t="s">
        <v>93</v>
      </c>
      <c r="AB51" s="1" t="s">
        <v>93</v>
      </c>
      <c r="AC51" s="1" t="s">
        <v>93</v>
      </c>
      <c r="AD51" s="1" t="s">
        <v>93</v>
      </c>
      <c r="AE51" s="1" t="s">
        <v>94</v>
      </c>
      <c r="AF51" s="1" t="s">
        <v>93</v>
      </c>
      <c r="AG51" s="1" t="s">
        <v>93</v>
      </c>
      <c r="AH51" s="1" t="s">
        <v>93</v>
      </c>
      <c r="AI51" s="1" t="s">
        <v>95</v>
      </c>
      <c r="AJ51" s="1" t="s">
        <v>96</v>
      </c>
      <c r="AK51" s="1"/>
      <c r="AL51" s="1" t="s">
        <v>97</v>
      </c>
      <c r="AM51" s="1" t="s">
        <v>98</v>
      </c>
      <c r="AN51" s="1" t="s">
        <v>93</v>
      </c>
      <c r="AO51" s="1" t="s">
        <v>93</v>
      </c>
      <c r="AP51" s="1" t="s">
        <v>93</v>
      </c>
      <c r="AQ51" s="1" t="s">
        <v>94</v>
      </c>
      <c r="AR51" s="1" t="s">
        <v>99</v>
      </c>
      <c r="AS51" s="1" t="s">
        <v>93</v>
      </c>
      <c r="AT51" s="1" t="s">
        <v>93</v>
      </c>
      <c r="AU51" s="1" t="s">
        <v>100</v>
      </c>
      <c r="AV51" s="1" t="s">
        <v>93</v>
      </c>
      <c r="AW51" s="1" t="s">
        <v>101</v>
      </c>
      <c r="AX51" s="1" t="s">
        <v>94</v>
      </c>
      <c r="AY51" s="1"/>
      <c r="AZ51" s="1" t="s">
        <v>93</v>
      </c>
      <c r="BA51" s="1" t="s">
        <v>94</v>
      </c>
      <c r="BB51" s="1" t="s">
        <v>94</v>
      </c>
      <c r="BC51" s="1" t="s">
        <v>94</v>
      </c>
      <c r="BD51" s="1" t="s">
        <v>93</v>
      </c>
      <c r="BE51" s="1" t="s">
        <v>94</v>
      </c>
      <c r="BF51" s="1" t="s">
        <v>93</v>
      </c>
      <c r="BG51" s="1" t="s">
        <v>94</v>
      </c>
      <c r="BH51" s="1" t="s">
        <v>94</v>
      </c>
      <c r="BI51" s="1" t="s">
        <v>93</v>
      </c>
      <c r="BJ51" s="1" t="s">
        <v>94</v>
      </c>
      <c r="BK51" s="1" t="s">
        <v>102</v>
      </c>
      <c r="BL51" s="1" t="s">
        <v>103</v>
      </c>
      <c r="BM51" s="1" t="s">
        <v>104</v>
      </c>
      <c r="BN51" s="1"/>
      <c r="BO51" s="1" t="s">
        <v>94</v>
      </c>
      <c r="BP51" s="1" t="s">
        <v>94</v>
      </c>
      <c r="BQ51" s="1" t="s">
        <v>94</v>
      </c>
      <c r="BR51" s="1" t="s">
        <v>105</v>
      </c>
      <c r="BS51" s="1"/>
      <c r="BT51" s="1" t="s">
        <v>93</v>
      </c>
      <c r="BU51" s="1" t="s">
        <v>93</v>
      </c>
      <c r="BV51" s="1" t="s">
        <v>94</v>
      </c>
      <c r="BW51" s="1" t="s">
        <v>94</v>
      </c>
      <c r="BX51" s="1" t="s">
        <v>94</v>
      </c>
      <c r="BY51" s="1" t="s">
        <v>99</v>
      </c>
      <c r="BZ51" s="1" t="s">
        <v>93</v>
      </c>
      <c r="CA51" s="1" t="s">
        <v>94</v>
      </c>
      <c r="CB51" s="1">
        <v>8</v>
      </c>
      <c r="CC51" s="1" t="s">
        <v>93</v>
      </c>
      <c r="CD51" s="11">
        <v>7</v>
      </c>
      <c r="CE51" s="12" t="str">
        <f t="shared" si="2"/>
        <v>Low Performer</v>
      </c>
      <c r="CF51" s="29">
        <f t="shared" si="3"/>
        <v>1.1805555555555514E-2</v>
      </c>
    </row>
    <row r="52" spans="1:84" x14ac:dyDescent="0.25">
      <c r="A52" s="27">
        <v>11084845</v>
      </c>
      <c r="B52" s="1" t="s">
        <v>106</v>
      </c>
      <c r="C52" s="1">
        <v>67</v>
      </c>
      <c r="D52" s="1">
        <v>89</v>
      </c>
      <c r="E52" s="1">
        <v>78</v>
      </c>
      <c r="F52" s="1">
        <v>80</v>
      </c>
      <c r="G52" s="1">
        <v>50</v>
      </c>
      <c r="H52" s="1">
        <v>75</v>
      </c>
      <c r="I52" s="1">
        <v>0</v>
      </c>
      <c r="J52" s="1">
        <v>43</v>
      </c>
      <c r="K52" s="1">
        <v>100</v>
      </c>
      <c r="L52" s="1" t="s">
        <v>83</v>
      </c>
      <c r="M52" s="1" t="s">
        <v>84</v>
      </c>
      <c r="N52" s="1" t="s">
        <v>85</v>
      </c>
      <c r="O52" s="1" t="s">
        <v>86</v>
      </c>
      <c r="P52" s="1" t="s">
        <v>364</v>
      </c>
      <c r="Q52" s="1" t="s">
        <v>284</v>
      </c>
      <c r="R52" s="1">
        <v>1020</v>
      </c>
      <c r="S52" s="1">
        <v>4</v>
      </c>
      <c r="T52" s="1">
        <v>2</v>
      </c>
      <c r="U52" s="1">
        <v>52</v>
      </c>
      <c r="V52" s="1" t="s">
        <v>89</v>
      </c>
      <c r="W52" s="1" t="s">
        <v>354</v>
      </c>
      <c r="X52" s="1" t="s">
        <v>344</v>
      </c>
      <c r="Y52" s="1" t="s">
        <v>365</v>
      </c>
      <c r="Z52" s="1" t="s">
        <v>93</v>
      </c>
      <c r="AA52" s="1" t="s">
        <v>93</v>
      </c>
      <c r="AB52" s="1" t="s">
        <v>93</v>
      </c>
      <c r="AC52" s="1" t="s">
        <v>94</v>
      </c>
      <c r="AD52" s="1" t="s">
        <v>93</v>
      </c>
      <c r="AE52" s="1" t="s">
        <v>94</v>
      </c>
      <c r="AF52" s="1" t="s">
        <v>93</v>
      </c>
      <c r="AG52" s="1" t="s">
        <v>93</v>
      </c>
      <c r="AH52" s="1" t="s">
        <v>93</v>
      </c>
      <c r="AI52" s="1" t="s">
        <v>366</v>
      </c>
      <c r="AJ52" s="1" t="s">
        <v>96</v>
      </c>
      <c r="AK52" s="1"/>
      <c r="AL52" s="1" t="s">
        <v>97</v>
      </c>
      <c r="AM52" s="1" t="s">
        <v>118</v>
      </c>
      <c r="AN52" s="1" t="s">
        <v>93</v>
      </c>
      <c r="AO52" s="1" t="s">
        <v>93</v>
      </c>
      <c r="AP52" s="1" t="s">
        <v>93</v>
      </c>
      <c r="AQ52" s="1" t="s">
        <v>94</v>
      </c>
      <c r="AR52" s="1" t="s">
        <v>99</v>
      </c>
      <c r="AS52" s="1" t="s">
        <v>93</v>
      </c>
      <c r="AT52" s="1" t="s">
        <v>93</v>
      </c>
      <c r="AU52" s="1" t="s">
        <v>367</v>
      </c>
      <c r="AV52" s="1" t="s">
        <v>93</v>
      </c>
      <c r="AW52" s="1" t="s">
        <v>368</v>
      </c>
      <c r="AX52" s="1" t="s">
        <v>94</v>
      </c>
      <c r="AY52" s="1"/>
      <c r="AZ52" s="1" t="s">
        <v>93</v>
      </c>
      <c r="BA52" s="1" t="s">
        <v>94</v>
      </c>
      <c r="BB52" s="1" t="s">
        <v>93</v>
      </c>
      <c r="BC52" s="1" t="s">
        <v>94</v>
      </c>
      <c r="BD52" s="1" t="s">
        <v>93</v>
      </c>
      <c r="BE52" s="1" t="s">
        <v>93</v>
      </c>
      <c r="BF52" s="1" t="s">
        <v>93</v>
      </c>
      <c r="BG52" s="1" t="s">
        <v>93</v>
      </c>
      <c r="BH52" s="1" t="s">
        <v>93</v>
      </c>
      <c r="BI52" s="1" t="s">
        <v>94</v>
      </c>
      <c r="BJ52" s="1" t="s">
        <v>94</v>
      </c>
      <c r="BK52" s="1" t="s">
        <v>369</v>
      </c>
      <c r="BL52" s="1" t="s">
        <v>370</v>
      </c>
      <c r="BM52" s="1" t="s">
        <v>104</v>
      </c>
      <c r="BN52" s="1"/>
      <c r="BO52" s="1" t="s">
        <v>94</v>
      </c>
      <c r="BP52" s="1" t="s">
        <v>94</v>
      </c>
      <c r="BQ52" s="1" t="s">
        <v>94</v>
      </c>
      <c r="BR52" s="1" t="s">
        <v>371</v>
      </c>
      <c r="BS52" s="1"/>
      <c r="BT52" s="1" t="s">
        <v>93</v>
      </c>
      <c r="BU52" s="1" t="s">
        <v>94</v>
      </c>
      <c r="BV52" s="1" t="s">
        <v>94</v>
      </c>
      <c r="BW52" s="1" t="s">
        <v>94</v>
      </c>
      <c r="BX52" s="1" t="s">
        <v>94</v>
      </c>
      <c r="BY52" s="1" t="s">
        <v>99</v>
      </c>
      <c r="BZ52" s="1" t="s">
        <v>93</v>
      </c>
      <c r="CA52" s="1" t="s">
        <v>94</v>
      </c>
      <c r="CB52" s="1">
        <v>8</v>
      </c>
      <c r="CC52" s="1" t="s">
        <v>93</v>
      </c>
      <c r="CD52" s="11">
        <v>8</v>
      </c>
      <c r="CE52" s="12" t="str">
        <f t="shared" si="2"/>
        <v>Low Performer</v>
      </c>
      <c r="CF52" s="29">
        <f t="shared" si="3"/>
        <v>1.1805555555555514E-2</v>
      </c>
    </row>
    <row r="53" spans="1:84" x14ac:dyDescent="0.25">
      <c r="A53" s="27">
        <v>11083658</v>
      </c>
      <c r="B53" s="1" t="s">
        <v>166</v>
      </c>
      <c r="C53" s="1">
        <v>90</v>
      </c>
      <c r="D53" s="1">
        <v>100</v>
      </c>
      <c r="E53" s="1">
        <v>100</v>
      </c>
      <c r="F53" s="1">
        <v>100</v>
      </c>
      <c r="G53" s="1">
        <v>83</v>
      </c>
      <c r="H53" s="1">
        <v>88</v>
      </c>
      <c r="I53" s="1">
        <v>100</v>
      </c>
      <c r="J53" s="1">
        <v>63</v>
      </c>
      <c r="K53" s="1">
        <v>100</v>
      </c>
      <c r="L53" s="1" t="s">
        <v>167</v>
      </c>
      <c r="M53" s="1" t="s">
        <v>168</v>
      </c>
      <c r="N53" s="1" t="s">
        <v>169</v>
      </c>
      <c r="O53" s="1" t="s">
        <v>86</v>
      </c>
      <c r="P53" s="1" t="s">
        <v>170</v>
      </c>
      <c r="Q53" s="1" t="s">
        <v>171</v>
      </c>
      <c r="R53" s="1">
        <v>960</v>
      </c>
      <c r="S53" s="1">
        <v>1</v>
      </c>
      <c r="T53" s="1">
        <v>1</v>
      </c>
      <c r="U53" s="1">
        <v>60</v>
      </c>
      <c r="V53" s="1" t="s">
        <v>172</v>
      </c>
      <c r="W53" s="1" t="s">
        <v>173</v>
      </c>
      <c r="X53" s="1" t="s">
        <v>174</v>
      </c>
      <c r="Y53" s="1" t="s">
        <v>175</v>
      </c>
      <c r="Z53" s="1" t="s">
        <v>93</v>
      </c>
      <c r="AA53" s="1" t="s">
        <v>93</v>
      </c>
      <c r="AB53" s="1" t="s">
        <v>93</v>
      </c>
      <c r="AC53" s="1" t="s">
        <v>93</v>
      </c>
      <c r="AD53" s="1" t="s">
        <v>93</v>
      </c>
      <c r="AE53" s="1" t="s">
        <v>94</v>
      </c>
      <c r="AF53" s="1" t="s">
        <v>93</v>
      </c>
      <c r="AG53" s="1" t="s">
        <v>93</v>
      </c>
      <c r="AH53" s="1" t="s">
        <v>93</v>
      </c>
      <c r="AI53" s="1" t="s">
        <v>176</v>
      </c>
      <c r="AJ53" s="1" t="s">
        <v>96</v>
      </c>
      <c r="AK53" s="1"/>
      <c r="AL53" s="1" t="s">
        <v>117</v>
      </c>
      <c r="AM53" s="1" t="s">
        <v>118</v>
      </c>
      <c r="AN53" s="1" t="s">
        <v>93</v>
      </c>
      <c r="AO53" s="1" t="s">
        <v>93</v>
      </c>
      <c r="AP53" s="1" t="s">
        <v>93</v>
      </c>
      <c r="AQ53" s="1" t="s">
        <v>93</v>
      </c>
      <c r="AR53" s="1" t="s">
        <v>99</v>
      </c>
      <c r="AS53" s="1" t="s">
        <v>93</v>
      </c>
      <c r="AT53" s="1" t="s">
        <v>93</v>
      </c>
      <c r="AU53" s="1" t="s">
        <v>177</v>
      </c>
      <c r="AV53" s="1" t="s">
        <v>93</v>
      </c>
      <c r="AW53" s="1" t="s">
        <v>178</v>
      </c>
      <c r="AX53" s="1" t="s">
        <v>93</v>
      </c>
      <c r="AY53" s="1" t="s">
        <v>179</v>
      </c>
      <c r="AZ53" s="1" t="s">
        <v>93</v>
      </c>
      <c r="BA53" s="1" t="s">
        <v>93</v>
      </c>
      <c r="BB53" s="1" t="s">
        <v>93</v>
      </c>
      <c r="BC53" s="1" t="s">
        <v>94</v>
      </c>
      <c r="BD53" s="1" t="s">
        <v>93</v>
      </c>
      <c r="BE53" s="1" t="s">
        <v>93</v>
      </c>
      <c r="BF53" s="1" t="s">
        <v>93</v>
      </c>
      <c r="BG53" s="1" t="s">
        <v>93</v>
      </c>
      <c r="BH53" s="1" t="s">
        <v>93</v>
      </c>
      <c r="BI53" s="1" t="s">
        <v>93</v>
      </c>
      <c r="BJ53" s="1" t="s">
        <v>94</v>
      </c>
      <c r="BK53" s="1" t="s">
        <v>180</v>
      </c>
      <c r="BL53" s="1" t="s">
        <v>181</v>
      </c>
      <c r="BM53" s="1" t="s">
        <v>138</v>
      </c>
      <c r="BN53" s="1"/>
      <c r="BO53" s="1" t="s">
        <v>93</v>
      </c>
      <c r="BP53" s="1" t="s">
        <v>93</v>
      </c>
      <c r="BQ53" s="1" t="s">
        <v>93</v>
      </c>
      <c r="BR53" s="1" t="s">
        <v>105</v>
      </c>
      <c r="BS53" s="1"/>
      <c r="BT53" s="1" t="s">
        <v>93</v>
      </c>
      <c r="BU53" s="1" t="s">
        <v>93</v>
      </c>
      <c r="BV53" s="1" t="s">
        <v>94</v>
      </c>
      <c r="BW53" s="1" t="s">
        <v>94</v>
      </c>
      <c r="BX53" s="1" t="s">
        <v>94</v>
      </c>
      <c r="BY53" s="1" t="s">
        <v>94</v>
      </c>
      <c r="BZ53" s="1" t="s">
        <v>93</v>
      </c>
      <c r="CA53" s="1" t="s">
        <v>93</v>
      </c>
      <c r="CB53" s="1">
        <v>8</v>
      </c>
      <c r="CC53" s="1" t="s">
        <v>93</v>
      </c>
      <c r="CD53" s="11">
        <v>8</v>
      </c>
      <c r="CE53" s="12" t="str">
        <f t="shared" si="2"/>
        <v>High Performer</v>
      </c>
      <c r="CF53" s="29">
        <f t="shared" si="3"/>
        <v>1.1111111111111183E-2</v>
      </c>
    </row>
    <row r="54" spans="1:84" x14ac:dyDescent="0.25">
      <c r="A54" s="27">
        <v>11084846</v>
      </c>
      <c r="B54" s="1" t="s">
        <v>106</v>
      </c>
      <c r="C54" s="1">
        <v>60</v>
      </c>
      <c r="D54" s="1">
        <v>78</v>
      </c>
      <c r="E54" s="1">
        <v>78</v>
      </c>
      <c r="F54" s="1">
        <v>60</v>
      </c>
      <c r="G54" s="1">
        <v>50</v>
      </c>
      <c r="H54" s="1">
        <v>38</v>
      </c>
      <c r="I54" s="1">
        <v>67</v>
      </c>
      <c r="J54" s="1">
        <v>43</v>
      </c>
      <c r="K54" s="1">
        <v>100</v>
      </c>
      <c r="L54" s="1" t="s">
        <v>83</v>
      </c>
      <c r="M54" s="1" t="s">
        <v>84</v>
      </c>
      <c r="N54" s="1" t="s">
        <v>85</v>
      </c>
      <c r="O54" s="1" t="s">
        <v>86</v>
      </c>
      <c r="P54" s="1" t="s">
        <v>372</v>
      </c>
      <c r="Q54" s="1" t="s">
        <v>373</v>
      </c>
      <c r="R54" s="1">
        <v>960</v>
      </c>
      <c r="S54" s="1">
        <v>2</v>
      </c>
      <c r="T54" s="1">
        <v>1</v>
      </c>
      <c r="U54" s="1">
        <v>52</v>
      </c>
      <c r="V54" s="1" t="s">
        <v>89</v>
      </c>
      <c r="W54" s="1" t="s">
        <v>374</v>
      </c>
      <c r="X54" s="1" t="s">
        <v>375</v>
      </c>
      <c r="Y54" s="1" t="s">
        <v>376</v>
      </c>
      <c r="Z54" s="1" t="s">
        <v>93</v>
      </c>
      <c r="AA54" s="1" t="s">
        <v>93</v>
      </c>
      <c r="AB54" s="1" t="s">
        <v>93</v>
      </c>
      <c r="AC54" s="1" t="s">
        <v>94</v>
      </c>
      <c r="AD54" s="1" t="s">
        <v>94</v>
      </c>
      <c r="AE54" s="1" t="s">
        <v>94</v>
      </c>
      <c r="AF54" s="1" t="s">
        <v>93</v>
      </c>
      <c r="AG54" s="1" t="s">
        <v>93</v>
      </c>
      <c r="AH54" s="1" t="s">
        <v>93</v>
      </c>
      <c r="AI54" s="1" t="s">
        <v>377</v>
      </c>
      <c r="AJ54" s="1" t="s">
        <v>96</v>
      </c>
      <c r="AK54" s="1"/>
      <c r="AL54" s="1" t="s">
        <v>97</v>
      </c>
      <c r="AM54" s="1" t="s">
        <v>118</v>
      </c>
      <c r="AN54" s="1" t="s">
        <v>93</v>
      </c>
      <c r="AO54" s="1" t="s">
        <v>93</v>
      </c>
      <c r="AP54" s="1" t="s">
        <v>93</v>
      </c>
      <c r="AQ54" s="1" t="s">
        <v>94</v>
      </c>
      <c r="AR54" s="1" t="s">
        <v>99</v>
      </c>
      <c r="AS54" s="1" t="s">
        <v>93</v>
      </c>
      <c r="AT54" s="1" t="s">
        <v>93</v>
      </c>
      <c r="AU54" s="1" t="s">
        <v>378</v>
      </c>
      <c r="AV54" s="1" t="s">
        <v>94</v>
      </c>
      <c r="AW54" s="1" t="s">
        <v>379</v>
      </c>
      <c r="AX54" s="1" t="s">
        <v>94</v>
      </c>
      <c r="AY54" s="1"/>
      <c r="AZ54" s="1" t="s">
        <v>93</v>
      </c>
      <c r="BA54" s="1" t="s">
        <v>94</v>
      </c>
      <c r="BB54" s="1" t="s">
        <v>93</v>
      </c>
      <c r="BC54" s="1" t="s">
        <v>94</v>
      </c>
      <c r="BD54" s="1" t="s">
        <v>93</v>
      </c>
      <c r="BE54" s="1" t="s">
        <v>94</v>
      </c>
      <c r="BF54" s="1" t="s">
        <v>93</v>
      </c>
      <c r="BG54" s="1" t="s">
        <v>94</v>
      </c>
      <c r="BH54" s="1" t="s">
        <v>94</v>
      </c>
      <c r="BI54" s="1" t="s">
        <v>94</v>
      </c>
      <c r="BJ54" s="1" t="s">
        <v>94</v>
      </c>
      <c r="BK54" s="1" t="s">
        <v>380</v>
      </c>
      <c r="BL54" s="1" t="s">
        <v>381</v>
      </c>
      <c r="BM54" s="1" t="s">
        <v>104</v>
      </c>
      <c r="BN54" s="1"/>
      <c r="BO54" s="1" t="s">
        <v>93</v>
      </c>
      <c r="BP54" s="1" t="s">
        <v>93</v>
      </c>
      <c r="BQ54" s="1" t="s">
        <v>94</v>
      </c>
      <c r="BR54" s="1" t="s">
        <v>382</v>
      </c>
      <c r="BS54" s="1"/>
      <c r="BT54" s="1" t="s">
        <v>93</v>
      </c>
      <c r="BU54" s="1" t="s">
        <v>94</v>
      </c>
      <c r="BV54" s="1" t="s">
        <v>94</v>
      </c>
      <c r="BW54" s="1" t="s">
        <v>94</v>
      </c>
      <c r="BX54" s="1" t="s">
        <v>94</v>
      </c>
      <c r="BY54" s="1" t="s">
        <v>99</v>
      </c>
      <c r="BZ54" s="1" t="s">
        <v>93</v>
      </c>
      <c r="CA54" s="1" t="s">
        <v>94</v>
      </c>
      <c r="CB54" s="1">
        <v>8</v>
      </c>
      <c r="CC54" s="1" t="s">
        <v>93</v>
      </c>
      <c r="CD54" s="11">
        <v>8</v>
      </c>
      <c r="CE54" s="12" t="str">
        <f t="shared" si="2"/>
        <v>Low Performer</v>
      </c>
      <c r="CF54" s="29">
        <f t="shared" si="3"/>
        <v>1.1111111111111072E-2</v>
      </c>
    </row>
    <row r="55" spans="1:84" x14ac:dyDescent="0.25">
      <c r="A55" s="27">
        <v>11083780</v>
      </c>
      <c r="B55" s="1" t="s">
        <v>106</v>
      </c>
      <c r="C55" s="1">
        <v>74</v>
      </c>
      <c r="D55" s="1">
        <v>78</v>
      </c>
      <c r="E55" s="1">
        <v>90</v>
      </c>
      <c r="F55" s="1">
        <v>60</v>
      </c>
      <c r="G55" s="1">
        <v>17</v>
      </c>
      <c r="H55" s="1">
        <v>100</v>
      </c>
      <c r="I55" s="1">
        <v>100</v>
      </c>
      <c r="J55" s="1">
        <v>63</v>
      </c>
      <c r="K55" s="1">
        <v>100</v>
      </c>
      <c r="L55" s="1" t="s">
        <v>182</v>
      </c>
      <c r="M55" s="1" t="s">
        <v>183</v>
      </c>
      <c r="N55" s="1" t="s">
        <v>109</v>
      </c>
      <c r="O55" s="1" t="s">
        <v>86</v>
      </c>
      <c r="P55" s="1" t="s">
        <v>217</v>
      </c>
      <c r="Q55" s="1" t="s">
        <v>184</v>
      </c>
      <c r="R55" s="1">
        <v>900</v>
      </c>
      <c r="S55" s="1">
        <v>3</v>
      </c>
      <c r="T55" s="1">
        <v>0</v>
      </c>
      <c r="U55" s="1">
        <v>32</v>
      </c>
      <c r="V55" s="1" t="s">
        <v>89</v>
      </c>
      <c r="W55" s="1" t="s">
        <v>218</v>
      </c>
      <c r="X55" s="1" t="s">
        <v>219</v>
      </c>
      <c r="Y55" s="1" t="s">
        <v>220</v>
      </c>
      <c r="Z55" s="1" t="s">
        <v>93</v>
      </c>
      <c r="AA55" s="1" t="s">
        <v>93</v>
      </c>
      <c r="AB55" s="1" t="s">
        <v>93</v>
      </c>
      <c r="AC55" s="1" t="s">
        <v>94</v>
      </c>
      <c r="AD55" s="1" t="s">
        <v>94</v>
      </c>
      <c r="AE55" s="1" t="s">
        <v>94</v>
      </c>
      <c r="AF55" s="1" t="s">
        <v>93</v>
      </c>
      <c r="AG55" s="1" t="s">
        <v>93</v>
      </c>
      <c r="AH55" s="1" t="s">
        <v>93</v>
      </c>
      <c r="AI55" s="1" t="s">
        <v>189</v>
      </c>
      <c r="AJ55" s="1" t="s">
        <v>116</v>
      </c>
      <c r="AK55" s="1"/>
      <c r="AL55" s="1" t="s">
        <v>117</v>
      </c>
      <c r="AM55" s="1" t="s">
        <v>118</v>
      </c>
      <c r="AN55" s="1" t="s">
        <v>93</v>
      </c>
      <c r="AO55" s="1" t="s">
        <v>93</v>
      </c>
      <c r="AP55" s="1" t="s">
        <v>93</v>
      </c>
      <c r="AQ55" s="1" t="s">
        <v>93</v>
      </c>
      <c r="AR55" s="1" t="s">
        <v>94</v>
      </c>
      <c r="AS55" s="1" t="s">
        <v>93</v>
      </c>
      <c r="AT55" s="1" t="s">
        <v>93</v>
      </c>
      <c r="AU55" s="1" t="s">
        <v>221</v>
      </c>
      <c r="AV55" s="1" t="s">
        <v>94</v>
      </c>
      <c r="AW55" s="1" t="s">
        <v>191</v>
      </c>
      <c r="AX55" s="1" t="s">
        <v>94</v>
      </c>
      <c r="AY55" s="1"/>
      <c r="AZ55" s="1" t="s">
        <v>93</v>
      </c>
      <c r="BA55" s="1" t="s">
        <v>94</v>
      </c>
      <c r="BB55" s="1" t="s">
        <v>94</v>
      </c>
      <c r="BC55" s="1" t="s">
        <v>94</v>
      </c>
      <c r="BD55" s="1" t="s">
        <v>93</v>
      </c>
      <c r="BE55" s="1" t="s">
        <v>93</v>
      </c>
      <c r="BF55" s="1" t="s">
        <v>93</v>
      </c>
      <c r="BG55" s="1" t="s">
        <v>93</v>
      </c>
      <c r="BH55" s="1" t="s">
        <v>93</v>
      </c>
      <c r="BI55" s="1" t="s">
        <v>93</v>
      </c>
      <c r="BJ55" s="1" t="s">
        <v>93</v>
      </c>
      <c r="BK55" s="1" t="s">
        <v>222</v>
      </c>
      <c r="BL55" s="1" t="s">
        <v>223</v>
      </c>
      <c r="BM55" s="1" t="s">
        <v>104</v>
      </c>
      <c r="BN55" s="1"/>
      <c r="BO55" s="1" t="s">
        <v>93</v>
      </c>
      <c r="BP55" s="1" t="s">
        <v>93</v>
      </c>
      <c r="BQ55" s="1" t="s">
        <v>93</v>
      </c>
      <c r="BR55" s="1" t="s">
        <v>105</v>
      </c>
      <c r="BS55" s="1"/>
      <c r="BT55" s="1" t="s">
        <v>93</v>
      </c>
      <c r="BU55" s="1" t="s">
        <v>94</v>
      </c>
      <c r="BV55" s="1" t="s">
        <v>93</v>
      </c>
      <c r="BW55" s="1" t="s">
        <v>94</v>
      </c>
      <c r="BX55" s="1" t="s">
        <v>94</v>
      </c>
      <c r="BY55" s="1" t="s">
        <v>94</v>
      </c>
      <c r="BZ55" s="1" t="s">
        <v>93</v>
      </c>
      <c r="CA55" s="1" t="s">
        <v>93</v>
      </c>
      <c r="CB55" s="1">
        <v>8</v>
      </c>
      <c r="CC55" s="1" t="s">
        <v>93</v>
      </c>
      <c r="CD55" s="11">
        <v>8</v>
      </c>
      <c r="CE55" s="12" t="str">
        <f t="shared" si="2"/>
        <v>Average Performer</v>
      </c>
      <c r="CF55" s="29">
        <f t="shared" si="3"/>
        <v>1.0416666666666741E-2</v>
      </c>
    </row>
    <row r="56" spans="1:84" x14ac:dyDescent="0.25">
      <c r="A56" s="27">
        <v>11083783</v>
      </c>
      <c r="B56" s="1" t="s">
        <v>195</v>
      </c>
      <c r="C56" s="1">
        <v>70</v>
      </c>
      <c r="D56" s="1">
        <v>78</v>
      </c>
      <c r="E56" s="1">
        <v>60</v>
      </c>
      <c r="F56" s="1">
        <v>100</v>
      </c>
      <c r="G56" s="1">
        <v>50</v>
      </c>
      <c r="H56" s="1">
        <v>88</v>
      </c>
      <c r="I56" s="1">
        <v>100</v>
      </c>
      <c r="J56" s="1">
        <v>38</v>
      </c>
      <c r="K56" s="1">
        <v>100</v>
      </c>
      <c r="L56" s="1" t="s">
        <v>182</v>
      </c>
      <c r="M56" s="1" t="s">
        <v>183</v>
      </c>
      <c r="N56" s="1" t="s">
        <v>109</v>
      </c>
      <c r="O56" s="1" t="s">
        <v>86</v>
      </c>
      <c r="P56" s="1" t="s">
        <v>236</v>
      </c>
      <c r="Q56" s="1" t="s">
        <v>237</v>
      </c>
      <c r="R56" s="1">
        <v>900</v>
      </c>
      <c r="S56" s="1">
        <v>2</v>
      </c>
      <c r="T56" s="1">
        <v>1</v>
      </c>
      <c r="U56" s="1">
        <v>32</v>
      </c>
      <c r="V56" s="1" t="s">
        <v>89</v>
      </c>
      <c r="W56" s="1" t="s">
        <v>226</v>
      </c>
      <c r="X56" s="1" t="s">
        <v>238</v>
      </c>
      <c r="Y56" s="1" t="s">
        <v>239</v>
      </c>
      <c r="Z56" s="1" t="s">
        <v>93</v>
      </c>
      <c r="AA56" s="1" t="s">
        <v>93</v>
      </c>
      <c r="AB56" s="1" t="s">
        <v>93</v>
      </c>
      <c r="AC56" s="1" t="s">
        <v>94</v>
      </c>
      <c r="AD56" s="1" t="s">
        <v>94</v>
      </c>
      <c r="AE56" s="1" t="s">
        <v>94</v>
      </c>
      <c r="AF56" s="1" t="s">
        <v>93</v>
      </c>
      <c r="AG56" s="1" t="s">
        <v>93</v>
      </c>
      <c r="AH56" s="1" t="s">
        <v>93</v>
      </c>
      <c r="AI56" s="1" t="s">
        <v>240</v>
      </c>
      <c r="AJ56" s="1" t="s">
        <v>116</v>
      </c>
      <c r="AK56" s="1"/>
      <c r="AL56" s="1" t="s">
        <v>202</v>
      </c>
      <c r="AM56" s="1" t="s">
        <v>118</v>
      </c>
      <c r="AN56" s="1" t="s">
        <v>93</v>
      </c>
      <c r="AO56" s="1" t="s">
        <v>93</v>
      </c>
      <c r="AP56" s="1" t="s">
        <v>93</v>
      </c>
      <c r="AQ56" s="1" t="s">
        <v>94</v>
      </c>
      <c r="AR56" s="1" t="s">
        <v>94</v>
      </c>
      <c r="AS56" s="1" t="s">
        <v>93</v>
      </c>
      <c r="AT56" s="1" t="s">
        <v>93</v>
      </c>
      <c r="AU56" s="1" t="s">
        <v>241</v>
      </c>
      <c r="AV56" s="1" t="s">
        <v>93</v>
      </c>
      <c r="AW56" s="1" t="s">
        <v>242</v>
      </c>
      <c r="AX56" s="1" t="s">
        <v>93</v>
      </c>
      <c r="AY56" s="1" t="s">
        <v>243</v>
      </c>
      <c r="AZ56" s="1" t="s">
        <v>93</v>
      </c>
      <c r="BA56" s="1" t="s">
        <v>94</v>
      </c>
      <c r="BB56" s="1" t="s">
        <v>93</v>
      </c>
      <c r="BC56" s="1" t="s">
        <v>94</v>
      </c>
      <c r="BD56" s="1" t="s">
        <v>93</v>
      </c>
      <c r="BE56" s="1" t="s">
        <v>93</v>
      </c>
      <c r="BF56" s="1" t="s">
        <v>93</v>
      </c>
      <c r="BG56" s="1" t="s">
        <v>93</v>
      </c>
      <c r="BH56" s="1" t="s">
        <v>93</v>
      </c>
      <c r="BI56" s="1" t="s">
        <v>93</v>
      </c>
      <c r="BJ56" s="1" t="s">
        <v>94</v>
      </c>
      <c r="BK56" s="1" t="s">
        <v>244</v>
      </c>
      <c r="BL56" s="1" t="s">
        <v>245</v>
      </c>
      <c r="BM56" s="1" t="s">
        <v>104</v>
      </c>
      <c r="BN56" s="1"/>
      <c r="BO56" s="1" t="s">
        <v>93</v>
      </c>
      <c r="BP56" s="1" t="s">
        <v>93</v>
      </c>
      <c r="BQ56" s="1" t="s">
        <v>93</v>
      </c>
      <c r="BR56" s="1" t="s">
        <v>216</v>
      </c>
      <c r="BS56" s="1"/>
      <c r="BT56" s="1" t="s">
        <v>93</v>
      </c>
      <c r="BU56" s="1" t="s">
        <v>93</v>
      </c>
      <c r="BV56" s="1" t="s">
        <v>94</v>
      </c>
      <c r="BW56" s="1" t="s">
        <v>94</v>
      </c>
      <c r="BX56" s="1" t="s">
        <v>94</v>
      </c>
      <c r="BY56" s="1" t="s">
        <v>94</v>
      </c>
      <c r="BZ56" s="1" t="s">
        <v>94</v>
      </c>
      <c r="CA56" s="1" t="s">
        <v>94</v>
      </c>
      <c r="CB56" s="1">
        <v>8</v>
      </c>
      <c r="CC56" s="1" t="s">
        <v>93</v>
      </c>
      <c r="CD56" s="11">
        <v>8</v>
      </c>
      <c r="CE56" s="12" t="str">
        <f t="shared" si="2"/>
        <v>Average Performer</v>
      </c>
      <c r="CF56" s="29">
        <f t="shared" si="3"/>
        <v>1.0416666666666741E-2</v>
      </c>
    </row>
    <row r="57" spans="1:84" x14ac:dyDescent="0.25">
      <c r="A57" s="27">
        <v>11083773</v>
      </c>
      <c r="B57" s="1" t="s">
        <v>140</v>
      </c>
      <c r="C57" s="1">
        <v>36</v>
      </c>
      <c r="D57" s="1">
        <v>78</v>
      </c>
      <c r="E57" s="1">
        <v>90</v>
      </c>
      <c r="F57" s="1">
        <v>0</v>
      </c>
      <c r="G57" s="1">
        <v>0</v>
      </c>
      <c r="H57" s="1">
        <v>0</v>
      </c>
      <c r="I57" s="1">
        <v>0</v>
      </c>
      <c r="J57" s="1">
        <v>25</v>
      </c>
      <c r="K57" s="1">
        <v>0</v>
      </c>
      <c r="L57" s="1" t="s">
        <v>182</v>
      </c>
      <c r="M57" s="1" t="s">
        <v>183</v>
      </c>
      <c r="N57" s="1" t="s">
        <v>109</v>
      </c>
      <c r="O57" s="1" t="s">
        <v>86</v>
      </c>
      <c r="P57" s="1" t="s">
        <v>184</v>
      </c>
      <c r="Q57" s="1" t="s">
        <v>185</v>
      </c>
      <c r="R57" s="1">
        <v>900</v>
      </c>
      <c r="S57" s="1">
        <v>1</v>
      </c>
      <c r="T57" s="1">
        <v>1</v>
      </c>
      <c r="U57" s="1">
        <v>32</v>
      </c>
      <c r="V57" s="1" t="s">
        <v>89</v>
      </c>
      <c r="W57" s="1" t="s">
        <v>186</v>
      </c>
      <c r="X57" s="1" t="s">
        <v>187</v>
      </c>
      <c r="Y57" s="1" t="s">
        <v>188</v>
      </c>
      <c r="Z57" s="1" t="s">
        <v>93</v>
      </c>
      <c r="AA57" s="1" t="s">
        <v>93</v>
      </c>
      <c r="AB57" s="1" t="s">
        <v>93</v>
      </c>
      <c r="AC57" s="1" t="s">
        <v>94</v>
      </c>
      <c r="AD57" s="1" t="s">
        <v>94</v>
      </c>
      <c r="AE57" s="1" t="s">
        <v>94</v>
      </c>
      <c r="AF57" s="1" t="s">
        <v>93</v>
      </c>
      <c r="AG57" s="1" t="s">
        <v>93</v>
      </c>
      <c r="AH57" s="1" t="s">
        <v>93</v>
      </c>
      <c r="AI57" s="1" t="s">
        <v>189</v>
      </c>
      <c r="AJ57" s="1" t="s">
        <v>116</v>
      </c>
      <c r="AK57" s="1"/>
      <c r="AL57" s="1" t="s">
        <v>117</v>
      </c>
      <c r="AM57" s="1" t="s">
        <v>118</v>
      </c>
      <c r="AN57" s="1" t="s">
        <v>93</v>
      </c>
      <c r="AO57" s="1" t="s">
        <v>93</v>
      </c>
      <c r="AP57" s="1" t="s">
        <v>93</v>
      </c>
      <c r="AQ57" s="1" t="s">
        <v>93</v>
      </c>
      <c r="AR57" s="1" t="s">
        <v>94</v>
      </c>
      <c r="AS57" s="1" t="s">
        <v>94</v>
      </c>
      <c r="AT57" s="1" t="s">
        <v>94</v>
      </c>
      <c r="AU57" s="1" t="s">
        <v>190</v>
      </c>
      <c r="AV57" s="1" t="s">
        <v>94</v>
      </c>
      <c r="AW57" s="1" t="s">
        <v>191</v>
      </c>
      <c r="AX57" s="1" t="s">
        <v>94</v>
      </c>
      <c r="AY57" s="1"/>
      <c r="AZ57" s="1" t="s">
        <v>94</v>
      </c>
      <c r="BA57" s="1" t="s">
        <v>94</v>
      </c>
      <c r="BB57" s="1" t="s">
        <v>94</v>
      </c>
      <c r="BC57" s="1" t="s">
        <v>94</v>
      </c>
      <c r="BD57" s="1" t="s">
        <v>94</v>
      </c>
      <c r="BE57" s="1" t="s">
        <v>94</v>
      </c>
      <c r="BF57" s="1" t="s">
        <v>94</v>
      </c>
      <c r="BG57" s="1" t="s">
        <v>94</v>
      </c>
      <c r="BH57" s="1" t="s">
        <v>94</v>
      </c>
      <c r="BI57" s="1" t="s">
        <v>94</v>
      </c>
      <c r="BJ57" s="1" t="s">
        <v>94</v>
      </c>
      <c r="BK57" s="1" t="s">
        <v>192</v>
      </c>
      <c r="BL57" s="1" t="s">
        <v>193</v>
      </c>
      <c r="BM57" s="1" t="s">
        <v>104</v>
      </c>
      <c r="BN57" s="1"/>
      <c r="BO57" s="1" t="s">
        <v>94</v>
      </c>
      <c r="BP57" s="1" t="s">
        <v>94</v>
      </c>
      <c r="BQ57" s="1" t="s">
        <v>94</v>
      </c>
      <c r="BR57" s="1" t="s">
        <v>194</v>
      </c>
      <c r="BS57" s="1"/>
      <c r="BT57" s="1" t="s">
        <v>94</v>
      </c>
      <c r="BU57" s="1" t="s">
        <v>94</v>
      </c>
      <c r="BV57" s="1" t="s">
        <v>94</v>
      </c>
      <c r="BW57" s="1" t="s">
        <v>94</v>
      </c>
      <c r="BX57" s="1" t="s">
        <v>93</v>
      </c>
      <c r="BY57" s="1" t="s">
        <v>94</v>
      </c>
      <c r="BZ57" s="1" t="s">
        <v>93</v>
      </c>
      <c r="CA57" s="1" t="s">
        <v>93</v>
      </c>
      <c r="CB57" s="1">
        <v>5</v>
      </c>
      <c r="CC57" s="1" t="s">
        <v>94</v>
      </c>
      <c r="CD57" s="11">
        <v>2</v>
      </c>
      <c r="CE57" s="12" t="str">
        <f t="shared" si="2"/>
        <v>Bottom Performer</v>
      </c>
      <c r="CF57" s="29">
        <f t="shared" si="3"/>
        <v>1.041666666666663E-2</v>
      </c>
    </row>
    <row r="58" spans="1:84" x14ac:dyDescent="0.25">
      <c r="A58" s="27">
        <v>11083777</v>
      </c>
      <c r="B58" s="1" t="s">
        <v>195</v>
      </c>
      <c r="C58" s="1">
        <v>34</v>
      </c>
      <c r="D58" s="1">
        <v>78</v>
      </c>
      <c r="E58" s="1">
        <v>60</v>
      </c>
      <c r="F58" s="1">
        <v>40</v>
      </c>
      <c r="G58" s="1">
        <v>0</v>
      </c>
      <c r="H58" s="1">
        <v>0</v>
      </c>
      <c r="I58" s="1">
        <v>33</v>
      </c>
      <c r="J58" s="1">
        <v>13</v>
      </c>
      <c r="K58" s="1">
        <v>0</v>
      </c>
      <c r="L58" s="1" t="s">
        <v>182</v>
      </c>
      <c r="M58" s="1" t="s">
        <v>183</v>
      </c>
      <c r="N58" s="1" t="s">
        <v>109</v>
      </c>
      <c r="O58" s="1" t="s">
        <v>86</v>
      </c>
      <c r="P58" s="1" t="s">
        <v>196</v>
      </c>
      <c r="Q58" s="1" t="s">
        <v>197</v>
      </c>
      <c r="R58" s="1">
        <v>900</v>
      </c>
      <c r="S58" s="1">
        <v>2</v>
      </c>
      <c r="T58" s="1">
        <v>1</v>
      </c>
      <c r="U58" s="1">
        <v>32</v>
      </c>
      <c r="V58" s="1" t="s">
        <v>89</v>
      </c>
      <c r="W58" s="1" t="s">
        <v>198</v>
      </c>
      <c r="X58" s="1" t="s">
        <v>199</v>
      </c>
      <c r="Y58" s="1" t="s">
        <v>200</v>
      </c>
      <c r="Z58" s="1" t="s">
        <v>93</v>
      </c>
      <c r="AA58" s="1" t="s">
        <v>93</v>
      </c>
      <c r="AB58" s="1" t="s">
        <v>93</v>
      </c>
      <c r="AC58" s="1" t="s">
        <v>94</v>
      </c>
      <c r="AD58" s="1" t="s">
        <v>94</v>
      </c>
      <c r="AE58" s="1" t="s">
        <v>94</v>
      </c>
      <c r="AF58" s="1" t="s">
        <v>93</v>
      </c>
      <c r="AG58" s="1" t="s">
        <v>93</v>
      </c>
      <c r="AH58" s="1" t="s">
        <v>93</v>
      </c>
      <c r="AI58" s="1" t="s">
        <v>201</v>
      </c>
      <c r="AJ58" s="1" t="s">
        <v>116</v>
      </c>
      <c r="AK58" s="1"/>
      <c r="AL58" s="1" t="s">
        <v>202</v>
      </c>
      <c r="AM58" s="1" t="s">
        <v>118</v>
      </c>
      <c r="AN58" s="1" t="s">
        <v>93</v>
      </c>
      <c r="AO58" s="1" t="s">
        <v>93</v>
      </c>
      <c r="AP58" s="1" t="s">
        <v>93</v>
      </c>
      <c r="AQ58" s="1" t="s">
        <v>94</v>
      </c>
      <c r="AR58" s="1" t="s">
        <v>94</v>
      </c>
      <c r="AS58" s="1" t="s">
        <v>93</v>
      </c>
      <c r="AT58" s="1" t="s">
        <v>94</v>
      </c>
      <c r="AU58" s="1" t="s">
        <v>203</v>
      </c>
      <c r="AV58" s="1" t="s">
        <v>94</v>
      </c>
      <c r="AW58" s="1" t="s">
        <v>204</v>
      </c>
      <c r="AX58" s="1" t="s">
        <v>94</v>
      </c>
      <c r="AY58" s="1"/>
      <c r="AZ58" s="1" t="s">
        <v>94</v>
      </c>
      <c r="BA58" s="1" t="s">
        <v>94</v>
      </c>
      <c r="BB58" s="1" t="s">
        <v>94</v>
      </c>
      <c r="BC58" s="1" t="s">
        <v>94</v>
      </c>
      <c r="BD58" s="1" t="s">
        <v>94</v>
      </c>
      <c r="BE58" s="1" t="s">
        <v>94</v>
      </c>
      <c r="BF58" s="1" t="s">
        <v>94</v>
      </c>
      <c r="BG58" s="1" t="s">
        <v>94</v>
      </c>
      <c r="BH58" s="1" t="s">
        <v>94</v>
      </c>
      <c r="BI58" s="1" t="s">
        <v>94</v>
      </c>
      <c r="BJ58" s="1" t="s">
        <v>94</v>
      </c>
      <c r="BK58" s="1" t="s">
        <v>205</v>
      </c>
      <c r="BL58" s="1" t="s">
        <v>206</v>
      </c>
      <c r="BM58" s="1" t="s">
        <v>104</v>
      </c>
      <c r="BN58" s="1"/>
      <c r="BO58" s="1" t="s">
        <v>94</v>
      </c>
      <c r="BP58" s="1" t="s">
        <v>93</v>
      </c>
      <c r="BQ58" s="1" t="s">
        <v>94</v>
      </c>
      <c r="BR58" s="1" t="s">
        <v>194</v>
      </c>
      <c r="BS58" s="1"/>
      <c r="BT58" s="1" t="s">
        <v>94</v>
      </c>
      <c r="BU58" s="1" t="s">
        <v>94</v>
      </c>
      <c r="BV58" s="1" t="s">
        <v>94</v>
      </c>
      <c r="BW58" s="1" t="s">
        <v>94</v>
      </c>
      <c r="BX58" s="1" t="s">
        <v>94</v>
      </c>
      <c r="BY58" s="1" t="s">
        <v>94</v>
      </c>
      <c r="BZ58" s="1" t="s">
        <v>94</v>
      </c>
      <c r="CA58" s="1" t="s">
        <v>94</v>
      </c>
      <c r="CB58" s="1">
        <v>1</v>
      </c>
      <c r="CC58" s="1" t="s">
        <v>94</v>
      </c>
      <c r="CD58" s="11">
        <v>1</v>
      </c>
      <c r="CE58" s="12" t="str">
        <f t="shared" si="2"/>
        <v>Bottom Performer</v>
      </c>
      <c r="CF58" s="29">
        <f t="shared" si="3"/>
        <v>1.041666666666663E-2</v>
      </c>
    </row>
    <row r="59" spans="1:84" x14ac:dyDescent="0.25">
      <c r="A59" s="27">
        <v>11083778</v>
      </c>
      <c r="B59" s="1" t="s">
        <v>166</v>
      </c>
      <c r="C59" s="1">
        <v>74</v>
      </c>
      <c r="D59" s="1">
        <v>78</v>
      </c>
      <c r="E59" s="1">
        <v>90</v>
      </c>
      <c r="F59" s="1">
        <v>40</v>
      </c>
      <c r="G59" s="1">
        <v>50</v>
      </c>
      <c r="H59" s="1">
        <v>100</v>
      </c>
      <c r="I59" s="1">
        <v>100</v>
      </c>
      <c r="J59" s="1">
        <v>50</v>
      </c>
      <c r="K59" s="1">
        <v>100</v>
      </c>
      <c r="L59" s="1" t="s">
        <v>182</v>
      </c>
      <c r="M59" s="1" t="s">
        <v>183</v>
      </c>
      <c r="N59" s="1" t="s">
        <v>109</v>
      </c>
      <c r="O59" s="1" t="s">
        <v>86</v>
      </c>
      <c r="P59" s="1" t="s">
        <v>196</v>
      </c>
      <c r="Q59" s="1" t="s">
        <v>197</v>
      </c>
      <c r="R59" s="1">
        <v>900</v>
      </c>
      <c r="S59" s="1">
        <v>1</v>
      </c>
      <c r="T59" s="1">
        <v>1</v>
      </c>
      <c r="U59" s="1">
        <v>32</v>
      </c>
      <c r="V59" s="1" t="s">
        <v>89</v>
      </c>
      <c r="W59" s="1" t="s">
        <v>207</v>
      </c>
      <c r="X59" s="1" t="s">
        <v>208</v>
      </c>
      <c r="Y59" s="1" t="s">
        <v>209</v>
      </c>
      <c r="Z59" s="1" t="s">
        <v>93</v>
      </c>
      <c r="AA59" s="1" t="s">
        <v>93</v>
      </c>
      <c r="AB59" s="1" t="s">
        <v>93</v>
      </c>
      <c r="AC59" s="1" t="s">
        <v>94</v>
      </c>
      <c r="AD59" s="1" t="s">
        <v>94</v>
      </c>
      <c r="AE59" s="1" t="s">
        <v>94</v>
      </c>
      <c r="AF59" s="1" t="s">
        <v>93</v>
      </c>
      <c r="AG59" s="1" t="s">
        <v>93</v>
      </c>
      <c r="AH59" s="1" t="s">
        <v>93</v>
      </c>
      <c r="AI59" s="1" t="s">
        <v>210</v>
      </c>
      <c r="AJ59" s="1" t="s">
        <v>116</v>
      </c>
      <c r="AK59" s="1"/>
      <c r="AL59" s="1" t="s">
        <v>117</v>
      </c>
      <c r="AM59" s="1" t="s">
        <v>118</v>
      </c>
      <c r="AN59" s="1" t="s">
        <v>93</v>
      </c>
      <c r="AO59" s="1" t="s">
        <v>93</v>
      </c>
      <c r="AP59" s="1" t="s">
        <v>93</v>
      </c>
      <c r="AQ59" s="1" t="s">
        <v>93</v>
      </c>
      <c r="AR59" s="1" t="s">
        <v>94</v>
      </c>
      <c r="AS59" s="1" t="s">
        <v>94</v>
      </c>
      <c r="AT59" s="1" t="s">
        <v>93</v>
      </c>
      <c r="AU59" s="1" t="s">
        <v>211</v>
      </c>
      <c r="AV59" s="1" t="s">
        <v>94</v>
      </c>
      <c r="AW59" s="1" t="s">
        <v>212</v>
      </c>
      <c r="AX59" s="1" t="s">
        <v>93</v>
      </c>
      <c r="AY59" s="1" t="s">
        <v>213</v>
      </c>
      <c r="AZ59" s="1" t="s">
        <v>93</v>
      </c>
      <c r="BA59" s="1" t="s">
        <v>94</v>
      </c>
      <c r="BB59" s="1" t="s">
        <v>93</v>
      </c>
      <c r="BC59" s="1" t="s">
        <v>94</v>
      </c>
      <c r="BD59" s="1" t="s">
        <v>93</v>
      </c>
      <c r="BE59" s="1" t="s">
        <v>93</v>
      </c>
      <c r="BF59" s="1" t="s">
        <v>93</v>
      </c>
      <c r="BG59" s="1" t="s">
        <v>93</v>
      </c>
      <c r="BH59" s="1" t="s">
        <v>93</v>
      </c>
      <c r="BI59" s="1" t="s">
        <v>93</v>
      </c>
      <c r="BJ59" s="1" t="s">
        <v>93</v>
      </c>
      <c r="BK59" s="1" t="s">
        <v>214</v>
      </c>
      <c r="BL59" s="1" t="s">
        <v>215</v>
      </c>
      <c r="BM59" s="1" t="s">
        <v>104</v>
      </c>
      <c r="BN59" s="1"/>
      <c r="BO59" s="1" t="s">
        <v>93</v>
      </c>
      <c r="BP59" s="1" t="s">
        <v>93</v>
      </c>
      <c r="BQ59" s="1" t="s">
        <v>93</v>
      </c>
      <c r="BR59" s="1" t="s">
        <v>216</v>
      </c>
      <c r="BS59" s="1"/>
      <c r="BT59" s="1" t="s">
        <v>93</v>
      </c>
      <c r="BU59" s="1" t="s">
        <v>94</v>
      </c>
      <c r="BV59" s="1" t="s">
        <v>94</v>
      </c>
      <c r="BW59" s="1" t="s">
        <v>94</v>
      </c>
      <c r="BX59" s="1" t="s">
        <v>94</v>
      </c>
      <c r="BY59" s="1" t="s">
        <v>94</v>
      </c>
      <c r="BZ59" s="1" t="s">
        <v>93</v>
      </c>
      <c r="CA59" s="1" t="s">
        <v>93</v>
      </c>
      <c r="CB59" s="1">
        <v>8</v>
      </c>
      <c r="CC59" s="1" t="s">
        <v>93</v>
      </c>
      <c r="CD59" s="11">
        <v>8</v>
      </c>
      <c r="CE59" s="12" t="str">
        <f t="shared" si="2"/>
        <v>Average Performer</v>
      </c>
      <c r="CF59" s="29">
        <f t="shared" si="3"/>
        <v>1.041666666666663E-2</v>
      </c>
    </row>
    <row r="60" spans="1:84" x14ac:dyDescent="0.25">
      <c r="A60" s="27">
        <v>11108850</v>
      </c>
      <c r="B60" s="1" t="s">
        <v>764</v>
      </c>
      <c r="C60" s="1">
        <v>65</v>
      </c>
      <c r="D60" s="1">
        <v>89</v>
      </c>
      <c r="E60" s="1">
        <v>78</v>
      </c>
      <c r="F60" s="1">
        <v>40</v>
      </c>
      <c r="G60" s="1">
        <v>50</v>
      </c>
      <c r="H60" s="1">
        <v>63</v>
      </c>
      <c r="I60" s="1">
        <v>67</v>
      </c>
      <c r="J60" s="1">
        <v>43</v>
      </c>
      <c r="K60" s="1">
        <v>100</v>
      </c>
      <c r="L60" s="1" t="s">
        <v>182</v>
      </c>
      <c r="M60" s="1" t="s">
        <v>183</v>
      </c>
      <c r="N60" s="1" t="s">
        <v>109</v>
      </c>
      <c r="O60" s="1" t="s">
        <v>86</v>
      </c>
      <c r="P60" s="1" t="s">
        <v>765</v>
      </c>
      <c r="Q60" s="1" t="s">
        <v>766</v>
      </c>
      <c r="R60" s="1">
        <v>720</v>
      </c>
      <c r="S60" s="1">
        <v>3</v>
      </c>
      <c r="T60" s="1">
        <v>1</v>
      </c>
      <c r="U60" s="1">
        <v>25</v>
      </c>
      <c r="V60" s="1" t="s">
        <v>172</v>
      </c>
      <c r="W60" s="1" t="s">
        <v>767</v>
      </c>
      <c r="X60" s="1" t="s">
        <v>768</v>
      </c>
      <c r="Y60" s="1" t="s">
        <v>769</v>
      </c>
      <c r="Z60" s="1" t="s">
        <v>93</v>
      </c>
      <c r="AA60" s="1" t="s">
        <v>93</v>
      </c>
      <c r="AB60" s="1" t="s">
        <v>93</v>
      </c>
      <c r="AC60" s="1" t="s">
        <v>94</v>
      </c>
      <c r="AD60" s="1" t="s">
        <v>93</v>
      </c>
      <c r="AE60" s="1" t="s">
        <v>94</v>
      </c>
      <c r="AF60" s="1" t="s">
        <v>93</v>
      </c>
      <c r="AG60" s="1" t="s">
        <v>93</v>
      </c>
      <c r="AH60" s="1" t="s">
        <v>93</v>
      </c>
      <c r="AI60" s="1" t="s">
        <v>770</v>
      </c>
      <c r="AJ60" s="1" t="s">
        <v>96</v>
      </c>
      <c r="AK60" s="1"/>
      <c r="AL60" s="1" t="s">
        <v>97</v>
      </c>
      <c r="AM60" s="1" t="s">
        <v>118</v>
      </c>
      <c r="AN60" s="1" t="s">
        <v>93</v>
      </c>
      <c r="AO60" s="1" t="s">
        <v>93</v>
      </c>
      <c r="AP60" s="1" t="s">
        <v>93</v>
      </c>
      <c r="AQ60" s="1" t="s">
        <v>94</v>
      </c>
      <c r="AR60" s="1" t="s">
        <v>99</v>
      </c>
      <c r="AS60" s="1" t="s">
        <v>94</v>
      </c>
      <c r="AT60" s="1" t="s">
        <v>93</v>
      </c>
      <c r="AU60" s="1" t="s">
        <v>771</v>
      </c>
      <c r="AV60" s="1" t="s">
        <v>93</v>
      </c>
      <c r="AW60" s="1" t="s">
        <v>772</v>
      </c>
      <c r="AX60" s="1" t="s">
        <v>94</v>
      </c>
      <c r="AY60" s="1"/>
      <c r="AZ60" s="1" t="s">
        <v>93</v>
      </c>
      <c r="BA60" s="1" t="s">
        <v>94</v>
      </c>
      <c r="BB60" s="1" t="s">
        <v>93</v>
      </c>
      <c r="BC60" s="1" t="s">
        <v>94</v>
      </c>
      <c r="BD60" s="1" t="s">
        <v>93</v>
      </c>
      <c r="BE60" s="1" t="s">
        <v>94</v>
      </c>
      <c r="BF60" s="1" t="s">
        <v>93</v>
      </c>
      <c r="BG60" s="1" t="s">
        <v>94</v>
      </c>
      <c r="BH60" s="1" t="s">
        <v>94</v>
      </c>
      <c r="BI60" s="1" t="s">
        <v>93</v>
      </c>
      <c r="BJ60" s="1" t="s">
        <v>93</v>
      </c>
      <c r="BK60" s="1" t="s">
        <v>773</v>
      </c>
      <c r="BL60" s="1" t="s">
        <v>774</v>
      </c>
      <c r="BM60" s="1" t="s">
        <v>104</v>
      </c>
      <c r="BN60" s="1"/>
      <c r="BO60" s="1" t="s">
        <v>94</v>
      </c>
      <c r="BP60" s="1" t="s">
        <v>93</v>
      </c>
      <c r="BQ60" s="1" t="s">
        <v>93</v>
      </c>
      <c r="BR60" s="1" t="s">
        <v>775</v>
      </c>
      <c r="BS60" s="1"/>
      <c r="BT60" s="1" t="s">
        <v>93</v>
      </c>
      <c r="BU60" s="1" t="s">
        <v>93</v>
      </c>
      <c r="BV60" s="1" t="s">
        <v>94</v>
      </c>
      <c r="BW60" s="1" t="s">
        <v>94</v>
      </c>
      <c r="BX60" s="1" t="s">
        <v>94</v>
      </c>
      <c r="BY60" s="1" t="s">
        <v>99</v>
      </c>
      <c r="BZ60" s="1" t="s">
        <v>94</v>
      </c>
      <c r="CA60" s="1" t="s">
        <v>94</v>
      </c>
      <c r="CB60" s="1">
        <v>6</v>
      </c>
      <c r="CC60" s="1" t="s">
        <v>93</v>
      </c>
      <c r="CD60" s="11">
        <v>7</v>
      </c>
      <c r="CE60" s="12" t="str">
        <f t="shared" si="2"/>
        <v>Low Performer</v>
      </c>
      <c r="CF60" s="29">
        <f t="shared" si="3"/>
        <v>8.3333333333333037E-3</v>
      </c>
    </row>
    <row r="61" spans="1:84" x14ac:dyDescent="0.25">
      <c r="A61" s="27">
        <v>11085982</v>
      </c>
      <c r="B61" s="1" t="s">
        <v>106</v>
      </c>
      <c r="C61" s="1">
        <v>33</v>
      </c>
      <c r="D61" s="1">
        <v>100</v>
      </c>
      <c r="E61" s="1">
        <v>33</v>
      </c>
      <c r="F61" s="1">
        <v>20</v>
      </c>
      <c r="G61" s="1">
        <v>0</v>
      </c>
      <c r="H61" s="1">
        <v>0</v>
      </c>
      <c r="I61" s="1">
        <v>33</v>
      </c>
      <c r="J61" s="1">
        <v>25</v>
      </c>
      <c r="K61" s="1">
        <v>0</v>
      </c>
      <c r="L61" s="1" t="s">
        <v>419</v>
      </c>
      <c r="M61" s="1" t="s">
        <v>420</v>
      </c>
      <c r="N61" s="1" t="s">
        <v>85</v>
      </c>
      <c r="O61" s="1" t="s">
        <v>86</v>
      </c>
      <c r="P61" s="1" t="s">
        <v>170</v>
      </c>
      <c r="Q61" s="1" t="s">
        <v>421</v>
      </c>
      <c r="R61" s="1">
        <v>600</v>
      </c>
      <c r="S61" s="1">
        <v>1</v>
      </c>
      <c r="T61" s="1">
        <v>0</v>
      </c>
      <c r="U61" s="1">
        <v>43</v>
      </c>
      <c r="V61" s="1" t="s">
        <v>89</v>
      </c>
      <c r="W61" s="1" t="s">
        <v>422</v>
      </c>
      <c r="X61" s="1" t="s">
        <v>423</v>
      </c>
      <c r="Y61" s="1" t="s">
        <v>424</v>
      </c>
      <c r="Z61" s="1" t="s">
        <v>93</v>
      </c>
      <c r="AA61" s="1" t="s">
        <v>93</v>
      </c>
      <c r="AB61" s="1" t="s">
        <v>93</v>
      </c>
      <c r="AC61" s="1" t="s">
        <v>93</v>
      </c>
      <c r="AD61" s="1" t="s">
        <v>93</v>
      </c>
      <c r="AE61" s="1" t="s">
        <v>94</v>
      </c>
      <c r="AF61" s="1" t="s">
        <v>93</v>
      </c>
      <c r="AG61" s="1" t="s">
        <v>93</v>
      </c>
      <c r="AH61" s="1" t="s">
        <v>93</v>
      </c>
      <c r="AI61" s="1" t="s">
        <v>425</v>
      </c>
      <c r="AJ61" s="1" t="s">
        <v>116</v>
      </c>
      <c r="AK61" s="1"/>
      <c r="AL61" s="1" t="s">
        <v>426</v>
      </c>
      <c r="AM61" s="1" t="s">
        <v>98</v>
      </c>
      <c r="AN61" s="1" t="s">
        <v>93</v>
      </c>
      <c r="AO61" s="1" t="s">
        <v>93</v>
      </c>
      <c r="AP61" s="1" t="s">
        <v>93</v>
      </c>
      <c r="AQ61" s="1" t="s">
        <v>94</v>
      </c>
      <c r="AR61" s="1" t="s">
        <v>99</v>
      </c>
      <c r="AS61" s="1" t="s">
        <v>94</v>
      </c>
      <c r="AT61" s="1" t="s">
        <v>94</v>
      </c>
      <c r="AU61" s="1" t="s">
        <v>427</v>
      </c>
      <c r="AV61" s="1" t="s">
        <v>93</v>
      </c>
      <c r="AW61" s="1" t="s">
        <v>428</v>
      </c>
      <c r="AX61" s="1" t="s">
        <v>94</v>
      </c>
      <c r="AY61" s="1"/>
      <c r="AZ61" s="1" t="s">
        <v>94</v>
      </c>
      <c r="BA61" s="1" t="s">
        <v>94</v>
      </c>
      <c r="BB61" s="1" t="s">
        <v>94</v>
      </c>
      <c r="BC61" s="1" t="s">
        <v>94</v>
      </c>
      <c r="BD61" s="1" t="s">
        <v>94</v>
      </c>
      <c r="BE61" s="1" t="s">
        <v>94</v>
      </c>
      <c r="BF61" s="1" t="s">
        <v>94</v>
      </c>
      <c r="BG61" s="1" t="s">
        <v>94</v>
      </c>
      <c r="BH61" s="1" t="s">
        <v>94</v>
      </c>
      <c r="BI61" s="1" t="s">
        <v>94</v>
      </c>
      <c r="BJ61" s="1" t="s">
        <v>94</v>
      </c>
      <c r="BK61" s="1" t="s">
        <v>429</v>
      </c>
      <c r="BL61" s="1" t="s">
        <v>430</v>
      </c>
      <c r="BM61" s="1" t="s">
        <v>138</v>
      </c>
      <c r="BN61" s="1"/>
      <c r="BO61" s="1" t="s">
        <v>94</v>
      </c>
      <c r="BP61" s="1" t="s">
        <v>93</v>
      </c>
      <c r="BQ61" s="1" t="s">
        <v>94</v>
      </c>
      <c r="BR61" s="1" t="s">
        <v>194</v>
      </c>
      <c r="BS61" s="1"/>
      <c r="BT61" s="1" t="s">
        <v>94</v>
      </c>
      <c r="BU61" s="1" t="s">
        <v>94</v>
      </c>
      <c r="BV61" s="1" t="s">
        <v>94</v>
      </c>
      <c r="BW61" s="1" t="s">
        <v>94</v>
      </c>
      <c r="BX61" s="1" t="s">
        <v>94</v>
      </c>
      <c r="BY61" s="1" t="s">
        <v>94</v>
      </c>
      <c r="BZ61" s="1" t="s">
        <v>93</v>
      </c>
      <c r="CA61" s="1" t="s">
        <v>94</v>
      </c>
      <c r="CB61" s="1">
        <v>6</v>
      </c>
      <c r="CC61" s="1" t="s">
        <v>94</v>
      </c>
      <c r="CD61" s="11">
        <v>7</v>
      </c>
      <c r="CE61" s="12" t="str">
        <f t="shared" si="2"/>
        <v>Bottom Performer</v>
      </c>
      <c r="CF61" s="29">
        <f t="shared" si="3"/>
        <v>6.9444444444445308E-3</v>
      </c>
    </row>
    <row r="62" spans="1:84" x14ac:dyDescent="0.25">
      <c r="A62" s="30">
        <v>11085892</v>
      </c>
      <c r="B62" s="31" t="s">
        <v>106</v>
      </c>
      <c r="C62" s="31">
        <v>59</v>
      </c>
      <c r="D62" s="31">
        <v>89</v>
      </c>
      <c r="E62" s="31">
        <v>78</v>
      </c>
      <c r="F62" s="31">
        <v>80</v>
      </c>
      <c r="G62" s="31">
        <v>17</v>
      </c>
      <c r="H62" s="31">
        <v>38</v>
      </c>
      <c r="I62" s="31">
        <v>100</v>
      </c>
      <c r="J62" s="31">
        <v>25</v>
      </c>
      <c r="K62" s="31">
        <v>100</v>
      </c>
      <c r="L62" s="31" t="s">
        <v>411</v>
      </c>
      <c r="M62" s="31" t="s">
        <v>168</v>
      </c>
      <c r="N62" s="31" t="s">
        <v>169</v>
      </c>
      <c r="O62" s="31" t="s">
        <v>86</v>
      </c>
      <c r="P62" s="31" t="s">
        <v>318</v>
      </c>
      <c r="Q62" s="31" t="s">
        <v>331</v>
      </c>
      <c r="R62" s="31">
        <v>600</v>
      </c>
      <c r="S62" s="31">
        <v>2</v>
      </c>
      <c r="T62" s="31">
        <v>1</v>
      </c>
      <c r="U62" s="31">
        <v>37</v>
      </c>
      <c r="V62" s="31" t="s">
        <v>89</v>
      </c>
      <c r="W62" s="31" t="s">
        <v>412</v>
      </c>
      <c r="X62" s="31" t="s">
        <v>413</v>
      </c>
      <c r="Y62" s="31" t="s">
        <v>414</v>
      </c>
      <c r="Z62" s="31" t="s">
        <v>93</v>
      </c>
      <c r="AA62" s="31" t="s">
        <v>93</v>
      </c>
      <c r="AB62" s="31" t="s">
        <v>93</v>
      </c>
      <c r="AC62" s="31" t="s">
        <v>94</v>
      </c>
      <c r="AD62" s="31" t="s">
        <v>93</v>
      </c>
      <c r="AE62" s="31" t="s">
        <v>94</v>
      </c>
      <c r="AF62" s="31" t="s">
        <v>93</v>
      </c>
      <c r="AG62" s="31" t="s">
        <v>93</v>
      </c>
      <c r="AH62" s="31" t="s">
        <v>93</v>
      </c>
      <c r="AI62" s="31" t="s">
        <v>415</v>
      </c>
      <c r="AJ62" s="31" t="s">
        <v>96</v>
      </c>
      <c r="AK62" s="31"/>
      <c r="AL62" s="31" t="s">
        <v>358</v>
      </c>
      <c r="AM62" s="31" t="s">
        <v>118</v>
      </c>
      <c r="AN62" s="31" t="s">
        <v>93</v>
      </c>
      <c r="AO62" s="31" t="s">
        <v>93</v>
      </c>
      <c r="AP62" s="31" t="s">
        <v>93</v>
      </c>
      <c r="AQ62" s="31" t="s">
        <v>93</v>
      </c>
      <c r="AR62" s="31" t="s">
        <v>99</v>
      </c>
      <c r="AS62" s="31" t="s">
        <v>93</v>
      </c>
      <c r="AT62" s="31" t="s">
        <v>93</v>
      </c>
      <c r="AU62" s="31" t="s">
        <v>416</v>
      </c>
      <c r="AV62" s="31" t="s">
        <v>93</v>
      </c>
      <c r="AW62" s="31" t="s">
        <v>162</v>
      </c>
      <c r="AX62" s="31" t="s">
        <v>94</v>
      </c>
      <c r="AY62" s="31"/>
      <c r="AZ62" s="31" t="s">
        <v>93</v>
      </c>
      <c r="BA62" s="31" t="s">
        <v>94</v>
      </c>
      <c r="BB62" s="31" t="s">
        <v>94</v>
      </c>
      <c r="BC62" s="31" t="s">
        <v>94</v>
      </c>
      <c r="BD62" s="31" t="s">
        <v>93</v>
      </c>
      <c r="BE62" s="31" t="s">
        <v>94</v>
      </c>
      <c r="BF62" s="31" t="s">
        <v>94</v>
      </c>
      <c r="BG62" s="31" t="s">
        <v>93</v>
      </c>
      <c r="BH62" s="31" t="s">
        <v>93</v>
      </c>
      <c r="BI62" s="31" t="s">
        <v>94</v>
      </c>
      <c r="BJ62" s="31" t="s">
        <v>94</v>
      </c>
      <c r="BK62" s="31" t="s">
        <v>417</v>
      </c>
      <c r="BL62" s="31" t="s">
        <v>418</v>
      </c>
      <c r="BM62" s="31" t="s">
        <v>138</v>
      </c>
      <c r="BN62" s="31"/>
      <c r="BO62" s="31" t="s">
        <v>93</v>
      </c>
      <c r="BP62" s="31" t="s">
        <v>93</v>
      </c>
      <c r="BQ62" s="31" t="s">
        <v>93</v>
      </c>
      <c r="BR62" s="31" t="s">
        <v>257</v>
      </c>
      <c r="BS62" s="31"/>
      <c r="BT62" s="31" t="s">
        <v>93</v>
      </c>
      <c r="BU62" s="31" t="s">
        <v>94</v>
      </c>
      <c r="BV62" s="31" t="s">
        <v>94</v>
      </c>
      <c r="BW62" s="31" t="s">
        <v>94</v>
      </c>
      <c r="BX62" s="31" t="s">
        <v>94</v>
      </c>
      <c r="BY62" s="31" t="s">
        <v>94</v>
      </c>
      <c r="BZ62" s="31" t="s">
        <v>94</v>
      </c>
      <c r="CA62" s="31" t="s">
        <v>94</v>
      </c>
      <c r="CB62" s="31">
        <v>7</v>
      </c>
      <c r="CC62" s="31" t="s">
        <v>93</v>
      </c>
      <c r="CD62" s="32">
        <v>7</v>
      </c>
      <c r="CE62" s="33" t="str">
        <f t="shared" si="2"/>
        <v>Low Performer</v>
      </c>
      <c r="CF62" s="34">
        <f t="shared" si="3"/>
        <v>6.9444444444444198E-3</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14"/>
  <sheetViews>
    <sheetView topLeftCell="A6" workbookViewId="0">
      <selection activeCell="F11" sqref="F11"/>
    </sheetView>
  </sheetViews>
  <sheetFormatPr defaultRowHeight="15" x14ac:dyDescent="0.25"/>
  <cols>
    <col min="2" max="2" width="130.28515625" customWidth="1"/>
    <col min="3" max="3" width="43.28515625" customWidth="1"/>
    <col min="4" max="4" width="18.5703125" customWidth="1"/>
  </cols>
  <sheetData>
    <row r="2" spans="1:4" x14ac:dyDescent="0.25">
      <c r="B2" s="5" t="s">
        <v>785</v>
      </c>
    </row>
    <row r="4" spans="1:4" ht="30.75" customHeight="1" x14ac:dyDescent="0.25">
      <c r="A4" s="3"/>
      <c r="B4" s="6" t="s">
        <v>776</v>
      </c>
    </row>
    <row r="5" spans="1:4" hidden="1" x14ac:dyDescent="0.25"/>
    <row r="6" spans="1:4" ht="155.25" customHeight="1" x14ac:dyDescent="0.25">
      <c r="A6" s="4" t="s">
        <v>792</v>
      </c>
      <c r="B6" s="4" t="s">
        <v>779</v>
      </c>
      <c r="C6" s="4" t="s">
        <v>786</v>
      </c>
      <c r="D6" s="4"/>
    </row>
    <row r="7" spans="1:4" ht="15.75" x14ac:dyDescent="0.25">
      <c r="A7" s="4"/>
      <c r="B7" s="4"/>
      <c r="C7" s="4"/>
      <c r="D7" s="4"/>
    </row>
    <row r="8" spans="1:4" ht="15.75" x14ac:dyDescent="0.25">
      <c r="A8" s="4"/>
      <c r="B8" s="4"/>
      <c r="C8" s="4"/>
      <c r="D8" s="4"/>
    </row>
    <row r="9" spans="1:4" ht="15.75" x14ac:dyDescent="0.25">
      <c r="A9" s="4"/>
      <c r="B9" s="4"/>
      <c r="C9" s="4"/>
      <c r="D9" s="4"/>
    </row>
    <row r="10" spans="1:4" ht="15.75" x14ac:dyDescent="0.25">
      <c r="A10" s="4"/>
      <c r="B10" s="4"/>
      <c r="C10" s="7"/>
      <c r="D10" s="7"/>
    </row>
    <row r="11" spans="1:4" ht="78" customHeight="1" x14ac:dyDescent="0.25">
      <c r="A11" s="4" t="s">
        <v>791</v>
      </c>
      <c r="B11" s="4" t="s">
        <v>777</v>
      </c>
    </row>
    <row r="12" spans="1:4" ht="84" customHeight="1" x14ac:dyDescent="0.25">
      <c r="A12" s="4" t="s">
        <v>790</v>
      </c>
      <c r="B12" s="4" t="s">
        <v>780</v>
      </c>
    </row>
    <row r="13" spans="1:4" ht="262.5" customHeight="1" x14ac:dyDescent="0.25">
      <c r="A13" s="4" t="s">
        <v>789</v>
      </c>
      <c r="B13" s="4" t="s">
        <v>787</v>
      </c>
    </row>
    <row r="14" spans="1:4" ht="60" customHeight="1" x14ac:dyDescent="0.25">
      <c r="A14" s="4" t="s">
        <v>788</v>
      </c>
      <c r="B14" s="4" t="s">
        <v>793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zoomScale="85" zoomScaleNormal="85" workbookViewId="0">
      <selection activeCell="AB28" sqref="AB2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854B6-20B6-42C2-B81D-1AFF36AFB9DF}">
  <dimension ref="A1:J222"/>
  <sheetViews>
    <sheetView topLeftCell="A195" workbookViewId="0">
      <selection activeCell="J224" sqref="J224"/>
    </sheetView>
  </sheetViews>
  <sheetFormatPr defaultRowHeight="15" x14ac:dyDescent="0.25"/>
  <cols>
    <col min="1" max="1" width="13.140625" bestFit="1" customWidth="1"/>
    <col min="2" max="2" width="24.5703125" bestFit="1" customWidth="1"/>
    <col min="3" max="29" width="8.140625" bestFit="1" customWidth="1"/>
    <col min="30" max="30" width="11.28515625" bestFit="1" customWidth="1"/>
    <col min="31" max="31" width="13.140625" bestFit="1" customWidth="1"/>
    <col min="32" max="32" width="10" bestFit="1" customWidth="1"/>
    <col min="33" max="33" width="13.140625" bestFit="1" customWidth="1"/>
    <col min="34" max="34" width="10" bestFit="1" customWidth="1"/>
    <col min="35" max="35" width="13.140625" bestFit="1" customWidth="1"/>
    <col min="36" max="36" width="10" bestFit="1" customWidth="1"/>
    <col min="37" max="37" width="13.140625" bestFit="1" customWidth="1"/>
    <col min="38" max="38" width="10" bestFit="1" customWidth="1"/>
    <col min="39" max="39" width="13.140625" bestFit="1" customWidth="1"/>
    <col min="40" max="40" width="10" bestFit="1" customWidth="1"/>
    <col min="41" max="41" width="13.140625" bestFit="1" customWidth="1"/>
    <col min="42" max="42" width="10" bestFit="1" customWidth="1"/>
    <col min="43" max="43" width="13.140625" bestFit="1" customWidth="1"/>
    <col min="44" max="44" width="10" bestFit="1" customWidth="1"/>
    <col min="45" max="45" width="13.140625" bestFit="1" customWidth="1"/>
    <col min="46" max="46" width="10" bestFit="1" customWidth="1"/>
    <col min="47" max="47" width="13.140625" bestFit="1" customWidth="1"/>
    <col min="48" max="48" width="10" bestFit="1" customWidth="1"/>
    <col min="49" max="49" width="13.140625" bestFit="1" customWidth="1"/>
    <col min="50" max="50" width="10" bestFit="1" customWidth="1"/>
    <col min="51" max="51" width="13.140625" bestFit="1" customWidth="1"/>
    <col min="52" max="52" width="10" bestFit="1" customWidth="1"/>
    <col min="53" max="53" width="13.140625" bestFit="1" customWidth="1"/>
    <col min="54" max="54" width="10" bestFit="1" customWidth="1"/>
    <col min="55" max="55" width="13.140625" bestFit="1" customWidth="1"/>
    <col min="56" max="56" width="10" bestFit="1" customWidth="1"/>
    <col min="57" max="57" width="13.140625" bestFit="1" customWidth="1"/>
    <col min="58" max="58" width="11.28515625" bestFit="1" customWidth="1"/>
    <col min="59" max="59" width="32" bestFit="1" customWidth="1"/>
  </cols>
  <sheetData>
    <row r="1" spans="1:7" x14ac:dyDescent="0.25">
      <c r="A1" s="20" t="s">
        <v>13</v>
      </c>
      <c r="B1" s="12" t="s">
        <v>810</v>
      </c>
    </row>
    <row r="3" spans="1:7" x14ac:dyDescent="0.25">
      <c r="A3" s="20" t="s">
        <v>781</v>
      </c>
      <c r="B3" s="12" t="s">
        <v>799</v>
      </c>
      <c r="C3" s="18" t="s">
        <v>802</v>
      </c>
      <c r="E3" s="12" t="s">
        <v>781</v>
      </c>
      <c r="F3" s="12" t="s">
        <v>799</v>
      </c>
      <c r="G3" s="18" t="s">
        <v>802</v>
      </c>
    </row>
    <row r="4" spans="1:7" x14ac:dyDescent="0.25">
      <c r="A4" s="19" t="s">
        <v>358</v>
      </c>
      <c r="B4" s="26">
        <v>3.7037037037037035E-2</v>
      </c>
      <c r="C4" s="12">
        <v>6</v>
      </c>
      <c r="E4" s="19" t="s">
        <v>358</v>
      </c>
      <c r="F4" s="12">
        <f>GETPIVOTDATA("Performance",$A$3,"2.2 - Were you acknowledged and greeted with the following:","Eye contact")</f>
        <v>3.7037037037037035E-2</v>
      </c>
      <c r="G4" s="12">
        <v>6</v>
      </c>
    </row>
    <row r="5" spans="1:7" x14ac:dyDescent="0.25">
      <c r="A5" s="19" t="s">
        <v>230</v>
      </c>
      <c r="B5" s="26">
        <v>7.407407407407407E-2</v>
      </c>
      <c r="C5" s="12">
        <v>3</v>
      </c>
      <c r="E5" s="19" t="s">
        <v>230</v>
      </c>
      <c r="F5" s="12">
        <f>GETPIVOTDATA("Performance",$A$3,"2.2 - Were you acknowledged and greeted with the following:","Eye contact^Verbal greeting within 15 seconds")</f>
        <v>7.407407407407407E-2</v>
      </c>
      <c r="G5" s="12">
        <v>3</v>
      </c>
    </row>
    <row r="6" spans="1:7" x14ac:dyDescent="0.25">
      <c r="A6" s="19" t="s">
        <v>97</v>
      </c>
      <c r="B6" s="26">
        <v>0.1111111111111111</v>
      </c>
      <c r="C6" s="12">
        <v>2</v>
      </c>
      <c r="E6" s="19" t="s">
        <v>426</v>
      </c>
      <c r="F6" s="12" t="e">
        <f>GETPIVOTDATA("Performance",$A$3,"2.2 - Were you acknowledged and greeted with the following:","Not greeted at all")</f>
        <v>#REF!</v>
      </c>
      <c r="G6" s="12">
        <v>2</v>
      </c>
    </row>
    <row r="7" spans="1:7" x14ac:dyDescent="0.25">
      <c r="A7" s="19" t="s">
        <v>117</v>
      </c>
      <c r="B7" s="26">
        <v>0.70370370370370372</v>
      </c>
      <c r="C7" s="12">
        <v>9</v>
      </c>
      <c r="E7" s="19" t="s">
        <v>97</v>
      </c>
      <c r="F7" s="12">
        <f>GETPIVOTDATA("Performance",$A$3,"2.2 - Were you acknowledged and greeted with the following:","Smile^Eye contact")</f>
        <v>0.1111111111111111</v>
      </c>
      <c r="G7" s="12">
        <v>9</v>
      </c>
    </row>
    <row r="8" spans="1:7" x14ac:dyDescent="0.25">
      <c r="A8" s="19" t="s">
        <v>202</v>
      </c>
      <c r="B8" s="26">
        <v>7.407407407407407E-2</v>
      </c>
      <c r="C8" s="12">
        <v>34</v>
      </c>
      <c r="E8" s="19" t="s">
        <v>117</v>
      </c>
      <c r="F8" s="12">
        <f>GETPIVOTDATA("Performance",$A$3,"2.2 - Were you acknowledged and greeted with the following:","Smile^Eye contact^Verbal greeting within 15 seconds")</f>
        <v>0.70370370370370372</v>
      </c>
      <c r="G8" s="12">
        <v>34</v>
      </c>
    </row>
    <row r="9" spans="1:7" x14ac:dyDescent="0.25">
      <c r="A9" s="19" t="s">
        <v>782</v>
      </c>
      <c r="B9" s="26">
        <v>1</v>
      </c>
      <c r="C9" s="12">
        <v>1</v>
      </c>
      <c r="E9" s="19" t="s">
        <v>279</v>
      </c>
      <c r="F9" s="12" t="e">
        <f>GETPIVOTDATA("Performance",$A$3,"2.2 - Were you acknowledged and greeted with the following:","Smile^Verbal greeting within 15 seconds")</f>
        <v>#REF!</v>
      </c>
      <c r="G9" s="12">
        <v>1</v>
      </c>
    </row>
    <row r="10" spans="1:7" x14ac:dyDescent="0.25">
      <c r="C10" s="12">
        <v>6</v>
      </c>
      <c r="E10" s="19" t="s">
        <v>202</v>
      </c>
      <c r="F10" s="12">
        <f>GETPIVOTDATA("Performance",$A$3,"2.2 - Were you acknowledged and greeted with the following:","Verbal greeting within 15 seconds")</f>
        <v>7.407407407407407E-2</v>
      </c>
      <c r="G10" s="12">
        <v>6</v>
      </c>
    </row>
    <row r="11" spans="1:7" x14ac:dyDescent="0.25">
      <c r="C11" s="18"/>
    </row>
    <row r="17" spans="1:5" ht="15.75" x14ac:dyDescent="0.25">
      <c r="A17" s="39" t="s">
        <v>28</v>
      </c>
      <c r="B17" s="40"/>
      <c r="C17" s="40"/>
      <c r="D17" s="40"/>
    </row>
    <row r="19" spans="1:5" x14ac:dyDescent="0.25">
      <c r="A19" s="8" t="s">
        <v>781</v>
      </c>
      <c r="B19" t="s">
        <v>801</v>
      </c>
    </row>
    <row r="20" spans="1:5" x14ac:dyDescent="0.25">
      <c r="A20" s="9" t="s">
        <v>93</v>
      </c>
      <c r="B20" s="10">
        <v>0.37037037037037035</v>
      </c>
      <c r="C20" s="25">
        <f>IFERROR(GETPIVOTDATA("Evaluation_Score",$A$19,"1.4 -  Was there any music playing at the store?","Yes"),0%)</f>
        <v>0.37037037037037035</v>
      </c>
    </row>
    <row r="21" spans="1:5" x14ac:dyDescent="0.25">
      <c r="A21" s="9" t="s">
        <v>94</v>
      </c>
      <c r="B21" s="10">
        <v>0.62962962962962965</v>
      </c>
    </row>
    <row r="22" spans="1:5" x14ac:dyDescent="0.25">
      <c r="A22" s="9" t="s">
        <v>782</v>
      </c>
      <c r="B22" s="10">
        <v>1</v>
      </c>
    </row>
    <row r="30" spans="1:5" x14ac:dyDescent="0.25">
      <c r="A30" s="8" t="s">
        <v>13</v>
      </c>
      <c r="B30" t="s">
        <v>810</v>
      </c>
    </row>
    <row r="32" spans="1:5" x14ac:dyDescent="0.25">
      <c r="A32" s="8" t="s">
        <v>781</v>
      </c>
      <c r="B32" t="s">
        <v>801</v>
      </c>
      <c r="D32" s="13" t="s">
        <v>781</v>
      </c>
      <c r="E32" s="13" t="s">
        <v>801</v>
      </c>
    </row>
    <row r="33" spans="1:5" x14ac:dyDescent="0.25">
      <c r="A33" s="9" t="s">
        <v>84</v>
      </c>
      <c r="B33" s="10">
        <v>7.407407407407407E-2</v>
      </c>
      <c r="D33" s="9" t="s">
        <v>420</v>
      </c>
      <c r="E33" s="10">
        <f>_xlfn.XLOOKUP(D33,$A$32:$A$48,$B$32:$B$48,0,0)</f>
        <v>0</v>
      </c>
    </row>
    <row r="34" spans="1:5" x14ac:dyDescent="0.25">
      <c r="A34" s="9" t="s">
        <v>108</v>
      </c>
      <c r="B34" s="10">
        <v>0.1111111111111111</v>
      </c>
      <c r="D34" s="9" t="s">
        <v>84</v>
      </c>
      <c r="E34" s="10">
        <f t="shared" ref="E34:E47" si="0">_xlfn.XLOOKUP(D34,$A$32:$A$48,$B$32:$B$48,0,0)</f>
        <v>7.407407407407407E-2</v>
      </c>
    </row>
    <row r="35" spans="1:5" x14ac:dyDescent="0.25">
      <c r="A35" s="9" t="s">
        <v>127</v>
      </c>
      <c r="B35" s="10">
        <v>3.7037037037037035E-2</v>
      </c>
      <c r="D35" s="9" t="s">
        <v>108</v>
      </c>
      <c r="E35" s="10">
        <f t="shared" si="0"/>
        <v>0.1111111111111111</v>
      </c>
    </row>
    <row r="36" spans="1:5" x14ac:dyDescent="0.25">
      <c r="A36" s="9" t="s">
        <v>247</v>
      </c>
      <c r="B36" s="10">
        <v>0.1111111111111111</v>
      </c>
      <c r="D36" s="9" t="s">
        <v>127</v>
      </c>
      <c r="E36" s="10">
        <f t="shared" si="0"/>
        <v>3.7037037037037035E-2</v>
      </c>
    </row>
    <row r="37" spans="1:5" x14ac:dyDescent="0.25">
      <c r="A37" s="9" t="s">
        <v>183</v>
      </c>
      <c r="B37" s="10">
        <v>0.25925925925925924</v>
      </c>
      <c r="D37" s="9" t="s">
        <v>247</v>
      </c>
      <c r="E37" s="10">
        <f t="shared" si="0"/>
        <v>0.1111111111111111</v>
      </c>
    </row>
    <row r="38" spans="1:5" x14ac:dyDescent="0.25">
      <c r="A38" s="9" t="s">
        <v>317</v>
      </c>
      <c r="B38" s="10">
        <v>0.1111111111111111</v>
      </c>
      <c r="D38" s="9" t="s">
        <v>307</v>
      </c>
      <c r="E38" s="10">
        <f t="shared" si="0"/>
        <v>0</v>
      </c>
    </row>
    <row r="39" spans="1:5" x14ac:dyDescent="0.25">
      <c r="A39" s="9" t="s">
        <v>142</v>
      </c>
      <c r="B39" s="10">
        <v>7.407407407407407E-2</v>
      </c>
      <c r="D39" s="9" t="s">
        <v>623</v>
      </c>
      <c r="E39" s="10">
        <f t="shared" si="0"/>
        <v>0</v>
      </c>
    </row>
    <row r="40" spans="1:5" x14ac:dyDescent="0.25">
      <c r="A40" s="9" t="s">
        <v>168</v>
      </c>
      <c r="B40" s="10">
        <v>3.7037037037037035E-2</v>
      </c>
      <c r="D40" s="9" t="s">
        <v>183</v>
      </c>
      <c r="E40" s="10">
        <f t="shared" si="0"/>
        <v>0.25925925925925924</v>
      </c>
    </row>
    <row r="41" spans="1:5" x14ac:dyDescent="0.25">
      <c r="A41" s="9" t="s">
        <v>260</v>
      </c>
      <c r="B41" s="10">
        <v>0.1111111111111111</v>
      </c>
      <c r="D41" s="9" t="s">
        <v>586</v>
      </c>
      <c r="E41" s="10">
        <f t="shared" si="0"/>
        <v>0</v>
      </c>
    </row>
    <row r="42" spans="1:5" x14ac:dyDescent="0.25">
      <c r="A42" s="9" t="s">
        <v>489</v>
      </c>
      <c r="B42" s="10">
        <v>3.7037037037037035E-2</v>
      </c>
      <c r="D42" s="9" t="s">
        <v>317</v>
      </c>
      <c r="E42" s="10">
        <f t="shared" si="0"/>
        <v>0.1111111111111111</v>
      </c>
    </row>
    <row r="43" spans="1:5" x14ac:dyDescent="0.25">
      <c r="A43" s="9" t="s">
        <v>432</v>
      </c>
      <c r="B43" s="10">
        <v>3.7037037037037035E-2</v>
      </c>
      <c r="D43" s="9" t="s">
        <v>142</v>
      </c>
      <c r="E43" s="10">
        <f t="shared" si="0"/>
        <v>7.407407407407407E-2</v>
      </c>
    </row>
    <row r="44" spans="1:5" x14ac:dyDescent="0.25">
      <c r="A44" s="9" t="s">
        <v>782</v>
      </c>
      <c r="B44" s="10">
        <v>1</v>
      </c>
      <c r="D44" s="9" t="s">
        <v>168</v>
      </c>
      <c r="E44" s="10">
        <f t="shared" si="0"/>
        <v>3.7037037037037035E-2</v>
      </c>
    </row>
    <row r="45" spans="1:5" x14ac:dyDescent="0.25">
      <c r="D45" s="9" t="s">
        <v>260</v>
      </c>
      <c r="E45" s="10">
        <f t="shared" si="0"/>
        <v>0.1111111111111111</v>
      </c>
    </row>
    <row r="46" spans="1:5" x14ac:dyDescent="0.25">
      <c r="D46" s="9" t="s">
        <v>489</v>
      </c>
      <c r="E46" s="10">
        <f t="shared" si="0"/>
        <v>3.7037037037037035E-2</v>
      </c>
    </row>
    <row r="47" spans="1:5" x14ac:dyDescent="0.25">
      <c r="D47" s="9" t="s">
        <v>432</v>
      </c>
      <c r="E47" s="10">
        <f t="shared" si="0"/>
        <v>3.7037037037037035E-2</v>
      </c>
    </row>
    <row r="48" spans="1:5" x14ac:dyDescent="0.25">
      <c r="D48" s="22" t="s">
        <v>782</v>
      </c>
      <c r="E48" s="23">
        <v>0.3</v>
      </c>
    </row>
    <row r="50" spans="1:10" x14ac:dyDescent="0.25">
      <c r="A50" s="9"/>
      <c r="B50" s="10"/>
    </row>
    <row r="51" spans="1:10" x14ac:dyDescent="0.25">
      <c r="A51" s="9"/>
      <c r="B51" s="10"/>
    </row>
    <row r="52" spans="1:10" x14ac:dyDescent="0.25">
      <c r="A52" s="9"/>
      <c r="B52" s="10"/>
    </row>
    <row r="53" spans="1:10" x14ac:dyDescent="0.25">
      <c r="A53" s="9"/>
      <c r="B53" s="10"/>
    </row>
    <row r="54" spans="1:10" x14ac:dyDescent="0.25">
      <c r="A54" s="9"/>
      <c r="B54" s="10"/>
    </row>
    <row r="55" spans="1:10" x14ac:dyDescent="0.25">
      <c r="A55" s="9"/>
      <c r="B55" s="10"/>
    </row>
    <row r="56" spans="1:10" x14ac:dyDescent="0.25">
      <c r="A56" s="9"/>
      <c r="B56" s="10"/>
    </row>
    <row r="57" spans="1:10" x14ac:dyDescent="0.25">
      <c r="A57" s="9"/>
      <c r="B57" s="10"/>
    </row>
    <row r="59" spans="1:10" ht="15.75" x14ac:dyDescent="0.25">
      <c r="A59" t="s">
        <v>42</v>
      </c>
      <c r="C59" s="21"/>
      <c r="D59" s="21"/>
      <c r="E59" s="21"/>
      <c r="F59" s="21"/>
      <c r="G59" s="21"/>
      <c r="H59" s="21"/>
      <c r="I59" s="21"/>
      <c r="J59" s="21"/>
    </row>
    <row r="61" spans="1:10" x14ac:dyDescent="0.25">
      <c r="A61" s="8" t="s">
        <v>781</v>
      </c>
      <c r="B61" t="s">
        <v>801</v>
      </c>
    </row>
    <row r="62" spans="1:10" x14ac:dyDescent="0.25">
      <c r="A62" s="9" t="s">
        <v>93</v>
      </c>
      <c r="B62" s="10">
        <v>0.59259259259259256</v>
      </c>
      <c r="C62" s="25">
        <f>IFERROR(GETPIVOTDATA("Evaluation_Score",$A$61,"2.7 -   Were you proactively approached by the Style Advisor to initiate in an icebreaking, non transactional conversation? (Eg: ""Nice shades/watch/denims!"", ""I must say you have great taste"")","Yes"),0%)</f>
        <v>0.59259259259259256</v>
      </c>
    </row>
    <row r="63" spans="1:10" x14ac:dyDescent="0.25">
      <c r="A63" s="9" t="s">
        <v>94</v>
      </c>
      <c r="B63" s="10">
        <v>0.40740740740740738</v>
      </c>
    </row>
    <row r="64" spans="1:10" x14ac:dyDescent="0.25">
      <c r="A64" s="9" t="s">
        <v>782</v>
      </c>
      <c r="B64" s="10">
        <v>1</v>
      </c>
    </row>
    <row r="71" spans="1:3" x14ac:dyDescent="0.25">
      <c r="A71" t="s">
        <v>44</v>
      </c>
    </row>
    <row r="73" spans="1:3" x14ac:dyDescent="0.25">
      <c r="A73" s="8" t="s">
        <v>781</v>
      </c>
      <c r="B73" t="s">
        <v>801</v>
      </c>
    </row>
    <row r="74" spans="1:3" x14ac:dyDescent="0.25">
      <c r="A74" s="9" t="s">
        <v>93</v>
      </c>
      <c r="B74" s="10">
        <v>0.96296296296296291</v>
      </c>
      <c r="C74" s="25">
        <f>IFERROR(GETPIVOTDATA("Evaluation_Score",$A$73,"3.1 -   Did Style Advisor proactively engage you in a conversation to understand your needs and wants? Questions may include occasion/reason for purchase, lifestyle, choice of colour, style, material, volume, function, size, etc.","Yes"),0%)</f>
        <v>0.96296296296296291</v>
      </c>
    </row>
    <row r="75" spans="1:3" x14ac:dyDescent="0.25">
      <c r="A75" s="9" t="s">
        <v>94</v>
      </c>
      <c r="B75" s="10">
        <v>3.7037037037037035E-2</v>
      </c>
    </row>
    <row r="76" spans="1:3" x14ac:dyDescent="0.25">
      <c r="A76" s="9" t="s">
        <v>782</v>
      </c>
      <c r="B76" s="10">
        <v>1</v>
      </c>
    </row>
    <row r="89" spans="1:3" x14ac:dyDescent="0.25">
      <c r="A89" t="s">
        <v>47</v>
      </c>
    </row>
    <row r="92" spans="1:3" x14ac:dyDescent="0.25">
      <c r="A92" s="8" t="s">
        <v>781</v>
      </c>
      <c r="B92" t="s">
        <v>801</v>
      </c>
    </row>
    <row r="93" spans="1:3" x14ac:dyDescent="0.25">
      <c r="A93" s="9" t="s">
        <v>93</v>
      </c>
      <c r="B93" s="10">
        <v>0.85185185185185186</v>
      </c>
      <c r="C93" s="25">
        <f>IFERROR(GETPIVOTDATA("Evaluation_Score",$A$92,"3.4 - While presenting the product, did the Style Advisor tell you about the brand?","Yes"),0%)</f>
        <v>0.85185185185185186</v>
      </c>
    </row>
    <row r="94" spans="1:3" x14ac:dyDescent="0.25">
      <c r="A94" s="9" t="s">
        <v>94</v>
      </c>
      <c r="B94" s="10">
        <v>0.14814814814814814</v>
      </c>
    </row>
    <row r="95" spans="1:3" x14ac:dyDescent="0.25">
      <c r="A95" s="9" t="s">
        <v>782</v>
      </c>
      <c r="B95" s="10">
        <v>1</v>
      </c>
    </row>
    <row r="106" spans="1:3" x14ac:dyDescent="0.25">
      <c r="A106" t="s">
        <v>49</v>
      </c>
    </row>
    <row r="108" spans="1:3" x14ac:dyDescent="0.25">
      <c r="A108" s="8" t="s">
        <v>781</v>
      </c>
      <c r="B108" t="s">
        <v>801</v>
      </c>
    </row>
    <row r="109" spans="1:3" x14ac:dyDescent="0.25">
      <c r="A109" s="9" t="s">
        <v>93</v>
      </c>
      <c r="B109" s="10">
        <v>0.25925925925925924</v>
      </c>
      <c r="C109" s="25">
        <f>IFERROR(GETPIVOTDATA("Evaluation_Score",$A$108,"3.6 - When you stated your interest in a specific brand, did the Style Advisor respond by asking you questions about your product needs?","Yes"),0%)</f>
        <v>0.25925925925925924</v>
      </c>
    </row>
    <row r="110" spans="1:3" x14ac:dyDescent="0.25">
      <c r="A110" s="9" t="s">
        <v>94</v>
      </c>
      <c r="B110" s="10">
        <v>0.7407407407407407</v>
      </c>
    </row>
    <row r="111" spans="1:3" x14ac:dyDescent="0.25">
      <c r="A111" s="9" t="s">
        <v>782</v>
      </c>
      <c r="B111" s="10">
        <v>1</v>
      </c>
    </row>
    <row r="125" spans="1:3" x14ac:dyDescent="0.25">
      <c r="A125" t="s">
        <v>52</v>
      </c>
    </row>
    <row r="127" spans="1:3" x14ac:dyDescent="0.25">
      <c r="A127" s="8" t="s">
        <v>781</v>
      </c>
      <c r="B127" t="s">
        <v>801</v>
      </c>
    </row>
    <row r="128" spans="1:3" x14ac:dyDescent="0.25">
      <c r="A128" s="9" t="s">
        <v>93</v>
      </c>
      <c r="B128" s="10">
        <v>0.51851851851851849</v>
      </c>
      <c r="C128" s="25">
        <f>IFERROR(GETPIVOTDATA("Evaluation_Score",$A$127,"4.2 - Did Style Advisor share the current season's inspiration or craftsmanship of the product?","Yes"),0%)</f>
        <v>0.51851851851851849</v>
      </c>
    </row>
    <row r="129" spans="1:2" x14ac:dyDescent="0.25">
      <c r="A129" s="9" t="s">
        <v>94</v>
      </c>
      <c r="B129" s="10">
        <v>0.48148148148148145</v>
      </c>
    </row>
    <row r="130" spans="1:2" x14ac:dyDescent="0.25">
      <c r="A130" s="9" t="s">
        <v>782</v>
      </c>
      <c r="B130" s="10">
        <v>1</v>
      </c>
    </row>
    <row r="144" spans="1:2" x14ac:dyDescent="0.25">
      <c r="A144" t="s">
        <v>56</v>
      </c>
    </row>
    <row r="146" spans="1:3" x14ac:dyDescent="0.25">
      <c r="A146" s="8" t="s">
        <v>781</v>
      </c>
      <c r="B146" t="s">
        <v>801</v>
      </c>
    </row>
    <row r="147" spans="1:3" x14ac:dyDescent="0.25">
      <c r="A147" s="9" t="s">
        <v>93</v>
      </c>
      <c r="B147" s="10">
        <v>0.88888888888888884</v>
      </c>
      <c r="C147" s="25">
        <f>IFERROR(GETPIVOTDATA("Evaluation_Score",$A$146,"5.2 - Did Style Advisor offer compliments/corrections post-trial?","Yes"),0%)</f>
        <v>0.88888888888888884</v>
      </c>
    </row>
    <row r="148" spans="1:3" x14ac:dyDescent="0.25">
      <c r="A148" s="9" t="s">
        <v>94</v>
      </c>
      <c r="B148" s="10">
        <v>0.1111111111111111</v>
      </c>
    </row>
    <row r="149" spans="1:3" x14ac:dyDescent="0.25">
      <c r="A149" s="9" t="s">
        <v>782</v>
      </c>
      <c r="B149" s="10">
        <v>1</v>
      </c>
    </row>
    <row r="156" spans="1:3" x14ac:dyDescent="0.25">
      <c r="A156" t="s">
        <v>57</v>
      </c>
    </row>
    <row r="158" spans="1:3" x14ac:dyDescent="0.25">
      <c r="A158" s="8" t="s">
        <v>781</v>
      </c>
      <c r="B158" t="s">
        <v>801</v>
      </c>
    </row>
    <row r="159" spans="1:3" x14ac:dyDescent="0.25">
      <c r="A159" s="9" t="s">
        <v>93</v>
      </c>
      <c r="B159" s="10">
        <v>1</v>
      </c>
      <c r="C159" s="25">
        <f>IFERROR(GETPIVOTDATA("Evaluation_Score",$A$158,"5.3 - Did the Style Advisor offer appropriate recommendations as per your facial characteristics and anatomy?","Yes"),0%)</f>
        <v>1</v>
      </c>
    </row>
    <row r="160" spans="1:3" x14ac:dyDescent="0.25">
      <c r="A160" s="9" t="s">
        <v>782</v>
      </c>
      <c r="B160" s="10">
        <v>1</v>
      </c>
    </row>
    <row r="173" spans="1:3" x14ac:dyDescent="0.25">
      <c r="A173" t="s">
        <v>60</v>
      </c>
    </row>
    <row r="175" spans="1:3" x14ac:dyDescent="0.25">
      <c r="A175" s="8" t="s">
        <v>781</v>
      </c>
      <c r="B175" t="s">
        <v>801</v>
      </c>
    </row>
    <row r="176" spans="1:3" x14ac:dyDescent="0.25">
      <c r="A176" s="9" t="s">
        <v>93</v>
      </c>
      <c r="B176" s="10">
        <v>0.66666666666666663</v>
      </c>
      <c r="C176" s="25">
        <f>IFERROR(GETPIVOTDATA("Evaluation_Score",$A$175,"5.6 - Did the Style Advisor try to get your feedback as well as give suggestions about the products being shown and tried on?","Yes"),0%)</f>
        <v>0.66666666666666663</v>
      </c>
    </row>
    <row r="177" spans="1:2" x14ac:dyDescent="0.25">
      <c r="A177" s="9" t="s">
        <v>94</v>
      </c>
      <c r="B177" s="10">
        <v>0.33333333333333331</v>
      </c>
    </row>
    <row r="178" spans="1:2" x14ac:dyDescent="0.25">
      <c r="A178" s="9" t="s">
        <v>782</v>
      </c>
      <c r="B178" s="10">
        <v>1</v>
      </c>
    </row>
    <row r="190" spans="1:2" x14ac:dyDescent="0.25">
      <c r="A190" t="s">
        <v>78</v>
      </c>
    </row>
    <row r="192" spans="1:2" x14ac:dyDescent="0.25">
      <c r="A192" s="8" t="s">
        <v>781</v>
      </c>
      <c r="B192" t="s">
        <v>801</v>
      </c>
    </row>
    <row r="193" spans="1:3" x14ac:dyDescent="0.25">
      <c r="A193" s="9" t="s">
        <v>93</v>
      </c>
      <c r="B193" s="10">
        <v>0.55555555555555558</v>
      </c>
      <c r="C193" s="25">
        <f>IFERROR(GETPIVOTDATA("Evaluation_Score",$A$192,"7.9 - Did Style Advisor accompany you to the exit, bid you farewell in warm manner, and invite you to come back?","Yes"),0%)</f>
        <v>0.55555555555555558</v>
      </c>
    </row>
    <row r="194" spans="1:3" x14ac:dyDescent="0.25">
      <c r="A194" s="9" t="s">
        <v>94</v>
      </c>
      <c r="B194" s="10">
        <v>0.37037037037037035</v>
      </c>
    </row>
    <row r="195" spans="1:3" x14ac:dyDescent="0.25">
      <c r="A195" s="9" t="s">
        <v>99</v>
      </c>
      <c r="B195" s="10">
        <v>7.407407407407407E-2</v>
      </c>
    </row>
    <row r="196" spans="1:3" x14ac:dyDescent="0.25">
      <c r="A196" s="9" t="s">
        <v>782</v>
      </c>
      <c r="B196" s="10">
        <v>1</v>
      </c>
    </row>
    <row r="205" spans="1:3" x14ac:dyDescent="0.25">
      <c r="A205" t="s">
        <v>806</v>
      </c>
    </row>
    <row r="207" spans="1:3" x14ac:dyDescent="0.25">
      <c r="A207" s="8" t="s">
        <v>781</v>
      </c>
      <c r="B207" t="s">
        <v>801</v>
      </c>
    </row>
    <row r="208" spans="1:3" x14ac:dyDescent="0.25">
      <c r="A208" s="9" t="s">
        <v>93</v>
      </c>
      <c r="B208" s="10">
        <v>0.55555555555555558</v>
      </c>
    </row>
    <row r="209" spans="1:2" x14ac:dyDescent="0.25">
      <c r="A209" s="9" t="s">
        <v>94</v>
      </c>
      <c r="B209" s="10">
        <v>0.37037037037037035</v>
      </c>
    </row>
    <row r="210" spans="1:2" x14ac:dyDescent="0.25">
      <c r="A210" s="9" t="s">
        <v>99</v>
      </c>
      <c r="B210" s="10">
        <v>7.407407407407407E-2</v>
      </c>
    </row>
    <row r="211" spans="1:2" x14ac:dyDescent="0.25">
      <c r="A211" s="9" t="s">
        <v>782</v>
      </c>
      <c r="B211" s="10">
        <v>1</v>
      </c>
    </row>
    <row r="212" spans="1:2" x14ac:dyDescent="0.25">
      <c r="A212" s="8" t="s">
        <v>781</v>
      </c>
      <c r="B212" t="s">
        <v>809</v>
      </c>
    </row>
    <row r="213" spans="1:2" x14ac:dyDescent="0.25">
      <c r="A213" s="9" t="s">
        <v>778</v>
      </c>
      <c r="B213" s="10" t="e">
        <v>#DIV/0!</v>
      </c>
    </row>
    <row r="214" spans="1:2" x14ac:dyDescent="0.25">
      <c r="A214" s="35" t="s">
        <v>807</v>
      </c>
      <c r="B214" s="10" t="e">
        <v>#DIV/0!</v>
      </c>
    </row>
    <row r="215" spans="1:2" x14ac:dyDescent="0.25">
      <c r="A215" s="9" t="s">
        <v>803</v>
      </c>
      <c r="B215" s="10" t="e">
        <v>#DIV/0!</v>
      </c>
    </row>
    <row r="216" spans="1:2" x14ac:dyDescent="0.25">
      <c r="A216" s="35" t="s">
        <v>807</v>
      </c>
      <c r="B216" s="10" t="e">
        <v>#DIV/0!</v>
      </c>
    </row>
    <row r="217" spans="1:2" x14ac:dyDescent="0.25">
      <c r="A217" s="9" t="s">
        <v>805</v>
      </c>
      <c r="B217" s="10" t="e">
        <v>#DIV/0!</v>
      </c>
    </row>
    <row r="218" spans="1:2" x14ac:dyDescent="0.25">
      <c r="A218" s="35" t="s">
        <v>807</v>
      </c>
      <c r="B218" s="10" t="e">
        <v>#DIV/0!</v>
      </c>
    </row>
    <row r="219" spans="1:2" x14ac:dyDescent="0.25">
      <c r="A219" s="35" t="s">
        <v>808</v>
      </c>
      <c r="B219" s="10" t="e">
        <v>#DIV/0!</v>
      </c>
    </row>
    <row r="220" spans="1:2" x14ac:dyDescent="0.25">
      <c r="A220" s="9" t="s">
        <v>804</v>
      </c>
      <c r="B220" s="10" t="e">
        <v>#DIV/0!</v>
      </c>
    </row>
    <row r="221" spans="1:2" x14ac:dyDescent="0.25">
      <c r="A221" s="35" t="s">
        <v>807</v>
      </c>
      <c r="B221" s="10" t="e">
        <v>#DIV/0!</v>
      </c>
    </row>
    <row r="222" spans="1:2" x14ac:dyDescent="0.25">
      <c r="A222" s="9" t="s">
        <v>782</v>
      </c>
      <c r="B222" s="10" t="e">
        <v>#DIV/0!</v>
      </c>
    </row>
  </sheetData>
  <mergeCells count="1">
    <mergeCell ref="A17:D17"/>
  </mergeCells>
  <pageMargins left="0.7" right="0.7" top="0.75" bottom="0.75" header="0.3" footer="0.3"/>
  <drawing r:id="rId1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127F8-58C1-4AD7-A75D-E22B609BD5EB}">
  <dimension ref="A2:J54"/>
  <sheetViews>
    <sheetView workbookViewId="0">
      <selection activeCell="I20" sqref="I20"/>
    </sheetView>
  </sheetViews>
  <sheetFormatPr defaultRowHeight="15" x14ac:dyDescent="0.25"/>
  <cols>
    <col min="1" max="1" width="21.5703125" bestFit="1" customWidth="1"/>
    <col min="2" max="2" width="18.140625" bestFit="1" customWidth="1"/>
    <col min="3" max="3" width="11.28515625" bestFit="1" customWidth="1"/>
    <col min="4" max="4" width="14.7109375" bestFit="1" customWidth="1"/>
    <col min="5" max="5" width="14.28515625" bestFit="1" customWidth="1"/>
    <col min="6" max="6" width="11.28515625" bestFit="1" customWidth="1"/>
  </cols>
  <sheetData>
    <row r="2" spans="1:10" ht="19.5" x14ac:dyDescent="0.25">
      <c r="A2" s="41" t="s">
        <v>795</v>
      </c>
      <c r="B2" s="41"/>
      <c r="C2" s="41"/>
      <c r="D2" s="41"/>
      <c r="E2" s="41"/>
      <c r="F2" s="41"/>
      <c r="G2" s="41"/>
    </row>
    <row r="3" spans="1:10" x14ac:dyDescent="0.25">
      <c r="A3" s="8" t="s">
        <v>781</v>
      </c>
      <c r="B3" t="s">
        <v>801</v>
      </c>
    </row>
    <row r="4" spans="1:10" x14ac:dyDescent="0.25">
      <c r="A4" s="9" t="s">
        <v>433</v>
      </c>
      <c r="B4" s="10">
        <v>3.7037037037037035E-2</v>
      </c>
    </row>
    <row r="5" spans="1:10" x14ac:dyDescent="0.25">
      <c r="A5" s="9" t="s">
        <v>109</v>
      </c>
      <c r="B5" s="10">
        <v>0.37037037037037035</v>
      </c>
    </row>
    <row r="6" spans="1:10" x14ac:dyDescent="0.25">
      <c r="A6" s="9" t="s">
        <v>85</v>
      </c>
      <c r="B6" s="10">
        <v>0.33333333333333331</v>
      </c>
    </row>
    <row r="7" spans="1:10" x14ac:dyDescent="0.25">
      <c r="A7" s="9" t="s">
        <v>169</v>
      </c>
      <c r="B7" s="10">
        <v>0.25925925925925924</v>
      </c>
    </row>
    <row r="8" spans="1:10" x14ac:dyDescent="0.25">
      <c r="A8" s="9" t="s">
        <v>782</v>
      </c>
      <c r="B8" s="10">
        <v>1</v>
      </c>
    </row>
    <row r="11" spans="1:10" ht="19.5" x14ac:dyDescent="0.25">
      <c r="A11" s="41" t="s">
        <v>796</v>
      </c>
      <c r="B11" s="41"/>
      <c r="C11" s="41"/>
      <c r="D11" s="41"/>
      <c r="E11" s="41"/>
      <c r="F11" s="41"/>
      <c r="G11" s="41"/>
      <c r="H11" s="9"/>
      <c r="I11" s="9"/>
      <c r="J11" s="9"/>
    </row>
    <row r="13" spans="1:10" x14ac:dyDescent="0.25">
      <c r="A13" s="8" t="s">
        <v>784</v>
      </c>
      <c r="B13" s="8" t="s">
        <v>783</v>
      </c>
    </row>
    <row r="14" spans="1:10" x14ac:dyDescent="0.25">
      <c r="A14" s="8" t="s">
        <v>781</v>
      </c>
      <c r="B14" t="s">
        <v>778</v>
      </c>
      <c r="C14" t="s">
        <v>782</v>
      </c>
    </row>
    <row r="15" spans="1:10" x14ac:dyDescent="0.25">
      <c r="A15" s="9" t="s">
        <v>433</v>
      </c>
      <c r="B15" s="42">
        <v>1</v>
      </c>
      <c r="C15" s="42">
        <v>1</v>
      </c>
    </row>
    <row r="16" spans="1:10" x14ac:dyDescent="0.25">
      <c r="A16" s="9" t="s">
        <v>85</v>
      </c>
      <c r="B16" s="42">
        <v>9</v>
      </c>
      <c r="C16" s="42">
        <v>9</v>
      </c>
    </row>
    <row r="17" spans="1:7" x14ac:dyDescent="0.25">
      <c r="A17" s="9" t="s">
        <v>169</v>
      </c>
      <c r="B17" s="42">
        <v>7</v>
      </c>
      <c r="C17" s="42">
        <v>7</v>
      </c>
    </row>
    <row r="18" spans="1:7" x14ac:dyDescent="0.25">
      <c r="A18" s="9" t="s">
        <v>109</v>
      </c>
      <c r="B18" s="42">
        <v>10</v>
      </c>
      <c r="C18" s="42">
        <v>10</v>
      </c>
    </row>
    <row r="19" spans="1:7" x14ac:dyDescent="0.25">
      <c r="A19" s="9" t="s">
        <v>782</v>
      </c>
      <c r="B19" s="42">
        <v>27</v>
      </c>
      <c r="C19" s="42">
        <v>27</v>
      </c>
    </row>
    <row r="20" spans="1:7" x14ac:dyDescent="0.25">
      <c r="A20" s="9"/>
      <c r="B20" s="10"/>
      <c r="C20" s="10"/>
      <c r="D20" s="10"/>
      <c r="E20" s="10"/>
      <c r="F20" s="10"/>
    </row>
    <row r="21" spans="1:7" x14ac:dyDescent="0.25">
      <c r="A21" s="9"/>
      <c r="B21" s="10"/>
      <c r="C21" s="10"/>
      <c r="D21" s="10"/>
      <c r="E21" s="10"/>
      <c r="F21" s="10"/>
    </row>
    <row r="22" spans="1:7" x14ac:dyDescent="0.25">
      <c r="A22" s="9"/>
      <c r="B22" s="10"/>
      <c r="C22" s="10"/>
      <c r="D22" s="10"/>
      <c r="E22" s="10"/>
      <c r="F22" s="10"/>
    </row>
    <row r="23" spans="1:7" x14ac:dyDescent="0.25">
      <c r="A23" s="9"/>
      <c r="B23" s="10"/>
      <c r="C23" s="10"/>
      <c r="D23" s="10"/>
      <c r="E23" s="10"/>
      <c r="F23" s="10"/>
    </row>
    <row r="24" spans="1:7" x14ac:dyDescent="0.25">
      <c r="A24" s="9"/>
      <c r="B24" s="10"/>
      <c r="C24" s="10"/>
      <c r="D24" s="10"/>
      <c r="E24" s="10"/>
      <c r="F24" s="10"/>
    </row>
    <row r="25" spans="1:7" x14ac:dyDescent="0.25">
      <c r="A25" s="9"/>
      <c r="B25" s="10"/>
      <c r="C25" s="10"/>
      <c r="D25" s="10"/>
      <c r="E25" s="10"/>
      <c r="F25" s="10"/>
    </row>
    <row r="26" spans="1:7" x14ac:dyDescent="0.25">
      <c r="A26" s="9"/>
      <c r="B26" s="10"/>
      <c r="C26" s="10"/>
      <c r="D26" s="10"/>
      <c r="E26" s="10"/>
      <c r="F26" s="10"/>
    </row>
    <row r="28" spans="1:7" ht="14.25" customHeight="1" x14ac:dyDescent="0.25">
      <c r="A28" s="9"/>
    </row>
    <row r="30" spans="1:7" ht="19.5" x14ac:dyDescent="0.25">
      <c r="A30" s="24" t="s">
        <v>797</v>
      </c>
      <c r="B30" s="24"/>
      <c r="C30" s="24"/>
      <c r="D30" s="24"/>
      <c r="E30" s="24"/>
      <c r="F30" s="24"/>
      <c r="G30" s="24"/>
    </row>
    <row r="52" spans="1:7" x14ac:dyDescent="0.25">
      <c r="B52" t="s">
        <v>798</v>
      </c>
    </row>
    <row r="54" spans="1:7" ht="19.5" x14ac:dyDescent="0.25">
      <c r="A54" s="41" t="s">
        <v>800</v>
      </c>
      <c r="B54" s="41"/>
      <c r="C54" s="41"/>
      <c r="D54" s="41"/>
      <c r="E54" s="41"/>
      <c r="F54" s="41"/>
      <c r="G54" s="41"/>
    </row>
  </sheetData>
  <mergeCells count="3">
    <mergeCell ref="A2:G2"/>
    <mergeCell ref="A11:G11"/>
    <mergeCell ref="A54:G54"/>
  </mergeCell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D2</vt:lpstr>
      <vt:lpstr>D3</vt:lpstr>
      <vt:lpstr>Data</vt:lpstr>
      <vt:lpstr>Questions</vt:lpstr>
      <vt:lpstr>Calculations</vt:lpstr>
      <vt:lpstr>Helper</vt:lpstr>
      <vt:lpstr>Pivot</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Kabra, Poonam</dc:creator>
  <cp:lastModifiedBy>Lalit Chaudhari</cp:lastModifiedBy>
  <cp:revision/>
  <dcterms:created xsi:type="dcterms:W3CDTF">2024-01-18T01:14:11Z</dcterms:created>
  <dcterms:modified xsi:type="dcterms:W3CDTF">2024-04-27T09:01:38Z</dcterms:modified>
</cp:coreProperties>
</file>