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filterPrivacy="1" codeName="ThisWorkbook"/>
  <xr:revisionPtr revIDLastSave="0" documentId="13_ncr:1_{C217AD7E-CD7E-3E4F-9B77-DB4DC2DCA790}" xr6:coauthVersionLast="45" xr6:coauthVersionMax="45" xr10:uidLastSave="{00000000-0000-0000-0000-000000000000}"/>
  <bookViews>
    <workbookView xWindow="340" yWindow="620" windowWidth="26160" windowHeight="16000" xr2:uid="{00000000-000D-0000-FFFF-FFFF00000000}"/>
  </bookViews>
  <sheets>
    <sheet name="ProjectSchedule" sheetId="11" r:id="rId1"/>
    <sheet name="About" sheetId="12" r:id="rId2"/>
  </sheets>
  <definedNames>
    <definedName name="Display_Week">ProjectSchedule!$C$2</definedName>
    <definedName name="_xlnm.Print_Titles" localSheetId="0">ProjectSchedule!$2:$4</definedName>
    <definedName name="Project_Start">ProjectSchedule!$C$1</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 i="11" l="1"/>
  <c r="F24" i="11" l="1"/>
  <c r="F5" i="11" l="1"/>
  <c r="C7" i="11" l="1"/>
  <c r="D7" i="11" l="1"/>
  <c r="D33" i="11" s="1"/>
  <c r="G3" i="11"/>
  <c r="F35" i="11"/>
  <c r="F34" i="11"/>
  <c r="F31" i="11"/>
  <c r="F29" i="11"/>
  <c r="F17" i="11"/>
  <c r="F12" i="11"/>
  <c r="F6" i="11"/>
  <c r="D32" i="11" l="1"/>
  <c r="C33" i="11"/>
  <c r="F33" i="11" s="1"/>
  <c r="C32" i="11"/>
  <c r="C8" i="11"/>
  <c r="D8" i="11" s="1"/>
  <c r="C9" i="11" s="1"/>
  <c r="F7" i="11"/>
  <c r="G4" i="11"/>
  <c r="F32" i="11" l="1"/>
  <c r="D9" i="11"/>
  <c r="C10" i="11" s="1"/>
  <c r="D10" i="11" s="1"/>
  <c r="F30" i="11"/>
  <c r="F8" i="11"/>
  <c r="H3" i="11"/>
  <c r="I3" i="11" s="1"/>
  <c r="J3" i="11" s="1"/>
  <c r="K3" i="11" s="1"/>
  <c r="L3" i="11" s="1"/>
  <c r="M3" i="11" s="1"/>
  <c r="N3" i="11" s="1"/>
  <c r="G2" i="11"/>
  <c r="C11" i="11" l="1"/>
  <c r="F9" i="11"/>
  <c r="F10" i="11"/>
  <c r="N2" i="11"/>
  <c r="O3" i="11"/>
  <c r="P3" i="11" s="1"/>
  <c r="Q3" i="11" s="1"/>
  <c r="R3" i="11" s="1"/>
  <c r="S3" i="11" s="1"/>
  <c r="T3" i="11" s="1"/>
  <c r="U3" i="11" s="1"/>
  <c r="H4" i="11"/>
  <c r="D11" i="11" l="1"/>
  <c r="F11" i="11" s="1"/>
  <c r="C13" i="11"/>
  <c r="D13" i="11" s="1"/>
  <c r="U2" i="11"/>
  <c r="V3" i="11"/>
  <c r="W3" i="11" s="1"/>
  <c r="X3" i="11" s="1"/>
  <c r="Y3" i="11" s="1"/>
  <c r="Z3" i="11" s="1"/>
  <c r="AA3" i="11" s="1"/>
  <c r="AB3" i="11" s="1"/>
  <c r="I4" i="11"/>
  <c r="C14" i="11" l="1"/>
  <c r="D14" i="11" s="1"/>
  <c r="C18" i="11" s="1"/>
  <c r="D18" i="11" s="1"/>
  <c r="C19" i="11" s="1"/>
  <c r="D19" i="11" s="1"/>
  <c r="F13" i="11"/>
  <c r="AC3" i="11"/>
  <c r="AD3" i="11" s="1"/>
  <c r="AE3" i="11" s="1"/>
  <c r="AF3" i="11" s="1"/>
  <c r="AG3" i="11" s="1"/>
  <c r="AH3" i="11" s="1"/>
  <c r="AB2" i="11"/>
  <c r="J4" i="11"/>
  <c r="C15" i="11" l="1"/>
  <c r="C16" i="11" s="1"/>
  <c r="AI3" i="11"/>
  <c r="AJ3" i="11" s="1"/>
  <c r="AK3" i="11" s="1"/>
  <c r="AL3" i="11" s="1"/>
  <c r="AM3" i="11" s="1"/>
  <c r="AN3" i="11" s="1"/>
  <c r="AO3" i="11" s="1"/>
  <c r="K4" i="11"/>
  <c r="F18" i="11" l="1"/>
  <c r="F19" i="11"/>
  <c r="C20" i="11"/>
  <c r="C27" i="11" s="1"/>
  <c r="D28" i="11" s="1"/>
  <c r="D15" i="11"/>
  <c r="F15" i="11" s="1"/>
  <c r="F14" i="11"/>
  <c r="AP3" i="11"/>
  <c r="AQ3" i="11" s="1"/>
  <c r="AI2" i="11"/>
  <c r="L4" i="11"/>
  <c r="C28" i="11" l="1"/>
  <c r="D25" i="11"/>
  <c r="C26" i="11"/>
  <c r="D26" i="11"/>
  <c r="D27" i="11"/>
  <c r="C25" i="11"/>
  <c r="C22" i="11"/>
  <c r="C23" i="11"/>
  <c r="D23" i="11" s="1"/>
  <c r="D20" i="11"/>
  <c r="D16" i="11"/>
  <c r="F16" i="11" s="1"/>
  <c r="AR3" i="11"/>
  <c r="AQ4" i="11"/>
  <c r="AP2" i="11"/>
  <c r="M4" i="11"/>
  <c r="F23" i="11" l="1"/>
  <c r="D22" i="11"/>
  <c r="F27" i="11"/>
  <c r="F28" i="11"/>
  <c r="F26" i="11"/>
  <c r="F25" i="11"/>
  <c r="C21" i="11"/>
  <c r="D21" i="11" s="1"/>
  <c r="F20" i="11"/>
  <c r="AS3" i="11"/>
  <c r="AR4" i="11"/>
  <c r="F21" i="11" l="1"/>
  <c r="AT3" i="11"/>
  <c r="AS4" i="11"/>
  <c r="N4" i="11"/>
  <c r="O4" i="11"/>
  <c r="AU3" i="11" l="1"/>
  <c r="AT4" i="11"/>
  <c r="P4" i="11"/>
  <c r="AV3" i="11" l="1"/>
  <c r="AW3" i="11" s="1"/>
  <c r="AU4" i="11"/>
  <c r="Q4" i="11"/>
  <c r="AW4" i="11" l="1"/>
  <c r="AX3" i="11"/>
  <c r="AW2" i="11"/>
  <c r="AV4" i="11"/>
  <c r="R4" i="11"/>
  <c r="AY3" i="11" l="1"/>
  <c r="AX4" i="11"/>
  <c r="S4" i="11"/>
  <c r="AY4" i="11" l="1"/>
  <c r="AZ3" i="11"/>
  <c r="T4" i="11"/>
  <c r="AZ4" i="11" l="1"/>
  <c r="BA3" i="11"/>
  <c r="U4" i="11"/>
  <c r="BA4" i="11" l="1"/>
  <c r="BB3" i="11"/>
  <c r="V4" i="11"/>
  <c r="BC3" i="11" l="1"/>
  <c r="BB4" i="11"/>
  <c r="W4" i="11"/>
  <c r="BC4" i="11" l="1"/>
  <c r="BD3" i="11"/>
  <c r="X4" i="11"/>
  <c r="BD4" i="11" l="1"/>
  <c r="BE3" i="11"/>
  <c r="BD2" i="11"/>
  <c r="Y4" i="11"/>
  <c r="BE4" i="11" l="1"/>
  <c r="BF3" i="11"/>
  <c r="Z4" i="11"/>
  <c r="BG3" i="11" l="1"/>
  <c r="BF4" i="11"/>
  <c r="AA4" i="11"/>
  <c r="BH3" i="11" l="1"/>
  <c r="BG4" i="11"/>
  <c r="AB4" i="11"/>
  <c r="BI3" i="11" l="1"/>
  <c r="BJ3" i="11" s="1"/>
  <c r="BJ4" i="11" s="1"/>
  <c r="BH4" i="11"/>
  <c r="AC4" i="11"/>
  <c r="BI4" i="11" l="1"/>
  <c r="AD4" i="11"/>
  <c r="AE4" i="11" l="1"/>
  <c r="AF4" i="11" l="1"/>
  <c r="AG4" i="11" l="1"/>
  <c r="AH4" i="11" l="1"/>
  <c r="AI4" i="11" l="1"/>
  <c r="AJ4" i="11" l="1"/>
  <c r="AK4" i="11" l="1"/>
  <c r="AL4" i="11" l="1"/>
  <c r="AM4" i="11" l="1"/>
  <c r="AN4" i="11" l="1"/>
  <c r="AO4" i="11" l="1"/>
  <c r="AP4" i="11" l="1"/>
</calcChain>
</file>

<file path=xl/sharedStrings.xml><?xml version="1.0" encoding="utf-8"?>
<sst xmlns="http://schemas.openxmlformats.org/spreadsheetml/2006/main" count="83" uniqueCount="68">
  <si>
    <t>Insert new rows ABOVE this one</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</si>
  <si>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</si>
  <si>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</si>
  <si>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</si>
  <si>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</si>
  <si>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</si>
  <si>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</si>
  <si>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</si>
  <si>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</si>
  <si>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</si>
  <si>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</si>
  <si>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</si>
  <si>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</si>
  <si>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</si>
  <si>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</si>
  <si>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</si>
  <si>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</si>
  <si>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</si>
  <si>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</si>
  <si>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</si>
  <si>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</si>
  <si>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</si>
  <si>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</si>
  <si>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</si>
  <si>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</si>
  <si>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</si>
  <si>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</si>
  <si>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</si>
  <si>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</si>
  <si>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</si>
  <si>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</si>
  <si>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</si>
  <si>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A = Aurelio , J = Jon,, L = Lam </t>
  </si>
  <si>
    <t>Understand the game</t>
  </si>
  <si>
    <t>A, J, L</t>
  </si>
  <si>
    <t>L</t>
  </si>
  <si>
    <t xml:space="preserve">Type of code and different properties </t>
  </si>
  <si>
    <t xml:space="preserve">interface layout and design </t>
  </si>
  <si>
    <t>Research</t>
  </si>
  <si>
    <t>Usage of game</t>
  </si>
  <si>
    <t>J</t>
  </si>
  <si>
    <t>Possible procedures to create game</t>
  </si>
  <si>
    <t>A</t>
  </si>
  <si>
    <t>Planning</t>
  </si>
  <si>
    <t>Game decision</t>
  </si>
  <si>
    <t>Code choice, language choice</t>
  </si>
  <si>
    <t>Procedure Path Decision</t>
  </si>
  <si>
    <t>Choice of development program</t>
  </si>
  <si>
    <t>implementation</t>
  </si>
  <si>
    <t>Creation of sprites</t>
  </si>
  <si>
    <t>Image handler</t>
  </si>
  <si>
    <t>Sound handler</t>
  </si>
  <si>
    <t>Input handler</t>
  </si>
  <si>
    <t>Coding</t>
  </si>
  <si>
    <t>Logic handler</t>
  </si>
  <si>
    <t>Testing</t>
  </si>
  <si>
    <t>Sefl testing</t>
  </si>
  <si>
    <t>Intergration testing</t>
  </si>
  <si>
    <t>Validation testing</t>
  </si>
  <si>
    <t>Perfornmance testing</t>
  </si>
  <si>
    <t>Documentation</t>
  </si>
  <si>
    <t>System Requirement Specification</t>
  </si>
  <si>
    <t>Software Quality Assurance Plan</t>
  </si>
  <si>
    <t>Risk Management Plan</t>
  </si>
  <si>
    <t>Project Plan</t>
  </si>
  <si>
    <t>&gt;&gt;</t>
  </si>
  <si>
    <t xml:space="preserve">   </t>
  </si>
  <si>
    <t>J &gt;&gt;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</si>
</sst>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0"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0" fontId="19"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63">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7" fontId="10" fillId="7" borderId="0" xfId="0" applyNumberFormat="1" applyFont="1" applyFill="1" applyAlignment="1">
      <alignment horizontal="center" vertical="center"/>
    </xf>
    <xf numFmtId="167" fontId="10" fillId="7" borderId="6" xfId="0" applyNumberFormat="1" applyFont="1" applyFill="1" applyBorder="1" applyAlignment="1">
      <alignment horizontal="center" vertical="center"/>
    </xf>
    <xf numFmtId="167"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0" fontId="5" fillId="9" borderId="2" xfId="0" applyFont="1" applyFill="1" applyBorder="1" applyAlignment="1">
      <alignment horizontal="left" vertical="center" indent="1"/>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0" fontId="5" fillId="6" borderId="2" xfId="0" applyFont="1" applyFill="1" applyBorder="1" applyAlignment="1">
      <alignment horizontal="left" vertical="center" indent="1"/>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0" fontId="5" fillId="5" borderId="2" xfId="0" applyFont="1" applyFill="1" applyBorder="1" applyAlignment="1">
      <alignment horizontal="left" vertical="center" indent="1"/>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0" fontId="7" fillId="2" borderId="2" xfId="0" applyFont="1" applyFill="1" applyBorder="1" applyAlignment="1">
      <alignment horizontal="left" vertical="center" indent="1"/>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9" fillId="0" borderId="0" xfId="0" applyFont="1" applyAlignment="1">
      <alignment horizontal="center"/>
    </xf>
    <xf numFmtId="0" fontId="9" fillId="0" borderId="0" xfId="6">
      <alignment vertical="top"/>
    </xf>
    <xf numFmtId="164" fontId="8" fillId="3" borderId="2" xfId="9" applyFill="1">
      <alignment horizontal="center" vertical="center"/>
    </xf>
    <xf numFmtId="164" fontId="8" fillId="4" borderId="2" xfId="9" applyFill="1">
      <alignment horizontal="center" vertical="center"/>
    </xf>
    <xf numFmtId="164" fontId="8" fillId="11" borderId="2" xfId="9" applyFill="1">
      <alignment horizontal="center" vertical="center"/>
    </xf>
    <xf numFmtId="164" fontId="8" fillId="10" borderId="2" xfId="9" applyFill="1">
      <alignment horizontal="center" vertical="center"/>
    </xf>
    <xf numFmtId="164" fontId="8" fillId="0" borderId="2" xfId="9">
      <alignment horizontal="center" vertical="center"/>
    </xf>
    <xf numFmtId="0" fontId="8" fillId="3" borderId="2" xfId="11" applyFill="1">
      <alignment horizontal="left" vertical="center" indent="2"/>
    </xf>
    <xf numFmtId="0" fontId="8" fillId="4" borderId="2" xfId="11" applyFill="1">
      <alignment horizontal="left" vertical="center" indent="2"/>
    </xf>
    <xf numFmtId="0" fontId="8" fillId="11" borderId="2" xfId="11" applyFill="1">
      <alignment horizontal="left" vertical="center" indent="2"/>
    </xf>
    <xf numFmtId="0" fontId="8" fillId="10" borderId="2" xfId="11" applyFill="1">
      <alignment horizontal="left" vertical="center" indent="2"/>
    </xf>
    <xf numFmtId="0" fontId="8" fillId="0" borderId="2" xfId="11">
      <alignment horizontal="left" vertical="center" indent="2"/>
    </xf>
    <xf numFmtId="9" fontId="0" fillId="0" borderId="9" xfId="0" applyNumberFormat="1" applyBorder="1" applyAlignment="1">
      <alignment vertical="center"/>
    </xf>
    <xf numFmtId="164" fontId="0" fillId="10" borderId="2" xfId="9" applyFont="1" applyFill="1">
      <alignment horizontal="center" vertical="center"/>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8" fillId="0" borderId="3" xfId="8">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37"/>
  <sheetViews>
    <sheetView showGridLines="0" tabSelected="1" showRuler="0" zoomScale="81" zoomScaleNormal="81" zoomScalePageLayoutView="70" workbookViewId="0">
      <pane ySplit="4" topLeftCell="A7" activePane="bottomLeft" state="frozen"/>
      <selection pane="bottomLeft" activeCell="BM25" sqref="BM25"/>
    </sheetView>
  </sheetViews>
  <sheetFormatPr baseColWidth="10" defaultColWidth="8.83203125" defaultRowHeight="30" customHeight="1" x14ac:dyDescent="0.2"/>
  <cols>
    <col min="1" max="1" width="2.6640625" style="42" customWidth="1"/>
    <col min="2" max="2" width="32.1640625" customWidth="1"/>
    <col min="3" max="3" width="10.5" style="3" customWidth="1"/>
    <col min="4" max="4" width="10.5" customWidth="1"/>
    <col min="5" max="5" width="2.6640625" customWidth="1"/>
    <col min="6" max="6" width="6.1640625" hidden="1" customWidth="1"/>
    <col min="7" max="62" width="2.5" customWidth="1"/>
    <col min="67" max="68" width="10.33203125"/>
  </cols>
  <sheetData>
    <row r="1" spans="1:62" ht="30" customHeight="1" x14ac:dyDescent="0.2">
      <c r="A1" s="42" t="s">
        <v>24</v>
      </c>
      <c r="B1" s="45" t="s">
        <v>32</v>
      </c>
      <c r="C1" s="62">
        <f ca="1" xml:space="preserve"> TODAY() - 65</f>
        <v>43736</v>
      </c>
      <c r="D1" s="62"/>
    </row>
    <row r="2" spans="1:62" ht="30" customHeight="1" x14ac:dyDescent="0.2">
      <c r="A2" s="43" t="s">
        <v>25</v>
      </c>
      <c r="C2" s="5">
        <v>1</v>
      </c>
      <c r="G2" s="59">
        <f ca="1">G3</f>
        <v>43731</v>
      </c>
      <c r="H2" s="60"/>
      <c r="I2" s="60"/>
      <c r="J2" s="60"/>
      <c r="K2" s="60"/>
      <c r="L2" s="60"/>
      <c r="M2" s="61"/>
      <c r="N2" s="59">
        <f ca="1">N3</f>
        <v>43738</v>
      </c>
      <c r="O2" s="60"/>
      <c r="P2" s="60"/>
      <c r="Q2" s="60"/>
      <c r="R2" s="60"/>
      <c r="S2" s="60"/>
      <c r="T2" s="61"/>
      <c r="U2" s="59">
        <f ca="1">U3</f>
        <v>43745</v>
      </c>
      <c r="V2" s="60"/>
      <c r="W2" s="60"/>
      <c r="X2" s="60"/>
      <c r="Y2" s="60"/>
      <c r="Z2" s="60"/>
      <c r="AA2" s="61"/>
      <c r="AB2" s="59">
        <f ca="1">AB3</f>
        <v>43752</v>
      </c>
      <c r="AC2" s="60"/>
      <c r="AD2" s="60"/>
      <c r="AE2" s="60"/>
      <c r="AF2" s="60"/>
      <c r="AG2" s="60"/>
      <c r="AH2" s="61"/>
      <c r="AI2" s="59">
        <f ca="1">AI3</f>
        <v>43759</v>
      </c>
      <c r="AJ2" s="60"/>
      <c r="AK2" s="60"/>
      <c r="AL2" s="60"/>
      <c r="AM2" s="60"/>
      <c r="AN2" s="60"/>
      <c r="AO2" s="61"/>
      <c r="AP2" s="59">
        <f ca="1">AP3</f>
        <v>43766</v>
      </c>
      <c r="AQ2" s="60"/>
      <c r="AR2" s="60"/>
      <c r="AS2" s="60"/>
      <c r="AT2" s="60"/>
      <c r="AU2" s="60"/>
      <c r="AV2" s="61"/>
      <c r="AW2" s="59">
        <f ca="1">AW3</f>
        <v>43773</v>
      </c>
      <c r="AX2" s="60"/>
      <c r="AY2" s="60"/>
      <c r="AZ2" s="60"/>
      <c r="BA2" s="60"/>
      <c r="BB2" s="60"/>
      <c r="BC2" s="61"/>
      <c r="BD2" s="59">
        <f ca="1">BD3</f>
        <v>43780</v>
      </c>
      <c r="BE2" s="60"/>
      <c r="BF2" s="60"/>
      <c r="BG2" s="60"/>
      <c r="BH2" s="60"/>
      <c r="BI2" s="60"/>
      <c r="BJ2" s="61"/>
    </row>
    <row r="3" spans="1:62" ht="15" customHeight="1" x14ac:dyDescent="0.2">
      <c r="A3" s="43" t="s">
        <v>26</v>
      </c>
      <c r="B3" s="58"/>
      <c r="C3" s="58"/>
      <c r="D3" s="58"/>
      <c r="E3" s="58"/>
      <c r="G3" s="9">
        <f ca="1">Project_Start-WEEKDAY(Project_Start,1)+2+7*(Display_Week-1)</f>
        <v>43731</v>
      </c>
      <c r="H3" s="8">
        <f ca="1">G3+1</f>
        <v>43732</v>
      </c>
      <c r="I3" s="8">
        <f t="shared" ref="I3:AV3" ca="1" si="0">H3+1</f>
        <v>43733</v>
      </c>
      <c r="J3" s="8">
        <f t="shared" ca="1" si="0"/>
        <v>43734</v>
      </c>
      <c r="K3" s="8">
        <f t="shared" ca="1" si="0"/>
        <v>43735</v>
      </c>
      <c r="L3" s="8">
        <f t="shared" ca="1" si="0"/>
        <v>43736</v>
      </c>
      <c r="M3" s="10">
        <f t="shared" ca="1" si="0"/>
        <v>43737</v>
      </c>
      <c r="N3" s="9">
        <f ca="1">M3+1</f>
        <v>43738</v>
      </c>
      <c r="O3" s="8">
        <f ca="1">N3+1</f>
        <v>43739</v>
      </c>
      <c r="P3" s="8">
        <f t="shared" ca="1" si="0"/>
        <v>43740</v>
      </c>
      <c r="Q3" s="8">
        <f t="shared" ca="1" si="0"/>
        <v>43741</v>
      </c>
      <c r="R3" s="8">
        <f t="shared" ca="1" si="0"/>
        <v>43742</v>
      </c>
      <c r="S3" s="8">
        <f t="shared" ca="1" si="0"/>
        <v>43743</v>
      </c>
      <c r="T3" s="10">
        <f t="shared" ca="1" si="0"/>
        <v>43744</v>
      </c>
      <c r="U3" s="9">
        <f ca="1">T3+1</f>
        <v>43745</v>
      </c>
      <c r="V3" s="8">
        <f ca="1">U3+1</f>
        <v>43746</v>
      </c>
      <c r="W3" s="8">
        <f t="shared" ca="1" si="0"/>
        <v>43747</v>
      </c>
      <c r="X3" s="8">
        <f t="shared" ca="1" si="0"/>
        <v>43748</v>
      </c>
      <c r="Y3" s="8">
        <f t="shared" ca="1" si="0"/>
        <v>43749</v>
      </c>
      <c r="Z3" s="8">
        <f t="shared" ca="1" si="0"/>
        <v>43750</v>
      </c>
      <c r="AA3" s="10">
        <f t="shared" ca="1" si="0"/>
        <v>43751</v>
      </c>
      <c r="AB3" s="9">
        <f ca="1">AA3+1</f>
        <v>43752</v>
      </c>
      <c r="AC3" s="8">
        <f ca="1">AB3+1</f>
        <v>43753</v>
      </c>
      <c r="AD3" s="8">
        <f t="shared" ca="1" si="0"/>
        <v>43754</v>
      </c>
      <c r="AE3" s="8">
        <f t="shared" ca="1" si="0"/>
        <v>43755</v>
      </c>
      <c r="AF3" s="8">
        <f t="shared" ca="1" si="0"/>
        <v>43756</v>
      </c>
      <c r="AG3" s="8">
        <f t="shared" ca="1" si="0"/>
        <v>43757</v>
      </c>
      <c r="AH3" s="10">
        <f t="shared" ca="1" si="0"/>
        <v>43758</v>
      </c>
      <c r="AI3" s="9">
        <f ca="1">AH3+1</f>
        <v>43759</v>
      </c>
      <c r="AJ3" s="8">
        <f ca="1">AI3+1</f>
        <v>43760</v>
      </c>
      <c r="AK3" s="8">
        <f t="shared" ca="1" si="0"/>
        <v>43761</v>
      </c>
      <c r="AL3" s="8">
        <f t="shared" ca="1" si="0"/>
        <v>43762</v>
      </c>
      <c r="AM3" s="8">
        <f t="shared" ca="1" si="0"/>
        <v>43763</v>
      </c>
      <c r="AN3" s="8">
        <f t="shared" ca="1" si="0"/>
        <v>43764</v>
      </c>
      <c r="AO3" s="10">
        <f t="shared" ca="1" si="0"/>
        <v>43765</v>
      </c>
      <c r="AP3" s="9">
        <f ca="1">AO3+1</f>
        <v>43766</v>
      </c>
      <c r="AQ3" s="8">
        <f ca="1">AP3+1</f>
        <v>43767</v>
      </c>
      <c r="AR3" s="8">
        <f t="shared" ca="1" si="0"/>
        <v>43768</v>
      </c>
      <c r="AS3" s="8">
        <f t="shared" ca="1" si="0"/>
        <v>43769</v>
      </c>
      <c r="AT3" s="8">
        <f t="shared" ca="1" si="0"/>
        <v>43770</v>
      </c>
      <c r="AU3" s="8">
        <f t="shared" ca="1" si="0"/>
        <v>43771</v>
      </c>
      <c r="AV3" s="10">
        <f t="shared" ca="1" si="0"/>
        <v>43772</v>
      </c>
      <c r="AW3" s="9">
        <f ca="1">AV3+1</f>
        <v>43773</v>
      </c>
      <c r="AX3" s="8">
        <f ca="1">AW3+1</f>
        <v>43774</v>
      </c>
      <c r="AY3" s="8">
        <f t="shared" ref="AY3:BC3" ca="1" si="1">AX3+1</f>
        <v>43775</v>
      </c>
      <c r="AZ3" s="8">
        <f t="shared" ca="1" si="1"/>
        <v>43776</v>
      </c>
      <c r="BA3" s="8">
        <f t="shared" ca="1" si="1"/>
        <v>43777</v>
      </c>
      <c r="BB3" s="8">
        <f t="shared" ca="1" si="1"/>
        <v>43778</v>
      </c>
      <c r="BC3" s="10">
        <f t="shared" ca="1" si="1"/>
        <v>43779</v>
      </c>
      <c r="BD3" s="9">
        <f ca="1">BC3+1</f>
        <v>43780</v>
      </c>
      <c r="BE3" s="8">
        <f ca="1">BD3+1</f>
        <v>43781</v>
      </c>
      <c r="BF3" s="8">
        <f t="shared" ref="BF3:BJ3" ca="1" si="2">BE3+1</f>
        <v>43782</v>
      </c>
      <c r="BG3" s="8">
        <f t="shared" ca="1" si="2"/>
        <v>43783</v>
      </c>
      <c r="BH3" s="8">
        <f t="shared" ca="1" si="2"/>
        <v>43784</v>
      </c>
      <c r="BI3" s="8">
        <f t="shared" ca="1" si="2"/>
        <v>43785</v>
      </c>
      <c r="BJ3" s="10">
        <f t="shared" ca="1" si="2"/>
        <v>43786</v>
      </c>
    </row>
    <row r="4" spans="1:62" ht="30" customHeight="1" thickBot="1" x14ac:dyDescent="0.25">
      <c r="A4" s="43" t="s">
        <v>27</v>
      </c>
      <c r="B4" s="6" t="s">
        <v>5</v>
      </c>
      <c r="C4" s="7" t="s">
        <v>2</v>
      </c>
      <c r="D4" s="7" t="s">
        <v>3</v>
      </c>
      <c r="E4" s="7"/>
      <c r="F4" s="7" t="s">
        <v>4</v>
      </c>
      <c r="G4" s="11" t="str">
        <f t="shared" ref="G4" ca="1" si="3">LEFT(TEXT(G3,"ddd"),1)</f>
        <v>M</v>
      </c>
      <c r="H4" s="11" t="str">
        <f t="shared" ref="H4:AP4" ca="1" si="4">LEFT(TEXT(H3,"ddd"),1)</f>
        <v>T</v>
      </c>
      <c r="I4" s="11" t="str">
        <f t="shared" ca="1" si="4"/>
        <v>W</v>
      </c>
      <c r="J4" s="11" t="str">
        <f t="shared" ca="1" si="4"/>
        <v>T</v>
      </c>
      <c r="K4" s="11" t="str">
        <f t="shared" ca="1" si="4"/>
        <v>F</v>
      </c>
      <c r="L4" s="11" t="str">
        <f t="shared" ca="1" si="4"/>
        <v>S</v>
      </c>
      <c r="M4" s="11" t="str">
        <f t="shared" ca="1" si="4"/>
        <v>S</v>
      </c>
      <c r="N4" s="11" t="str">
        <f t="shared" ca="1" si="4"/>
        <v>M</v>
      </c>
      <c r="O4" s="11" t="str">
        <f t="shared" ca="1" si="4"/>
        <v>T</v>
      </c>
      <c r="P4" s="11" t="str">
        <f t="shared" ca="1" si="4"/>
        <v>W</v>
      </c>
      <c r="Q4" s="11" t="str">
        <f t="shared" ca="1" si="4"/>
        <v>T</v>
      </c>
      <c r="R4" s="11" t="str">
        <f t="shared" ca="1" si="4"/>
        <v>F</v>
      </c>
      <c r="S4" s="11" t="str">
        <f t="shared" ca="1" si="4"/>
        <v>S</v>
      </c>
      <c r="T4" s="11" t="str">
        <f t="shared" ca="1" si="4"/>
        <v>S</v>
      </c>
      <c r="U4" s="11" t="str">
        <f t="shared" ca="1" si="4"/>
        <v>M</v>
      </c>
      <c r="V4" s="11" t="str">
        <f t="shared" ca="1" si="4"/>
        <v>T</v>
      </c>
      <c r="W4" s="11" t="str">
        <f t="shared" ca="1" si="4"/>
        <v>W</v>
      </c>
      <c r="X4" s="11" t="str">
        <f t="shared" ca="1" si="4"/>
        <v>T</v>
      </c>
      <c r="Y4" s="11" t="str">
        <f t="shared" ca="1" si="4"/>
        <v>F</v>
      </c>
      <c r="Z4" s="11" t="str">
        <f t="shared" ca="1" si="4"/>
        <v>S</v>
      </c>
      <c r="AA4" s="11" t="str">
        <f t="shared" ca="1" si="4"/>
        <v>S</v>
      </c>
      <c r="AB4" s="11" t="str">
        <f t="shared" ca="1" si="4"/>
        <v>M</v>
      </c>
      <c r="AC4" s="11" t="str">
        <f t="shared" ca="1" si="4"/>
        <v>T</v>
      </c>
      <c r="AD4" s="11" t="str">
        <f t="shared" ca="1" si="4"/>
        <v>W</v>
      </c>
      <c r="AE4" s="11" t="str">
        <f t="shared" ca="1" si="4"/>
        <v>T</v>
      </c>
      <c r="AF4" s="11" t="str">
        <f t="shared" ca="1" si="4"/>
        <v>F</v>
      </c>
      <c r="AG4" s="11" t="str">
        <f t="shared" ca="1" si="4"/>
        <v>S</v>
      </c>
      <c r="AH4" s="11" t="str">
        <f t="shared" ca="1" si="4"/>
        <v>S</v>
      </c>
      <c r="AI4" s="11" t="str">
        <f t="shared" ca="1" si="4"/>
        <v>M</v>
      </c>
      <c r="AJ4" s="11" t="str">
        <f t="shared" ca="1" si="4"/>
        <v>T</v>
      </c>
      <c r="AK4" s="11" t="str">
        <f t="shared" ca="1" si="4"/>
        <v>W</v>
      </c>
      <c r="AL4" s="11" t="str">
        <f t="shared" ca="1" si="4"/>
        <v>T</v>
      </c>
      <c r="AM4" s="11" t="str">
        <f t="shared" ca="1" si="4"/>
        <v>F</v>
      </c>
      <c r="AN4" s="11" t="str">
        <f t="shared" ca="1" si="4"/>
        <v>S</v>
      </c>
      <c r="AO4" s="11" t="str">
        <f t="shared" ca="1" si="4"/>
        <v>S</v>
      </c>
      <c r="AP4" s="11" t="str">
        <f t="shared" ca="1" si="4"/>
        <v>M</v>
      </c>
      <c r="AQ4" s="11" t="str">
        <f t="shared" ref="AQ4:BJ4" ca="1" si="5">LEFT(TEXT(AQ3,"ddd"),1)</f>
        <v>T</v>
      </c>
      <c r="AR4" s="11" t="str">
        <f t="shared" ca="1" si="5"/>
        <v>W</v>
      </c>
      <c r="AS4" s="11" t="str">
        <f t="shared" ca="1" si="5"/>
        <v>T</v>
      </c>
      <c r="AT4" s="11" t="str">
        <f t="shared" ca="1" si="5"/>
        <v>F</v>
      </c>
      <c r="AU4" s="11" t="str">
        <f t="shared" ca="1" si="5"/>
        <v>S</v>
      </c>
      <c r="AV4" s="11" t="str">
        <f t="shared" ca="1" si="5"/>
        <v>S</v>
      </c>
      <c r="AW4" s="11" t="str">
        <f t="shared" ca="1" si="5"/>
        <v>M</v>
      </c>
      <c r="AX4" s="11" t="str">
        <f t="shared" ca="1" si="5"/>
        <v>T</v>
      </c>
      <c r="AY4" s="11" t="str">
        <f t="shared" ca="1" si="5"/>
        <v>W</v>
      </c>
      <c r="AZ4" s="11" t="str">
        <f t="shared" ca="1" si="5"/>
        <v>T</v>
      </c>
      <c r="BA4" s="11" t="str">
        <f t="shared" ca="1" si="5"/>
        <v>F</v>
      </c>
      <c r="BB4" s="11" t="str">
        <f t="shared" ca="1" si="5"/>
        <v>S</v>
      </c>
      <c r="BC4" s="11" t="str">
        <f t="shared" ca="1" si="5"/>
        <v>S</v>
      </c>
      <c r="BD4" s="11" t="str">
        <f t="shared" ca="1" si="5"/>
        <v>M</v>
      </c>
      <c r="BE4" s="11" t="str">
        <f t="shared" ca="1" si="5"/>
        <v>T</v>
      </c>
      <c r="BF4" s="11" t="str">
        <f t="shared" ca="1" si="5"/>
        <v>W</v>
      </c>
      <c r="BG4" s="11" t="str">
        <f t="shared" ca="1" si="5"/>
        <v>T</v>
      </c>
      <c r="BH4" s="11" t="str">
        <f t="shared" ca="1" si="5"/>
        <v>F</v>
      </c>
      <c r="BI4" s="11" t="str">
        <f t="shared" ca="1" si="5"/>
        <v>S</v>
      </c>
      <c r="BJ4" s="11" t="str">
        <f t="shared" ca="1" si="5"/>
        <v>S</v>
      </c>
    </row>
    <row r="5" spans="1:62" ht="30" hidden="1" customHeight="1" thickBot="1" x14ac:dyDescent="0.25">
      <c r="A5" s="42" t="s">
        <v>23</v>
      </c>
      <c r="C5"/>
      <c r="F5" t="str">
        <f>IF(OR(ISBLANK(task_start),ISBLANK(task_end)),"",task_end-task_start+1)</f>
        <v/>
      </c>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row>
    <row r="6" spans="1:62" s="2" customFormat="1" ht="30" customHeight="1" thickBot="1" x14ac:dyDescent="0.25">
      <c r="A6" s="43" t="s">
        <v>28</v>
      </c>
      <c r="B6" s="13" t="s">
        <v>38</v>
      </c>
      <c r="C6" s="14"/>
      <c r="D6" s="15"/>
      <c r="E6" s="12"/>
      <c r="F6" s="12" t="str">
        <f t="shared" ref="F6:F35" si="6">IF(OR(ISBLANK(task_start),ISBLANK(task_end)),"",task_end-task_start+1)</f>
        <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row>
    <row r="7" spans="1:62" s="2" customFormat="1" ht="30" customHeight="1" thickBot="1" x14ac:dyDescent="0.25">
      <c r="A7" s="43" t="s">
        <v>29</v>
      </c>
      <c r="B7" s="51" t="s">
        <v>33</v>
      </c>
      <c r="C7" s="46">
        <f ca="1">Project_Start</f>
        <v>43736</v>
      </c>
      <c r="D7" s="46">
        <f ca="1">C7+7</f>
        <v>43743</v>
      </c>
      <c r="E7" s="12"/>
      <c r="F7" s="12">
        <f t="shared" ca="1" si="6"/>
        <v>8</v>
      </c>
      <c r="G7" s="29"/>
      <c r="H7" s="29"/>
      <c r="I7" s="29"/>
      <c r="J7" s="29"/>
      <c r="K7" s="29"/>
      <c r="L7" s="56" t="s">
        <v>34</v>
      </c>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row>
    <row r="8" spans="1:62" s="2" customFormat="1" ht="30" customHeight="1" thickBot="1" x14ac:dyDescent="0.25">
      <c r="A8" s="43" t="s">
        <v>30</v>
      </c>
      <c r="B8" s="51" t="s">
        <v>36</v>
      </c>
      <c r="C8" s="46">
        <f ca="1">D7</f>
        <v>43743</v>
      </c>
      <c r="D8" s="46">
        <f ca="1">C8+5</f>
        <v>43748</v>
      </c>
      <c r="E8" s="12"/>
      <c r="F8" s="12">
        <f t="shared" ca="1" si="6"/>
        <v>6</v>
      </c>
      <c r="G8" s="29"/>
      <c r="H8" s="29"/>
      <c r="I8" s="29"/>
      <c r="J8" s="29"/>
      <c r="K8" s="29"/>
      <c r="L8" s="29"/>
      <c r="M8" s="29"/>
      <c r="N8" s="29"/>
      <c r="O8" s="29"/>
      <c r="P8" s="29"/>
      <c r="Q8" s="29" t="s">
        <v>34</v>
      </c>
      <c r="R8" s="29"/>
      <c r="S8" s="30"/>
      <c r="T8" s="30"/>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row>
    <row r="9" spans="1:62" s="2" customFormat="1" ht="30" customHeight="1" thickBot="1" x14ac:dyDescent="0.25">
      <c r="A9" s="42"/>
      <c r="B9" s="51" t="s">
        <v>37</v>
      </c>
      <c r="C9" s="46">
        <f ca="1">D8-2</f>
        <v>43746</v>
      </c>
      <c r="D9" s="46">
        <f ca="1">C9+14</f>
        <v>43760</v>
      </c>
      <c r="E9" s="12"/>
      <c r="F9" s="12">
        <f t="shared" ca="1" si="6"/>
        <v>15</v>
      </c>
      <c r="G9" s="29"/>
      <c r="H9" s="29"/>
      <c r="I9" s="29"/>
      <c r="J9" s="29"/>
      <c r="K9" s="29"/>
      <c r="L9" s="29"/>
      <c r="M9" s="29"/>
      <c r="N9" s="29"/>
      <c r="O9" s="29"/>
      <c r="P9" s="29"/>
      <c r="Q9" s="29"/>
      <c r="R9" s="29"/>
      <c r="S9" s="29"/>
      <c r="T9" s="29"/>
      <c r="U9" s="29"/>
      <c r="V9" s="29"/>
      <c r="W9" s="29"/>
      <c r="X9" s="29"/>
      <c r="Y9" s="29" t="s">
        <v>35</v>
      </c>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row>
    <row r="10" spans="1:62" s="2" customFormat="1" ht="30" customHeight="1" thickBot="1" x14ac:dyDescent="0.25">
      <c r="A10" s="42"/>
      <c r="B10" s="51" t="s">
        <v>39</v>
      </c>
      <c r="C10" s="46">
        <f ca="1">D9-3</f>
        <v>43757</v>
      </c>
      <c r="D10" s="46">
        <f ca="1">C10+7</f>
        <v>43764</v>
      </c>
      <c r="E10" s="12"/>
      <c r="F10" s="12">
        <f t="shared" ca="1" si="6"/>
        <v>8</v>
      </c>
      <c r="G10" s="29"/>
      <c r="H10" s="29"/>
      <c r="I10" s="29"/>
      <c r="J10" s="29"/>
      <c r="K10" s="29"/>
      <c r="L10" s="29"/>
      <c r="M10" s="29"/>
      <c r="N10" s="29"/>
      <c r="O10" s="29"/>
      <c r="P10" s="29"/>
      <c r="Q10" s="29"/>
      <c r="R10" s="29"/>
      <c r="S10" s="29"/>
      <c r="T10" s="29"/>
      <c r="U10" s="29"/>
      <c r="V10" s="29"/>
      <c r="W10" s="30"/>
      <c r="X10" s="29"/>
      <c r="Y10" s="29"/>
      <c r="Z10" s="29"/>
      <c r="AA10" s="29"/>
      <c r="AB10" s="29"/>
      <c r="AC10" s="29"/>
      <c r="AD10" s="29"/>
      <c r="AE10" s="29"/>
      <c r="AF10" s="29" t="s">
        <v>40</v>
      </c>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row>
    <row r="11" spans="1:62" s="2" customFormat="1" ht="30" customHeight="1" thickBot="1" x14ac:dyDescent="0.25">
      <c r="A11" s="42"/>
      <c r="B11" s="51" t="s">
        <v>41</v>
      </c>
      <c r="C11" s="46">
        <f ca="1">C10 + 2</f>
        <v>43759</v>
      </c>
      <c r="D11" s="46">
        <f ca="1">C11+18</f>
        <v>43777</v>
      </c>
      <c r="E11" s="12"/>
      <c r="F11" s="12">
        <f t="shared" ca="1" si="6"/>
        <v>19</v>
      </c>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t="s">
        <v>42</v>
      </c>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row>
    <row r="12" spans="1:62" s="2" customFormat="1" ht="30" customHeight="1" thickBot="1" x14ac:dyDescent="0.25">
      <c r="A12" s="43" t="s">
        <v>31</v>
      </c>
      <c r="B12" s="16" t="s">
        <v>43</v>
      </c>
      <c r="C12" s="17"/>
      <c r="D12" s="18"/>
      <c r="E12" s="12"/>
      <c r="F12" s="12" t="str">
        <f t="shared" si="6"/>
        <v/>
      </c>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row>
    <row r="13" spans="1:62" s="2" customFormat="1" ht="30" customHeight="1" thickBot="1" x14ac:dyDescent="0.25">
      <c r="A13" s="43"/>
      <c r="B13" s="52" t="s">
        <v>44</v>
      </c>
      <c r="C13" s="47">
        <f ca="1">C11+14</f>
        <v>43773</v>
      </c>
      <c r="D13" s="47">
        <f ca="1">C13+7</f>
        <v>43780</v>
      </c>
      <c r="E13" s="12"/>
      <c r="F13" s="12">
        <f t="shared" ca="1" si="6"/>
        <v>8</v>
      </c>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t="s">
        <v>35</v>
      </c>
      <c r="AY13" s="29"/>
      <c r="AZ13" s="29"/>
      <c r="BA13" s="29"/>
      <c r="BB13" s="29"/>
      <c r="BC13" s="29"/>
      <c r="BD13" s="29"/>
      <c r="BE13" s="29"/>
      <c r="BF13" s="29"/>
      <c r="BG13" s="29"/>
      <c r="BH13" s="29"/>
      <c r="BI13" s="29"/>
      <c r="BJ13" s="29"/>
    </row>
    <row r="14" spans="1:62" s="2" customFormat="1" ht="30" customHeight="1" thickBot="1" x14ac:dyDescent="0.25">
      <c r="A14" s="42"/>
      <c r="B14" s="52" t="s">
        <v>45</v>
      </c>
      <c r="C14" s="47">
        <f ca="1">C13+2</f>
        <v>43775</v>
      </c>
      <c r="D14" s="47">
        <f ca="1">C14+7</f>
        <v>43782</v>
      </c>
      <c r="E14" s="12"/>
      <c r="F14" s="12">
        <f t="shared" ca="1" si="6"/>
        <v>8</v>
      </c>
      <c r="G14" s="29"/>
      <c r="H14" s="29"/>
      <c r="I14" s="29"/>
      <c r="J14" s="29"/>
      <c r="K14" s="29"/>
      <c r="L14" s="29"/>
      <c r="M14" s="29"/>
      <c r="N14" s="29"/>
      <c r="O14" s="29"/>
      <c r="P14" s="29"/>
      <c r="Q14" s="29"/>
      <c r="R14" s="29"/>
      <c r="S14" s="30"/>
      <c r="T14" s="30"/>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t="s">
        <v>42</v>
      </c>
      <c r="AY14" s="29"/>
      <c r="AZ14" s="29"/>
      <c r="BA14" s="29"/>
      <c r="BB14" s="29"/>
      <c r="BC14" s="29"/>
      <c r="BD14" s="29"/>
      <c r="BE14" s="29"/>
      <c r="BF14" s="29"/>
      <c r="BG14" s="29"/>
      <c r="BH14" s="29"/>
      <c r="BI14" s="29"/>
      <c r="BJ14" s="29"/>
    </row>
    <row r="15" spans="1:62" s="2" customFormat="1" ht="30" customHeight="1" thickBot="1" x14ac:dyDescent="0.25">
      <c r="A15" s="42"/>
      <c r="B15" s="52" t="s">
        <v>46</v>
      </c>
      <c r="C15" s="47">
        <f ca="1">D14</f>
        <v>43782</v>
      </c>
      <c r="D15" s="47">
        <f ca="1">C15+10</f>
        <v>43792</v>
      </c>
      <c r="E15" s="12"/>
      <c r="F15" s="12">
        <f t="shared" ca="1" si="6"/>
        <v>11</v>
      </c>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t="s">
        <v>40</v>
      </c>
      <c r="BF15" s="29"/>
      <c r="BG15" s="29"/>
      <c r="BH15" s="29" t="s">
        <v>66</v>
      </c>
      <c r="BI15" s="29" t="s">
        <v>65</v>
      </c>
      <c r="BJ15" s="29"/>
    </row>
    <row r="16" spans="1:62" s="2" customFormat="1" ht="30" customHeight="1" thickBot="1" x14ac:dyDescent="0.25">
      <c r="A16" s="42"/>
      <c r="B16" s="52" t="s">
        <v>47</v>
      </c>
      <c r="C16" s="47">
        <f ca="1">C15+7</f>
        <v>43789</v>
      </c>
      <c r="D16" s="47">
        <f ca="1">C16+7</f>
        <v>43796</v>
      </c>
      <c r="E16" s="12"/>
      <c r="F16" s="12">
        <f t="shared" ca="1" si="6"/>
        <v>8</v>
      </c>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t="s">
        <v>67</v>
      </c>
      <c r="BJ16" s="29"/>
    </row>
    <row r="17" spans="1:62" s="2" customFormat="1" ht="30" customHeight="1" thickBot="1" x14ac:dyDescent="0.25">
      <c r="A17" s="42" t="s">
        <v>20</v>
      </c>
      <c r="B17" s="19" t="s">
        <v>48</v>
      </c>
      <c r="C17" s="20"/>
      <c r="D17" s="21"/>
      <c r="E17" s="12"/>
      <c r="F17" s="12" t="str">
        <f t="shared" si="6"/>
        <v/>
      </c>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row>
    <row r="18" spans="1:62" s="2" customFormat="1" ht="30" customHeight="1" thickBot="1" x14ac:dyDescent="0.25">
      <c r="A18" s="42"/>
      <c r="B18" s="53" t="s">
        <v>49</v>
      </c>
      <c r="C18" s="48">
        <f ca="1">D14</f>
        <v>43782</v>
      </c>
      <c r="D18" s="48">
        <f ca="1">C18+8</f>
        <v>43790</v>
      </c>
      <c r="E18" s="12"/>
      <c r="F18" s="12">
        <f t="shared" ca="1" si="6"/>
        <v>9</v>
      </c>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t="s">
        <v>42</v>
      </c>
      <c r="BF18" s="29"/>
      <c r="BG18" s="29"/>
      <c r="BH18" s="29"/>
      <c r="BI18" s="29" t="s">
        <v>65</v>
      </c>
      <c r="BJ18" s="29"/>
    </row>
    <row r="19" spans="1:62" s="2" customFormat="1" ht="30" customHeight="1" thickBot="1" x14ac:dyDescent="0.25">
      <c r="A19" s="42"/>
      <c r="B19" s="53" t="s">
        <v>50</v>
      </c>
      <c r="C19" s="48">
        <f ca="1">D18-3</f>
        <v>43787</v>
      </c>
      <c r="D19" s="48">
        <f ca="1">C19+3</f>
        <v>43790</v>
      </c>
      <c r="E19" s="12"/>
      <c r="F19" s="12">
        <f t="shared" ca="1" si="6"/>
        <v>4</v>
      </c>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t="s">
        <v>40</v>
      </c>
      <c r="BI19" s="29" t="s">
        <v>65</v>
      </c>
      <c r="BJ19" s="29"/>
    </row>
    <row r="20" spans="1:62" s="2" customFormat="1" ht="30" customHeight="1" thickBot="1" x14ac:dyDescent="0.25">
      <c r="A20" s="42"/>
      <c r="B20" s="53" t="s">
        <v>51</v>
      </c>
      <c r="C20" s="48">
        <f ca="1">C19+5</f>
        <v>43792</v>
      </c>
      <c r="D20" s="48">
        <f ca="1">C20+5</f>
        <v>43797</v>
      </c>
      <c r="E20" s="12"/>
      <c r="F20" s="12">
        <f t="shared" ca="1" si="6"/>
        <v>6</v>
      </c>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row>
    <row r="21" spans="1:62" s="2" customFormat="1" ht="30" customHeight="1" thickBot="1" x14ac:dyDescent="0.25">
      <c r="A21" s="42"/>
      <c r="B21" s="53" t="s">
        <v>52</v>
      </c>
      <c r="C21" s="48">
        <f ca="1">D20+1</f>
        <v>43798</v>
      </c>
      <c r="D21" s="48">
        <f ca="1">C21+1</f>
        <v>43799</v>
      </c>
      <c r="E21" s="12"/>
      <c r="F21" s="12">
        <f t="shared" ca="1" si="6"/>
        <v>2</v>
      </c>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row>
    <row r="22" spans="1:62" s="2" customFormat="1" ht="30" customHeight="1" thickBot="1" x14ac:dyDescent="0.25">
      <c r="A22" s="42"/>
      <c r="B22" s="53" t="s">
        <v>54</v>
      </c>
      <c r="C22" s="48">
        <f ca="1">C20-16</f>
        <v>43776</v>
      </c>
      <c r="D22" s="48">
        <f ca="1">C23+20</f>
        <v>43797</v>
      </c>
      <c r="E22" s="12"/>
      <c r="F22" s="12"/>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t="s">
        <v>42</v>
      </c>
      <c r="BA22" s="29"/>
      <c r="BB22" s="29"/>
      <c r="BC22" s="29"/>
      <c r="BD22" s="29"/>
      <c r="BE22" s="29"/>
      <c r="BF22" s="29"/>
      <c r="BG22" s="29"/>
      <c r="BH22" s="29"/>
      <c r="BI22" s="29"/>
      <c r="BJ22" s="29" t="s">
        <v>65</v>
      </c>
    </row>
    <row r="23" spans="1:62" s="2" customFormat="1" ht="30" customHeight="1" thickBot="1" x14ac:dyDescent="0.25">
      <c r="A23" s="42"/>
      <c r="B23" s="53" t="s">
        <v>53</v>
      </c>
      <c r="C23" s="48">
        <f ca="1">C20-15</f>
        <v>43777</v>
      </c>
      <c r="D23" s="48">
        <f ca="1">C23+23</f>
        <v>43800</v>
      </c>
      <c r="E23" s="12"/>
      <c r="F23" s="12">
        <f t="shared" ca="1" si="6"/>
        <v>24</v>
      </c>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t="s">
        <v>34</v>
      </c>
      <c r="BD23" s="29"/>
      <c r="BE23" s="29"/>
      <c r="BF23" s="29"/>
      <c r="BG23" s="29"/>
      <c r="BH23" s="29"/>
      <c r="BI23" s="29"/>
      <c r="BJ23" s="29" t="s">
        <v>65</v>
      </c>
    </row>
    <row r="24" spans="1:62" s="2" customFormat="1" ht="30" customHeight="1" thickBot="1" x14ac:dyDescent="0.25">
      <c r="A24" s="42" t="s">
        <v>20</v>
      </c>
      <c r="B24" s="22" t="s">
        <v>55</v>
      </c>
      <c r="C24" s="23"/>
      <c r="D24" s="24"/>
      <c r="E24" s="12"/>
      <c r="F24" s="12" t="str">
        <f t="shared" si="6"/>
        <v/>
      </c>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row>
    <row r="25" spans="1:62" s="2" customFormat="1" ht="30" customHeight="1" thickBot="1" x14ac:dyDescent="0.25">
      <c r="A25" s="42"/>
      <c r="B25" s="54" t="s">
        <v>56</v>
      </c>
      <c r="C25" s="49">
        <f ca="1">C20+6</f>
        <v>43798</v>
      </c>
      <c r="D25" s="57">
        <f ca="1">C20+8</f>
        <v>43800</v>
      </c>
      <c r="E25" s="12"/>
      <c r="F25" s="12">
        <f t="shared" ca="1" si="6"/>
        <v>3</v>
      </c>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row>
    <row r="26" spans="1:62" s="2" customFormat="1" ht="30" customHeight="1" thickBot="1" x14ac:dyDescent="0.25">
      <c r="A26" s="42"/>
      <c r="B26" s="54" t="s">
        <v>57</v>
      </c>
      <c r="C26" s="49">
        <f ca="1">C20+3</f>
        <v>43795</v>
      </c>
      <c r="D26" s="49">
        <f ca="1">C20+7</f>
        <v>43799</v>
      </c>
      <c r="E26" s="12"/>
      <c r="F26" s="12">
        <f t="shared" ca="1" si="6"/>
        <v>5</v>
      </c>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row>
    <row r="27" spans="1:62" s="2" customFormat="1" ht="30" customHeight="1" thickBot="1" x14ac:dyDescent="0.25">
      <c r="A27" s="42"/>
      <c r="B27" s="54" t="s">
        <v>58</v>
      </c>
      <c r="C27" s="49">
        <f ca="1">C20+3</f>
        <v>43795</v>
      </c>
      <c r="D27" s="49">
        <f ca="1">C20+9</f>
        <v>43801</v>
      </c>
      <c r="E27" s="12"/>
      <c r="F27" s="12">
        <f t="shared" ca="1" si="6"/>
        <v>7</v>
      </c>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row>
    <row r="28" spans="1:62" s="2" customFormat="1" ht="30" customHeight="1" thickBot="1" x14ac:dyDescent="0.25">
      <c r="A28" s="42"/>
      <c r="B28" s="54" t="s">
        <v>59</v>
      </c>
      <c r="C28" s="49">
        <f ca="1">C27</f>
        <v>43795</v>
      </c>
      <c r="D28" s="49">
        <f ca="1">C27+6</f>
        <v>43801</v>
      </c>
      <c r="E28" s="12"/>
      <c r="F28" s="12">
        <f t="shared" ca="1" si="6"/>
        <v>7</v>
      </c>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row>
    <row r="29" spans="1:62" s="2" customFormat="1" ht="30" customHeight="1" thickBot="1" x14ac:dyDescent="0.25">
      <c r="A29" s="42" t="s">
        <v>22</v>
      </c>
      <c r="B29" s="22" t="s">
        <v>60</v>
      </c>
      <c r="C29" s="23"/>
      <c r="D29" s="24"/>
      <c r="E29" s="12"/>
      <c r="F29" s="12" t="str">
        <f t="shared" si="6"/>
        <v/>
      </c>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row>
    <row r="30" spans="1:62" s="2" customFormat="1" ht="30" customHeight="1" thickBot="1" x14ac:dyDescent="0.25">
      <c r="A30" s="43" t="s">
        <v>21</v>
      </c>
      <c r="B30" s="54" t="s">
        <v>61</v>
      </c>
      <c r="C30" s="49"/>
      <c r="D30" s="49"/>
      <c r="E30" s="12"/>
      <c r="F30" s="12" t="str">
        <f t="shared" si="6"/>
        <v/>
      </c>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row>
    <row r="31" spans="1:62" ht="30" customHeight="1" thickBot="1" x14ac:dyDescent="0.25">
      <c r="B31" s="54" t="s">
        <v>62</v>
      </c>
      <c r="C31" s="49"/>
      <c r="D31" s="49"/>
      <c r="E31" s="12"/>
      <c r="F31" s="12" t="str">
        <f t="shared" si="6"/>
        <v/>
      </c>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row>
    <row r="32" spans="1:62" ht="30" customHeight="1" thickBot="1" x14ac:dyDescent="0.25">
      <c r="B32" s="54" t="s">
        <v>63</v>
      </c>
      <c r="C32" s="49">
        <f ca="1">D7</f>
        <v>43743</v>
      </c>
      <c r="D32" s="49">
        <f ca="1">D7+3</f>
        <v>43746</v>
      </c>
      <c r="E32" s="12"/>
      <c r="F32" s="12">
        <f t="shared" ca="1" si="6"/>
        <v>4</v>
      </c>
      <c r="G32" s="29"/>
      <c r="H32" s="29"/>
      <c r="I32" s="29"/>
      <c r="J32" s="29"/>
      <c r="K32" s="29"/>
      <c r="L32" s="29"/>
      <c r="M32" s="29"/>
      <c r="N32" s="29"/>
      <c r="O32" s="29"/>
      <c r="P32" s="29"/>
      <c r="Q32" s="29" t="s">
        <v>40</v>
      </c>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row>
    <row r="33" spans="2:62" ht="30" customHeight="1" thickBot="1" x14ac:dyDescent="0.25">
      <c r="B33" s="54" t="s">
        <v>64</v>
      </c>
      <c r="C33" s="49">
        <f ca="1">D7</f>
        <v>43743</v>
      </c>
      <c r="D33" s="49">
        <f ca="1">D7+3</f>
        <v>43746</v>
      </c>
      <c r="E33" s="12"/>
      <c r="F33" s="12">
        <f t="shared" ca="1" si="6"/>
        <v>4</v>
      </c>
      <c r="G33" s="29"/>
      <c r="H33" s="29"/>
      <c r="I33" s="29"/>
      <c r="J33" s="29"/>
      <c r="K33" s="29"/>
      <c r="L33" s="29"/>
      <c r="M33" s="29"/>
      <c r="N33" s="29"/>
      <c r="O33" s="29"/>
      <c r="P33" s="29" t="s">
        <v>34</v>
      </c>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row>
    <row r="34" spans="2:62" ht="30" customHeight="1" thickBot="1" x14ac:dyDescent="0.25">
      <c r="B34" s="55"/>
      <c r="C34" s="50"/>
      <c r="D34" s="50"/>
      <c r="E34" s="12"/>
      <c r="F34" s="12" t="str">
        <f t="shared" si="6"/>
        <v/>
      </c>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row>
    <row r="35" spans="2:62" ht="30" customHeight="1" thickBot="1" x14ac:dyDescent="0.25">
      <c r="B35" s="25" t="s">
        <v>0</v>
      </c>
      <c r="C35" s="26"/>
      <c r="D35" s="27"/>
      <c r="E35" s="28"/>
      <c r="F35" s="28" t="str">
        <f t="shared" si="6"/>
        <v/>
      </c>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2:62" ht="30" customHeight="1" x14ac:dyDescent="0.2">
      <c r="E36" s="4"/>
    </row>
    <row r="37" spans="2:62" ht="30" customHeight="1" x14ac:dyDescent="0.2">
      <c r="D37" s="44"/>
    </row>
  </sheetData>
  <mergeCells count="10">
    <mergeCell ref="C1:D1"/>
    <mergeCell ref="G2:M2"/>
    <mergeCell ref="N2:T2"/>
    <mergeCell ref="U2:AA2"/>
    <mergeCell ref="AB2:AH2"/>
    <mergeCell ref="B3:E3"/>
    <mergeCell ref="AI2:AO2"/>
    <mergeCell ref="AP2:AV2"/>
    <mergeCell ref="AW2:BC2"/>
    <mergeCell ref="BD2:BJ2"/>
  </mergeCells>
  <conditionalFormatting sqref="G3:BJ35">
    <cfRule type="expression" dxfId="2" priority="36">
      <formula>AND(TODAY()&gt;=G$3,TODAY()&lt;H$3)</formula>
    </cfRule>
  </conditionalFormatting>
  <conditionalFormatting sqref="G5:BJ35">
    <cfRule type="expression" dxfId="1" priority="30">
      <formula>AND(task_start&lt;=G$3,ROUNDDOWN((task_end-task_start+1)*task_progress,0)+task_start-1&gt;=G$3)</formula>
    </cfRule>
    <cfRule type="expression" dxfId="0" priority="31" stopIfTrue="1">
      <formula>AND(task_end&gt;=G$3,task_start&lt;H$3)</formula>
    </cfRule>
  </conditionalFormatting>
  <dataValidations count="1">
    <dataValidation type="whole" operator="greaterThanOrEqual" allowBlank="1" showInputMessage="1" promptTitle="Display Week" prompt="Changing this number will scroll the Gantt Chart view." sqref="C2"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D20 C20"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32" customWidth="1"/>
    <col min="2" max="16384" width="9.1640625" style="1"/>
  </cols>
  <sheetData>
    <row r="1" spans="1:2" ht="46.5" customHeight="1" x14ac:dyDescent="0.2"/>
    <row r="2" spans="1:2" s="34" customFormat="1" ht="16" x14ac:dyDescent="0.2">
      <c r="A2" s="33" t="s">
        <v>8</v>
      </c>
      <c r="B2" s="33"/>
    </row>
    <row r="3" spans="1:2" s="38" customFormat="1" ht="27" customHeight="1" x14ac:dyDescent="0.2">
      <c r="A3" s="39" t="s">
        <v>13</v>
      </c>
      <c r="B3" s="39"/>
    </row>
    <row r="4" spans="1:2" s="35" customFormat="1" ht="26" x14ac:dyDescent="0.3">
      <c r="A4" s="36" t="s">
        <v>7</v>
      </c>
    </row>
    <row r="5" spans="1:2" ht="74" customHeight="1" x14ac:dyDescent="0.2">
      <c r="A5" s="37" t="s">
        <v>16</v>
      </c>
    </row>
    <row r="6" spans="1:2" ht="26.25" customHeight="1" x14ac:dyDescent="0.2">
      <c r="A6" s="36" t="s">
        <v>19</v>
      </c>
    </row>
    <row r="7" spans="1:2" s="32" customFormat="1" ht="205" customHeight="1" x14ac:dyDescent="0.2">
      <c r="A7" s="41" t="s">
        <v>18</v>
      </c>
    </row>
    <row r="8" spans="1:2" s="35" customFormat="1" ht="26" x14ac:dyDescent="0.3">
      <c r="A8" s="36" t="s">
        <v>9</v>
      </c>
    </row>
    <row r="9" spans="1:2" ht="48" x14ac:dyDescent="0.2">
      <c r="A9" s="37" t="s">
        <v>17</v>
      </c>
    </row>
    <row r="10" spans="1:2" s="32" customFormat="1" ht="28" customHeight="1" x14ac:dyDescent="0.2">
      <c r="A10" s="40" t="s">
        <v>15</v>
      </c>
    </row>
    <row r="11" spans="1:2" s="35" customFormat="1" ht="26" x14ac:dyDescent="0.3">
      <c r="A11" s="36" t="s">
        <v>6</v>
      </c>
    </row>
    <row r="12" spans="1:2" ht="32" x14ac:dyDescent="0.2">
      <c r="A12" s="37" t="s">
        <v>14</v>
      </c>
    </row>
    <row r="13" spans="1:2" s="32" customFormat="1" ht="28" customHeight="1" x14ac:dyDescent="0.2">
      <c r="A13" s="40" t="s">
        <v>1</v>
      </c>
    </row>
    <row r="14" spans="1:2" s="35" customFormat="1" ht="26" x14ac:dyDescent="0.3">
      <c r="A14" s="36" t="s">
        <v>10</v>
      </c>
    </row>
    <row r="15" spans="1:2" ht="75" customHeight="1" x14ac:dyDescent="0.2">
      <c r="A15" s="37" t="s">
        <v>11</v>
      </c>
    </row>
    <row r="16" spans="1:2" ht="64" x14ac:dyDescent="0.2">
      <c r="A16" s="37"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2019-12-03T04:53:13Z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