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17FC37A7-CD93-AF4D-8B14-2CB117999174}" xr6:coauthVersionLast="45" xr6:coauthVersionMax="45" xr10:uidLastSave="{00000000-0000-0000-0000-000000000000}"/>
  <bookViews>
    <workbookView xWindow="9500" yWindow="460" windowWidth="26160" windowHeight="16000"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11" l="1"/>
  <c r="D30" i="11"/>
  <c r="C28" i="11"/>
  <c r="C29" i="11"/>
  <c r="D29" i="11"/>
  <c r="D28" i="11"/>
  <c r="D27" i="11"/>
  <c r="D23" i="11"/>
  <c r="D24" i="11"/>
  <c r="D22" i="11"/>
  <c r="D21" i="11"/>
  <c r="C3" i="11" l="1"/>
  <c r="F26" i="11" l="1"/>
  <c r="F7" i="11" l="1"/>
  <c r="G5" i="11" l="1"/>
  <c r="F37" i="11"/>
  <c r="F36" i="11"/>
  <c r="F33" i="11"/>
  <c r="F31" i="11"/>
  <c r="F19" i="11"/>
  <c r="F14" i="11"/>
  <c r="F8" i="11"/>
  <c r="F35" i="11" l="1"/>
  <c r="F9" i="11"/>
  <c r="G6" i="11"/>
  <c r="F34" i="11" l="1"/>
  <c r="F32" i="11"/>
  <c r="F10" i="11"/>
  <c r="H5" i="11"/>
  <c r="I5" i="11" s="1"/>
  <c r="J5" i="11" s="1"/>
  <c r="K5" i="11" s="1"/>
  <c r="L5" i="11" s="1"/>
  <c r="M5" i="11" s="1"/>
  <c r="N5" i="11" s="1"/>
  <c r="G4" i="11"/>
  <c r="F11" i="11" l="1"/>
  <c r="F12" i="11"/>
  <c r="N4" i="11"/>
  <c r="O5" i="11"/>
  <c r="P5" i="11" s="1"/>
  <c r="Q5" i="11" s="1"/>
  <c r="R5" i="11" s="1"/>
  <c r="S5" i="11" s="1"/>
  <c r="T5" i="11" s="1"/>
  <c r="U5" i="11" s="1"/>
  <c r="H6" i="11"/>
  <c r="F13" i="11" l="1"/>
  <c r="U4" i="11"/>
  <c r="V5" i="11"/>
  <c r="W5" i="11" s="1"/>
  <c r="X5" i="11" s="1"/>
  <c r="Y5" i="11" s="1"/>
  <c r="Z5" i="11" s="1"/>
  <c r="AA5" i="11" s="1"/>
  <c r="AB5" i="11" s="1"/>
  <c r="I6" i="11"/>
  <c r="C21" i="11" l="1"/>
  <c r="F15" i="11"/>
  <c r="AC5" i="11"/>
  <c r="AD5" i="11" s="1"/>
  <c r="AE5" i="11" s="1"/>
  <c r="AF5" i="11" s="1"/>
  <c r="AG5" i="11" s="1"/>
  <c r="AH5" i="11" s="1"/>
  <c r="AB4" i="11"/>
  <c r="J6" i="11"/>
  <c r="AI5" i="11" l="1"/>
  <c r="AJ5" i="11" s="1"/>
  <c r="AK5" i="11" s="1"/>
  <c r="AL5" i="11" s="1"/>
  <c r="AM5" i="11" s="1"/>
  <c r="AN5" i="11" s="1"/>
  <c r="AO5" i="11" s="1"/>
  <c r="K6" i="11"/>
  <c r="F20" i="11" l="1"/>
  <c r="F21" i="11"/>
  <c r="C22" i="11"/>
  <c r="F17" i="11"/>
  <c r="F16" i="11"/>
  <c r="AP5" i="11"/>
  <c r="AQ5" i="11" s="1"/>
  <c r="AI4" i="11"/>
  <c r="L6" i="11"/>
  <c r="C24" i="11" l="1"/>
  <c r="C25" i="11"/>
  <c r="C27" i="11"/>
  <c r="C23" i="11"/>
  <c r="F18" i="11"/>
  <c r="AR5" i="11"/>
  <c r="AQ6" i="11"/>
  <c r="AP4" i="11"/>
  <c r="M6" i="11"/>
  <c r="F27" i="11" l="1"/>
  <c r="F25" i="11"/>
  <c r="F29" i="11"/>
  <c r="C30" i="11"/>
  <c r="F30" i="11" s="1"/>
  <c r="F28" i="11"/>
  <c r="F23" i="11"/>
  <c r="F22" i="11"/>
  <c r="AS5" i="1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J5" i="11" s="1"/>
  <c r="BJ6" i="11" s="1"/>
  <c r="BH6" i="11"/>
  <c r="AC6" i="11"/>
  <c r="BI6" i="11" l="1"/>
  <c r="AD6" i="11"/>
  <c r="AE6" i="11" l="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<sst xmlns="http://schemas.openxmlformats.org/spreadsheetml/2006/main" count="79" uniqueCount="70">
  <si>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</si>
  <si>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</si>
  <si>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</si>
  <si>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</si>
  <si>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</si>
  <si>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</si>
  <si>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</si>
  <si>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</si>
  <si>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</si>
  <si>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</si>
  <si>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</si>
  <si>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</si>
  <si>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</si>
  <si>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</si>
  <si>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</si>
  <si>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</si>
  <si>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</si>
  <si>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</si>
  <si>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</si>
  <si>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</si>
  <si>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</si>
  <si>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</si>
  <si>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</si>
  <si>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</si>
  <si>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</si>
  <si>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</si>
  <si>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</si>
  <si>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</si>
  <si>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</si>
  <si>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</si>
  <si>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</si>
  <si>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</si>
  <si>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</si>
  <si>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</si>
  <si>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Timeline Chart</t>
  </si>
  <si>
    <t xml:space="preserve">A = Aurelio , J = Jon,, L = Lam </t>
  </si>
  <si>
    <t>Understand the game</t>
  </si>
  <si>
    <t>A, J, L</t>
  </si>
  <si>
    <t>L</t>
  </si>
  <si>
    <t xml:space="preserve">Type of code and different properties </t>
  </si>
  <si>
    <t xml:space="preserve">interface layout and design </t>
  </si>
  <si>
    <t>Research</t>
  </si>
  <si>
    <t>Usage of game</t>
  </si>
  <si>
    <t>J</t>
  </si>
  <si>
    <t>Possible procedures to create game</t>
  </si>
  <si>
    <t>A</t>
  </si>
  <si>
    <t>Planning</t>
  </si>
  <si>
    <t>Game decision</t>
  </si>
  <si>
    <t>Code choice, language choice</t>
  </si>
  <si>
    <t>Procedure Path Decision</t>
  </si>
  <si>
    <t>Choice of development program</t>
  </si>
  <si>
    <t>implementation</t>
  </si>
  <si>
    <t>Creation of sprites</t>
  </si>
  <si>
    <t>Image handler</t>
  </si>
  <si>
    <t>Sound handler</t>
  </si>
  <si>
    <t>Input handler</t>
  </si>
  <si>
    <t>Coding</t>
  </si>
  <si>
    <t>Logic handler</t>
  </si>
  <si>
    <t>Testing</t>
  </si>
  <si>
    <t>Sefl testing</t>
  </si>
  <si>
    <t>Intergration testing</t>
  </si>
  <si>
    <t>Validation testing</t>
  </si>
  <si>
    <t>Perfornmance testing</t>
  </si>
  <si>
    <t>Documentation</t>
  </si>
  <si>
    <t>System Requirement Specification</t>
  </si>
  <si>
    <t>Software Quality Assurance Plan</t>
  </si>
  <si>
    <t>Risk Management Plan</t>
  </si>
  <si>
    <t>Project Plan</t>
  </si>
  <si>
    <t xml:space="preserve">   </t>
  </si>
  <si>
    <t>&lt;&lt;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</si>
</sst>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2"/>
    <xf numFmtId="0" fontId="21" fillId="0" borderId="0" xfId="2"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4" applyAlignment="1">
      <alignment horizontal="left"/>
    </xf>
    <xf numFmtId="0" fontId="9" fillId="0" borderId="0" xfId="5"/>
    <xf numFmtId="0" fontId="9" fillId="0" borderId="0" xfId="6">
      <alignment vertical="top"/>
    </xf>
    <xf numFmtId="164" fontId="8" fillId="3" borderId="2" xfId="9" applyFill="1">
      <alignment horizontal="center" vertical="center"/>
    </xf>
    <xf numFmtId="164" fontId="8" fillId="4" borderId="2" xfId="9" applyFill="1">
      <alignment horizontal="center" vertical="center"/>
    </xf>
    <xf numFmtId="164" fontId="8" fillId="11" borderId="2" xfId="9" applyFill="1">
      <alignment horizontal="center" vertical="center"/>
    </xf>
    <xf numFmtId="164" fontId="8" fillId="10" borderId="2" xfId="9" applyFill="1">
      <alignment horizontal="center" vertical="center"/>
    </xf>
    <xf numFmtId="164" fontId="8" fillId="0" borderId="2" xfId="9">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11" borderId="2" xfId="11" applyFill="1">
      <alignment horizontal="left" vertical="center" indent="2"/>
    </xf>
    <xf numFmtId="0" fontId="8" fillId="10" borderId="2" xfId="11" applyFill="1">
      <alignment horizontal="left" vertical="center" indent="2"/>
    </xf>
    <xf numFmtId="0" fontId="8" fillId="0" borderId="2" xfId="11">
      <alignment horizontal="left" vertical="center" indent="2"/>
    </xf>
    <xf numFmtId="9" fontId="0" fillId="0" borderId="9" xfId="0" applyNumberFormat="1" applyBorder="1" applyAlignment="1">
      <alignment vertical="center"/>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9"/>
  <sheetViews>
    <sheetView showGridLines="0" tabSelected="1" showRuler="0" zoomScale="80" zoomScaleNormal="80" zoomScalePageLayoutView="70" workbookViewId="0">
      <pane ySplit="6" topLeftCell="A17" activePane="bottomLeft" state="frozen"/>
      <selection pane="bottomLeft" activeCell="D26" sqref="D26"/>
    </sheetView>
  </sheetViews>
  <sheetFormatPr baseColWidth="10" defaultColWidth="8.83203125" defaultRowHeight="30" customHeight="1" x14ac:dyDescent="0.2"/>
  <cols>
    <col min="1" max="1" width="2.6640625" style="45" customWidth="1"/>
    <col min="2" max="2" width="32.1640625" customWidth="1"/>
    <col min="3" max="3" width="10.5" style="4" customWidth="1"/>
    <col min="4" max="4" width="10.5" customWidth="1"/>
    <col min="5" max="5" width="2.6640625" customWidth="1"/>
    <col min="6" max="6" width="6.1640625" hidden="1" customWidth="1"/>
    <col min="7" max="62" width="2.5" customWidth="1"/>
    <col min="67" max="68" width="10.33203125"/>
  </cols>
  <sheetData>
    <row r="1" spans="1:62" ht="30" customHeight="1" x14ac:dyDescent="0.35">
      <c r="A1" s="46" t="s">
        <v>25</v>
      </c>
      <c r="B1" s="49" t="s">
        <v>34</v>
      </c>
      <c r="C1" s="3"/>
      <c r="D1" s="34"/>
      <c r="F1" s="1"/>
      <c r="G1" s="13" t="s">
        <v>8</v>
      </c>
    </row>
    <row r="2" spans="1:62" ht="30" customHeight="1" x14ac:dyDescent="0.25">
      <c r="A2" s="45" t="s">
        <v>20</v>
      </c>
      <c r="B2" s="50"/>
      <c r="G2" s="48" t="s">
        <v>13</v>
      </c>
    </row>
    <row r="3" spans="1:62" ht="30" customHeight="1" x14ac:dyDescent="0.2">
      <c r="A3" s="45" t="s">
        <v>26</v>
      </c>
      <c r="B3" s="51" t="s">
        <v>35</v>
      </c>
      <c r="C3" s="67">
        <f ca="1">TODAY() -15</f>
        <v>43786</v>
      </c>
      <c r="D3" s="67"/>
    </row>
    <row r="4" spans="1:62" ht="30" customHeight="1" x14ac:dyDescent="0.2">
      <c r="A4" s="46" t="s">
        <v>27</v>
      </c>
      <c r="C4" s="6">
        <v>1</v>
      </c>
      <c r="G4" s="64">
        <f ca="1">G5</f>
        <v>43787</v>
      </c>
      <c r="H4" s="65"/>
      <c r="I4" s="65"/>
      <c r="J4" s="65"/>
      <c r="K4" s="65"/>
      <c r="L4" s="65"/>
      <c r="M4" s="66"/>
      <c r="N4" s="64">
        <f ca="1">N5</f>
        <v>43794</v>
      </c>
      <c r="O4" s="65"/>
      <c r="P4" s="65"/>
      <c r="Q4" s="65"/>
      <c r="R4" s="65"/>
      <c r="S4" s="65"/>
      <c r="T4" s="66"/>
      <c r="U4" s="64">
        <f ca="1">U5</f>
        <v>43801</v>
      </c>
      <c r="V4" s="65"/>
      <c r="W4" s="65"/>
      <c r="X4" s="65"/>
      <c r="Y4" s="65"/>
      <c r="Z4" s="65"/>
      <c r="AA4" s="66"/>
      <c r="AB4" s="64">
        <f ca="1">AB5</f>
        <v>43808</v>
      </c>
      <c r="AC4" s="65"/>
      <c r="AD4" s="65"/>
      <c r="AE4" s="65"/>
      <c r="AF4" s="65"/>
      <c r="AG4" s="65"/>
      <c r="AH4" s="66"/>
      <c r="AI4" s="64">
        <f ca="1">AI5</f>
        <v>43815</v>
      </c>
      <c r="AJ4" s="65"/>
      <c r="AK4" s="65"/>
      <c r="AL4" s="65"/>
      <c r="AM4" s="65"/>
      <c r="AN4" s="65"/>
      <c r="AO4" s="66"/>
      <c r="AP4" s="64">
        <f ca="1">AP5</f>
        <v>43822</v>
      </c>
      <c r="AQ4" s="65"/>
      <c r="AR4" s="65"/>
      <c r="AS4" s="65"/>
      <c r="AT4" s="65"/>
      <c r="AU4" s="65"/>
      <c r="AV4" s="66"/>
      <c r="AW4" s="64">
        <f ca="1">AW5</f>
        <v>43829</v>
      </c>
      <c r="AX4" s="65"/>
      <c r="AY4" s="65"/>
      <c r="AZ4" s="65"/>
      <c r="BA4" s="65"/>
      <c r="BB4" s="65"/>
      <c r="BC4" s="66"/>
      <c r="BD4" s="64">
        <f ca="1">BD5</f>
        <v>43836</v>
      </c>
      <c r="BE4" s="65"/>
      <c r="BF4" s="65"/>
      <c r="BG4" s="65"/>
      <c r="BH4" s="65"/>
      <c r="BI4" s="65"/>
      <c r="BJ4" s="66"/>
    </row>
    <row r="5" spans="1:62" ht="15" customHeight="1" x14ac:dyDescent="0.2">
      <c r="A5" s="46" t="s">
        <v>28</v>
      </c>
      <c r="B5" s="63"/>
      <c r="C5" s="63"/>
      <c r="D5" s="63"/>
      <c r="E5" s="63"/>
      <c r="G5" s="10">
        <f ca="1">Project_Start-WEEKDAY(Project_Start,1)+2+7*(Display_Week-1)</f>
        <v>43787</v>
      </c>
      <c r="H5" s="9">
        <f ca="1">G5+1</f>
        <v>43788</v>
      </c>
      <c r="I5" s="9">
        <f t="shared" ref="I5:AV5" ca="1" si="0">H5+1</f>
        <v>43789</v>
      </c>
      <c r="J5" s="9">
        <f t="shared" ca="1" si="0"/>
        <v>43790</v>
      </c>
      <c r="K5" s="9">
        <f t="shared" ca="1" si="0"/>
        <v>43791</v>
      </c>
      <c r="L5" s="9">
        <f t="shared" ca="1" si="0"/>
        <v>43792</v>
      </c>
      <c r="M5" s="11">
        <f t="shared" ca="1" si="0"/>
        <v>43793</v>
      </c>
      <c r="N5" s="10">
        <f ca="1">M5+1</f>
        <v>43794</v>
      </c>
      <c r="O5" s="9">
        <f ca="1">N5+1</f>
        <v>43795</v>
      </c>
      <c r="P5" s="9">
        <f t="shared" ca="1" si="0"/>
        <v>43796</v>
      </c>
      <c r="Q5" s="9">
        <f t="shared" ca="1" si="0"/>
        <v>43797</v>
      </c>
      <c r="R5" s="9">
        <f t="shared" ca="1" si="0"/>
        <v>43798</v>
      </c>
      <c r="S5" s="9">
        <f t="shared" ca="1" si="0"/>
        <v>43799</v>
      </c>
      <c r="T5" s="11">
        <f t="shared" ca="1" si="0"/>
        <v>43800</v>
      </c>
      <c r="U5" s="10">
        <f ca="1">T5+1</f>
        <v>43801</v>
      </c>
      <c r="V5" s="9">
        <f ca="1">U5+1</f>
        <v>43802</v>
      </c>
      <c r="W5" s="9">
        <f t="shared" ca="1" si="0"/>
        <v>43803</v>
      </c>
      <c r="X5" s="9">
        <f t="shared" ca="1" si="0"/>
        <v>43804</v>
      </c>
      <c r="Y5" s="9">
        <f t="shared" ca="1" si="0"/>
        <v>43805</v>
      </c>
      <c r="Z5" s="9">
        <f t="shared" ca="1" si="0"/>
        <v>43806</v>
      </c>
      <c r="AA5" s="11">
        <f t="shared" ca="1" si="0"/>
        <v>43807</v>
      </c>
      <c r="AB5" s="10">
        <f ca="1">AA5+1</f>
        <v>43808</v>
      </c>
      <c r="AC5" s="9">
        <f ca="1">AB5+1</f>
        <v>43809</v>
      </c>
      <c r="AD5" s="9">
        <f t="shared" ca="1" si="0"/>
        <v>43810</v>
      </c>
      <c r="AE5" s="9">
        <f t="shared" ca="1" si="0"/>
        <v>43811</v>
      </c>
      <c r="AF5" s="9">
        <f t="shared" ca="1" si="0"/>
        <v>43812</v>
      </c>
      <c r="AG5" s="9">
        <f t="shared" ca="1" si="0"/>
        <v>43813</v>
      </c>
      <c r="AH5" s="11">
        <f t="shared" ca="1" si="0"/>
        <v>43814</v>
      </c>
      <c r="AI5" s="10">
        <f ca="1">AH5+1</f>
        <v>43815</v>
      </c>
      <c r="AJ5" s="9">
        <f ca="1">AI5+1</f>
        <v>43816</v>
      </c>
      <c r="AK5" s="9">
        <f t="shared" ca="1" si="0"/>
        <v>43817</v>
      </c>
      <c r="AL5" s="9">
        <f t="shared" ca="1" si="0"/>
        <v>43818</v>
      </c>
      <c r="AM5" s="9">
        <f t="shared" ca="1" si="0"/>
        <v>43819</v>
      </c>
      <c r="AN5" s="9">
        <f t="shared" ca="1" si="0"/>
        <v>43820</v>
      </c>
      <c r="AO5" s="11">
        <f t="shared" ca="1" si="0"/>
        <v>43821</v>
      </c>
      <c r="AP5" s="10">
        <f ca="1">AO5+1</f>
        <v>43822</v>
      </c>
      <c r="AQ5" s="9">
        <f ca="1">AP5+1</f>
        <v>43823</v>
      </c>
      <c r="AR5" s="9">
        <f t="shared" ca="1" si="0"/>
        <v>43824</v>
      </c>
      <c r="AS5" s="9">
        <f t="shared" ca="1" si="0"/>
        <v>43825</v>
      </c>
      <c r="AT5" s="9">
        <f t="shared" ca="1" si="0"/>
        <v>43826</v>
      </c>
      <c r="AU5" s="9">
        <f t="shared" ca="1" si="0"/>
        <v>43827</v>
      </c>
      <c r="AV5" s="11">
        <f t="shared" ca="1" si="0"/>
        <v>43828</v>
      </c>
      <c r="AW5" s="10">
        <f ca="1">AV5+1</f>
        <v>43829</v>
      </c>
      <c r="AX5" s="9">
        <f ca="1">AW5+1</f>
        <v>43830</v>
      </c>
      <c r="AY5" s="9">
        <f t="shared" ref="AY5:BC5" ca="1" si="1">AX5+1</f>
        <v>43831</v>
      </c>
      <c r="AZ5" s="9">
        <f t="shared" ca="1" si="1"/>
        <v>43832</v>
      </c>
      <c r="BA5" s="9">
        <f t="shared" ca="1" si="1"/>
        <v>43833</v>
      </c>
      <c r="BB5" s="9">
        <f t="shared" ca="1" si="1"/>
        <v>43834</v>
      </c>
      <c r="BC5" s="11">
        <f t="shared" ca="1" si="1"/>
        <v>43835</v>
      </c>
      <c r="BD5" s="10">
        <f ca="1">BC5+1</f>
        <v>43836</v>
      </c>
      <c r="BE5" s="9">
        <f ca="1">BD5+1</f>
        <v>43837</v>
      </c>
      <c r="BF5" s="9">
        <f t="shared" ref="BF5:BJ5" ca="1" si="2">BE5+1</f>
        <v>43838</v>
      </c>
      <c r="BG5" s="9">
        <f t="shared" ca="1" si="2"/>
        <v>43839</v>
      </c>
      <c r="BH5" s="9">
        <f t="shared" ca="1" si="2"/>
        <v>43840</v>
      </c>
      <c r="BI5" s="9">
        <f t="shared" ca="1" si="2"/>
        <v>43841</v>
      </c>
      <c r="BJ5" s="11">
        <f t="shared" ca="1" si="2"/>
        <v>43842</v>
      </c>
    </row>
    <row r="6" spans="1:62" ht="30" customHeight="1" thickBot="1" x14ac:dyDescent="0.25">
      <c r="A6" s="46" t="s">
        <v>29</v>
      </c>
      <c r="B6" s="7" t="s">
        <v>5</v>
      </c>
      <c r="C6" s="8" t="s">
        <v>2</v>
      </c>
      <c r="D6" s="8" t="s">
        <v>3</v>
      </c>
      <c r="E6" s="8"/>
      <c r="F6" s="8" t="s">
        <v>4</v>
      </c>
      <c r="G6" s="12" t="str">
        <f t="shared" ref="G6" ca="1" si="3">LEFT(TEXT(G5,"ddd"),1)</f>
        <v>M</v>
      </c>
      <c r="H6" s="12" t="str">
        <f t="shared" ref="H6:AP6" ca="1" si="4">LEFT(TEXT(H5,"ddd"),1)</f>
        <v>T</v>
      </c>
      <c r="I6" s="12" t="str">
        <f t="shared" ca="1" si="4"/>
        <v>W</v>
      </c>
      <c r="J6" s="12" t="str">
        <f t="shared" ca="1" si="4"/>
        <v>T</v>
      </c>
      <c r="K6" s="12" t="str">
        <f t="shared" ca="1" si="4"/>
        <v>F</v>
      </c>
      <c r="L6" s="12" t="str">
        <f t="shared" ca="1" si="4"/>
        <v>S</v>
      </c>
      <c r="M6" s="12" t="str">
        <f t="shared" ca="1" si="4"/>
        <v>S</v>
      </c>
      <c r="N6" s="12" t="str">
        <f t="shared" ca="1" si="4"/>
        <v>M</v>
      </c>
      <c r="O6" s="12" t="str">
        <f t="shared" ca="1" si="4"/>
        <v>T</v>
      </c>
      <c r="P6" s="12" t="str">
        <f t="shared" ca="1" si="4"/>
        <v>W</v>
      </c>
      <c r="Q6" s="12" t="str">
        <f t="shared" ca="1" si="4"/>
        <v>T</v>
      </c>
      <c r="R6" s="12" t="str">
        <f t="shared" ca="1" si="4"/>
        <v>F</v>
      </c>
      <c r="S6" s="12" t="str">
        <f t="shared" ca="1" si="4"/>
        <v>S</v>
      </c>
      <c r="T6" s="12" t="str">
        <f t="shared" ca="1" si="4"/>
        <v>S</v>
      </c>
      <c r="U6" s="12" t="str">
        <f t="shared" ca="1" si="4"/>
        <v>M</v>
      </c>
      <c r="V6" s="12" t="str">
        <f t="shared" ca="1" si="4"/>
        <v>T</v>
      </c>
      <c r="W6" s="12" t="str">
        <f t="shared" ca="1" si="4"/>
        <v>W</v>
      </c>
      <c r="X6" s="12" t="str">
        <f t="shared" ca="1" si="4"/>
        <v>T</v>
      </c>
      <c r="Y6" s="12" t="str">
        <f t="shared" ca="1" si="4"/>
        <v>F</v>
      </c>
      <c r="Z6" s="12" t="str">
        <f t="shared" ca="1" si="4"/>
        <v>S</v>
      </c>
      <c r="AA6" s="12" t="str">
        <f t="shared" ca="1" si="4"/>
        <v>S</v>
      </c>
      <c r="AB6" s="12" t="str">
        <f t="shared" ca="1" si="4"/>
        <v>M</v>
      </c>
      <c r="AC6" s="12" t="str">
        <f t="shared" ca="1" si="4"/>
        <v>T</v>
      </c>
      <c r="AD6" s="12" t="str">
        <f t="shared" ca="1" si="4"/>
        <v>W</v>
      </c>
      <c r="AE6" s="12" t="str">
        <f t="shared" ca="1" si="4"/>
        <v>T</v>
      </c>
      <c r="AF6" s="12" t="str">
        <f t="shared" ca="1" si="4"/>
        <v>F</v>
      </c>
      <c r="AG6" s="12" t="str">
        <f t="shared" ca="1" si="4"/>
        <v>S</v>
      </c>
      <c r="AH6" s="12" t="str">
        <f t="shared" ca="1" si="4"/>
        <v>S</v>
      </c>
      <c r="AI6" s="12" t="str">
        <f t="shared" ca="1" si="4"/>
        <v>M</v>
      </c>
      <c r="AJ6" s="12" t="str">
        <f t="shared" ca="1" si="4"/>
        <v>T</v>
      </c>
      <c r="AK6" s="12" t="str">
        <f t="shared" ca="1" si="4"/>
        <v>W</v>
      </c>
      <c r="AL6" s="12" t="str">
        <f t="shared" ca="1" si="4"/>
        <v>T</v>
      </c>
      <c r="AM6" s="12" t="str">
        <f t="shared" ca="1" si="4"/>
        <v>F</v>
      </c>
      <c r="AN6" s="12" t="str">
        <f t="shared" ca="1" si="4"/>
        <v>S</v>
      </c>
      <c r="AO6" s="12" t="str">
        <f t="shared" ca="1" si="4"/>
        <v>S</v>
      </c>
      <c r="AP6" s="12" t="str">
        <f t="shared" ca="1" si="4"/>
        <v>M</v>
      </c>
      <c r="AQ6" s="12" t="str">
        <f t="shared" ref="AQ6:BJ6" ca="1" si="5">LEFT(TEXT(AQ5,"ddd"),1)</f>
        <v>T</v>
      </c>
      <c r="AR6" s="12" t="str">
        <f t="shared" ca="1" si="5"/>
        <v>W</v>
      </c>
      <c r="AS6" s="12" t="str">
        <f t="shared" ca="1" si="5"/>
        <v>T</v>
      </c>
      <c r="AT6" s="12" t="str">
        <f t="shared" ca="1" si="5"/>
        <v>F</v>
      </c>
      <c r="AU6" s="12" t="str">
        <f t="shared" ca="1" si="5"/>
        <v>S</v>
      </c>
      <c r="AV6" s="12" t="str">
        <f t="shared" ca="1" si="5"/>
        <v>S</v>
      </c>
      <c r="AW6" s="12" t="str">
        <f t="shared" ca="1" si="5"/>
        <v>M</v>
      </c>
      <c r="AX6" s="12" t="str">
        <f t="shared" ca="1" si="5"/>
        <v>T</v>
      </c>
      <c r="AY6" s="12" t="str">
        <f t="shared" ca="1" si="5"/>
        <v>W</v>
      </c>
      <c r="AZ6" s="12" t="str">
        <f t="shared" ca="1" si="5"/>
        <v>T</v>
      </c>
      <c r="BA6" s="12" t="str">
        <f t="shared" ca="1" si="5"/>
        <v>F</v>
      </c>
      <c r="BB6" s="12" t="str">
        <f t="shared" ca="1" si="5"/>
        <v>S</v>
      </c>
      <c r="BC6" s="12" t="str">
        <f t="shared" ca="1" si="5"/>
        <v>S</v>
      </c>
      <c r="BD6" s="12" t="str">
        <f t="shared" ca="1" si="5"/>
        <v>M</v>
      </c>
      <c r="BE6" s="12" t="str">
        <f t="shared" ca="1" si="5"/>
        <v>T</v>
      </c>
      <c r="BF6" s="12" t="str">
        <f t="shared" ca="1" si="5"/>
        <v>W</v>
      </c>
      <c r="BG6" s="12" t="str">
        <f t="shared" ca="1" si="5"/>
        <v>T</v>
      </c>
      <c r="BH6" s="12" t="str">
        <f t="shared" ca="1" si="5"/>
        <v>F</v>
      </c>
      <c r="BI6" s="12" t="str">
        <f t="shared" ca="1" si="5"/>
        <v>S</v>
      </c>
      <c r="BJ6" s="12" t="str">
        <f t="shared" ca="1" si="5"/>
        <v>S</v>
      </c>
    </row>
    <row r="7" spans="1:62" ht="30" hidden="1" customHeight="1" thickBot="1" x14ac:dyDescent="0.25">
      <c r="A7" s="45" t="s">
        <v>24</v>
      </c>
      <c r="C7"/>
      <c r="F7" t="str">
        <f>IF(OR(ISBLANK(task_start),ISBLANK(task_end)),"",task_end-task_start+1)</f>
        <v/>
      </c>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row>
    <row r="8" spans="1:62" s="2" customFormat="1" ht="30" customHeight="1" thickBot="1" x14ac:dyDescent="0.25">
      <c r="A8" s="46" t="s">
        <v>30</v>
      </c>
      <c r="B8" s="15" t="s">
        <v>41</v>
      </c>
      <c r="C8" s="16"/>
      <c r="D8" s="17"/>
      <c r="E8" s="14"/>
      <c r="F8" s="14" t="str">
        <f t="shared" ref="F8:F37" si="6">IF(OR(ISBLANK(task_start),ISBLANK(task_end)),"",task_end-task_start+1)</f>
        <v/>
      </c>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row>
    <row r="9" spans="1:62" s="2" customFormat="1" ht="30" customHeight="1" thickBot="1" x14ac:dyDescent="0.25">
      <c r="A9" s="46" t="s">
        <v>31</v>
      </c>
      <c r="B9" s="57" t="s">
        <v>36</v>
      </c>
      <c r="C9" s="52"/>
      <c r="D9" s="52"/>
      <c r="E9" s="14"/>
      <c r="F9" s="14" t="str">
        <f t="shared" si="6"/>
        <v/>
      </c>
      <c r="G9" s="31"/>
      <c r="H9" s="31"/>
      <c r="I9" s="31"/>
      <c r="J9" s="31"/>
      <c r="K9" s="31"/>
      <c r="L9" s="62"/>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row>
    <row r="10" spans="1:62" s="2" customFormat="1" ht="30" customHeight="1" thickBot="1" x14ac:dyDescent="0.25">
      <c r="A10" s="46" t="s">
        <v>32</v>
      </c>
      <c r="B10" s="57" t="s">
        <v>39</v>
      </c>
      <c r="C10" s="52"/>
      <c r="D10" s="52"/>
      <c r="E10" s="14"/>
      <c r="F10" s="14" t="str">
        <f t="shared" si="6"/>
        <v/>
      </c>
      <c r="G10" s="31"/>
      <c r="H10" s="31"/>
      <c r="I10" s="31"/>
      <c r="J10" s="31"/>
      <c r="K10" s="31"/>
      <c r="L10" s="31"/>
      <c r="M10" s="31"/>
      <c r="N10" s="31"/>
      <c r="O10" s="31"/>
      <c r="P10" s="31"/>
      <c r="Q10" s="31"/>
      <c r="R10" s="31"/>
      <c r="S10" s="32"/>
      <c r="T10" s="32"/>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row>
    <row r="11" spans="1:62" s="2" customFormat="1" ht="30" customHeight="1" thickBot="1" x14ac:dyDescent="0.25">
      <c r="A11" s="45"/>
      <c r="B11" s="57" t="s">
        <v>40</v>
      </c>
      <c r="C11" s="52"/>
      <c r="D11" s="52"/>
      <c r="E11" s="14"/>
      <c r="F11" s="14" t="str">
        <f t="shared" si="6"/>
        <v/>
      </c>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row>
    <row r="12" spans="1:62" s="2" customFormat="1" ht="30" customHeight="1" thickBot="1" x14ac:dyDescent="0.25">
      <c r="A12" s="45"/>
      <c r="B12" s="57" t="s">
        <v>42</v>
      </c>
      <c r="C12" s="52"/>
      <c r="D12" s="52"/>
      <c r="E12" s="14"/>
      <c r="F12" s="14" t="str">
        <f t="shared" si="6"/>
        <v/>
      </c>
      <c r="G12" s="31"/>
      <c r="H12" s="31"/>
      <c r="I12" s="31"/>
      <c r="J12" s="31"/>
      <c r="K12" s="31"/>
      <c r="L12" s="31"/>
      <c r="M12" s="31"/>
      <c r="N12" s="31"/>
      <c r="O12" s="31"/>
      <c r="P12" s="31"/>
      <c r="Q12" s="31"/>
      <c r="R12" s="31"/>
      <c r="S12" s="31"/>
      <c r="T12" s="31"/>
      <c r="U12" s="31"/>
      <c r="V12" s="31"/>
      <c r="W12" s="32"/>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row>
    <row r="13" spans="1:62" s="2" customFormat="1" ht="30" customHeight="1" thickBot="1" x14ac:dyDescent="0.25">
      <c r="A13" s="45"/>
      <c r="B13" s="57" t="s">
        <v>44</v>
      </c>
      <c r="C13" s="52"/>
      <c r="D13" s="52"/>
      <c r="E13" s="14"/>
      <c r="F13" s="14" t="str">
        <f t="shared" si="6"/>
        <v/>
      </c>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row>
    <row r="14" spans="1:62" s="2" customFormat="1" ht="30" customHeight="1" thickBot="1" x14ac:dyDescent="0.25">
      <c r="A14" s="46" t="s">
        <v>33</v>
      </c>
      <c r="B14" s="18" t="s">
        <v>46</v>
      </c>
      <c r="C14" s="19"/>
      <c r="D14" s="20"/>
      <c r="E14" s="14"/>
      <c r="F14" s="14" t="str">
        <f t="shared" si="6"/>
        <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row>
    <row r="15" spans="1:62" s="2" customFormat="1" ht="30" customHeight="1" thickBot="1" x14ac:dyDescent="0.25">
      <c r="A15" s="46"/>
      <c r="B15" s="58" t="s">
        <v>47</v>
      </c>
      <c r="C15" s="53"/>
      <c r="D15" s="53"/>
      <c r="E15" s="14"/>
      <c r="F15" s="14" t="str">
        <f t="shared" si="6"/>
        <v/>
      </c>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row>
    <row r="16" spans="1:62" s="2" customFormat="1" ht="30" customHeight="1" thickBot="1" x14ac:dyDescent="0.25">
      <c r="A16" s="45"/>
      <c r="B16" s="58" t="s">
        <v>48</v>
      </c>
      <c r="C16" s="53"/>
      <c r="D16" s="53"/>
      <c r="E16" s="14"/>
      <c r="F16" s="14" t="str">
        <f t="shared" si="6"/>
        <v/>
      </c>
      <c r="G16" s="31"/>
      <c r="H16" s="31"/>
      <c r="I16" s="31"/>
      <c r="J16" s="31"/>
      <c r="K16" s="31"/>
      <c r="L16" s="31"/>
      <c r="M16" s="31"/>
      <c r="N16" s="31"/>
      <c r="O16" s="31"/>
      <c r="P16" s="31"/>
      <c r="Q16" s="31"/>
      <c r="R16" s="31"/>
      <c r="S16" s="32"/>
      <c r="T16" s="32"/>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row>
    <row r="17" spans="1:62" s="2" customFormat="1" ht="30" customHeight="1" thickBot="1" x14ac:dyDescent="0.25">
      <c r="A17" s="45"/>
      <c r="B17" s="58" t="s">
        <v>49</v>
      </c>
      <c r="C17" s="53"/>
      <c r="D17" s="53"/>
      <c r="E17" s="14"/>
      <c r="F17" s="14" t="str">
        <f t="shared" si="6"/>
        <v/>
      </c>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t="s">
        <v>68</v>
      </c>
      <c r="BI17" s="31"/>
      <c r="BJ17" s="31"/>
    </row>
    <row r="18" spans="1:62" s="2" customFormat="1" ht="30" customHeight="1" thickBot="1" x14ac:dyDescent="0.25">
      <c r="A18" s="45"/>
      <c r="B18" s="58" t="s">
        <v>50</v>
      </c>
      <c r="C18" s="53"/>
      <c r="D18" s="53"/>
      <c r="E18" s="14"/>
      <c r="F18" s="14" t="str">
        <f t="shared" si="6"/>
        <v/>
      </c>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row>
    <row r="19" spans="1:62" s="2" customFormat="1" ht="30" customHeight="1" thickBot="1" x14ac:dyDescent="0.25">
      <c r="A19" s="45" t="s">
        <v>21</v>
      </c>
      <c r="B19" s="21" t="s">
        <v>51</v>
      </c>
      <c r="C19" s="22"/>
      <c r="D19" s="23"/>
      <c r="E19" s="14"/>
      <c r="F19" s="14" t="str">
        <f t="shared" si="6"/>
        <v/>
      </c>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row>
    <row r="20" spans="1:62" s="2" customFormat="1" ht="30" customHeight="1" thickBot="1" x14ac:dyDescent="0.25">
      <c r="A20" s="45"/>
      <c r="B20" s="59" t="s">
        <v>52</v>
      </c>
      <c r="C20" s="54">
        <v>43771</v>
      </c>
      <c r="D20" s="54">
        <v>43790</v>
      </c>
      <c r="E20" s="14"/>
      <c r="F20" s="14">
        <f t="shared" si="6"/>
        <v>20</v>
      </c>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row>
    <row r="21" spans="1:62" s="2" customFormat="1" ht="30" customHeight="1" thickBot="1" x14ac:dyDescent="0.25">
      <c r="A21" s="45"/>
      <c r="B21" s="59" t="s">
        <v>53</v>
      </c>
      <c r="C21" s="54">
        <f>D20-3</f>
        <v>43787</v>
      </c>
      <c r="D21" s="54">
        <f>C21+3</f>
        <v>43790</v>
      </c>
      <c r="E21" s="14"/>
      <c r="F21" s="14">
        <f t="shared" si="6"/>
        <v>4</v>
      </c>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row>
    <row r="22" spans="1:62" s="2" customFormat="1" ht="30" customHeight="1" thickBot="1" x14ac:dyDescent="0.25">
      <c r="A22" s="45"/>
      <c r="B22" s="59" t="s">
        <v>54</v>
      </c>
      <c r="C22" s="54">
        <f>C21+5</f>
        <v>43792</v>
      </c>
      <c r="D22" s="54">
        <f>C22+5</f>
        <v>43797</v>
      </c>
      <c r="E22" s="14"/>
      <c r="F22" s="14">
        <f t="shared" si="6"/>
        <v>6</v>
      </c>
      <c r="G22" s="31"/>
      <c r="H22" s="31"/>
      <c r="I22" s="31"/>
      <c r="J22" s="31" t="s">
        <v>38</v>
      </c>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row>
    <row r="23" spans="1:62" s="2" customFormat="1" ht="30" customHeight="1" thickBot="1" x14ac:dyDescent="0.25">
      <c r="A23" s="45"/>
      <c r="B23" s="59" t="s">
        <v>55</v>
      </c>
      <c r="C23" s="54">
        <f>D22+C221-5</f>
        <v>43792</v>
      </c>
      <c r="D23" s="54">
        <f>C23+7</f>
        <v>43799</v>
      </c>
      <c r="E23" s="14" t="s">
        <v>69</v>
      </c>
      <c r="F23" s="14">
        <f t="shared" si="6"/>
        <v>8</v>
      </c>
      <c r="G23" s="31"/>
      <c r="H23" s="31"/>
      <c r="I23" s="31"/>
      <c r="J23" s="31"/>
      <c r="K23" s="31" t="s">
        <v>43</v>
      </c>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row>
    <row r="24" spans="1:62" s="2" customFormat="1" ht="30" customHeight="1" thickBot="1" x14ac:dyDescent="0.25">
      <c r="A24" s="45"/>
      <c r="B24" s="59" t="s">
        <v>57</v>
      </c>
      <c r="C24" s="54">
        <f>C22-15</f>
        <v>43777</v>
      </c>
      <c r="D24" s="54">
        <f>C25+19</f>
        <v>43797</v>
      </c>
      <c r="E24" s="14" t="s">
        <v>69</v>
      </c>
      <c r="F24" s="14"/>
      <c r="G24" s="31"/>
      <c r="H24" s="31"/>
      <c r="I24" s="31"/>
      <c r="J24" s="31"/>
      <c r="K24" s="31"/>
      <c r="L24" s="31" t="s">
        <v>45</v>
      </c>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row>
    <row r="25" spans="1:62" s="2" customFormat="1" ht="30" customHeight="1" thickBot="1" x14ac:dyDescent="0.25">
      <c r="A25" s="45"/>
      <c r="B25" s="59" t="s">
        <v>56</v>
      </c>
      <c r="C25" s="54">
        <f>C22-14</f>
        <v>43778</v>
      </c>
      <c r="D25" s="54">
        <f>C25+22</f>
        <v>43800</v>
      </c>
      <c r="E25" s="14" t="s">
        <v>69</v>
      </c>
      <c r="F25" s="14">
        <f t="shared" si="6"/>
        <v>23</v>
      </c>
      <c r="G25" s="31"/>
      <c r="H25" s="31"/>
      <c r="I25" s="31"/>
      <c r="J25" s="31"/>
      <c r="K25" s="31"/>
      <c r="L25" s="31"/>
      <c r="M25" s="31"/>
      <c r="N25" s="31"/>
      <c r="O25" s="31"/>
      <c r="P25" s="31"/>
      <c r="Q25" s="31"/>
      <c r="R25" s="31" t="s">
        <v>37</v>
      </c>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row>
    <row r="26" spans="1:62" s="2" customFormat="1" ht="30" customHeight="1" thickBot="1" x14ac:dyDescent="0.25">
      <c r="A26" s="45" t="s">
        <v>21</v>
      </c>
      <c r="B26" s="24" t="s">
        <v>58</v>
      </c>
      <c r="C26" s="25"/>
      <c r="D26" s="26"/>
      <c r="E26" s="14"/>
      <c r="F26" s="14" t="str">
        <f t="shared" si="6"/>
        <v/>
      </c>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row>
    <row r="27" spans="1:62" s="2" customFormat="1" ht="30" customHeight="1" thickBot="1" x14ac:dyDescent="0.25">
      <c r="A27" s="45"/>
      <c r="B27" s="60" t="s">
        <v>59</v>
      </c>
      <c r="C27" s="55">
        <f>C22+7</f>
        <v>43799</v>
      </c>
      <c r="D27" s="55">
        <f>C25+22</f>
        <v>43800</v>
      </c>
      <c r="E27" s="14"/>
      <c r="F27" s="14">
        <f t="shared" si="6"/>
        <v>2</v>
      </c>
      <c r="G27" s="31"/>
      <c r="H27" s="31"/>
      <c r="I27" s="31"/>
      <c r="J27" s="31"/>
      <c r="K27" s="31"/>
      <c r="L27" s="31"/>
      <c r="M27" s="31"/>
      <c r="N27" s="31"/>
      <c r="O27" s="31"/>
      <c r="P27" s="31"/>
      <c r="Q27" s="31"/>
      <c r="R27" s="31"/>
      <c r="S27" s="31"/>
      <c r="T27" s="31"/>
      <c r="U27" s="31" t="s">
        <v>38</v>
      </c>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row>
    <row r="28" spans="1:62" s="2" customFormat="1" ht="30" customHeight="1" thickBot="1" x14ac:dyDescent="0.25">
      <c r="A28" s="45"/>
      <c r="B28" s="60" t="s">
        <v>60</v>
      </c>
      <c r="C28" s="55">
        <f>C22+2</f>
        <v>43794</v>
      </c>
      <c r="D28" s="55">
        <f>C22+7</f>
        <v>43799</v>
      </c>
      <c r="E28" s="14"/>
      <c r="F28" s="14">
        <f t="shared" si="6"/>
        <v>6</v>
      </c>
      <c r="G28" s="31"/>
      <c r="H28" s="31"/>
      <c r="I28" s="31"/>
      <c r="J28" s="31"/>
      <c r="K28" s="31"/>
      <c r="L28" s="31"/>
      <c r="M28" s="31"/>
      <c r="N28" s="31"/>
      <c r="O28" s="31"/>
      <c r="P28" s="31"/>
      <c r="Q28" s="31"/>
      <c r="R28" s="31"/>
      <c r="S28" s="31"/>
      <c r="T28" s="31"/>
      <c r="U28" s="31"/>
      <c r="V28" s="31"/>
      <c r="W28" s="31"/>
      <c r="X28" s="31"/>
      <c r="Y28" s="31" t="s">
        <v>45</v>
      </c>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row>
    <row r="29" spans="1:62" s="2" customFormat="1" ht="30" customHeight="1" thickBot="1" x14ac:dyDescent="0.25">
      <c r="A29" s="45"/>
      <c r="B29" s="60" t="s">
        <v>61</v>
      </c>
      <c r="C29" s="55">
        <f>C22+7</f>
        <v>43799</v>
      </c>
      <c r="D29" s="55">
        <f>C22+9</f>
        <v>43801</v>
      </c>
      <c r="E29" s="14"/>
      <c r="F29" s="14">
        <f t="shared" si="6"/>
        <v>3</v>
      </c>
      <c r="G29" s="31"/>
      <c r="H29" s="31"/>
      <c r="I29" s="31"/>
      <c r="J29" s="31"/>
      <c r="K29" s="31"/>
      <c r="L29" s="31"/>
      <c r="M29" s="31"/>
      <c r="N29" s="31"/>
      <c r="O29" s="31"/>
      <c r="P29" s="31"/>
      <c r="Q29" s="31"/>
      <c r="R29" s="31"/>
      <c r="S29" s="31"/>
      <c r="T29" s="31"/>
      <c r="U29" s="31"/>
      <c r="V29" s="31"/>
      <c r="W29" s="31"/>
      <c r="X29" s="31"/>
      <c r="Y29" s="31"/>
      <c r="Z29" s="31" t="s">
        <v>43</v>
      </c>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row>
    <row r="30" spans="1:62" s="2" customFormat="1" ht="30" customHeight="1" thickBot="1" x14ac:dyDescent="0.25">
      <c r="A30" s="45"/>
      <c r="B30" s="60" t="s">
        <v>62</v>
      </c>
      <c r="C30" s="55">
        <f>C29</f>
        <v>43799</v>
      </c>
      <c r="D30" s="55">
        <f>C25+23</f>
        <v>43801</v>
      </c>
      <c r="E30" s="14"/>
      <c r="F30" s="14">
        <f t="shared" si="6"/>
        <v>3</v>
      </c>
      <c r="G30" s="31"/>
      <c r="H30" s="31"/>
      <c r="I30" s="31"/>
      <c r="J30" s="31"/>
      <c r="K30" s="31"/>
      <c r="L30" s="31"/>
      <c r="M30" s="31"/>
      <c r="N30" s="31"/>
      <c r="O30" s="31"/>
      <c r="P30" s="31"/>
      <c r="Q30" s="31"/>
      <c r="R30" s="31"/>
      <c r="S30" s="31"/>
      <c r="T30" s="31"/>
      <c r="U30" s="31"/>
      <c r="V30" s="31"/>
      <c r="W30" s="31"/>
      <c r="X30" s="31"/>
      <c r="Y30" s="31"/>
      <c r="Z30" s="31"/>
      <c r="AA30" s="31"/>
      <c r="AB30" s="31" t="s">
        <v>38</v>
      </c>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row>
    <row r="31" spans="1:62" s="2" customFormat="1" ht="30" customHeight="1" thickBot="1" x14ac:dyDescent="0.25">
      <c r="A31" s="45" t="s">
        <v>23</v>
      </c>
      <c r="B31" s="24" t="s">
        <v>63</v>
      </c>
      <c r="C31" s="25"/>
      <c r="D31" s="26"/>
      <c r="E31" s="14"/>
      <c r="F31" s="14" t="str">
        <f t="shared" si="6"/>
        <v/>
      </c>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row>
    <row r="32" spans="1:62" s="2" customFormat="1" ht="30" customHeight="1" thickBot="1" x14ac:dyDescent="0.25">
      <c r="A32" s="46" t="s">
        <v>22</v>
      </c>
      <c r="B32" s="60" t="s">
        <v>64</v>
      </c>
      <c r="C32" s="55"/>
      <c r="D32" s="55"/>
      <c r="E32" s="14"/>
      <c r="F32" s="14" t="str">
        <f t="shared" si="6"/>
        <v/>
      </c>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row>
    <row r="33" spans="2:62" ht="30" customHeight="1" thickBot="1" x14ac:dyDescent="0.25">
      <c r="B33" s="60" t="s">
        <v>65</v>
      </c>
      <c r="C33" s="55"/>
      <c r="D33" s="55"/>
      <c r="E33" s="14"/>
      <c r="F33" s="14" t="str">
        <f t="shared" si="6"/>
        <v/>
      </c>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row>
    <row r="34" spans="2:62" ht="30" customHeight="1" thickBot="1" x14ac:dyDescent="0.25">
      <c r="B34" s="60" t="s">
        <v>66</v>
      </c>
      <c r="C34" s="55">
        <v>43743</v>
      </c>
      <c r="D34" s="55">
        <v>43746</v>
      </c>
      <c r="E34" s="14"/>
      <c r="F34" s="14">
        <f t="shared" si="6"/>
        <v>4</v>
      </c>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2:62" ht="30" customHeight="1" thickBot="1" x14ac:dyDescent="0.25">
      <c r="B35" s="60" t="s">
        <v>67</v>
      </c>
      <c r="C35" s="55">
        <v>43743</v>
      </c>
      <c r="D35" s="55">
        <v>43746</v>
      </c>
      <c r="E35" s="14"/>
      <c r="F35" s="14">
        <f t="shared" si="6"/>
        <v>4</v>
      </c>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2:62" ht="30" customHeight="1" thickBot="1" x14ac:dyDescent="0.25">
      <c r="B36" s="61"/>
      <c r="C36" s="56"/>
      <c r="D36" s="56"/>
      <c r="E36" s="14"/>
      <c r="F36" s="14" t="str">
        <f t="shared" si="6"/>
        <v/>
      </c>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2:62" ht="30" customHeight="1" thickBot="1" x14ac:dyDescent="0.25">
      <c r="B37" s="27" t="s">
        <v>0</v>
      </c>
      <c r="C37" s="28"/>
      <c r="D37" s="29"/>
      <c r="E37" s="30"/>
      <c r="F37" s="30" t="str">
        <f t="shared" si="6"/>
        <v/>
      </c>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row>
    <row r="38" spans="2:62" ht="30" customHeight="1" x14ac:dyDescent="0.2">
      <c r="E38" s="5"/>
    </row>
    <row r="39" spans="2:62" ht="30" customHeight="1" x14ac:dyDescent="0.2">
      <c r="D39" s="47"/>
    </row>
  </sheetData>
  <mergeCells count="10">
    <mergeCell ref="C3:D3"/>
    <mergeCell ref="G4:M4"/>
    <mergeCell ref="N4:T4"/>
    <mergeCell ref="U4:AA4"/>
    <mergeCell ref="AB4:AH4"/>
    <mergeCell ref="B5:E5"/>
    <mergeCell ref="AI4:AO4"/>
    <mergeCell ref="AP4:AV4"/>
    <mergeCell ref="AW4:BC4"/>
    <mergeCell ref="BD4:BJ4"/>
  </mergeCells>
  <conditionalFormatting sqref="G5:BJ37">
    <cfRule type="expression" dxfId="2" priority="36">
      <formula>AND(TODAY()&gt;=G$5,TODAY()&lt;H$5)</formula>
    </cfRule>
  </conditionalFormatting>
  <conditionalFormatting sqref="G7:BJ37">
    <cfRule type="expression" dxfId="1" priority="30">
      <formula>AND(task_start&lt;=G$5,ROUNDDOWN((task_end-task_start+1)*task_progress,0)+task_start-1&gt;=G$5)</formula>
    </cfRule>
    <cfRule type="expression" dxfId="0" priority="31"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hyperlinks>
    <hyperlink ref="G2" r:id="rId1" xr:uid="{00000000-0004-0000-0000-000000000000}"/>
    <hyperlink ref="G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C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1"/>
  </cols>
  <sheetData>
    <row r="1" spans="1:2" ht="46.5" customHeight="1" x14ac:dyDescent="0.2"/>
    <row r="2" spans="1:2" s="37" customFormat="1" ht="16" x14ac:dyDescent="0.2">
      <c r="A2" s="36" t="s">
        <v>8</v>
      </c>
      <c r="B2" s="36"/>
    </row>
    <row r="3" spans="1:2" s="41" customFormat="1" ht="27" customHeight="1" x14ac:dyDescent="0.2">
      <c r="A3" s="42" t="s">
        <v>13</v>
      </c>
      <c r="B3" s="42"/>
    </row>
    <row r="4" spans="1:2" s="38" customFormat="1" ht="26" x14ac:dyDescent="0.3">
      <c r="A4" s="39" t="s">
        <v>7</v>
      </c>
    </row>
    <row r="5" spans="1:2" ht="74" customHeight="1" x14ac:dyDescent="0.2">
      <c r="A5" s="40" t="s">
        <v>16</v>
      </c>
    </row>
    <row r="6" spans="1:2" ht="26.25" customHeight="1" x14ac:dyDescent="0.2">
      <c r="A6" s="39" t="s">
        <v>19</v>
      </c>
    </row>
    <row r="7" spans="1:2" s="35" customFormat="1" ht="205" customHeight="1" x14ac:dyDescent="0.2">
      <c r="A7" s="44" t="s">
        <v>18</v>
      </c>
    </row>
    <row r="8" spans="1:2" s="38" customFormat="1" ht="26" x14ac:dyDescent="0.3">
      <c r="A8" s="39" t="s">
        <v>9</v>
      </c>
    </row>
    <row r="9" spans="1:2" ht="48" x14ac:dyDescent="0.2">
      <c r="A9" s="40" t="s">
        <v>17</v>
      </c>
    </row>
    <row r="10" spans="1:2" s="35" customFormat="1" ht="28" customHeight="1" x14ac:dyDescent="0.2">
      <c r="A10" s="43" t="s">
        <v>15</v>
      </c>
    </row>
    <row r="11" spans="1:2" s="38" customFormat="1" ht="26" x14ac:dyDescent="0.3">
      <c r="A11" s="39" t="s">
        <v>6</v>
      </c>
    </row>
    <row r="12" spans="1:2" ht="32" x14ac:dyDescent="0.2">
      <c r="A12" s="40" t="s">
        <v>14</v>
      </c>
    </row>
    <row r="13" spans="1:2" s="35" customFormat="1" ht="28" customHeight="1" x14ac:dyDescent="0.2">
      <c r="A13" s="43" t="s">
        <v>1</v>
      </c>
    </row>
    <row r="14" spans="1:2" s="38" customFormat="1" ht="26" x14ac:dyDescent="0.3">
      <c r="A14" s="39" t="s">
        <v>10</v>
      </c>
    </row>
    <row r="15" spans="1:2" ht="75" customHeight="1" x14ac:dyDescent="0.2">
      <c r="A15" s="40" t="s">
        <v>11</v>
      </c>
    </row>
    <row r="16" spans="1:2" ht="64" x14ac:dyDescent="0.2">
      <c r="A16" s="40"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2019-12-03T04:52:41Z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