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o\Documents\GitHub\SIEM-Selection-Methodology\"/>
    </mc:Choice>
  </mc:AlternateContent>
  <xr:revisionPtr revIDLastSave="0" documentId="13_ncr:1_{101F8AC0-0967-4B0B-A3F6-465BBD1F0B93}" xr6:coauthVersionLast="47" xr6:coauthVersionMax="47" xr10:uidLastSave="{00000000-0000-0000-0000-000000000000}"/>
  <bookViews>
    <workbookView xWindow="-120" yWindow="-120" windowWidth="20730" windowHeight="11160" activeTab="1" xr2:uid="{52376391-DE13-4635-A60B-218E65934C32}"/>
  </bookViews>
  <sheets>
    <sheet name="Draft" sheetId="1" r:id="rId1"/>
    <sheet name="Final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E31" i="2"/>
  <c r="C31" i="2"/>
  <c r="D30" i="2"/>
  <c r="E30" i="2"/>
  <c r="C30" i="2"/>
  <c r="D27" i="2"/>
  <c r="E27" i="2"/>
  <c r="C27" i="2"/>
  <c r="D26" i="2"/>
  <c r="E26" i="2"/>
  <c r="C26" i="2"/>
  <c r="E24" i="2"/>
  <c r="D24" i="2"/>
  <c r="C24" i="2"/>
  <c r="E23" i="2"/>
  <c r="D23" i="2"/>
  <c r="D28" i="2" s="1"/>
  <c r="C23" i="2"/>
  <c r="F20" i="1"/>
  <c r="F19" i="1"/>
  <c r="F18" i="1"/>
  <c r="E20" i="1"/>
  <c r="E19" i="1"/>
  <c r="E18" i="1"/>
  <c r="D20" i="1"/>
  <c r="D19" i="1"/>
  <c r="D18" i="1"/>
  <c r="E16" i="1"/>
  <c r="F16" i="1"/>
  <c r="D16" i="1"/>
  <c r="C29" i="2" l="1"/>
  <c r="C28" i="2"/>
  <c r="E29" i="2"/>
  <c r="E28" i="2"/>
  <c r="D29" i="2"/>
</calcChain>
</file>

<file path=xl/sharedStrings.xml><?xml version="1.0" encoding="utf-8"?>
<sst xmlns="http://schemas.openxmlformats.org/spreadsheetml/2006/main" count="79" uniqueCount="58">
  <si>
    <t>Quantity</t>
  </si>
  <si>
    <t>Type</t>
  </si>
  <si>
    <t>Description</t>
  </si>
  <si>
    <t>AVG EPS</t>
  </si>
  <si>
    <t>Total Peak EPS</t>
  </si>
  <si>
    <t>AVG Peak EPS (During attack; 2 Subnets Compromised)</t>
  </si>
  <si>
    <t>Edge Router</t>
  </si>
  <si>
    <t>Layer 3 Switches (1 está na DMZ em vez de layer2)</t>
  </si>
  <si>
    <t>Firewalls</t>
  </si>
  <si>
    <t>Layer 2 Switches (10 subnets internas)</t>
  </si>
  <si>
    <t xml:space="preserve"> Laptops (120 utilizadores)</t>
  </si>
  <si>
    <t>Servidores DNS</t>
  </si>
  <si>
    <t>Servidor SMTP</t>
  </si>
  <si>
    <t>Servidor Web</t>
  </si>
  <si>
    <t>Servidor de webmail</t>
  </si>
  <si>
    <t>Servidor de VPN na DMZ</t>
  </si>
  <si>
    <t xml:space="preserve"> Servidores Aplicacionais (1 por cada subnet interna)</t>
  </si>
  <si>
    <t>Domain Server (DMZ)</t>
  </si>
  <si>
    <t>included on Domain Server</t>
  </si>
  <si>
    <t>8.0</t>
  </si>
  <si>
    <t>80.0</t>
  </si>
  <si>
    <t>0.72</t>
  </si>
  <si>
    <t>0.83</t>
  </si>
  <si>
    <t>69.45</t>
  </si>
  <si>
    <t>69.445</t>
  </si>
  <si>
    <t>Total</t>
  </si>
  <si>
    <t xml:space="preserve">Total TB (1 day) </t>
  </si>
  <si>
    <t>Total TB (31 Days)</t>
  </si>
  <si>
    <t>Total TB (365 Days)</t>
  </si>
  <si>
    <t>1 Log = 300 B</t>
  </si>
  <si>
    <t>SIEM Server</t>
  </si>
  <si>
    <t>SOC Server</t>
  </si>
  <si>
    <t>Security Analyst Laptops</t>
  </si>
  <si>
    <t xml:space="preserve">Backup Server </t>
  </si>
  <si>
    <t>Core Server</t>
  </si>
  <si>
    <t>SIEM Archive Storage</t>
  </si>
  <si>
    <t>Included on Applicational Servers</t>
  </si>
  <si>
    <t>Included on SOC Servers</t>
  </si>
  <si>
    <t>VPN-GW</t>
  </si>
  <si>
    <t>SMTP Server</t>
  </si>
  <si>
    <t>DNS server</t>
  </si>
  <si>
    <t>Layer 2 Switch</t>
  </si>
  <si>
    <t>Layer 3 Switch</t>
  </si>
  <si>
    <t>Applicational Server</t>
  </si>
  <si>
    <t>NTP Server</t>
  </si>
  <si>
    <t>Asset</t>
  </si>
  <si>
    <t>WWW and Webmail Server</t>
  </si>
  <si>
    <t>SIEM Long Term Storage</t>
  </si>
  <si>
    <t>Source</t>
  </si>
  <si>
    <t>https://tf.nist.gov/general/pdf/2776.pdf</t>
  </si>
  <si>
    <t>https://pitstop.manageengine.com/portal/en/kb/articles/response-rate-limiting-rrl#Configuring_RRL_in_DDI</t>
  </si>
  <si>
    <t>https://documentation.wazuh.com/current/user-manual/agent/agent-management/antiflooding.html</t>
  </si>
  <si>
    <t>0.5</t>
  </si>
  <si>
    <t>Total Events per Second</t>
  </si>
  <si>
    <t>Total TB (5 years)</t>
  </si>
  <si>
    <t>Total TB (12 years)</t>
  </si>
  <si>
    <t>Total TB (1 hour)</t>
  </si>
  <si>
    <t>Total Bytes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</si>
</sst>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f.nist.gov/general/pdf/277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1C34-AF9B-47B6-B0A2-4E3D787FE325}">
  <dimension ref="A2:F20"/>
  <sheetViews>
    <sheetView topLeftCell="A2" workbookViewId="0">
      <selection activeCell="B16" sqref="B16"/>
    </sheetView>
  </sheetViews>
  <sheetFormatPr defaultRowHeight="15" x14ac:dyDescent="0.25"/>
  <cols>
    <col min="2" max="2" width="48.28515625" bestFit="1" customWidth="1"/>
    <col min="3" max="6" width="25" bestFit="1" customWidth="1"/>
  </cols>
  <sheetData>
    <row r="2" spans="1:6" s="2" customFormat="1" ht="66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5">
      <c r="A3">
        <v>1</v>
      </c>
      <c r="B3" s="1" t="s">
        <v>6</v>
      </c>
      <c r="D3" s="4">
        <v>0.6</v>
      </c>
      <c r="E3" s="4">
        <v>54</v>
      </c>
      <c r="F3" s="4">
        <v>22</v>
      </c>
    </row>
    <row r="4" spans="1:6" x14ac:dyDescent="0.25">
      <c r="A4">
        <v>2</v>
      </c>
      <c r="B4" s="1" t="s">
        <v>7</v>
      </c>
      <c r="D4" s="4">
        <v>1</v>
      </c>
      <c r="E4" s="4">
        <v>14</v>
      </c>
      <c r="F4" s="4">
        <v>7</v>
      </c>
    </row>
    <row r="5" spans="1:6" x14ac:dyDescent="0.25">
      <c r="A5">
        <v>11</v>
      </c>
      <c r="B5" s="1" t="s">
        <v>8</v>
      </c>
      <c r="D5" s="4">
        <v>143</v>
      </c>
      <c r="E5" s="4">
        <v>6358</v>
      </c>
      <c r="F5" s="4">
        <v>4319</v>
      </c>
    </row>
    <row r="6" spans="1:6" x14ac:dyDescent="0.25">
      <c r="A6">
        <v>10</v>
      </c>
      <c r="B6" s="1" t="s">
        <v>9</v>
      </c>
      <c r="D6" s="4">
        <v>5</v>
      </c>
      <c r="E6" s="4">
        <v>70</v>
      </c>
      <c r="F6" s="4">
        <v>35</v>
      </c>
    </row>
    <row r="7" spans="1:6" x14ac:dyDescent="0.25">
      <c r="A7">
        <v>120</v>
      </c>
      <c r="B7" s="1" t="s">
        <v>10</v>
      </c>
      <c r="D7" s="4" t="s">
        <v>18</v>
      </c>
      <c r="E7" s="4" t="s">
        <v>18</v>
      </c>
      <c r="F7" s="4" t="s">
        <v>18</v>
      </c>
    </row>
    <row r="8" spans="1:6" x14ac:dyDescent="0.25">
      <c r="A8">
        <v>2</v>
      </c>
      <c r="B8" s="1" t="s">
        <v>11</v>
      </c>
      <c r="D8" s="4" t="s">
        <v>21</v>
      </c>
      <c r="E8" s="4">
        <v>110</v>
      </c>
      <c r="F8" s="4">
        <v>110</v>
      </c>
    </row>
    <row r="9" spans="1:6" x14ac:dyDescent="0.25">
      <c r="A9">
        <v>2</v>
      </c>
      <c r="B9" s="1" t="s">
        <v>12</v>
      </c>
      <c r="D9" s="4">
        <v>1</v>
      </c>
      <c r="E9" s="4">
        <v>373</v>
      </c>
      <c r="F9" s="4">
        <v>150</v>
      </c>
    </row>
    <row r="10" spans="1:6" x14ac:dyDescent="0.25">
      <c r="A10">
        <v>1</v>
      </c>
      <c r="B10" s="1" t="s">
        <v>13</v>
      </c>
      <c r="D10" s="4">
        <v>1</v>
      </c>
      <c r="E10" s="4">
        <v>745</v>
      </c>
      <c r="F10" s="4">
        <v>372</v>
      </c>
    </row>
    <row r="11" spans="1:6" x14ac:dyDescent="0.25">
      <c r="A11">
        <v>1</v>
      </c>
      <c r="B11" s="1" t="s">
        <v>14</v>
      </c>
      <c r="D11" s="4">
        <v>1</v>
      </c>
      <c r="E11" s="4">
        <v>151</v>
      </c>
      <c r="F11" s="4">
        <v>75</v>
      </c>
    </row>
    <row r="12" spans="1:6" x14ac:dyDescent="0.25">
      <c r="A12">
        <v>1</v>
      </c>
      <c r="B12" s="1" t="s">
        <v>15</v>
      </c>
      <c r="D12" s="4" t="s">
        <v>22</v>
      </c>
      <c r="E12" s="4" t="s">
        <v>23</v>
      </c>
      <c r="F12" s="4" t="s">
        <v>24</v>
      </c>
    </row>
    <row r="13" spans="1:6" x14ac:dyDescent="0.25">
      <c r="A13">
        <v>10</v>
      </c>
      <c r="B13" s="1" t="s">
        <v>16</v>
      </c>
      <c r="D13" s="4">
        <v>4</v>
      </c>
      <c r="E13" s="4">
        <v>1380</v>
      </c>
      <c r="F13" s="4">
        <v>690</v>
      </c>
    </row>
    <row r="14" spans="1:6" x14ac:dyDescent="0.25">
      <c r="A14">
        <v>1</v>
      </c>
      <c r="B14" s="1" t="s">
        <v>17</v>
      </c>
      <c r="D14" s="4" t="s">
        <v>19</v>
      </c>
      <c r="E14" s="4" t="s">
        <v>20</v>
      </c>
      <c r="F14" s="4">
        <v>24</v>
      </c>
    </row>
    <row r="16" spans="1:6" x14ac:dyDescent="0.25">
      <c r="B16" s="6" t="s">
        <v>25</v>
      </c>
      <c r="D16" s="4">
        <f>SUM(D3:D14)</f>
        <v>156.6</v>
      </c>
      <c r="E16" s="4">
        <f t="shared" ref="E16:F16" si="0">SUM(E3:E14)</f>
        <v>9255</v>
      </c>
      <c r="F16" s="4">
        <f t="shared" si="0"/>
        <v>5804</v>
      </c>
    </row>
    <row r="17" spans="2:6" ht="6" customHeight="1" x14ac:dyDescent="0.25">
      <c r="B17" s="6"/>
      <c r="D17" s="4"/>
      <c r="E17" s="4"/>
      <c r="F17" s="4"/>
    </row>
    <row r="18" spans="2:6" x14ac:dyDescent="0.25">
      <c r="B18" s="5" t="s">
        <v>26</v>
      </c>
      <c r="C18" s="3" t="s">
        <v>29</v>
      </c>
      <c r="D18" s="8">
        <f>(D16*300/1024/1024/1024)*60*60*24/1024</f>
        <v>3.6917044781148434E-3</v>
      </c>
      <c r="E18" s="7">
        <f>(E16*300/1024/1024/1024)*60*60*24/1024</f>
        <v>0.21817832021042705</v>
      </c>
      <c r="F18" s="7">
        <f>(F16*300/1024/1024/1024)*60*60*24/1024</f>
        <v>0.13682409189641476</v>
      </c>
    </row>
    <row r="19" spans="2:6" x14ac:dyDescent="0.25">
      <c r="B19" s="5" t="s">
        <v>27</v>
      </c>
      <c r="C19" s="3" t="s">
        <v>29</v>
      </c>
      <c r="D19" s="8">
        <f>D18*31</f>
        <v>0.11444283882156014</v>
      </c>
      <c r="E19" s="7">
        <f>E18*31</f>
        <v>6.7635279265232384</v>
      </c>
      <c r="F19" s="7">
        <f>F18*31</f>
        <v>4.2415468487888575</v>
      </c>
    </row>
    <row r="20" spans="2:6" x14ac:dyDescent="0.25">
      <c r="B20" s="5" t="s">
        <v>28</v>
      </c>
      <c r="C20" s="3" t="s">
        <v>29</v>
      </c>
      <c r="D20" s="8">
        <f>D18*365</f>
        <v>1.3474721345119178</v>
      </c>
      <c r="E20" s="7">
        <f>E18*365</f>
        <v>79.635086876805872</v>
      </c>
      <c r="F20" s="7">
        <f>F18*365</f>
        <v>49.940793542191386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D650-F90B-4A3F-A50E-360D5093F62D}">
  <dimension ref="A2:F31"/>
  <sheetViews>
    <sheetView tabSelected="1" workbookViewId="0">
      <selection activeCell="C29" sqref="C29"/>
    </sheetView>
  </sheetViews>
  <sheetFormatPr defaultRowHeight="15" x14ac:dyDescent="0.25"/>
  <cols>
    <col min="2" max="2" width="30.140625" customWidth="1"/>
    <col min="3" max="3" width="41.28515625" bestFit="1" customWidth="1"/>
    <col min="4" max="5" width="25" bestFit="1" customWidth="1"/>
    <col min="6" max="6" width="35.85546875" bestFit="1" customWidth="1"/>
  </cols>
  <sheetData>
    <row r="2" spans="1:6" s="2" customFormat="1" ht="66" customHeight="1" x14ac:dyDescent="0.25">
      <c r="A2" s="2" t="s">
        <v>0</v>
      </c>
      <c r="B2" s="2" t="s">
        <v>45</v>
      </c>
      <c r="C2" s="2" t="s">
        <v>3</v>
      </c>
      <c r="D2" s="2" t="s">
        <v>4</v>
      </c>
      <c r="E2" s="2" t="s">
        <v>5</v>
      </c>
      <c r="F2" s="2" t="s">
        <v>48</v>
      </c>
    </row>
    <row r="3" spans="1:6" x14ac:dyDescent="0.25">
      <c r="A3">
        <v>1</v>
      </c>
      <c r="B3" s="1" t="s">
        <v>6</v>
      </c>
      <c r="C3" s="4">
        <v>0.6</v>
      </c>
      <c r="D3" s="4">
        <v>54</v>
      </c>
      <c r="E3" s="4">
        <v>22</v>
      </c>
    </row>
    <row r="4" spans="1:6" x14ac:dyDescent="0.25">
      <c r="A4">
        <v>1</v>
      </c>
      <c r="B4" s="1" t="s">
        <v>42</v>
      </c>
      <c r="C4" s="4">
        <v>1</v>
      </c>
      <c r="D4" s="4">
        <v>14</v>
      </c>
      <c r="E4" s="4">
        <v>7</v>
      </c>
    </row>
    <row r="5" spans="1:6" x14ac:dyDescent="0.25">
      <c r="A5">
        <v>13</v>
      </c>
      <c r="B5" s="1" t="s">
        <v>41</v>
      </c>
      <c r="C5" s="4">
        <v>5</v>
      </c>
      <c r="D5" s="4">
        <v>70</v>
      </c>
      <c r="E5" s="4">
        <v>35</v>
      </c>
    </row>
    <row r="6" spans="1:6" x14ac:dyDescent="0.25">
      <c r="A6">
        <v>14</v>
      </c>
      <c r="B6" s="1" t="s">
        <v>8</v>
      </c>
      <c r="C6" s="4">
        <v>143</v>
      </c>
      <c r="D6" s="4">
        <v>6358</v>
      </c>
      <c r="E6" s="4">
        <v>4319</v>
      </c>
    </row>
    <row r="7" spans="1:6" x14ac:dyDescent="0.25">
      <c r="A7">
        <v>1</v>
      </c>
      <c r="B7" s="1" t="s">
        <v>44</v>
      </c>
      <c r="C7" s="4">
        <v>1</v>
      </c>
      <c r="D7" s="4">
        <v>7000</v>
      </c>
      <c r="E7" s="4">
        <v>5263</v>
      </c>
      <c r="F7" s="9" t="s">
        <v>49</v>
      </c>
    </row>
    <row r="8" spans="1:6" x14ac:dyDescent="0.25">
      <c r="A8">
        <v>2</v>
      </c>
      <c r="B8" s="1" t="s">
        <v>40</v>
      </c>
      <c r="C8" s="4" t="s">
        <v>21</v>
      </c>
      <c r="D8" s="4">
        <v>110</v>
      </c>
      <c r="E8" s="4">
        <v>110</v>
      </c>
      <c r="F8" t="s">
        <v>50</v>
      </c>
    </row>
    <row r="9" spans="1:6" x14ac:dyDescent="0.25">
      <c r="A9">
        <v>2</v>
      </c>
      <c r="B9" s="1" t="s">
        <v>39</v>
      </c>
      <c r="C9" s="4">
        <v>1</v>
      </c>
      <c r="D9" s="4">
        <v>373</v>
      </c>
      <c r="E9" s="4">
        <v>150</v>
      </c>
    </row>
    <row r="10" spans="1:6" x14ac:dyDescent="0.25">
      <c r="A10">
        <v>1</v>
      </c>
      <c r="B10" s="1" t="s">
        <v>46</v>
      </c>
      <c r="C10" s="4">
        <v>1</v>
      </c>
      <c r="D10" s="4">
        <v>745</v>
      </c>
      <c r="E10" s="4">
        <v>372</v>
      </c>
    </row>
    <row r="11" spans="1:6" x14ac:dyDescent="0.25">
      <c r="A11">
        <v>1</v>
      </c>
      <c r="B11" s="1" t="s">
        <v>38</v>
      </c>
      <c r="C11" s="4" t="s">
        <v>22</v>
      </c>
      <c r="D11" s="4" t="s">
        <v>23</v>
      </c>
      <c r="E11" s="4" t="s">
        <v>24</v>
      </c>
    </row>
    <row r="12" spans="1:6" x14ac:dyDescent="0.25">
      <c r="A12">
        <v>2</v>
      </c>
      <c r="B12" s="1" t="s">
        <v>30</v>
      </c>
      <c r="C12" s="4" t="s">
        <v>52</v>
      </c>
      <c r="D12" s="4">
        <v>172</v>
      </c>
      <c r="E12" s="4">
        <v>130</v>
      </c>
      <c r="F12" t="s">
        <v>51</v>
      </c>
    </row>
    <row r="13" spans="1:6" x14ac:dyDescent="0.25">
      <c r="A13">
        <v>2</v>
      </c>
      <c r="B13" s="1" t="s">
        <v>47</v>
      </c>
      <c r="C13" s="4">
        <v>1</v>
      </c>
      <c r="D13" s="4">
        <v>100</v>
      </c>
      <c r="E13" s="4">
        <v>70</v>
      </c>
    </row>
    <row r="14" spans="1:6" x14ac:dyDescent="0.25">
      <c r="A14">
        <v>2</v>
      </c>
      <c r="B14" s="1" t="s">
        <v>31</v>
      </c>
      <c r="C14" s="3" t="s">
        <v>52</v>
      </c>
      <c r="D14" s="4">
        <v>172</v>
      </c>
      <c r="E14" s="4">
        <v>130</v>
      </c>
    </row>
    <row r="15" spans="1:6" x14ac:dyDescent="0.25">
      <c r="A15">
        <v>7</v>
      </c>
      <c r="B15" s="1" t="s">
        <v>32</v>
      </c>
      <c r="C15" s="11" t="s">
        <v>37</v>
      </c>
      <c r="D15" s="11"/>
      <c r="E15" s="11"/>
    </row>
    <row r="16" spans="1:6" x14ac:dyDescent="0.25">
      <c r="A16">
        <v>2</v>
      </c>
      <c r="B16" s="1" t="s">
        <v>33</v>
      </c>
      <c r="C16" s="4" t="s">
        <v>52</v>
      </c>
      <c r="D16" s="3">
        <v>172</v>
      </c>
      <c r="E16" s="3">
        <v>130</v>
      </c>
    </row>
    <row r="17" spans="1:5" x14ac:dyDescent="0.25">
      <c r="A17">
        <v>2</v>
      </c>
      <c r="B17" s="1" t="s">
        <v>34</v>
      </c>
      <c r="C17" s="4" t="s">
        <v>52</v>
      </c>
      <c r="D17" s="3">
        <v>172</v>
      </c>
      <c r="E17" s="3">
        <v>130</v>
      </c>
    </row>
    <row r="18" spans="1:5" x14ac:dyDescent="0.25">
      <c r="A18">
        <v>2</v>
      </c>
      <c r="B18" s="1" t="s">
        <v>35</v>
      </c>
      <c r="C18" s="3">
        <v>1</v>
      </c>
      <c r="D18" s="3">
        <v>100</v>
      </c>
      <c r="E18" s="3">
        <v>70</v>
      </c>
    </row>
    <row r="19" spans="1:5" x14ac:dyDescent="0.25">
      <c r="A19">
        <v>20</v>
      </c>
      <c r="B19" s="1" t="s">
        <v>43</v>
      </c>
      <c r="C19" s="4">
        <v>4</v>
      </c>
      <c r="D19" s="4">
        <v>1380</v>
      </c>
      <c r="E19" s="4">
        <v>690</v>
      </c>
    </row>
    <row r="20" spans="1:5" x14ac:dyDescent="0.25">
      <c r="A20">
        <v>113</v>
      </c>
      <c r="B20" s="1" t="s">
        <v>10</v>
      </c>
      <c r="C20" s="10" t="s">
        <v>36</v>
      </c>
      <c r="D20" s="10"/>
      <c r="E20" s="10"/>
    </row>
    <row r="23" spans="1:5" x14ac:dyDescent="0.25">
      <c r="B23" s="6" t="s">
        <v>53</v>
      </c>
      <c r="C23" s="4">
        <f>SUM(C3:C20)</f>
        <v>158.6</v>
      </c>
      <c r="D23" s="4">
        <f>SUM(D3:D20)</f>
        <v>16992</v>
      </c>
      <c r="E23" s="4">
        <f>SUM(E3:E20)</f>
        <v>11628</v>
      </c>
    </row>
    <row r="24" spans="1:5" x14ac:dyDescent="0.25">
      <c r="B24" s="6" t="s">
        <v>57</v>
      </c>
      <c r="C24" s="4">
        <f>C23*300</f>
        <v>47580</v>
      </c>
      <c r="D24" s="4">
        <f>D23*300</f>
        <v>5097600</v>
      </c>
      <c r="E24" s="4">
        <f>E23*300</f>
        <v>3488400</v>
      </c>
    </row>
    <row r="25" spans="1:5" ht="6" customHeight="1" x14ac:dyDescent="0.25">
      <c r="B25" s="6"/>
      <c r="C25" s="4"/>
      <c r="D25" s="4"/>
      <c r="E25" s="4"/>
    </row>
    <row r="26" spans="1:5" ht="15.75" customHeight="1" x14ac:dyDescent="0.25">
      <c r="B26" s="6" t="s">
        <v>56</v>
      </c>
      <c r="C26" s="8">
        <f>C24*3600/1024/1024/1024/1024</f>
        <v>1.5578552847728133E-4</v>
      </c>
      <c r="D26" s="8">
        <f t="shared" ref="D26:E26" si="0">D24*3600/1024/1024/1024/1024</f>
        <v>1.6690464690327644E-2</v>
      </c>
      <c r="E26" s="8">
        <f t="shared" si="0"/>
        <v>1.1421652743592858E-2</v>
      </c>
    </row>
    <row r="27" spans="1:5" x14ac:dyDescent="0.25">
      <c r="B27" s="5" t="s">
        <v>26</v>
      </c>
      <c r="C27" s="8">
        <f>C26*24</f>
        <v>3.738852683454752E-3</v>
      </c>
      <c r="D27" s="7">
        <f t="shared" ref="D27:E27" si="1">D26*24</f>
        <v>0.40057115256786346</v>
      </c>
      <c r="E27" s="7">
        <f t="shared" si="1"/>
        <v>0.2741196658462286</v>
      </c>
    </row>
    <row r="28" spans="1:5" x14ac:dyDescent="0.25">
      <c r="B28" s="5" t="s">
        <v>27</v>
      </c>
      <c r="C28" s="7">
        <f>C27*31</f>
        <v>0.11590443318709731</v>
      </c>
      <c r="D28" s="7">
        <f>D27*31</f>
        <v>12.417705729603767</v>
      </c>
      <c r="E28" s="7">
        <f>E27*31</f>
        <v>8.4977096412330866</v>
      </c>
    </row>
    <row r="29" spans="1:5" x14ac:dyDescent="0.25">
      <c r="B29" s="5" t="s">
        <v>28</v>
      </c>
      <c r="C29" s="7">
        <f>C27*365</f>
        <v>1.3646812294609845</v>
      </c>
      <c r="D29" s="7">
        <f>D27*365</f>
        <v>146.20847068727016</v>
      </c>
      <c r="E29" s="7">
        <f>E27*365</f>
        <v>100.05367803387344</v>
      </c>
    </row>
    <row r="30" spans="1:5" x14ac:dyDescent="0.25">
      <c r="B30" s="5" t="s">
        <v>54</v>
      </c>
      <c r="C30" s="7">
        <f>C29*5</f>
        <v>6.8234061473049223</v>
      </c>
      <c r="D30" s="7">
        <f t="shared" ref="D30:E30" si="2">D29*5</f>
        <v>731.04235343635082</v>
      </c>
      <c r="E30" s="7">
        <f t="shared" si="2"/>
        <v>500.26839016936719</v>
      </c>
    </row>
    <row r="31" spans="1:5" x14ac:dyDescent="0.25">
      <c r="B31" s="5" t="s">
        <v>55</v>
      </c>
      <c r="C31" s="7">
        <f>C29*12</f>
        <v>16.376174753531814</v>
      </c>
      <c r="D31" s="7">
        <f t="shared" ref="D31:E31" si="3">D29*12</f>
        <v>1754.501648247242</v>
      </c>
      <c r="E31" s="7">
        <f t="shared" si="3"/>
        <v>1200.6441364064813</v>
      </c>
    </row>
  </sheetData>
  <mergeCells count="2">
    <mergeCell ref="C20:E20"/>
    <mergeCell ref="C15:E15"/>
  </mergeCells>
  <phoneticPr fontId="4" type="noConversion"/>
  <hyperlinks>
    <hyperlink ref="F7" r:id="rId1" xr:uid="{9854F2A5-BF19-4B51-8A04-B53D7368CC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</vt:lpstr>
      <vt:lpstr>Final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Ramos</dc:creator>
  <cp:lastModifiedBy>Sérgio Ramos</cp:lastModifiedBy>
  <dcterms:created xsi:type="dcterms:W3CDTF">2025-02-11T18:33:59Z</dcterms:created>
  <dcterms:modified xsi:type="dcterms:W3CDTF">2025-06-07T15:33:45Z</dcterms:modified>
</cp:coreProperties>
</file>