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 Profile Rules" sheetId="1" r:id="rId4"/>
    <sheet state="visible" name="Client Profile Row Data" sheetId="2" r:id="rId5"/>
    <sheet state="visible" name="Client Segmentation" sheetId="3" r:id="rId6"/>
    <sheet state="visible" name="Radar Map" sheetId="4" r:id="rId7"/>
  </sheets>
  <definedNames>
    <definedName hidden="1" localSheetId="1" name="_xlnm._FilterDatabase">'Client Profile Row Data'!$A$1:$Z$101</definedName>
  </definedNames>
  <calcPr/>
</workbook>
</file>

<file path=xl/sharedStrings.xml><?xml version="1.0" encoding="utf-8"?>
<sst xmlns="http://schemas.openxmlformats.org/spreadsheetml/2006/main" count="2315" uniqueCount="199">
  <si>
    <t>Client Name</t>
  </si>
  <si>
    <t>Family Complexity</t>
  </si>
  <si>
    <t>Family_Complexity</t>
  </si>
  <si>
    <t>Language Barrier</t>
  </si>
  <si>
    <t>Language_Barrier</t>
  </si>
  <si>
    <t>Emotional Intensity</t>
  </si>
  <si>
    <t>Emotional_Intensity</t>
  </si>
  <si>
    <t>Prior Trauma</t>
  </si>
  <si>
    <t>Prior_Trauma</t>
  </si>
  <si>
    <t>Interest Level</t>
  </si>
  <si>
    <t>Interest_Level</t>
  </si>
  <si>
    <t>Responsiveness</t>
  </si>
  <si>
    <t>Responsiveness_</t>
  </si>
  <si>
    <t>Scheduling Flexibility</t>
  </si>
  <si>
    <t>Scheduling_Flexibility</t>
  </si>
  <si>
    <t>Contact Frequency</t>
  </si>
  <si>
    <t>Contact_Frequency</t>
  </si>
  <si>
    <t>Total Score</t>
  </si>
  <si>
    <t>Priority</t>
  </si>
  <si>
    <t>Follow-up Frequency</t>
  </si>
  <si>
    <t>Outcome</t>
  </si>
  <si>
    <t>Dimensions</t>
  </si>
  <si>
    <t>Client_001</t>
  </si>
  <si>
    <t>Low</t>
  </si>
  <si>
    <t>Medium</t>
  </si>
  <si>
    <t>High</t>
  </si>
  <si>
    <t>Positive Measures</t>
  </si>
  <si>
    <t>Negative Measures</t>
  </si>
  <si>
    <t>Client_002</t>
  </si>
  <si>
    <t>Direct Signals</t>
  </si>
  <si>
    <t>Indirect Signals</t>
  </si>
  <si>
    <t>Client_003</t>
  </si>
  <si>
    <t>Client_004</t>
  </si>
  <si>
    <t>Client_005</t>
  </si>
  <si>
    <t>Client_006</t>
  </si>
  <si>
    <t>Client_007</t>
  </si>
  <si>
    <t>Client_008</t>
  </si>
  <si>
    <t>Client_009</t>
  </si>
  <si>
    <t>Weighted System</t>
  </si>
  <si>
    <t>Client_011</t>
  </si>
  <si>
    <t>Dimension</t>
  </si>
  <si>
    <t>Client_012</t>
  </si>
  <si>
    <t>Client_013</t>
  </si>
  <si>
    <t>Client_014</t>
  </si>
  <si>
    <t>Client_015</t>
  </si>
  <si>
    <t>Client_016</t>
  </si>
  <si>
    <t>Client_017</t>
  </si>
  <si>
    <t>Client_018</t>
  </si>
  <si>
    <t>Mental Health Severity</t>
  </si>
  <si>
    <t>Social Support Level</t>
  </si>
  <si>
    <t>Technological Access</t>
  </si>
  <si>
    <t>Client_019</t>
  </si>
  <si>
    <t>Financial Hardship</t>
  </si>
  <si>
    <t>Client_020</t>
  </si>
  <si>
    <t>Priority Score Formula</t>
  </si>
  <si>
    <t>Client_021</t>
  </si>
  <si>
    <t>Full Mark = 20</t>
  </si>
  <si>
    <t>Client_022</t>
  </si>
  <si>
    <t>Family Complexity Score + Language Barrier Score + Emotional Intensity Score + Prior Trauma Score + Interest Level Score + Responsiveness Score + Scheduling Flexibility Score + Contact Frequency Score</t>
  </si>
  <si>
    <t>Client_023</t>
  </si>
  <si>
    <t>Client_024</t>
  </si>
  <si>
    <t>Action Priority Scoring Schema</t>
  </si>
  <si>
    <t>Client_025</t>
  </si>
  <si>
    <t>Score Range</t>
  </si>
  <si>
    <t>Recommended Follow-up Frequency</t>
  </si>
  <si>
    <t>Client_026</t>
  </si>
  <si>
    <t>≤ Lower Threshold</t>
  </si>
  <si>
    <t>Follow up weekly. Keep records, but avoid proactive outreach.</t>
  </si>
  <si>
    <t>Client_027</t>
  </si>
  <si>
    <t>(Lower, Upper Threshold)</t>
  </si>
  <si>
    <t>Follow up every 3-4 days. Check for any recent changes or emerging needs.</t>
  </si>
  <si>
    <t>Client_028</t>
  </si>
  <si>
    <t>(Upper Threshold, Very High)</t>
  </si>
  <si>
    <t>Follow up every 2 days. Proactively offer solutions or assistance.</t>
  </si>
  <si>
    <t>Client_029</t>
  </si>
  <si>
    <t>≥ Very High</t>
  </si>
  <si>
    <t>Very High</t>
  </si>
  <si>
    <t>Follow up every days. Personalized reach out plan.</t>
  </si>
  <si>
    <t>Client_030</t>
  </si>
  <si>
    <t>Client_031</t>
  </si>
  <si>
    <t>Outcome Table</t>
  </si>
  <si>
    <t>Client_032</t>
  </si>
  <si>
    <t>Score</t>
  </si>
  <si>
    <t>Client_033</t>
  </si>
  <si>
    <t>Successfully enrolled (parent interested)</t>
  </si>
  <si>
    <t>Client_034</t>
  </si>
  <si>
    <t>Did not enroll (parent not interested / parent no response)</t>
  </si>
  <si>
    <t>Client_035</t>
  </si>
  <si>
    <t>Client_036</t>
  </si>
  <si>
    <t>Client_037</t>
  </si>
  <si>
    <t>Client_038</t>
  </si>
  <si>
    <t>Client_039</t>
  </si>
  <si>
    <t>Client_040</t>
  </si>
  <si>
    <t>Client_041</t>
  </si>
  <si>
    <t>Client_042</t>
  </si>
  <si>
    <t>Client_043</t>
  </si>
  <si>
    <t>Client_044</t>
  </si>
  <si>
    <t>Client_045</t>
  </si>
  <si>
    <t>Client_046</t>
  </si>
  <si>
    <t>Client_047</t>
  </si>
  <si>
    <t>Client_048</t>
  </si>
  <si>
    <t>Client_049</t>
  </si>
  <si>
    <t>Client_050</t>
  </si>
  <si>
    <t>Client_051</t>
  </si>
  <si>
    <t>Client_052</t>
  </si>
  <si>
    <t>Client_053</t>
  </si>
  <si>
    <t>Client_054</t>
  </si>
  <si>
    <t>Client_055</t>
  </si>
  <si>
    <t>Client_056</t>
  </si>
  <si>
    <t>Client_057</t>
  </si>
  <si>
    <t>Client_058</t>
  </si>
  <si>
    <t>Client_059</t>
  </si>
  <si>
    <t>Client_060</t>
  </si>
  <si>
    <t>Client_061</t>
  </si>
  <si>
    <t>Client_062</t>
  </si>
  <si>
    <t>Client_063</t>
  </si>
  <si>
    <t>Client_064</t>
  </si>
  <si>
    <t>Client_065</t>
  </si>
  <si>
    <t>Client_066</t>
  </si>
  <si>
    <t>Client_067</t>
  </si>
  <si>
    <t>Client_068</t>
  </si>
  <si>
    <t>Client_069</t>
  </si>
  <si>
    <t>Client_070</t>
  </si>
  <si>
    <t>Client_071</t>
  </si>
  <si>
    <t>Client_072</t>
  </si>
  <si>
    <t>Client_073</t>
  </si>
  <si>
    <t>Client_074</t>
  </si>
  <si>
    <t>Client_075</t>
  </si>
  <si>
    <t>Client_076</t>
  </si>
  <si>
    <t>Client_077</t>
  </si>
  <si>
    <t>Client_078</t>
  </si>
  <si>
    <t>Client_079</t>
  </si>
  <si>
    <t>Client_080</t>
  </si>
  <si>
    <t>Client_081</t>
  </si>
  <si>
    <t>Client_082</t>
  </si>
  <si>
    <t>Client_083</t>
  </si>
  <si>
    <t>Client_084</t>
  </si>
  <si>
    <t>Client_085</t>
  </si>
  <si>
    <t>Client_086</t>
  </si>
  <si>
    <t>Client_087</t>
  </si>
  <si>
    <t>Client_088</t>
  </si>
  <si>
    <t>Client_089</t>
  </si>
  <si>
    <t>Client_090</t>
  </si>
  <si>
    <t>Client_091</t>
  </si>
  <si>
    <t>Client_092</t>
  </si>
  <si>
    <t>Client_093</t>
  </si>
  <si>
    <t>Client_094</t>
  </si>
  <si>
    <t>Client_095</t>
  </si>
  <si>
    <t>Client_096</t>
  </si>
  <si>
    <t>Client_097</t>
  </si>
  <si>
    <t>Client_098</t>
  </si>
  <si>
    <t>Client_099</t>
  </si>
  <si>
    <t>Client_100</t>
  </si>
  <si>
    <t>Client_101</t>
  </si>
  <si>
    <t>Client_Name</t>
  </si>
  <si>
    <t>Family_Complexity_Score</t>
  </si>
  <si>
    <t>Language_Barrier_Score</t>
  </si>
  <si>
    <t>Emotional_Intensity_Score</t>
  </si>
  <si>
    <t>Prior_Trauma_Score</t>
  </si>
  <si>
    <t>Interest_Level_Score</t>
  </si>
  <si>
    <t>Responsiveness_Score</t>
  </si>
  <si>
    <t>Scheduling_Flexibility_Score</t>
  </si>
  <si>
    <t>Contact_Frequency_Score</t>
  </si>
  <si>
    <t>Insurance_Status</t>
  </si>
  <si>
    <t>Insurance_Status_Score</t>
  </si>
  <si>
    <t>Transportation_Barrier</t>
  </si>
  <si>
    <t>Transportation_Barrier_Score</t>
  </si>
  <si>
    <t>Digital_Access</t>
  </si>
  <si>
    <t>Digital_Access_Score</t>
  </si>
  <si>
    <t>Referral_Source</t>
  </si>
  <si>
    <t>Referral_Source_Score</t>
  </si>
  <si>
    <t>Severe</t>
  </si>
  <si>
    <t>Rare</t>
  </si>
  <si>
    <t>Medicaid</t>
  </si>
  <si>
    <t>None</t>
  </si>
  <si>
    <t>School</t>
  </si>
  <si>
    <t>Occasional</t>
  </si>
  <si>
    <t>Uninsured</t>
  </si>
  <si>
    <t>Unstable</t>
  </si>
  <si>
    <t>Healthcare</t>
  </si>
  <si>
    <t>Moderate</t>
  </si>
  <si>
    <t>Some</t>
  </si>
  <si>
    <t>Frequent</t>
  </si>
  <si>
    <t>Mild</t>
  </si>
  <si>
    <t>Private</t>
  </si>
  <si>
    <t>Other</t>
  </si>
  <si>
    <t>Stable</t>
  </si>
  <si>
    <t>Client_010</t>
  </si>
  <si>
    <t>Descriptive Statistics</t>
  </si>
  <si>
    <t>Average</t>
  </si>
  <si>
    <t>Standard Deviation</t>
  </si>
  <si>
    <t>Lower Threshold</t>
  </si>
  <si>
    <t>Upper Threshold</t>
  </si>
  <si>
    <t>Frequency Table</t>
  </si>
  <si>
    <t>Count</t>
  </si>
  <si>
    <t>Total</t>
  </si>
  <si>
    <t>Radar Map Scoring Schema</t>
  </si>
  <si>
    <t>Level</t>
  </si>
  <si>
    <t>Radar Map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</si>
</sst>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6F8F9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theme="5"/>
        <bgColor theme="5"/>
      </patternFill>
    </fill>
    <fill>
      <patternFill patternType="solid">
        <fgColor rgb="FFB7E1CD"/>
        <bgColor rgb="FFB7E1CD"/>
      </patternFill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1" numFmtId="0" xfId="0" applyFont="1"/>
    <xf borderId="0" fillId="4" fontId="1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adar Map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2000">
                <a:solidFill>
                  <a:srgbClr val="000000"/>
                </a:solidFill>
                <a:latin typeface="+mn-lt"/>
              </a:defRPr>
            </a:pPr>
            <a:r>
              <a:rPr b="1" sz="2000">
                <a:solidFill>
                  <a:srgbClr val="000000"/>
                </a:solidFill>
                <a:latin typeface="+mn-lt"/>
              </a:rPr>
              <a:t>Client Profile Radar Map</a:t>
            </a:r>
          </a:p>
        </c:rich>
      </c:tx>
      <c:overlay val="0"/>
    </c:title>
    <c:plotArea>
      <c:layout>
        <c:manualLayout>
          <c:xMode val="edge"/>
          <c:yMode val="edge"/>
          <c:x val="0.0851790424348143"/>
          <c:y val="0.2121092206847578"/>
          <c:w val="0.7931685445493812"/>
          <c:h val="0.6917003031247659"/>
        </c:manualLayout>
      </c:layout>
      <c:radarChart>
        <c:radarStyle val="marker"/>
        <c:ser>
          <c:idx val="0"/>
          <c:order val="0"/>
          <c:tx>
            <c:strRef>
              <c:f>'Radar Map'!$A$2</c:f>
            </c:strRef>
          </c:tx>
          <c:spPr>
            <a:ln cmpd="sng" w="19050">
              <a:solidFill>
                <a:srgbClr val="356854">
                  <a:alpha val="70196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'Radar Map'!$B$1:$I$1</c:f>
            </c:strRef>
          </c:cat>
          <c:val>
            <c:numRef>
              <c:f>'Radar Map'!$B$2:$I$2</c:f>
              <c:numCache/>
            </c:numRef>
          </c:val>
          <c:smooth val="1"/>
        </c:ser>
        <c:axId val="945275975"/>
        <c:axId val="108886908"/>
      </c:radarChart>
      <c:catAx>
        <c:axId val="945275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86908"/>
      </c:catAx>
      <c:valAx>
        <c:axId val="108886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275975"/>
      </c:valAx>
    </c:plotArea>
    <c:legend>
      <c:legendPos val="l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3</xdr:row>
      <xdr:rowOff>85725</xdr:rowOff>
    </xdr:from>
    <xdr:ext cx="7562850" cy="5000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I2" displayName="Radar_Map" name="Radar_Map" id="1">
  <tableColumns count="9">
    <tableColumn name="Client Name" id="1"/>
    <tableColumn name="Family Complexity" id="2"/>
    <tableColumn name="Language Barrier" id="3"/>
    <tableColumn name="Emotional Intensity" id="4"/>
    <tableColumn name="Prior Trauma" id="5"/>
    <tableColumn name="Interest Level" id="6"/>
    <tableColumn name="Responsiveness" id="7"/>
    <tableColumn name="Scheduling Flexibility" id="8"/>
    <tableColumn name="Contact Frequency" id="9"/>
  </tableColumns>
  <tableStyleInfo name="Radar Ma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31.13"/>
    <col customWidth="1" min="4" max="4" width="14.75"/>
    <col customWidth="1" hidden="1" min="5" max="5" width="33.13"/>
    <col customWidth="1" min="6" max="6" width="16.38"/>
    <col customWidth="1" hidden="1" min="7" max="7" width="34.38"/>
    <col customWidth="1" min="8" max="8" width="13.5"/>
    <col customWidth="1" hidden="1" min="9" max="9" width="32.38"/>
    <col customWidth="1" min="10" max="10" width="13.63"/>
    <col customWidth="1" hidden="1" min="11" max="11" width="29.38"/>
    <col customWidth="1" min="12" max="12" width="14.13"/>
    <col customWidth="1" hidden="1" min="13" max="13" width="30.25"/>
    <col customWidth="1" min="14" max="14" width="18.13"/>
    <col customWidth="1" hidden="1" min="15" max="15" width="35.38"/>
    <col customWidth="1" min="16" max="16" width="18.25"/>
    <col customWidth="1" hidden="1" min="17" max="17" width="33.0"/>
    <col customWidth="1" min="18" max="19" width="12.0"/>
    <col customWidth="1" min="20" max="20" width="19.75"/>
    <col customWidth="1" min="23" max="24" width="23.88"/>
    <col customWidth="1" min="25" max="25" width="25.75"/>
    <col customWidth="1" min="26" max="26" width="32.0"/>
    <col customWidth="1" min="27" max="27" width="50.38"/>
    <col customWidth="1" min="32" max="3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/>
      <c r="W1" s="5" t="s">
        <v>21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>
      <c r="A2" s="6" t="s">
        <v>22</v>
      </c>
      <c r="B2" s="6" t="s">
        <v>23</v>
      </c>
      <c r="C2" s="6" t="str">
        <f t="shared" ref="C2:C4" si="1">if(B2=#REF!,0,IF(B2=#REF!,2,4))</f>
        <v>#REF!</v>
      </c>
      <c r="D2" s="6" t="s">
        <v>23</v>
      </c>
      <c r="E2" s="6" t="str">
        <f t="shared" ref="E2:E18" si="2">if(D2=#REF!,0,IF(D2=#REF!,1,2))</f>
        <v>#REF!</v>
      </c>
      <c r="F2" s="6" t="s">
        <v>24</v>
      </c>
      <c r="G2" s="6" t="str">
        <f t="shared" ref="G2:G18" si="3">if(F2=#REF!,0,IF(F2=#REF!,2,4))</f>
        <v>#REF!</v>
      </c>
      <c r="H2" s="6" t="s">
        <v>25</v>
      </c>
      <c r="I2" s="6" t="str">
        <f t="shared" ref="I2:I18" si="4">if(H2=#REF!,0,IF(H2=#REF!,2,4))</f>
        <v>#REF!</v>
      </c>
      <c r="J2" s="6" t="s">
        <v>24</v>
      </c>
      <c r="K2" s="6" t="str">
        <f t="shared" ref="K2:K18" si="5">if(J2=#REF!,0,IF(J2=#REF!,2,4))</f>
        <v>#REF!</v>
      </c>
      <c r="L2" s="6" t="s">
        <v>24</v>
      </c>
      <c r="M2" s="6" t="str">
        <f t="shared" ref="M2:M18" si="6">if(L2=#REF!,0,IF(L2=#REF!,2,4))</f>
        <v>#REF!</v>
      </c>
      <c r="N2" s="6" t="s">
        <v>25</v>
      </c>
      <c r="O2" s="6" t="str">
        <f t="shared" ref="O2:O18" si="7">if(N2=#REF!,0,IF(N2=#REF!,1,2))</f>
        <v>#REF!</v>
      </c>
      <c r="P2" s="6" t="s">
        <v>25</v>
      </c>
      <c r="Q2" s="6" t="str">
        <f>IFERROR(__xludf.DUMMYFUNCTION("if(P2=#REF!,-2,IF(P2=#REF!,0,-4))"),"#REF!")</f>
        <v>#REF!</v>
      </c>
      <c r="R2" s="7" t="str">
        <f t="shared" ref="R2:R18" si="8">C2+E2+G2+I2+K2+M2+O2+Q2</f>
        <v>#REF!</v>
      </c>
      <c r="S2" s="8" t="str">
        <f>IF(R2&lt;='Client Segmentation'!$B$4,"Low",IF(R2&gt;='Client Segmentation'!$B$6,"Very High", IF(R2&gt;='Client Segmentation'!$B$5,"High","Medium")))</f>
        <v>#REF!</v>
      </c>
      <c r="T2" s="9" t="str">
        <f t="shared" ref="T2:T18" si="9">IF(R2&lt;=2, "Weekly",
   IF(R2&lt;=5, "Every 3-4 days",
      IF(R2&lt;=10, "Every 2 days", "Daily")))
</f>
        <v>#REF!</v>
      </c>
      <c r="U2" s="6">
        <v>1.0</v>
      </c>
      <c r="W2" s="10" t="s">
        <v>26</v>
      </c>
      <c r="Y2" s="11" t="s">
        <v>27</v>
      </c>
    </row>
    <row r="3">
      <c r="A3" s="6" t="s">
        <v>28</v>
      </c>
      <c r="B3" s="6" t="s">
        <v>23</v>
      </c>
      <c r="C3" s="6" t="str">
        <f t="shared" si="1"/>
        <v>#REF!</v>
      </c>
      <c r="D3" s="6" t="s">
        <v>23</v>
      </c>
      <c r="E3" s="6" t="str">
        <f t="shared" si="2"/>
        <v>#REF!</v>
      </c>
      <c r="F3" s="6" t="s">
        <v>23</v>
      </c>
      <c r="G3" s="6" t="str">
        <f t="shared" si="3"/>
        <v>#REF!</v>
      </c>
      <c r="H3" s="6" t="s">
        <v>23</v>
      </c>
      <c r="I3" s="6" t="str">
        <f t="shared" si="4"/>
        <v>#REF!</v>
      </c>
      <c r="J3" s="6" t="s">
        <v>23</v>
      </c>
      <c r="K3" s="6" t="str">
        <f t="shared" si="5"/>
        <v>#REF!</v>
      </c>
      <c r="L3" s="6" t="s">
        <v>23</v>
      </c>
      <c r="M3" s="6" t="str">
        <f t="shared" si="6"/>
        <v>#REF!</v>
      </c>
      <c r="N3" s="6" t="s">
        <v>23</v>
      </c>
      <c r="O3" s="6" t="str">
        <f t="shared" si="7"/>
        <v>#REF!</v>
      </c>
      <c r="P3" s="6" t="s">
        <v>24</v>
      </c>
      <c r="Q3" s="6" t="str">
        <f>IFERROR(__xludf.DUMMYFUNCTION("if(P3=#REF!,-2,IF(P3=#REF!,0,-4))"),"#REF!")</f>
        <v>#REF!</v>
      </c>
      <c r="R3" s="7" t="str">
        <f t="shared" si="8"/>
        <v>#REF!</v>
      </c>
      <c r="S3" s="8" t="str">
        <f>IF(R3&lt;='Client Segmentation'!$B$4,"Low",IF(R3&gt;='Client Segmentation'!$B$6,"Very High", IF(R3&gt;='Client Segmentation'!$B$5,"High","Medium")))</f>
        <v>#REF!</v>
      </c>
      <c r="T3" s="9" t="str">
        <f t="shared" si="9"/>
        <v>#REF!</v>
      </c>
      <c r="U3" s="6">
        <v>0.0</v>
      </c>
      <c r="W3" s="1" t="s">
        <v>29</v>
      </c>
      <c r="X3" s="1" t="s">
        <v>30</v>
      </c>
    </row>
    <row r="4">
      <c r="A4" s="6" t="s">
        <v>31</v>
      </c>
      <c r="B4" s="6" t="s">
        <v>24</v>
      </c>
      <c r="C4" s="6" t="str">
        <f t="shared" si="1"/>
        <v>#REF!</v>
      </c>
      <c r="D4" s="6" t="s">
        <v>23</v>
      </c>
      <c r="E4" s="6" t="str">
        <f t="shared" si="2"/>
        <v>#REF!</v>
      </c>
      <c r="F4" s="6" t="s">
        <v>25</v>
      </c>
      <c r="G4" s="6" t="str">
        <f t="shared" si="3"/>
        <v>#REF!</v>
      </c>
      <c r="H4" s="6" t="s">
        <v>23</v>
      </c>
      <c r="I4" s="6" t="str">
        <f t="shared" si="4"/>
        <v>#REF!</v>
      </c>
      <c r="J4" s="6" t="s">
        <v>23</v>
      </c>
      <c r="K4" s="6" t="str">
        <f t="shared" si="5"/>
        <v>#REF!</v>
      </c>
      <c r="L4" s="6" t="s">
        <v>23</v>
      </c>
      <c r="M4" s="6" t="str">
        <f t="shared" si="6"/>
        <v>#REF!</v>
      </c>
      <c r="N4" s="6" t="s">
        <v>23</v>
      </c>
      <c r="O4" s="6" t="str">
        <f t="shared" si="7"/>
        <v>#REF!</v>
      </c>
      <c r="P4" s="6" t="s">
        <v>25</v>
      </c>
      <c r="Q4" s="6" t="str">
        <f>IFERROR(__xludf.DUMMYFUNCTION("if(P4=#REF!,-2,IF(P4=#REF!,0,-4))"),"#REF!")</f>
        <v>#REF!</v>
      </c>
      <c r="R4" s="7" t="str">
        <f t="shared" si="8"/>
        <v>#REF!</v>
      </c>
      <c r="S4" s="8" t="str">
        <f>IF(R4&lt;='Client Segmentation'!$B$4,"Low",IF(R4&gt;='Client Segmentation'!$B$6,"Very High", IF(R4&gt;='Client Segmentation'!$B$5,"High","Medium")))</f>
        <v>#REF!</v>
      </c>
      <c r="T4" s="9" t="str">
        <f t="shared" si="9"/>
        <v>#REF!</v>
      </c>
      <c r="U4" s="6">
        <v>0.0</v>
      </c>
      <c r="W4" s="6" t="s">
        <v>1</v>
      </c>
      <c r="X4" s="6" t="s">
        <v>3</v>
      </c>
      <c r="Y4" s="6" t="s">
        <v>15</v>
      </c>
    </row>
    <row r="5">
      <c r="A5" s="6" t="s">
        <v>32</v>
      </c>
      <c r="B5" s="6" t="s">
        <v>25</v>
      </c>
      <c r="C5" s="12"/>
      <c r="D5" s="6" t="s">
        <v>23</v>
      </c>
      <c r="E5" s="6" t="str">
        <f t="shared" si="2"/>
        <v>#REF!</v>
      </c>
      <c r="F5" s="6" t="s">
        <v>24</v>
      </c>
      <c r="G5" s="6" t="str">
        <f t="shared" si="3"/>
        <v>#REF!</v>
      </c>
      <c r="H5" s="6" t="s">
        <v>24</v>
      </c>
      <c r="I5" s="6" t="str">
        <f t="shared" si="4"/>
        <v>#REF!</v>
      </c>
      <c r="J5" s="6" t="s">
        <v>24</v>
      </c>
      <c r="K5" s="6" t="str">
        <f t="shared" si="5"/>
        <v>#REF!</v>
      </c>
      <c r="L5" s="6" t="s">
        <v>23</v>
      </c>
      <c r="M5" s="6" t="str">
        <f t="shared" si="6"/>
        <v>#REF!</v>
      </c>
      <c r="N5" s="6" t="s">
        <v>25</v>
      </c>
      <c r="O5" s="6" t="str">
        <f t="shared" si="7"/>
        <v>#REF!</v>
      </c>
      <c r="P5" s="6" t="s">
        <v>25</v>
      </c>
      <c r="Q5" s="6" t="str">
        <f>IFERROR(__xludf.DUMMYFUNCTION("if(P5=#REF!,-2,IF(P5=#REF!,0,-4))"),"#REF!")</f>
        <v>#REF!</v>
      </c>
      <c r="R5" s="7" t="str">
        <f t="shared" si="8"/>
        <v>#REF!</v>
      </c>
      <c r="S5" s="8" t="str">
        <f>IF(R5&lt;='Client Segmentation'!$B$4,"Low",IF(R5&gt;='Client Segmentation'!$B$6,"Very High", IF(R5&gt;='Client Segmentation'!$B$5,"High","Medium")))</f>
        <v>#REF!</v>
      </c>
      <c r="T5" s="9" t="str">
        <f t="shared" si="9"/>
        <v>#REF!</v>
      </c>
      <c r="U5" s="6">
        <v>1.0</v>
      </c>
      <c r="W5" s="6" t="s">
        <v>5</v>
      </c>
      <c r="X5" s="6" t="s">
        <v>13</v>
      </c>
    </row>
    <row r="6">
      <c r="A6" s="6" t="s">
        <v>33</v>
      </c>
      <c r="B6" s="6" t="s">
        <v>23</v>
      </c>
      <c r="C6" s="6" t="str">
        <f t="shared" ref="C6:C18" si="10">if(B6=#REF!,0,IF(B6=#REF!,2,4))</f>
        <v>#REF!</v>
      </c>
      <c r="D6" s="6" t="s">
        <v>23</v>
      </c>
      <c r="E6" s="6" t="str">
        <f t="shared" si="2"/>
        <v>#REF!</v>
      </c>
      <c r="F6" s="6" t="s">
        <v>25</v>
      </c>
      <c r="G6" s="6" t="str">
        <f t="shared" si="3"/>
        <v>#REF!</v>
      </c>
      <c r="H6" s="6" t="s">
        <v>23</v>
      </c>
      <c r="I6" s="6" t="str">
        <f t="shared" si="4"/>
        <v>#REF!</v>
      </c>
      <c r="J6" s="6" t="s">
        <v>23</v>
      </c>
      <c r="K6" s="6" t="str">
        <f t="shared" si="5"/>
        <v>#REF!</v>
      </c>
      <c r="L6" s="6" t="s">
        <v>24</v>
      </c>
      <c r="M6" s="6" t="str">
        <f t="shared" si="6"/>
        <v>#REF!</v>
      </c>
      <c r="N6" s="6" t="s">
        <v>25</v>
      </c>
      <c r="O6" s="6" t="str">
        <f t="shared" si="7"/>
        <v>#REF!</v>
      </c>
      <c r="P6" s="6" t="s">
        <v>24</v>
      </c>
      <c r="Q6" s="6" t="str">
        <f>IFERROR(__xludf.DUMMYFUNCTION("if(P6=#REF!,-2,IF(P6=#REF!,0,-4))"),"#REF!")</f>
        <v>#REF!</v>
      </c>
      <c r="R6" s="7" t="str">
        <f t="shared" si="8"/>
        <v>#REF!</v>
      </c>
      <c r="S6" s="8" t="str">
        <f>IF(R6&lt;='Client Segmentation'!$B$4,"Low",IF(R6&gt;='Client Segmentation'!$B$6,"Very High", IF(R6&gt;='Client Segmentation'!$B$5,"High","Medium")))</f>
        <v>#REF!</v>
      </c>
      <c r="T6" s="9" t="str">
        <f t="shared" si="9"/>
        <v>#REF!</v>
      </c>
      <c r="U6" s="6">
        <v>0.0</v>
      </c>
      <c r="W6" s="6" t="s">
        <v>7</v>
      </c>
    </row>
    <row r="7">
      <c r="A7" s="6" t="s">
        <v>34</v>
      </c>
      <c r="B7" s="6" t="s">
        <v>23</v>
      </c>
      <c r="C7" s="6" t="str">
        <f t="shared" si="10"/>
        <v>#REF!</v>
      </c>
      <c r="D7" s="6" t="s">
        <v>23</v>
      </c>
      <c r="E7" s="6" t="str">
        <f t="shared" si="2"/>
        <v>#REF!</v>
      </c>
      <c r="F7" s="6" t="s">
        <v>23</v>
      </c>
      <c r="G7" s="6" t="str">
        <f t="shared" si="3"/>
        <v>#REF!</v>
      </c>
      <c r="H7" s="6" t="s">
        <v>23</v>
      </c>
      <c r="I7" s="6" t="str">
        <f t="shared" si="4"/>
        <v>#REF!</v>
      </c>
      <c r="J7" s="6" t="s">
        <v>23</v>
      </c>
      <c r="K7" s="6" t="str">
        <f t="shared" si="5"/>
        <v>#REF!</v>
      </c>
      <c r="L7" s="6" t="s">
        <v>24</v>
      </c>
      <c r="M7" s="6" t="str">
        <f t="shared" si="6"/>
        <v>#REF!</v>
      </c>
      <c r="N7" s="6" t="s">
        <v>24</v>
      </c>
      <c r="O7" s="6" t="str">
        <f t="shared" si="7"/>
        <v>#REF!</v>
      </c>
      <c r="P7" s="6" t="s">
        <v>23</v>
      </c>
      <c r="Q7" s="6" t="str">
        <f>IFERROR(__xludf.DUMMYFUNCTION("if(P7=#REF!,-2,IF(P7=#REF!,0,-4))"),"#REF!")</f>
        <v>#REF!</v>
      </c>
      <c r="R7" s="7" t="str">
        <f t="shared" si="8"/>
        <v>#REF!</v>
      </c>
      <c r="S7" s="8" t="str">
        <f>IF(R7&lt;='Client Segmentation'!$B$4,"Low",IF(R7&gt;='Client Segmentation'!$B$6,"Very High", IF(R7&gt;='Client Segmentation'!$B$5,"High","Medium")))</f>
        <v>#REF!</v>
      </c>
      <c r="T7" s="9" t="str">
        <f t="shared" si="9"/>
        <v>#REF!</v>
      </c>
      <c r="U7" s="6">
        <v>0.0</v>
      </c>
      <c r="W7" s="6" t="s">
        <v>9</v>
      </c>
    </row>
    <row r="8">
      <c r="A8" s="6" t="s">
        <v>35</v>
      </c>
      <c r="B8" s="6" t="s">
        <v>23</v>
      </c>
      <c r="C8" s="6" t="str">
        <f t="shared" si="10"/>
        <v>#REF!</v>
      </c>
      <c r="D8" s="6" t="s">
        <v>24</v>
      </c>
      <c r="E8" s="6" t="str">
        <f t="shared" si="2"/>
        <v>#REF!</v>
      </c>
      <c r="F8" s="6" t="s">
        <v>23</v>
      </c>
      <c r="G8" s="6" t="str">
        <f t="shared" si="3"/>
        <v>#REF!</v>
      </c>
      <c r="H8" s="6" t="s">
        <v>23</v>
      </c>
      <c r="I8" s="6" t="str">
        <f t="shared" si="4"/>
        <v>#REF!</v>
      </c>
      <c r="J8" s="6" t="s">
        <v>23</v>
      </c>
      <c r="K8" s="6" t="str">
        <f t="shared" si="5"/>
        <v>#REF!</v>
      </c>
      <c r="L8" s="6" t="s">
        <v>25</v>
      </c>
      <c r="M8" s="6" t="str">
        <f t="shared" si="6"/>
        <v>#REF!</v>
      </c>
      <c r="N8" s="6" t="s">
        <v>25</v>
      </c>
      <c r="O8" s="6" t="str">
        <f t="shared" si="7"/>
        <v>#REF!</v>
      </c>
      <c r="P8" s="6" t="s">
        <v>25</v>
      </c>
      <c r="Q8" s="6" t="str">
        <f>IFERROR(__xludf.DUMMYFUNCTION("if(P8=#REF!,-2,IF(P8=#REF!,0,-4))"),"#REF!")</f>
        <v>#REF!</v>
      </c>
      <c r="R8" s="7" t="str">
        <f t="shared" si="8"/>
        <v>#REF!</v>
      </c>
      <c r="S8" s="8" t="str">
        <f>IF(R8&lt;='Client Segmentation'!$B$4,"Low",IF(R8&gt;='Client Segmentation'!$B$6,"Very High", IF(R8&gt;='Client Segmentation'!$B$5,"High","Medium")))</f>
        <v>#REF!</v>
      </c>
      <c r="T8" s="9" t="str">
        <f t="shared" si="9"/>
        <v>#REF!</v>
      </c>
      <c r="U8" s="6">
        <v>1.0</v>
      </c>
      <c r="W8" s="6" t="s">
        <v>11</v>
      </c>
    </row>
    <row r="9">
      <c r="A9" s="6" t="s">
        <v>36</v>
      </c>
      <c r="B9" s="6" t="s">
        <v>24</v>
      </c>
      <c r="C9" s="6" t="str">
        <f t="shared" si="10"/>
        <v>#REF!</v>
      </c>
      <c r="D9" s="6" t="s">
        <v>25</v>
      </c>
      <c r="E9" s="6" t="str">
        <f t="shared" si="2"/>
        <v>#REF!</v>
      </c>
      <c r="F9" s="6" t="s">
        <v>24</v>
      </c>
      <c r="G9" s="6" t="str">
        <f t="shared" si="3"/>
        <v>#REF!</v>
      </c>
      <c r="H9" s="6" t="s">
        <v>25</v>
      </c>
      <c r="I9" s="6" t="str">
        <f t="shared" si="4"/>
        <v>#REF!</v>
      </c>
      <c r="J9" s="6" t="s">
        <v>25</v>
      </c>
      <c r="K9" s="6" t="str">
        <f t="shared" si="5"/>
        <v>#REF!</v>
      </c>
      <c r="L9" s="6" t="s">
        <v>25</v>
      </c>
      <c r="M9" s="6" t="str">
        <f t="shared" si="6"/>
        <v>#REF!</v>
      </c>
      <c r="N9" s="6" t="s">
        <v>24</v>
      </c>
      <c r="O9" s="6" t="str">
        <f t="shared" si="7"/>
        <v>#REF!</v>
      </c>
      <c r="P9" s="6" t="s">
        <v>25</v>
      </c>
      <c r="Q9" s="6" t="str">
        <f>IFERROR(__xludf.DUMMYFUNCTION("if(P9=#REF!,-2,IF(P9=#REF!,0,-4))"),"#REF!")</f>
        <v>#REF!</v>
      </c>
      <c r="R9" s="7" t="str">
        <f t="shared" si="8"/>
        <v>#REF!</v>
      </c>
      <c r="S9" s="8" t="str">
        <f>IF(R9&lt;='Client Segmentation'!$B$4,"Low",IF(R9&gt;='Client Segmentation'!$B$6,"Very High", IF(R9&gt;='Client Segmentation'!$B$5,"High","Medium")))</f>
        <v>#REF!</v>
      </c>
      <c r="T9" s="9" t="str">
        <f t="shared" si="9"/>
        <v>#REF!</v>
      </c>
      <c r="U9" s="6">
        <v>0.0</v>
      </c>
    </row>
    <row r="10">
      <c r="A10" s="6" t="s">
        <v>37</v>
      </c>
      <c r="B10" s="6" t="s">
        <v>23</v>
      </c>
      <c r="C10" s="6" t="str">
        <f t="shared" si="10"/>
        <v>#REF!</v>
      </c>
      <c r="D10" s="6" t="s">
        <v>24</v>
      </c>
      <c r="E10" s="6" t="str">
        <f t="shared" si="2"/>
        <v>#REF!</v>
      </c>
      <c r="F10" s="6" t="s">
        <v>24</v>
      </c>
      <c r="G10" s="6" t="str">
        <f t="shared" si="3"/>
        <v>#REF!</v>
      </c>
      <c r="H10" s="6" t="s">
        <v>24</v>
      </c>
      <c r="I10" s="6" t="str">
        <f t="shared" si="4"/>
        <v>#REF!</v>
      </c>
      <c r="J10" s="6" t="s">
        <v>23</v>
      </c>
      <c r="K10" s="6" t="str">
        <f t="shared" si="5"/>
        <v>#REF!</v>
      </c>
      <c r="L10" s="6" t="s">
        <v>24</v>
      </c>
      <c r="M10" s="6" t="str">
        <f t="shared" si="6"/>
        <v>#REF!</v>
      </c>
      <c r="N10" s="6" t="s">
        <v>23</v>
      </c>
      <c r="O10" s="6" t="str">
        <f t="shared" si="7"/>
        <v>#REF!</v>
      </c>
      <c r="P10" s="6" t="s">
        <v>24</v>
      </c>
      <c r="Q10" s="6" t="str">
        <f>IFERROR(__xludf.DUMMYFUNCTION("if(P10=#REF!,-2,IF(P10=#REF!,0,-4))"),"#REF!")</f>
        <v>#REF!</v>
      </c>
      <c r="R10" s="7" t="str">
        <f t="shared" si="8"/>
        <v>#REF!</v>
      </c>
      <c r="S10" s="8" t="str">
        <f>IF(R10&lt;='Client Segmentation'!$B$4,"Low",IF(R10&gt;='Client Segmentation'!$B$6,"Very High", IF(R10&gt;='Client Segmentation'!$B$5,"High","Medium")))</f>
        <v>#REF!</v>
      </c>
      <c r="T10" s="9" t="str">
        <f t="shared" si="9"/>
        <v>#REF!</v>
      </c>
      <c r="U10" s="6">
        <v>1.0</v>
      </c>
      <c r="W10" s="5" t="s">
        <v>38</v>
      </c>
    </row>
    <row r="11">
      <c r="A11" s="6" t="s">
        <v>39</v>
      </c>
      <c r="B11" s="6" t="s">
        <v>25</v>
      </c>
      <c r="C11" s="6" t="str">
        <f t="shared" si="10"/>
        <v>#REF!</v>
      </c>
      <c r="D11" s="6" t="s">
        <v>23</v>
      </c>
      <c r="E11" s="6" t="str">
        <f t="shared" si="2"/>
        <v>#REF!</v>
      </c>
      <c r="F11" s="6" t="s">
        <v>23</v>
      </c>
      <c r="G11" s="6" t="str">
        <f t="shared" si="3"/>
        <v>#REF!</v>
      </c>
      <c r="H11" s="6" t="s">
        <v>23</v>
      </c>
      <c r="I11" s="6" t="str">
        <f t="shared" si="4"/>
        <v>#REF!</v>
      </c>
      <c r="J11" s="6" t="s">
        <v>23</v>
      </c>
      <c r="K11" s="6" t="str">
        <f t="shared" si="5"/>
        <v>#REF!</v>
      </c>
      <c r="L11" s="6" t="s">
        <v>24</v>
      </c>
      <c r="M11" s="6" t="str">
        <f t="shared" si="6"/>
        <v>#REF!</v>
      </c>
      <c r="N11" s="6" t="s">
        <v>25</v>
      </c>
      <c r="O11" s="6" t="str">
        <f t="shared" si="7"/>
        <v>#REF!</v>
      </c>
      <c r="P11" s="6" t="s">
        <v>25</v>
      </c>
      <c r="Q11" s="6" t="str">
        <f>IFERROR(__xludf.DUMMYFUNCTION("if(P11=#REF!,-2,IF(P11=#REF!,0,-4))"),"#REF!")</f>
        <v>#REF!</v>
      </c>
      <c r="R11" s="7" t="str">
        <f t="shared" si="8"/>
        <v>#REF!</v>
      </c>
      <c r="S11" s="8" t="str">
        <f>IF(R11&lt;='Client Segmentation'!$B$4,"Low",IF(R11&gt;='Client Segmentation'!$B$6,"Very High", IF(R11&gt;='Client Segmentation'!$B$5,"High","Medium")))</f>
        <v>#REF!</v>
      </c>
      <c r="T11" s="9" t="str">
        <f t="shared" si="9"/>
        <v>#REF!</v>
      </c>
      <c r="U11" s="6">
        <v>1.0</v>
      </c>
      <c r="W11" s="10" t="s">
        <v>40</v>
      </c>
      <c r="X11" s="10" t="s">
        <v>23</v>
      </c>
      <c r="Y11" s="10" t="s">
        <v>24</v>
      </c>
      <c r="Z11" s="10" t="s">
        <v>25</v>
      </c>
    </row>
    <row r="12">
      <c r="A12" s="6" t="s">
        <v>41</v>
      </c>
      <c r="B12" s="6" t="s">
        <v>23</v>
      </c>
      <c r="C12" s="6" t="str">
        <f t="shared" si="10"/>
        <v>#REF!</v>
      </c>
      <c r="D12" s="6" t="s">
        <v>23</v>
      </c>
      <c r="E12" s="6" t="str">
        <f t="shared" si="2"/>
        <v>#REF!</v>
      </c>
      <c r="F12" s="6" t="s">
        <v>25</v>
      </c>
      <c r="G12" s="6" t="str">
        <f t="shared" si="3"/>
        <v>#REF!</v>
      </c>
      <c r="H12" s="6" t="s">
        <v>24</v>
      </c>
      <c r="I12" s="6" t="str">
        <f t="shared" si="4"/>
        <v>#REF!</v>
      </c>
      <c r="J12" s="6" t="s">
        <v>24</v>
      </c>
      <c r="K12" s="6" t="str">
        <f t="shared" si="5"/>
        <v>#REF!</v>
      </c>
      <c r="L12" s="6" t="s">
        <v>23</v>
      </c>
      <c r="M12" s="6" t="str">
        <f t="shared" si="6"/>
        <v>#REF!</v>
      </c>
      <c r="N12" s="6" t="s">
        <v>24</v>
      </c>
      <c r="O12" s="6" t="str">
        <f t="shared" si="7"/>
        <v>#REF!</v>
      </c>
      <c r="P12" s="6" t="s">
        <v>23</v>
      </c>
      <c r="Q12" s="6" t="str">
        <f>IFERROR(__xludf.DUMMYFUNCTION("if(P12=#REF!,-2,IF(P12=#REF!,0,-4))"),"#REF!")</f>
        <v>#REF!</v>
      </c>
      <c r="R12" s="7" t="str">
        <f t="shared" si="8"/>
        <v>#REF!</v>
      </c>
      <c r="S12" s="8" t="str">
        <f>IF(R12&lt;='Client Segmentation'!$B$4,"Low",IF(R12&gt;='Client Segmentation'!$B$6,"Very High", IF(R12&gt;='Client Segmentation'!$B$5,"High","Medium")))</f>
        <v>#REF!</v>
      </c>
      <c r="T12" s="9" t="str">
        <f t="shared" si="9"/>
        <v>#REF!</v>
      </c>
      <c r="U12" s="6">
        <v>0.0</v>
      </c>
      <c r="W12" s="6" t="s">
        <v>1</v>
      </c>
      <c r="X12" s="6">
        <v>0.0</v>
      </c>
      <c r="Y12" s="6">
        <v>2.0</v>
      </c>
      <c r="Z12" s="6">
        <v>4.0</v>
      </c>
    </row>
    <row r="13">
      <c r="A13" s="6" t="s">
        <v>42</v>
      </c>
      <c r="B13" s="6" t="s">
        <v>23</v>
      </c>
      <c r="C13" s="6" t="str">
        <f t="shared" si="10"/>
        <v>#REF!</v>
      </c>
      <c r="D13" s="6" t="s">
        <v>23</v>
      </c>
      <c r="E13" s="6" t="str">
        <f t="shared" si="2"/>
        <v>#REF!</v>
      </c>
      <c r="F13" s="6" t="s">
        <v>25</v>
      </c>
      <c r="G13" s="6" t="str">
        <f t="shared" si="3"/>
        <v>#REF!</v>
      </c>
      <c r="H13" s="6" t="s">
        <v>23</v>
      </c>
      <c r="I13" s="6" t="str">
        <f t="shared" si="4"/>
        <v>#REF!</v>
      </c>
      <c r="J13" s="6" t="s">
        <v>23</v>
      </c>
      <c r="K13" s="6" t="str">
        <f t="shared" si="5"/>
        <v>#REF!</v>
      </c>
      <c r="L13" s="6" t="s">
        <v>24</v>
      </c>
      <c r="M13" s="6" t="str">
        <f t="shared" si="6"/>
        <v>#REF!</v>
      </c>
      <c r="N13" s="6" t="s">
        <v>25</v>
      </c>
      <c r="O13" s="6" t="str">
        <f t="shared" si="7"/>
        <v>#REF!</v>
      </c>
      <c r="P13" s="6" t="s">
        <v>23</v>
      </c>
      <c r="Q13" s="6" t="str">
        <f>IFERROR(__xludf.DUMMYFUNCTION("if(P13=#REF!,-2,IF(P13=#REF!,0,-4))"),"#REF!")</f>
        <v>#REF!</v>
      </c>
      <c r="R13" s="7" t="str">
        <f t="shared" si="8"/>
        <v>#REF!</v>
      </c>
      <c r="S13" s="8" t="str">
        <f>IF(R13&lt;='Client Segmentation'!$B$4,"Low",IF(R13&gt;='Client Segmentation'!$B$6,"Very High", IF(R13&gt;='Client Segmentation'!$B$5,"High","Medium")))</f>
        <v>#REF!</v>
      </c>
      <c r="T13" s="9" t="str">
        <f t="shared" si="9"/>
        <v>#REF!</v>
      </c>
      <c r="U13" s="6">
        <v>1.0</v>
      </c>
      <c r="W13" s="6" t="s">
        <v>3</v>
      </c>
      <c r="X13" s="6">
        <v>0.0</v>
      </c>
      <c r="Y13" s="6">
        <v>1.0</v>
      </c>
      <c r="Z13" s="6">
        <v>2.0</v>
      </c>
    </row>
    <row r="14">
      <c r="A14" s="6" t="s">
        <v>43</v>
      </c>
      <c r="B14" s="6" t="s">
        <v>24</v>
      </c>
      <c r="C14" s="6" t="str">
        <f t="shared" si="10"/>
        <v>#REF!</v>
      </c>
      <c r="D14" s="6" t="s">
        <v>23</v>
      </c>
      <c r="E14" s="6" t="str">
        <f t="shared" si="2"/>
        <v>#REF!</v>
      </c>
      <c r="F14" s="6" t="s">
        <v>23</v>
      </c>
      <c r="G14" s="6" t="str">
        <f t="shared" si="3"/>
        <v>#REF!</v>
      </c>
      <c r="H14" s="6" t="s">
        <v>23</v>
      </c>
      <c r="I14" s="6" t="str">
        <f t="shared" si="4"/>
        <v>#REF!</v>
      </c>
      <c r="J14" s="6" t="s">
        <v>23</v>
      </c>
      <c r="K14" s="6" t="str">
        <f t="shared" si="5"/>
        <v>#REF!</v>
      </c>
      <c r="L14" s="6" t="s">
        <v>23</v>
      </c>
      <c r="M14" s="6" t="str">
        <f t="shared" si="6"/>
        <v>#REF!</v>
      </c>
      <c r="N14" s="6" t="s">
        <v>24</v>
      </c>
      <c r="O14" s="6" t="str">
        <f t="shared" si="7"/>
        <v>#REF!</v>
      </c>
      <c r="P14" s="6" t="s">
        <v>24</v>
      </c>
      <c r="Q14" s="6" t="str">
        <f>IFERROR(__xludf.DUMMYFUNCTION("if(P14=#REF!,-2,IF(P14=#REF!,0,-4))"),"#REF!")</f>
        <v>#REF!</v>
      </c>
      <c r="R14" s="7" t="str">
        <f t="shared" si="8"/>
        <v>#REF!</v>
      </c>
      <c r="S14" s="8" t="str">
        <f>IF(R14&lt;='Client Segmentation'!$B$4,"Low",IF(R14&gt;='Client Segmentation'!$B$6,"Very High", IF(R14&gt;='Client Segmentation'!$B$5,"High","Medium")))</f>
        <v>#REF!</v>
      </c>
      <c r="T14" s="9" t="str">
        <f t="shared" si="9"/>
        <v>#REF!</v>
      </c>
      <c r="U14" s="6">
        <v>0.0</v>
      </c>
      <c r="W14" s="6" t="s">
        <v>5</v>
      </c>
      <c r="X14" s="6">
        <v>0.0</v>
      </c>
      <c r="Y14" s="6">
        <v>2.0</v>
      </c>
      <c r="Z14" s="6">
        <v>4.0</v>
      </c>
    </row>
    <row r="15">
      <c r="A15" s="6" t="s">
        <v>44</v>
      </c>
      <c r="B15" s="6" t="s">
        <v>24</v>
      </c>
      <c r="C15" s="6" t="str">
        <f t="shared" si="10"/>
        <v>#REF!</v>
      </c>
      <c r="D15" s="6" t="s">
        <v>23</v>
      </c>
      <c r="E15" s="6" t="str">
        <f t="shared" si="2"/>
        <v>#REF!</v>
      </c>
      <c r="F15" s="6" t="s">
        <v>24</v>
      </c>
      <c r="G15" s="6" t="str">
        <f t="shared" si="3"/>
        <v>#REF!</v>
      </c>
      <c r="H15" s="6" t="s">
        <v>23</v>
      </c>
      <c r="I15" s="6" t="str">
        <f t="shared" si="4"/>
        <v>#REF!</v>
      </c>
      <c r="J15" s="6" t="s">
        <v>23</v>
      </c>
      <c r="K15" s="6" t="str">
        <f t="shared" si="5"/>
        <v>#REF!</v>
      </c>
      <c r="L15" s="6" t="s">
        <v>23</v>
      </c>
      <c r="M15" s="6" t="str">
        <f t="shared" si="6"/>
        <v>#REF!</v>
      </c>
      <c r="N15" s="6" t="s">
        <v>24</v>
      </c>
      <c r="O15" s="6" t="str">
        <f t="shared" si="7"/>
        <v>#REF!</v>
      </c>
      <c r="P15" s="6" t="s">
        <v>24</v>
      </c>
      <c r="Q15" s="6" t="str">
        <f>IFERROR(__xludf.DUMMYFUNCTION("if(P15=#REF!,-2,IF(P15=#REF!,0,-4))"),"#REF!")</f>
        <v>#REF!</v>
      </c>
      <c r="R15" s="7" t="str">
        <f t="shared" si="8"/>
        <v>#REF!</v>
      </c>
      <c r="S15" s="8" t="str">
        <f>IF(R15&lt;='Client Segmentation'!$B$4,"Low",IF(R15&gt;='Client Segmentation'!$B$6,"Very High", IF(R15&gt;='Client Segmentation'!$B$5,"High","Medium")))</f>
        <v>#REF!</v>
      </c>
      <c r="T15" s="9" t="str">
        <f t="shared" si="9"/>
        <v>#REF!</v>
      </c>
      <c r="U15" s="6">
        <v>0.0</v>
      </c>
      <c r="W15" s="6" t="s">
        <v>7</v>
      </c>
      <c r="X15" s="6">
        <v>0.0</v>
      </c>
      <c r="Y15" s="6">
        <v>2.0</v>
      </c>
      <c r="Z15" s="6">
        <v>4.0</v>
      </c>
    </row>
    <row r="16">
      <c r="A16" s="6" t="s">
        <v>45</v>
      </c>
      <c r="B16" s="6" t="s">
        <v>23</v>
      </c>
      <c r="C16" s="6" t="str">
        <f t="shared" si="10"/>
        <v>#REF!</v>
      </c>
      <c r="D16" s="6" t="s">
        <v>23</v>
      </c>
      <c r="E16" s="6" t="str">
        <f t="shared" si="2"/>
        <v>#REF!</v>
      </c>
      <c r="F16" s="6" t="s">
        <v>25</v>
      </c>
      <c r="G16" s="6" t="str">
        <f t="shared" si="3"/>
        <v>#REF!</v>
      </c>
      <c r="H16" s="6" t="s">
        <v>25</v>
      </c>
      <c r="I16" s="6" t="str">
        <f t="shared" si="4"/>
        <v>#REF!</v>
      </c>
      <c r="J16" s="6" t="s">
        <v>25</v>
      </c>
      <c r="K16" s="6" t="str">
        <f t="shared" si="5"/>
        <v>#REF!</v>
      </c>
      <c r="L16" s="6" t="s">
        <v>25</v>
      </c>
      <c r="M16" s="6" t="str">
        <f t="shared" si="6"/>
        <v>#REF!</v>
      </c>
      <c r="N16" s="6" t="s">
        <v>25</v>
      </c>
      <c r="O16" s="6" t="str">
        <f t="shared" si="7"/>
        <v>#REF!</v>
      </c>
      <c r="P16" s="6" t="s">
        <v>24</v>
      </c>
      <c r="Q16" s="6" t="str">
        <f>IFERROR(__xludf.DUMMYFUNCTION("if(P16=#REF!,-2,IF(P16=#REF!,0,-4))"),"#REF!")</f>
        <v>#REF!</v>
      </c>
      <c r="R16" s="7" t="str">
        <f t="shared" si="8"/>
        <v>#REF!</v>
      </c>
      <c r="S16" s="8" t="str">
        <f>IF(R16&lt;='Client Segmentation'!$B$4,"Low",IF(R16&gt;='Client Segmentation'!$B$6,"Very High", IF(R16&gt;='Client Segmentation'!$B$5,"High","Medium")))</f>
        <v>#REF!</v>
      </c>
      <c r="T16" s="9" t="str">
        <f t="shared" si="9"/>
        <v>#REF!</v>
      </c>
      <c r="U16" s="6">
        <v>1.0</v>
      </c>
      <c r="W16" s="6" t="s">
        <v>9</v>
      </c>
      <c r="X16" s="6">
        <v>0.0</v>
      </c>
      <c r="Y16" s="6">
        <v>2.0</v>
      </c>
      <c r="Z16" s="6">
        <v>4.0</v>
      </c>
    </row>
    <row r="17">
      <c r="A17" s="6" t="s">
        <v>46</v>
      </c>
      <c r="B17" s="6" t="s">
        <v>23</v>
      </c>
      <c r="C17" s="6" t="str">
        <f t="shared" si="10"/>
        <v>#REF!</v>
      </c>
      <c r="D17" s="6" t="s">
        <v>23</v>
      </c>
      <c r="E17" s="6" t="str">
        <f t="shared" si="2"/>
        <v>#REF!</v>
      </c>
      <c r="F17" s="6" t="s">
        <v>25</v>
      </c>
      <c r="G17" s="6" t="str">
        <f t="shared" si="3"/>
        <v>#REF!</v>
      </c>
      <c r="H17" s="6" t="s">
        <v>25</v>
      </c>
      <c r="I17" s="6" t="str">
        <f t="shared" si="4"/>
        <v>#REF!</v>
      </c>
      <c r="J17" s="6" t="s">
        <v>23</v>
      </c>
      <c r="K17" s="6" t="str">
        <f t="shared" si="5"/>
        <v>#REF!</v>
      </c>
      <c r="L17" s="6" t="s">
        <v>23</v>
      </c>
      <c r="M17" s="6" t="str">
        <f t="shared" si="6"/>
        <v>#REF!</v>
      </c>
      <c r="N17" s="6" t="s">
        <v>23</v>
      </c>
      <c r="O17" s="6" t="str">
        <f t="shared" si="7"/>
        <v>#REF!</v>
      </c>
      <c r="P17" s="6" t="s">
        <v>25</v>
      </c>
      <c r="Q17" s="6" t="str">
        <f>IFERROR(__xludf.DUMMYFUNCTION("if(P17=#REF!,-2,IF(P17=#REF!,0,-4))"),"#REF!")</f>
        <v>#REF!</v>
      </c>
      <c r="R17" s="7" t="str">
        <f t="shared" si="8"/>
        <v>#REF!</v>
      </c>
      <c r="S17" s="8" t="str">
        <f>IF(R17&lt;='Client Segmentation'!$B$4,"Low",IF(R17&gt;='Client Segmentation'!$B$6,"Very High", IF(R17&gt;='Client Segmentation'!$B$5,"High","Medium")))</f>
        <v>#REF!</v>
      </c>
      <c r="T17" s="9" t="str">
        <f t="shared" si="9"/>
        <v>#REF!</v>
      </c>
      <c r="U17" s="6">
        <v>1.0</v>
      </c>
      <c r="W17" s="6" t="s">
        <v>11</v>
      </c>
      <c r="X17" s="6">
        <v>0.0</v>
      </c>
      <c r="Y17" s="6">
        <v>2.0</v>
      </c>
      <c r="Z17" s="6">
        <v>4.0</v>
      </c>
    </row>
    <row r="18">
      <c r="A18" s="6" t="s">
        <v>47</v>
      </c>
      <c r="B18" s="6" t="s">
        <v>24</v>
      </c>
      <c r="C18" s="6" t="str">
        <f t="shared" si="10"/>
        <v>#REF!</v>
      </c>
      <c r="D18" s="6" t="s">
        <v>24</v>
      </c>
      <c r="E18" s="6" t="str">
        <f t="shared" si="2"/>
        <v>#REF!</v>
      </c>
      <c r="F18" s="6" t="s">
        <v>23</v>
      </c>
      <c r="G18" s="6" t="str">
        <f t="shared" si="3"/>
        <v>#REF!</v>
      </c>
      <c r="H18" s="6" t="s">
        <v>23</v>
      </c>
      <c r="I18" s="6" t="str">
        <f t="shared" si="4"/>
        <v>#REF!</v>
      </c>
      <c r="J18" s="6" t="s">
        <v>23</v>
      </c>
      <c r="K18" s="6" t="str">
        <f t="shared" si="5"/>
        <v>#REF!</v>
      </c>
      <c r="L18" s="6" t="s">
        <v>23</v>
      </c>
      <c r="M18" s="6" t="str">
        <f t="shared" si="6"/>
        <v>#REF!</v>
      </c>
      <c r="N18" s="6" t="s">
        <v>23</v>
      </c>
      <c r="O18" s="6" t="str">
        <f t="shared" si="7"/>
        <v>#REF!</v>
      </c>
      <c r="P18" s="6" t="s">
        <v>25</v>
      </c>
      <c r="Q18" s="6" t="str">
        <f>IFERROR(__xludf.DUMMYFUNCTION("if(P18=#REF!,-2,IF(P18=#REF!,0,-4))"),"#REF!")</f>
        <v>#REF!</v>
      </c>
      <c r="R18" s="7" t="str">
        <f t="shared" si="8"/>
        <v>#REF!</v>
      </c>
      <c r="S18" s="8" t="str">
        <f>IF(R18&lt;='Client Segmentation'!$B$4,"Low",IF(R18&gt;='Client Segmentation'!$B$6,"Very High", IF(R18&gt;='Client Segmentation'!$B$5,"High","Medium")))</f>
        <v>#REF!</v>
      </c>
      <c r="T18" s="9" t="str">
        <f t="shared" si="9"/>
        <v>#REF!</v>
      </c>
      <c r="U18" s="6">
        <v>0.0</v>
      </c>
      <c r="W18" s="6" t="s">
        <v>13</v>
      </c>
      <c r="X18" s="6">
        <v>0.0</v>
      </c>
      <c r="Y18" s="6">
        <v>1.0</v>
      </c>
      <c r="Z18" s="6">
        <v>2.0</v>
      </c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8"/>
      <c r="U19" s="6"/>
      <c r="W19" s="6" t="s">
        <v>15</v>
      </c>
      <c r="X19" s="6">
        <v>-2.0</v>
      </c>
      <c r="Y19" s="6">
        <v>0.0</v>
      </c>
      <c r="Z19" s="6">
        <v>-4.0</v>
      </c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8"/>
      <c r="U20" s="6"/>
      <c r="W20" s="6" t="s">
        <v>48</v>
      </c>
      <c r="X20" s="6">
        <v>0.0</v>
      </c>
      <c r="Y20" s="6">
        <v>2.0</v>
      </c>
      <c r="Z20" s="6">
        <v>4.0</v>
      </c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8"/>
      <c r="U21" s="6"/>
      <c r="W21" s="6" t="s">
        <v>49</v>
      </c>
      <c r="X21" s="6">
        <v>4.0</v>
      </c>
      <c r="Y21" s="6">
        <v>2.0</v>
      </c>
      <c r="Z21" s="6">
        <v>0.0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8"/>
      <c r="U22" s="6"/>
      <c r="W22" s="6" t="s">
        <v>50</v>
      </c>
      <c r="X22" s="6">
        <v>0.0</v>
      </c>
      <c r="Y22" s="6">
        <v>1.0</v>
      </c>
      <c r="Z22" s="6">
        <v>2.0</v>
      </c>
    </row>
    <row r="23">
      <c r="A23" s="6" t="s">
        <v>51</v>
      </c>
      <c r="B23" s="6" t="s">
        <v>23</v>
      </c>
      <c r="C23" s="6" t="str">
        <f>if(B23=#REF!,0,IF(B23=#REF!,2,4))</f>
        <v>#REF!</v>
      </c>
      <c r="D23" s="6" t="s">
        <v>23</v>
      </c>
      <c r="E23" s="6" t="str">
        <f>if(D23=#REF!,0,IF(D23=#REF!,1,2))</f>
        <v>#REF!</v>
      </c>
      <c r="F23" s="6" t="s">
        <v>24</v>
      </c>
      <c r="G23" s="6" t="str">
        <f>if(F23=#REF!,0,IF(F23=#REF!,2,4))</f>
        <v>#REF!</v>
      </c>
      <c r="H23" s="6" t="s">
        <v>24</v>
      </c>
      <c r="I23" s="6" t="str">
        <f>if(H23=#REF!,0,IF(H23=#REF!,2,4))</f>
        <v>#REF!</v>
      </c>
      <c r="J23" s="6" t="s">
        <v>24</v>
      </c>
      <c r="K23" s="6" t="str">
        <f>if(J23=#REF!,0,IF(J23=#REF!,2,4))</f>
        <v>#REF!</v>
      </c>
      <c r="L23" s="6" t="s">
        <v>23</v>
      </c>
      <c r="M23" s="6" t="str">
        <f>if(L23=#REF!,0,IF(L23=#REF!,2,4))</f>
        <v>#REF!</v>
      </c>
      <c r="N23" s="6" t="s">
        <v>24</v>
      </c>
      <c r="O23" s="6" t="str">
        <f>if(N23=#REF!,0,IF(N23=#REF!,1,2))</f>
        <v>#REF!</v>
      </c>
      <c r="P23" s="6" t="s">
        <v>23</v>
      </c>
      <c r="Q23" s="6" t="str">
        <f>IFERROR(__xludf.DUMMYFUNCTION("if(P23=#REF!,-2,IF(P23=#REF!,0,-4))"),"#REF!")</f>
        <v>#REF!</v>
      </c>
      <c r="R23" s="7" t="str">
        <f>C23+E23+G23+I23+K23+M23+O23+Q23</f>
        <v>#REF!</v>
      </c>
      <c r="S23" s="8" t="str">
        <f>IF(R23&lt;='Client Segmentation'!$B$4,"Low",IF(R23&gt;='Client Segmentation'!$B$6,"Very High", IF(R23&gt;='Client Segmentation'!$B$5,"High","Medium")))</f>
        <v>#REF!</v>
      </c>
      <c r="T23" s="9" t="str">
        <f>IF(R23&lt;=2, "Weekly",
   IF(R23&lt;=5, "Every 3-4 days",
      IF(R23&lt;=10, "Every 2 days", "Daily")))
</f>
        <v>#REF!</v>
      </c>
      <c r="U23" s="6">
        <v>0.0</v>
      </c>
      <c r="W23" s="6" t="s">
        <v>52</v>
      </c>
      <c r="X23" s="6">
        <v>0.0</v>
      </c>
      <c r="Y23" s="6">
        <v>2.0</v>
      </c>
      <c r="Z23" s="6">
        <v>4.0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8"/>
      <c r="U24" s="6"/>
    </row>
    <row r="25">
      <c r="A25" s="6" t="s">
        <v>53</v>
      </c>
      <c r="B25" s="6" t="s">
        <v>24</v>
      </c>
      <c r="C25" s="6" t="str">
        <f t="shared" ref="C25:C106" si="11">if(B25=#REF!,0,IF(B25=#REF!,2,4))</f>
        <v>#REF!</v>
      </c>
      <c r="D25" s="6" t="s">
        <v>23</v>
      </c>
      <c r="E25" s="6" t="str">
        <f t="shared" ref="E25:E106" si="12">if(D25=#REF!,0,IF(D25=#REF!,1,2))</f>
        <v>#REF!</v>
      </c>
      <c r="F25" s="6" t="s">
        <v>24</v>
      </c>
      <c r="G25" s="6" t="str">
        <f t="shared" ref="G25:G106" si="13">if(F25=#REF!,0,IF(F25=#REF!,2,4))</f>
        <v>#REF!</v>
      </c>
      <c r="H25" s="6" t="s">
        <v>23</v>
      </c>
      <c r="I25" s="6" t="str">
        <f t="shared" ref="I25:I106" si="14">if(H25=#REF!,0,IF(H25=#REF!,2,4))</f>
        <v>#REF!</v>
      </c>
      <c r="J25" s="6" t="s">
        <v>23</v>
      </c>
      <c r="K25" s="6" t="str">
        <f t="shared" ref="K25:K106" si="15">if(J25=#REF!,0,IF(J25=#REF!,2,4))</f>
        <v>#REF!</v>
      </c>
      <c r="L25" s="6" t="s">
        <v>23</v>
      </c>
      <c r="M25" s="6" t="str">
        <f t="shared" ref="M25:M106" si="16">if(L25=#REF!,0,IF(L25=#REF!,2,4))</f>
        <v>#REF!</v>
      </c>
      <c r="N25" s="6" t="s">
        <v>25</v>
      </c>
      <c r="O25" s="6" t="str">
        <f t="shared" ref="O25:O106" si="17">if(N25=#REF!,0,IF(N25=#REF!,1,2))</f>
        <v>#REF!</v>
      </c>
      <c r="P25" s="6" t="s">
        <v>23</v>
      </c>
      <c r="Q25" s="6" t="str">
        <f>IFERROR(__xludf.DUMMYFUNCTION("if(P25=#REF!,-2,IF(P25=#REF!,0,-4))"),"#REF!")</f>
        <v>#REF!</v>
      </c>
      <c r="R25" s="7" t="str">
        <f t="shared" ref="R25:R106" si="18">C25+E25+G25+I25+K25+M25+O25+Q25</f>
        <v>#REF!</v>
      </c>
      <c r="S25" s="8" t="str">
        <f>IF(R25&lt;='Client Segmentation'!$B$4,"Low",IF(R25&gt;='Client Segmentation'!$B$6,"Very High", IF(R25&gt;='Client Segmentation'!$B$5,"High","Medium")))</f>
        <v>#REF!</v>
      </c>
      <c r="T25" s="9" t="str">
        <f t="shared" ref="T25:T106" si="19">IF(R25&lt;=2, "Weekly",
   IF(R25&lt;=5, "Every 3-4 days",
      IF(R25&lt;=10, "Every 2 days", "Daily")))
</f>
        <v>#REF!</v>
      </c>
      <c r="U25" s="6">
        <v>1.0</v>
      </c>
      <c r="W25" s="13" t="s">
        <v>54</v>
      </c>
      <c r="AB25" s="1"/>
      <c r="AC25" s="1"/>
      <c r="AD25" s="1"/>
      <c r="AE25" s="1"/>
      <c r="AF25" s="1"/>
    </row>
    <row r="26">
      <c r="A26" s="6" t="s">
        <v>55</v>
      </c>
      <c r="B26" s="6" t="s">
        <v>23</v>
      </c>
      <c r="C26" s="6" t="str">
        <f t="shared" si="11"/>
        <v>#REF!</v>
      </c>
      <c r="D26" s="6" t="s">
        <v>23</v>
      </c>
      <c r="E26" s="6" t="str">
        <f t="shared" si="12"/>
        <v>#REF!</v>
      </c>
      <c r="F26" s="6" t="s">
        <v>23</v>
      </c>
      <c r="G26" s="6" t="str">
        <f t="shared" si="13"/>
        <v>#REF!</v>
      </c>
      <c r="H26" s="6" t="s">
        <v>23</v>
      </c>
      <c r="I26" s="6" t="str">
        <f t="shared" si="14"/>
        <v>#REF!</v>
      </c>
      <c r="J26" s="6" t="s">
        <v>23</v>
      </c>
      <c r="K26" s="6" t="str">
        <f t="shared" si="15"/>
        <v>#REF!</v>
      </c>
      <c r="L26" s="6" t="s">
        <v>23</v>
      </c>
      <c r="M26" s="6" t="str">
        <f t="shared" si="16"/>
        <v>#REF!</v>
      </c>
      <c r="N26" s="6" t="s">
        <v>25</v>
      </c>
      <c r="O26" s="6" t="str">
        <f t="shared" si="17"/>
        <v>#REF!</v>
      </c>
      <c r="P26" s="6" t="s">
        <v>25</v>
      </c>
      <c r="Q26" s="6" t="str">
        <f>IFERROR(__xludf.DUMMYFUNCTION("if(P26=#REF!,-2,IF(P26=#REF!,0,-4))"),"#REF!")</f>
        <v>#REF!</v>
      </c>
      <c r="R26" s="7" t="str">
        <f t="shared" si="18"/>
        <v>#REF!</v>
      </c>
      <c r="S26" s="8" t="str">
        <f>IF(R26&lt;='Client Segmentation'!$B$4,"Low",IF(R26&gt;='Client Segmentation'!$B$6,"Very High", IF(R26&gt;='Client Segmentation'!$B$5,"High","Medium")))</f>
        <v>#REF!</v>
      </c>
      <c r="T26" s="9" t="str">
        <f t="shared" si="19"/>
        <v>#REF!</v>
      </c>
      <c r="U26" s="6">
        <v>1.0</v>
      </c>
      <c r="W26" s="1" t="s">
        <v>56</v>
      </c>
    </row>
    <row r="27">
      <c r="A27" s="6" t="s">
        <v>57</v>
      </c>
      <c r="B27" s="6" t="s">
        <v>23</v>
      </c>
      <c r="C27" s="6" t="str">
        <f t="shared" si="11"/>
        <v>#REF!</v>
      </c>
      <c r="D27" s="6" t="s">
        <v>23</v>
      </c>
      <c r="E27" s="6" t="str">
        <f t="shared" si="12"/>
        <v>#REF!</v>
      </c>
      <c r="F27" s="6" t="s">
        <v>25</v>
      </c>
      <c r="G27" s="6" t="str">
        <f t="shared" si="13"/>
        <v>#REF!</v>
      </c>
      <c r="H27" s="6" t="s">
        <v>25</v>
      </c>
      <c r="I27" s="6" t="str">
        <f t="shared" si="14"/>
        <v>#REF!</v>
      </c>
      <c r="J27" s="6" t="s">
        <v>25</v>
      </c>
      <c r="K27" s="6" t="str">
        <f t="shared" si="15"/>
        <v>#REF!</v>
      </c>
      <c r="L27" s="6" t="s">
        <v>24</v>
      </c>
      <c r="M27" s="6" t="str">
        <f t="shared" si="16"/>
        <v>#REF!</v>
      </c>
      <c r="N27" s="6" t="s">
        <v>25</v>
      </c>
      <c r="O27" s="6" t="str">
        <f t="shared" si="17"/>
        <v>#REF!</v>
      </c>
      <c r="P27" s="6" t="s">
        <v>23</v>
      </c>
      <c r="Q27" s="6" t="str">
        <f>IFERROR(__xludf.DUMMYFUNCTION("if(P27=#REF!,-2,IF(P27=#REF!,0,-4))"),"#REF!")</f>
        <v>#REF!</v>
      </c>
      <c r="R27" s="7" t="str">
        <f t="shared" si="18"/>
        <v>#REF!</v>
      </c>
      <c r="S27" s="8" t="str">
        <f>IF(R27&lt;='Client Segmentation'!$B$4,"Low",IF(R27&gt;='Client Segmentation'!$B$6,"Very High", IF(R27&gt;='Client Segmentation'!$B$5,"High","Medium")))</f>
        <v>#REF!</v>
      </c>
      <c r="T27" s="9" t="str">
        <f t="shared" si="19"/>
        <v>#REF!</v>
      </c>
      <c r="U27" s="6">
        <v>0.0</v>
      </c>
      <c r="W27" s="6" t="s">
        <v>58</v>
      </c>
    </row>
    <row r="28">
      <c r="A28" s="6" t="s">
        <v>59</v>
      </c>
      <c r="B28" s="6" t="s">
        <v>23</v>
      </c>
      <c r="C28" s="6" t="str">
        <f t="shared" si="11"/>
        <v>#REF!</v>
      </c>
      <c r="D28" s="6" t="s">
        <v>23</v>
      </c>
      <c r="E28" s="6" t="str">
        <f t="shared" si="12"/>
        <v>#REF!</v>
      </c>
      <c r="F28" s="6" t="s">
        <v>23</v>
      </c>
      <c r="G28" s="6" t="str">
        <f t="shared" si="13"/>
        <v>#REF!</v>
      </c>
      <c r="H28" s="6" t="s">
        <v>23</v>
      </c>
      <c r="I28" s="6" t="str">
        <f t="shared" si="14"/>
        <v>#REF!</v>
      </c>
      <c r="J28" s="6" t="s">
        <v>23</v>
      </c>
      <c r="K28" s="6" t="str">
        <f t="shared" si="15"/>
        <v>#REF!</v>
      </c>
      <c r="L28" s="6" t="s">
        <v>24</v>
      </c>
      <c r="M28" s="6" t="str">
        <f t="shared" si="16"/>
        <v>#REF!</v>
      </c>
      <c r="N28" s="6" t="s">
        <v>24</v>
      </c>
      <c r="O28" s="6" t="str">
        <f t="shared" si="17"/>
        <v>#REF!</v>
      </c>
      <c r="P28" s="6" t="s">
        <v>24</v>
      </c>
      <c r="Q28" s="6" t="str">
        <f>IFERROR(__xludf.DUMMYFUNCTION("if(P28=#REF!,-2,IF(P28=#REF!,0,-4))"),"#REF!")</f>
        <v>#REF!</v>
      </c>
      <c r="R28" s="7" t="str">
        <f t="shared" si="18"/>
        <v>#REF!</v>
      </c>
      <c r="S28" s="8" t="str">
        <f>IF(R28&lt;='Client Segmentation'!$B$4,"Low",IF(R28&gt;='Client Segmentation'!$B$6,"Very High", IF(R28&gt;='Client Segmentation'!$B$5,"High","Medium")))</f>
        <v>#REF!</v>
      </c>
      <c r="T28" s="9" t="str">
        <f t="shared" si="19"/>
        <v>#REF!</v>
      </c>
      <c r="U28" s="6">
        <v>1.0</v>
      </c>
    </row>
    <row r="29">
      <c r="A29" s="6" t="s">
        <v>60</v>
      </c>
      <c r="B29" s="6" t="s">
        <v>23</v>
      </c>
      <c r="C29" s="6" t="str">
        <f t="shared" si="11"/>
        <v>#REF!</v>
      </c>
      <c r="D29" s="6" t="s">
        <v>23</v>
      </c>
      <c r="E29" s="6" t="str">
        <f t="shared" si="12"/>
        <v>#REF!</v>
      </c>
      <c r="F29" s="6" t="s">
        <v>25</v>
      </c>
      <c r="G29" s="6" t="str">
        <f t="shared" si="13"/>
        <v>#REF!</v>
      </c>
      <c r="H29" s="6" t="s">
        <v>25</v>
      </c>
      <c r="I29" s="6" t="str">
        <f t="shared" si="14"/>
        <v>#REF!</v>
      </c>
      <c r="J29" s="6" t="s">
        <v>25</v>
      </c>
      <c r="K29" s="6" t="str">
        <f t="shared" si="15"/>
        <v>#REF!</v>
      </c>
      <c r="L29" s="6" t="s">
        <v>24</v>
      </c>
      <c r="M29" s="6" t="str">
        <f t="shared" si="16"/>
        <v>#REF!</v>
      </c>
      <c r="N29" s="6" t="s">
        <v>24</v>
      </c>
      <c r="O29" s="6" t="str">
        <f t="shared" si="17"/>
        <v>#REF!</v>
      </c>
      <c r="P29" s="6" t="s">
        <v>23</v>
      </c>
      <c r="Q29" s="6" t="str">
        <f>IFERROR(__xludf.DUMMYFUNCTION("if(P29=#REF!,-2,IF(P29=#REF!,0,-4))"),"#REF!")</f>
        <v>#REF!</v>
      </c>
      <c r="R29" s="7" t="str">
        <f t="shared" si="18"/>
        <v>#REF!</v>
      </c>
      <c r="S29" s="8" t="str">
        <f>IF(R29&lt;='Client Segmentation'!$B$4,"Low",IF(R29&gt;='Client Segmentation'!$B$6,"Very High", IF(R29&gt;='Client Segmentation'!$B$5,"High","Medium")))</f>
        <v>#REF!</v>
      </c>
      <c r="T29" s="9" t="str">
        <f t="shared" si="19"/>
        <v>#REF!</v>
      </c>
      <c r="U29" s="6">
        <v>0.0</v>
      </c>
      <c r="W29" s="13" t="s">
        <v>61</v>
      </c>
    </row>
    <row r="30">
      <c r="A30" s="6" t="s">
        <v>62</v>
      </c>
      <c r="B30" s="6" t="s">
        <v>24</v>
      </c>
      <c r="C30" s="6" t="str">
        <f t="shared" si="11"/>
        <v>#REF!</v>
      </c>
      <c r="D30" s="6" t="s">
        <v>23</v>
      </c>
      <c r="E30" s="6" t="str">
        <f t="shared" si="12"/>
        <v>#REF!</v>
      </c>
      <c r="F30" s="6" t="s">
        <v>23</v>
      </c>
      <c r="G30" s="6" t="str">
        <f t="shared" si="13"/>
        <v>#REF!</v>
      </c>
      <c r="H30" s="6" t="s">
        <v>23</v>
      </c>
      <c r="I30" s="6" t="str">
        <f t="shared" si="14"/>
        <v>#REF!</v>
      </c>
      <c r="J30" s="6" t="s">
        <v>23</v>
      </c>
      <c r="K30" s="6" t="str">
        <f t="shared" si="15"/>
        <v>#REF!</v>
      </c>
      <c r="L30" s="6" t="s">
        <v>23</v>
      </c>
      <c r="M30" s="6" t="str">
        <f t="shared" si="16"/>
        <v>#REF!</v>
      </c>
      <c r="N30" s="6" t="s">
        <v>25</v>
      </c>
      <c r="O30" s="6" t="str">
        <f t="shared" si="17"/>
        <v>#REF!</v>
      </c>
      <c r="P30" s="6" t="s">
        <v>25</v>
      </c>
      <c r="Q30" s="6" t="str">
        <f>IFERROR(__xludf.DUMMYFUNCTION("if(P30=#REF!,-2,IF(P30=#REF!,0,-4))"),"#REF!")</f>
        <v>#REF!</v>
      </c>
      <c r="R30" s="7" t="str">
        <f t="shared" si="18"/>
        <v>#REF!</v>
      </c>
      <c r="S30" s="8" t="str">
        <f>IF(R30&lt;='Client Segmentation'!$B$4,"Low",IF(R30&gt;='Client Segmentation'!$B$6,"Very High", IF(R30&gt;='Client Segmentation'!$B$5,"High","Medium")))</f>
        <v>#REF!</v>
      </c>
      <c r="T30" s="9" t="str">
        <f t="shared" si="19"/>
        <v>#REF!</v>
      </c>
      <c r="U30" s="6">
        <v>1.0</v>
      </c>
      <c r="W30" s="10" t="s">
        <v>63</v>
      </c>
      <c r="X30" s="10" t="s">
        <v>18</v>
      </c>
      <c r="Y30" s="10" t="s">
        <v>64</v>
      </c>
    </row>
    <row r="31">
      <c r="A31" s="6" t="s">
        <v>65</v>
      </c>
      <c r="B31" s="6" t="s">
        <v>23</v>
      </c>
      <c r="C31" s="6" t="str">
        <f t="shared" si="11"/>
        <v>#REF!</v>
      </c>
      <c r="D31" s="6" t="s">
        <v>23</v>
      </c>
      <c r="E31" s="6" t="str">
        <f t="shared" si="12"/>
        <v>#REF!</v>
      </c>
      <c r="F31" s="6" t="s">
        <v>24</v>
      </c>
      <c r="G31" s="6" t="str">
        <f t="shared" si="13"/>
        <v>#REF!</v>
      </c>
      <c r="H31" s="6" t="s">
        <v>24</v>
      </c>
      <c r="I31" s="6" t="str">
        <f t="shared" si="14"/>
        <v>#REF!</v>
      </c>
      <c r="J31" s="6" t="s">
        <v>24</v>
      </c>
      <c r="K31" s="6" t="str">
        <f t="shared" si="15"/>
        <v>#REF!</v>
      </c>
      <c r="L31" s="6" t="s">
        <v>23</v>
      </c>
      <c r="M31" s="6" t="str">
        <f t="shared" si="16"/>
        <v>#REF!</v>
      </c>
      <c r="N31" s="6" t="s">
        <v>24</v>
      </c>
      <c r="O31" s="6" t="str">
        <f t="shared" si="17"/>
        <v>#REF!</v>
      </c>
      <c r="P31" s="6" t="s">
        <v>25</v>
      </c>
      <c r="Q31" s="6" t="str">
        <f>IFERROR(__xludf.DUMMYFUNCTION("if(P31=#REF!,-2,IF(P31=#REF!,0,-4))"),"#REF!")</f>
        <v>#REF!</v>
      </c>
      <c r="R31" s="7" t="str">
        <f t="shared" si="18"/>
        <v>#REF!</v>
      </c>
      <c r="S31" s="8" t="str">
        <f>IF(R31&lt;='Client Segmentation'!$B$4,"Low",IF(R31&gt;='Client Segmentation'!$B$6,"Very High", IF(R31&gt;='Client Segmentation'!$B$5,"High","Medium")))</f>
        <v>#REF!</v>
      </c>
      <c r="T31" s="9" t="str">
        <f t="shared" si="19"/>
        <v>#REF!</v>
      </c>
      <c r="U31" s="6">
        <v>0.0</v>
      </c>
      <c r="W31" s="8" t="s">
        <v>66</v>
      </c>
      <c r="X31" s="8" t="s">
        <v>23</v>
      </c>
      <c r="Y31" s="6" t="s">
        <v>67</v>
      </c>
    </row>
    <row r="32">
      <c r="A32" s="6" t="s">
        <v>68</v>
      </c>
      <c r="B32" s="6" t="s">
        <v>24</v>
      </c>
      <c r="C32" s="6" t="str">
        <f t="shared" si="11"/>
        <v>#REF!</v>
      </c>
      <c r="D32" s="6" t="s">
        <v>23</v>
      </c>
      <c r="E32" s="6" t="str">
        <f t="shared" si="12"/>
        <v>#REF!</v>
      </c>
      <c r="F32" s="6" t="s">
        <v>25</v>
      </c>
      <c r="G32" s="6" t="str">
        <f t="shared" si="13"/>
        <v>#REF!</v>
      </c>
      <c r="H32" s="6" t="s">
        <v>25</v>
      </c>
      <c r="I32" s="6" t="str">
        <f t="shared" si="14"/>
        <v>#REF!</v>
      </c>
      <c r="J32" s="6" t="s">
        <v>25</v>
      </c>
      <c r="K32" s="6" t="str">
        <f t="shared" si="15"/>
        <v>#REF!</v>
      </c>
      <c r="L32" s="6" t="s">
        <v>23</v>
      </c>
      <c r="M32" s="6" t="str">
        <f t="shared" si="16"/>
        <v>#REF!</v>
      </c>
      <c r="N32" s="6" t="s">
        <v>25</v>
      </c>
      <c r="O32" s="6" t="str">
        <f t="shared" si="17"/>
        <v>#REF!</v>
      </c>
      <c r="P32" s="6" t="s">
        <v>25</v>
      </c>
      <c r="Q32" s="6" t="str">
        <f>IFERROR(__xludf.DUMMYFUNCTION("if(P32=#REF!,-2,IF(P32=#REF!,0,-4))"),"#REF!")</f>
        <v>#REF!</v>
      </c>
      <c r="R32" s="7" t="str">
        <f t="shared" si="18"/>
        <v>#REF!</v>
      </c>
      <c r="S32" s="8" t="str">
        <f>IF(R32&lt;='Client Segmentation'!$B$4,"Low",IF(R32&gt;='Client Segmentation'!$B$6,"Very High", IF(R32&gt;='Client Segmentation'!$B$5,"High","Medium")))</f>
        <v>#REF!</v>
      </c>
      <c r="T32" s="9" t="str">
        <f t="shared" si="19"/>
        <v>#REF!</v>
      </c>
      <c r="U32" s="6">
        <v>0.0</v>
      </c>
      <c r="W32" s="8" t="s">
        <v>69</v>
      </c>
      <c r="X32" s="8" t="s">
        <v>24</v>
      </c>
      <c r="Y32" s="6" t="s">
        <v>70</v>
      </c>
    </row>
    <row r="33">
      <c r="A33" s="6" t="s">
        <v>71</v>
      </c>
      <c r="B33" s="6" t="s">
        <v>25</v>
      </c>
      <c r="C33" s="6" t="str">
        <f t="shared" si="11"/>
        <v>#REF!</v>
      </c>
      <c r="D33" s="6" t="s">
        <v>23</v>
      </c>
      <c r="E33" s="6" t="str">
        <f t="shared" si="12"/>
        <v>#REF!</v>
      </c>
      <c r="F33" s="6" t="s">
        <v>23</v>
      </c>
      <c r="G33" s="6" t="str">
        <f t="shared" si="13"/>
        <v>#REF!</v>
      </c>
      <c r="H33" s="6" t="s">
        <v>23</v>
      </c>
      <c r="I33" s="6" t="str">
        <f t="shared" si="14"/>
        <v>#REF!</v>
      </c>
      <c r="J33" s="6" t="s">
        <v>23</v>
      </c>
      <c r="K33" s="6" t="str">
        <f t="shared" si="15"/>
        <v>#REF!</v>
      </c>
      <c r="L33" s="6" t="s">
        <v>25</v>
      </c>
      <c r="M33" s="6" t="str">
        <f t="shared" si="16"/>
        <v>#REF!</v>
      </c>
      <c r="N33" s="6" t="s">
        <v>25</v>
      </c>
      <c r="O33" s="6" t="str">
        <f t="shared" si="17"/>
        <v>#REF!</v>
      </c>
      <c r="P33" s="6" t="s">
        <v>24</v>
      </c>
      <c r="Q33" s="6" t="str">
        <f>IFERROR(__xludf.DUMMYFUNCTION("if(P33=#REF!,-2,IF(P33=#REF!,0,-4))"),"#REF!")</f>
        <v>#REF!</v>
      </c>
      <c r="R33" s="7" t="str">
        <f t="shared" si="18"/>
        <v>#REF!</v>
      </c>
      <c r="S33" s="8" t="str">
        <f>IF(R33&lt;='Client Segmentation'!$B$4,"Low",IF(R33&gt;='Client Segmentation'!$B$6,"Very High", IF(R33&gt;='Client Segmentation'!$B$5,"High","Medium")))</f>
        <v>#REF!</v>
      </c>
      <c r="T33" s="9" t="str">
        <f t="shared" si="19"/>
        <v>#REF!</v>
      </c>
      <c r="U33" s="6">
        <v>0.0</v>
      </c>
      <c r="W33" s="8" t="s">
        <v>72</v>
      </c>
      <c r="X33" s="8" t="s">
        <v>25</v>
      </c>
      <c r="Y33" s="6" t="s">
        <v>73</v>
      </c>
    </row>
    <row r="34">
      <c r="A34" s="6" t="s">
        <v>74</v>
      </c>
      <c r="B34" s="6" t="s">
        <v>23</v>
      </c>
      <c r="C34" s="6" t="str">
        <f t="shared" si="11"/>
        <v>#REF!</v>
      </c>
      <c r="D34" s="6" t="s">
        <v>23</v>
      </c>
      <c r="E34" s="6" t="str">
        <f t="shared" si="12"/>
        <v>#REF!</v>
      </c>
      <c r="F34" s="6" t="s">
        <v>24</v>
      </c>
      <c r="G34" s="6" t="str">
        <f t="shared" si="13"/>
        <v>#REF!</v>
      </c>
      <c r="H34" s="6" t="s">
        <v>23</v>
      </c>
      <c r="I34" s="6" t="str">
        <f t="shared" si="14"/>
        <v>#REF!</v>
      </c>
      <c r="J34" s="6" t="s">
        <v>23</v>
      </c>
      <c r="K34" s="6" t="str">
        <f t="shared" si="15"/>
        <v>#REF!</v>
      </c>
      <c r="L34" s="6" t="s">
        <v>23</v>
      </c>
      <c r="M34" s="6" t="str">
        <f t="shared" si="16"/>
        <v>#REF!</v>
      </c>
      <c r="N34" s="6" t="s">
        <v>25</v>
      </c>
      <c r="O34" s="6" t="str">
        <f t="shared" si="17"/>
        <v>#REF!</v>
      </c>
      <c r="P34" s="6" t="s">
        <v>25</v>
      </c>
      <c r="Q34" s="6" t="str">
        <f>IFERROR(__xludf.DUMMYFUNCTION("if(P34=#REF!,-2,IF(P34=#REF!,0,-4))"),"#REF!")</f>
        <v>#REF!</v>
      </c>
      <c r="R34" s="7" t="str">
        <f t="shared" si="18"/>
        <v>#REF!</v>
      </c>
      <c r="S34" s="8" t="str">
        <f>IF(R34&lt;='Client Segmentation'!$B$4,"Low",IF(R34&gt;='Client Segmentation'!$B$6,"Very High", IF(R34&gt;='Client Segmentation'!$B$5,"High","Medium")))</f>
        <v>#REF!</v>
      </c>
      <c r="T34" s="9" t="str">
        <f t="shared" si="19"/>
        <v>#REF!</v>
      </c>
      <c r="U34" s="6">
        <v>0.0</v>
      </c>
      <c r="W34" s="8" t="s">
        <v>75</v>
      </c>
      <c r="X34" s="8" t="s">
        <v>76</v>
      </c>
      <c r="Y34" s="6" t="s">
        <v>77</v>
      </c>
    </row>
    <row r="35">
      <c r="A35" s="6" t="s">
        <v>78</v>
      </c>
      <c r="B35" s="6" t="s">
        <v>23</v>
      </c>
      <c r="C35" s="6" t="str">
        <f t="shared" si="11"/>
        <v>#REF!</v>
      </c>
      <c r="D35" s="6" t="s">
        <v>23</v>
      </c>
      <c r="E35" s="6" t="str">
        <f t="shared" si="12"/>
        <v>#REF!</v>
      </c>
      <c r="F35" s="6" t="s">
        <v>23</v>
      </c>
      <c r="G35" s="6" t="str">
        <f t="shared" si="13"/>
        <v>#REF!</v>
      </c>
      <c r="H35" s="6" t="s">
        <v>23</v>
      </c>
      <c r="I35" s="6" t="str">
        <f t="shared" si="14"/>
        <v>#REF!</v>
      </c>
      <c r="J35" s="6" t="s">
        <v>23</v>
      </c>
      <c r="K35" s="6" t="str">
        <f t="shared" si="15"/>
        <v>#REF!</v>
      </c>
      <c r="L35" s="6" t="s">
        <v>23</v>
      </c>
      <c r="M35" s="6" t="str">
        <f t="shared" si="16"/>
        <v>#REF!</v>
      </c>
      <c r="N35" s="6" t="s">
        <v>24</v>
      </c>
      <c r="O35" s="6" t="str">
        <f t="shared" si="17"/>
        <v>#REF!</v>
      </c>
      <c r="P35" s="6" t="s">
        <v>23</v>
      </c>
      <c r="Q35" s="6" t="str">
        <f>IFERROR(__xludf.DUMMYFUNCTION("if(P35=#REF!,-2,IF(P35=#REF!,0,-4))"),"#REF!")</f>
        <v>#REF!</v>
      </c>
      <c r="R35" s="7" t="str">
        <f t="shared" si="18"/>
        <v>#REF!</v>
      </c>
      <c r="S35" s="8" t="str">
        <f>IF(R35&lt;='Client Segmentation'!$B$4,"Low",IF(R35&gt;='Client Segmentation'!$B$6,"Very High", IF(R35&gt;='Client Segmentation'!$B$5,"High","Medium")))</f>
        <v>#REF!</v>
      </c>
      <c r="T35" s="9" t="str">
        <f t="shared" si="19"/>
        <v>#REF!</v>
      </c>
      <c r="U35" s="6">
        <v>0.0</v>
      </c>
    </row>
    <row r="36">
      <c r="A36" s="6" t="s">
        <v>79</v>
      </c>
      <c r="B36" s="6" t="s">
        <v>25</v>
      </c>
      <c r="C36" s="6" t="str">
        <f t="shared" si="11"/>
        <v>#REF!</v>
      </c>
      <c r="D36" s="6" t="s">
        <v>23</v>
      </c>
      <c r="E36" s="6" t="str">
        <f t="shared" si="12"/>
        <v>#REF!</v>
      </c>
      <c r="F36" s="6" t="s">
        <v>25</v>
      </c>
      <c r="G36" s="6" t="str">
        <f t="shared" si="13"/>
        <v>#REF!</v>
      </c>
      <c r="H36" s="6" t="s">
        <v>25</v>
      </c>
      <c r="I36" s="6" t="str">
        <f t="shared" si="14"/>
        <v>#REF!</v>
      </c>
      <c r="J36" s="6" t="s">
        <v>24</v>
      </c>
      <c r="K36" s="6" t="str">
        <f t="shared" si="15"/>
        <v>#REF!</v>
      </c>
      <c r="L36" s="6" t="s">
        <v>23</v>
      </c>
      <c r="M36" s="6" t="str">
        <f t="shared" si="16"/>
        <v>#REF!</v>
      </c>
      <c r="N36" s="6" t="s">
        <v>25</v>
      </c>
      <c r="O36" s="6" t="str">
        <f t="shared" si="17"/>
        <v>#REF!</v>
      </c>
      <c r="P36" s="6" t="s">
        <v>23</v>
      </c>
      <c r="Q36" s="6" t="str">
        <f>IFERROR(__xludf.DUMMYFUNCTION("if(P36=#REF!,-2,IF(P36=#REF!,0,-4))"),"#REF!")</f>
        <v>#REF!</v>
      </c>
      <c r="R36" s="7" t="str">
        <f t="shared" si="18"/>
        <v>#REF!</v>
      </c>
      <c r="S36" s="8" t="str">
        <f>IF(R36&lt;='Client Segmentation'!$B$4,"Low",IF(R36&gt;='Client Segmentation'!$B$6,"Very High", IF(R36&gt;='Client Segmentation'!$B$5,"High","Medium")))</f>
        <v>#REF!</v>
      </c>
      <c r="T36" s="9" t="str">
        <f t="shared" si="19"/>
        <v>#REF!</v>
      </c>
      <c r="U36" s="6">
        <v>1.0</v>
      </c>
      <c r="W36" s="13" t="s">
        <v>80</v>
      </c>
    </row>
    <row r="37">
      <c r="A37" s="6" t="s">
        <v>81</v>
      </c>
      <c r="B37" s="6" t="s">
        <v>23</v>
      </c>
      <c r="C37" s="6" t="str">
        <f t="shared" si="11"/>
        <v>#REF!</v>
      </c>
      <c r="D37" s="6" t="s">
        <v>23</v>
      </c>
      <c r="E37" s="6" t="str">
        <f t="shared" si="12"/>
        <v>#REF!</v>
      </c>
      <c r="F37" s="6" t="s">
        <v>23</v>
      </c>
      <c r="G37" s="6" t="str">
        <f t="shared" si="13"/>
        <v>#REF!</v>
      </c>
      <c r="H37" s="6" t="s">
        <v>23</v>
      </c>
      <c r="I37" s="6" t="str">
        <f t="shared" si="14"/>
        <v>#REF!</v>
      </c>
      <c r="J37" s="6" t="s">
        <v>23</v>
      </c>
      <c r="K37" s="6" t="str">
        <f t="shared" si="15"/>
        <v>#REF!</v>
      </c>
      <c r="L37" s="6" t="s">
        <v>23</v>
      </c>
      <c r="M37" s="6" t="str">
        <f t="shared" si="16"/>
        <v>#REF!</v>
      </c>
      <c r="N37" s="6" t="s">
        <v>25</v>
      </c>
      <c r="O37" s="6" t="str">
        <f t="shared" si="17"/>
        <v>#REF!</v>
      </c>
      <c r="P37" s="6" t="s">
        <v>23</v>
      </c>
      <c r="Q37" s="6" t="str">
        <f>IFERROR(__xludf.DUMMYFUNCTION("if(P37=#REF!,-2,IF(P37=#REF!,0,-4))"),"#REF!")</f>
        <v>#REF!</v>
      </c>
      <c r="R37" s="7" t="str">
        <f t="shared" si="18"/>
        <v>#REF!</v>
      </c>
      <c r="S37" s="8" t="str">
        <f>IF(R37&lt;='Client Segmentation'!$B$4,"Low",IF(R37&gt;='Client Segmentation'!$B$6,"Very High", IF(R37&gt;='Client Segmentation'!$B$5,"High","Medium")))</f>
        <v>#REF!</v>
      </c>
      <c r="T37" s="9" t="str">
        <f t="shared" si="19"/>
        <v>#REF!</v>
      </c>
      <c r="U37" s="6">
        <v>0.0</v>
      </c>
      <c r="W37" s="10" t="s">
        <v>82</v>
      </c>
      <c r="X37" s="10" t="s">
        <v>20</v>
      </c>
    </row>
    <row r="38">
      <c r="A38" s="6" t="s">
        <v>83</v>
      </c>
      <c r="B38" s="6" t="s">
        <v>23</v>
      </c>
      <c r="C38" s="6" t="str">
        <f t="shared" si="11"/>
        <v>#REF!</v>
      </c>
      <c r="D38" s="6" t="s">
        <v>23</v>
      </c>
      <c r="E38" s="6" t="str">
        <f t="shared" si="12"/>
        <v>#REF!</v>
      </c>
      <c r="F38" s="6" t="s">
        <v>23</v>
      </c>
      <c r="G38" s="6" t="str">
        <f t="shared" si="13"/>
        <v>#REF!</v>
      </c>
      <c r="H38" s="6" t="s">
        <v>23</v>
      </c>
      <c r="I38" s="6" t="str">
        <f t="shared" si="14"/>
        <v>#REF!</v>
      </c>
      <c r="J38" s="6" t="s">
        <v>25</v>
      </c>
      <c r="K38" s="6" t="str">
        <f t="shared" si="15"/>
        <v>#REF!</v>
      </c>
      <c r="L38" s="6" t="s">
        <v>24</v>
      </c>
      <c r="M38" s="6" t="str">
        <f t="shared" si="16"/>
        <v>#REF!</v>
      </c>
      <c r="N38" s="6" t="s">
        <v>25</v>
      </c>
      <c r="O38" s="6" t="str">
        <f t="shared" si="17"/>
        <v>#REF!</v>
      </c>
      <c r="P38" s="6" t="s">
        <v>23</v>
      </c>
      <c r="Q38" s="6" t="str">
        <f>IFERROR(__xludf.DUMMYFUNCTION("if(P38=#REF!,-2,IF(P38=#REF!,0,-4))"),"#REF!")</f>
        <v>#REF!</v>
      </c>
      <c r="R38" s="7" t="str">
        <f t="shared" si="18"/>
        <v>#REF!</v>
      </c>
      <c r="S38" s="8" t="str">
        <f>IF(R38&lt;='Client Segmentation'!$B$4,"Low",IF(R38&gt;='Client Segmentation'!$B$6,"Very High", IF(R38&gt;='Client Segmentation'!$B$5,"High","Medium")))</f>
        <v>#REF!</v>
      </c>
      <c r="T38" s="9" t="str">
        <f t="shared" si="19"/>
        <v>#REF!</v>
      </c>
      <c r="U38" s="6">
        <v>0.0</v>
      </c>
      <c r="W38" s="8">
        <v>1.0</v>
      </c>
      <c r="X38" s="6" t="s">
        <v>84</v>
      </c>
    </row>
    <row r="39">
      <c r="A39" s="6" t="s">
        <v>85</v>
      </c>
      <c r="B39" s="6" t="s">
        <v>23</v>
      </c>
      <c r="C39" s="6" t="str">
        <f t="shared" si="11"/>
        <v>#REF!</v>
      </c>
      <c r="D39" s="6" t="s">
        <v>23</v>
      </c>
      <c r="E39" s="6" t="str">
        <f t="shared" si="12"/>
        <v>#REF!</v>
      </c>
      <c r="F39" s="6" t="s">
        <v>24</v>
      </c>
      <c r="G39" s="6" t="str">
        <f t="shared" si="13"/>
        <v>#REF!</v>
      </c>
      <c r="H39" s="6" t="s">
        <v>24</v>
      </c>
      <c r="I39" s="6" t="str">
        <f t="shared" si="14"/>
        <v>#REF!</v>
      </c>
      <c r="J39" s="6" t="s">
        <v>24</v>
      </c>
      <c r="K39" s="6" t="str">
        <f t="shared" si="15"/>
        <v>#REF!</v>
      </c>
      <c r="L39" s="6" t="s">
        <v>23</v>
      </c>
      <c r="M39" s="6" t="str">
        <f t="shared" si="16"/>
        <v>#REF!</v>
      </c>
      <c r="N39" s="6" t="s">
        <v>25</v>
      </c>
      <c r="O39" s="6" t="str">
        <f t="shared" si="17"/>
        <v>#REF!</v>
      </c>
      <c r="P39" s="6" t="s">
        <v>24</v>
      </c>
      <c r="Q39" s="6" t="str">
        <f>IFERROR(__xludf.DUMMYFUNCTION("if(P39=#REF!,-2,IF(P39=#REF!,0,-4))"),"#REF!")</f>
        <v>#REF!</v>
      </c>
      <c r="R39" s="7" t="str">
        <f t="shared" si="18"/>
        <v>#REF!</v>
      </c>
      <c r="S39" s="8" t="str">
        <f>IF(R39&lt;='Client Segmentation'!$B$4,"Low",IF(R39&gt;='Client Segmentation'!$B$6,"Very High", IF(R39&gt;='Client Segmentation'!$B$5,"High","Medium")))</f>
        <v>#REF!</v>
      </c>
      <c r="T39" s="9" t="str">
        <f t="shared" si="19"/>
        <v>#REF!</v>
      </c>
      <c r="U39" s="6">
        <v>1.0</v>
      </c>
      <c r="W39" s="8">
        <v>0.0</v>
      </c>
      <c r="X39" s="6" t="s">
        <v>86</v>
      </c>
    </row>
    <row r="40">
      <c r="A40" s="6" t="s">
        <v>87</v>
      </c>
      <c r="B40" s="6" t="s">
        <v>23</v>
      </c>
      <c r="C40" s="6" t="str">
        <f t="shared" si="11"/>
        <v>#REF!</v>
      </c>
      <c r="D40" s="6" t="s">
        <v>23</v>
      </c>
      <c r="E40" s="6" t="str">
        <f t="shared" si="12"/>
        <v>#REF!</v>
      </c>
      <c r="F40" s="6" t="s">
        <v>23</v>
      </c>
      <c r="G40" s="6" t="str">
        <f t="shared" si="13"/>
        <v>#REF!</v>
      </c>
      <c r="H40" s="6" t="s">
        <v>23</v>
      </c>
      <c r="I40" s="6" t="str">
        <f t="shared" si="14"/>
        <v>#REF!</v>
      </c>
      <c r="J40" s="6" t="s">
        <v>23</v>
      </c>
      <c r="K40" s="6" t="str">
        <f t="shared" si="15"/>
        <v>#REF!</v>
      </c>
      <c r="L40" s="6" t="s">
        <v>23</v>
      </c>
      <c r="M40" s="6" t="str">
        <f t="shared" si="16"/>
        <v>#REF!</v>
      </c>
      <c r="N40" s="6" t="s">
        <v>25</v>
      </c>
      <c r="O40" s="6" t="str">
        <f t="shared" si="17"/>
        <v>#REF!</v>
      </c>
      <c r="P40" s="6" t="s">
        <v>23</v>
      </c>
      <c r="Q40" s="6" t="str">
        <f>IFERROR(__xludf.DUMMYFUNCTION("if(P40=#REF!,-2,IF(P40=#REF!,0,-4))"),"#REF!")</f>
        <v>#REF!</v>
      </c>
      <c r="R40" s="7" t="str">
        <f t="shared" si="18"/>
        <v>#REF!</v>
      </c>
      <c r="S40" s="8" t="str">
        <f>IF(R40&lt;='Client Segmentation'!$B$4,"Low",IF(R40&gt;='Client Segmentation'!$B$6,"Very High", IF(R40&gt;='Client Segmentation'!$B$5,"High","Medium")))</f>
        <v>#REF!</v>
      </c>
      <c r="T40" s="9" t="str">
        <f t="shared" si="19"/>
        <v>#REF!</v>
      </c>
      <c r="U40" s="6">
        <v>0.0</v>
      </c>
    </row>
    <row r="41">
      <c r="A41" s="6" t="s">
        <v>88</v>
      </c>
      <c r="B41" s="6" t="s">
        <v>23</v>
      </c>
      <c r="C41" s="6" t="str">
        <f t="shared" si="11"/>
        <v>#REF!</v>
      </c>
      <c r="D41" s="6" t="s">
        <v>23</v>
      </c>
      <c r="E41" s="6" t="str">
        <f t="shared" si="12"/>
        <v>#REF!</v>
      </c>
      <c r="F41" s="6" t="s">
        <v>24</v>
      </c>
      <c r="G41" s="6" t="str">
        <f t="shared" si="13"/>
        <v>#REF!</v>
      </c>
      <c r="H41" s="6" t="s">
        <v>24</v>
      </c>
      <c r="I41" s="6" t="str">
        <f t="shared" si="14"/>
        <v>#REF!</v>
      </c>
      <c r="J41" s="6" t="s">
        <v>23</v>
      </c>
      <c r="K41" s="6" t="str">
        <f t="shared" si="15"/>
        <v>#REF!</v>
      </c>
      <c r="L41" s="6" t="s">
        <v>23</v>
      </c>
      <c r="M41" s="6" t="str">
        <f t="shared" si="16"/>
        <v>#REF!</v>
      </c>
      <c r="N41" s="6" t="s">
        <v>25</v>
      </c>
      <c r="O41" s="6" t="str">
        <f t="shared" si="17"/>
        <v>#REF!</v>
      </c>
      <c r="P41" s="6" t="s">
        <v>23</v>
      </c>
      <c r="Q41" s="6" t="str">
        <f>IFERROR(__xludf.DUMMYFUNCTION("if(P41=#REF!,-2,IF(P41=#REF!,0,-4))"),"#REF!")</f>
        <v>#REF!</v>
      </c>
      <c r="R41" s="7" t="str">
        <f t="shared" si="18"/>
        <v>#REF!</v>
      </c>
      <c r="S41" s="8" t="str">
        <f>IF(R41&lt;='Client Segmentation'!$B$4,"Low",IF(R41&gt;='Client Segmentation'!$B$6,"Very High", IF(R41&gt;='Client Segmentation'!$B$5,"High","Medium")))</f>
        <v>#REF!</v>
      </c>
      <c r="T41" s="9" t="str">
        <f t="shared" si="19"/>
        <v>#REF!</v>
      </c>
      <c r="U41" s="6">
        <v>1.0</v>
      </c>
    </row>
    <row r="42">
      <c r="A42" s="6" t="s">
        <v>89</v>
      </c>
      <c r="B42" s="6" t="s">
        <v>24</v>
      </c>
      <c r="C42" s="6" t="str">
        <f t="shared" si="11"/>
        <v>#REF!</v>
      </c>
      <c r="D42" s="6" t="s">
        <v>23</v>
      </c>
      <c r="E42" s="6" t="str">
        <f t="shared" si="12"/>
        <v>#REF!</v>
      </c>
      <c r="F42" s="6" t="s">
        <v>24</v>
      </c>
      <c r="G42" s="6" t="str">
        <f t="shared" si="13"/>
        <v>#REF!</v>
      </c>
      <c r="H42" s="6" t="s">
        <v>24</v>
      </c>
      <c r="I42" s="6" t="str">
        <f t="shared" si="14"/>
        <v>#REF!</v>
      </c>
      <c r="J42" s="6" t="s">
        <v>25</v>
      </c>
      <c r="K42" s="6" t="str">
        <f t="shared" si="15"/>
        <v>#REF!</v>
      </c>
      <c r="L42" s="6" t="s">
        <v>23</v>
      </c>
      <c r="M42" s="6" t="str">
        <f t="shared" si="16"/>
        <v>#REF!</v>
      </c>
      <c r="N42" s="6" t="s">
        <v>25</v>
      </c>
      <c r="O42" s="6" t="str">
        <f t="shared" si="17"/>
        <v>#REF!</v>
      </c>
      <c r="P42" s="6" t="s">
        <v>25</v>
      </c>
      <c r="Q42" s="6" t="str">
        <f>IFERROR(__xludf.DUMMYFUNCTION("if(P42=#REF!,-2,IF(P42=#REF!,0,-4))"),"#REF!")</f>
        <v>#REF!</v>
      </c>
      <c r="R42" s="7" t="str">
        <f t="shared" si="18"/>
        <v>#REF!</v>
      </c>
      <c r="S42" s="8" t="str">
        <f>IF(R42&lt;='Client Segmentation'!$B$4,"Low",IF(R42&gt;='Client Segmentation'!$B$6,"Very High", IF(R42&gt;='Client Segmentation'!$B$5,"High","Medium")))</f>
        <v>#REF!</v>
      </c>
      <c r="T42" s="9" t="str">
        <f t="shared" si="19"/>
        <v>#REF!</v>
      </c>
      <c r="U42" s="6">
        <v>1.0</v>
      </c>
    </row>
    <row r="43">
      <c r="A43" s="6" t="s">
        <v>90</v>
      </c>
      <c r="B43" s="6" t="s">
        <v>23</v>
      </c>
      <c r="C43" s="6" t="str">
        <f t="shared" si="11"/>
        <v>#REF!</v>
      </c>
      <c r="D43" s="6" t="s">
        <v>23</v>
      </c>
      <c r="E43" s="6" t="str">
        <f t="shared" si="12"/>
        <v>#REF!</v>
      </c>
      <c r="F43" s="6" t="s">
        <v>24</v>
      </c>
      <c r="G43" s="6" t="str">
        <f t="shared" si="13"/>
        <v>#REF!</v>
      </c>
      <c r="H43" s="6" t="s">
        <v>24</v>
      </c>
      <c r="I43" s="6" t="str">
        <f t="shared" si="14"/>
        <v>#REF!</v>
      </c>
      <c r="J43" s="6" t="s">
        <v>24</v>
      </c>
      <c r="K43" s="6" t="str">
        <f t="shared" si="15"/>
        <v>#REF!</v>
      </c>
      <c r="L43" s="6" t="s">
        <v>23</v>
      </c>
      <c r="M43" s="6" t="str">
        <f t="shared" si="16"/>
        <v>#REF!</v>
      </c>
      <c r="N43" s="6" t="s">
        <v>23</v>
      </c>
      <c r="O43" s="6" t="str">
        <f t="shared" si="17"/>
        <v>#REF!</v>
      </c>
      <c r="P43" s="6" t="s">
        <v>23</v>
      </c>
      <c r="Q43" s="6" t="str">
        <f>IFERROR(__xludf.DUMMYFUNCTION("if(P43=#REF!,-2,IF(P43=#REF!,0,-4))"),"#REF!")</f>
        <v>#REF!</v>
      </c>
      <c r="R43" s="7" t="str">
        <f t="shared" si="18"/>
        <v>#REF!</v>
      </c>
      <c r="S43" s="8" t="str">
        <f>IF(R43&lt;='Client Segmentation'!$B$4,"Low",IF(R43&gt;='Client Segmentation'!$B$6,"Very High", IF(R43&gt;='Client Segmentation'!$B$5,"High","Medium")))</f>
        <v>#REF!</v>
      </c>
      <c r="T43" s="9" t="str">
        <f t="shared" si="19"/>
        <v>#REF!</v>
      </c>
      <c r="U43" s="6">
        <v>0.0</v>
      </c>
    </row>
    <row r="44">
      <c r="A44" s="6" t="s">
        <v>91</v>
      </c>
      <c r="B44" s="6" t="s">
        <v>23</v>
      </c>
      <c r="C44" s="6" t="str">
        <f t="shared" si="11"/>
        <v>#REF!</v>
      </c>
      <c r="D44" s="6" t="s">
        <v>23</v>
      </c>
      <c r="E44" s="6" t="str">
        <f t="shared" si="12"/>
        <v>#REF!</v>
      </c>
      <c r="F44" s="6" t="s">
        <v>23</v>
      </c>
      <c r="G44" s="6" t="str">
        <f t="shared" si="13"/>
        <v>#REF!</v>
      </c>
      <c r="H44" s="6" t="s">
        <v>23</v>
      </c>
      <c r="I44" s="6" t="str">
        <f t="shared" si="14"/>
        <v>#REF!</v>
      </c>
      <c r="J44" s="6" t="s">
        <v>23</v>
      </c>
      <c r="K44" s="6" t="str">
        <f t="shared" si="15"/>
        <v>#REF!</v>
      </c>
      <c r="L44" s="6" t="s">
        <v>23</v>
      </c>
      <c r="M44" s="6" t="str">
        <f t="shared" si="16"/>
        <v>#REF!</v>
      </c>
      <c r="N44" s="6" t="s">
        <v>25</v>
      </c>
      <c r="O44" s="6" t="str">
        <f t="shared" si="17"/>
        <v>#REF!</v>
      </c>
      <c r="P44" s="6" t="s">
        <v>23</v>
      </c>
      <c r="Q44" s="6" t="str">
        <f>IFERROR(__xludf.DUMMYFUNCTION("if(P44=#REF!,-2,IF(P44=#REF!,0,-4))"),"#REF!")</f>
        <v>#REF!</v>
      </c>
      <c r="R44" s="7" t="str">
        <f t="shared" si="18"/>
        <v>#REF!</v>
      </c>
      <c r="S44" s="8" t="str">
        <f>IF(R44&lt;='Client Segmentation'!$B$4,"Low",IF(R44&gt;='Client Segmentation'!$B$6,"Very High", IF(R44&gt;='Client Segmentation'!$B$5,"High","Medium")))</f>
        <v>#REF!</v>
      </c>
      <c r="T44" s="9" t="str">
        <f t="shared" si="19"/>
        <v>#REF!</v>
      </c>
      <c r="U44" s="6">
        <v>0.0</v>
      </c>
    </row>
    <row r="45">
      <c r="A45" s="6" t="s">
        <v>92</v>
      </c>
      <c r="B45" s="6" t="s">
        <v>23</v>
      </c>
      <c r="C45" s="6" t="str">
        <f t="shared" si="11"/>
        <v>#REF!</v>
      </c>
      <c r="D45" s="6" t="s">
        <v>23</v>
      </c>
      <c r="E45" s="6" t="str">
        <f t="shared" si="12"/>
        <v>#REF!</v>
      </c>
      <c r="F45" s="6" t="s">
        <v>23</v>
      </c>
      <c r="G45" s="6" t="str">
        <f t="shared" si="13"/>
        <v>#REF!</v>
      </c>
      <c r="H45" s="6" t="s">
        <v>23</v>
      </c>
      <c r="I45" s="6" t="str">
        <f t="shared" si="14"/>
        <v>#REF!</v>
      </c>
      <c r="J45" s="6" t="s">
        <v>23</v>
      </c>
      <c r="K45" s="6" t="str">
        <f t="shared" si="15"/>
        <v>#REF!</v>
      </c>
      <c r="L45" s="6" t="s">
        <v>23</v>
      </c>
      <c r="M45" s="6" t="str">
        <f t="shared" si="16"/>
        <v>#REF!</v>
      </c>
      <c r="N45" s="6" t="s">
        <v>23</v>
      </c>
      <c r="O45" s="6" t="str">
        <f t="shared" si="17"/>
        <v>#REF!</v>
      </c>
      <c r="P45" s="6" t="s">
        <v>23</v>
      </c>
      <c r="Q45" s="6" t="str">
        <f>IFERROR(__xludf.DUMMYFUNCTION("if(P45=#REF!,-2,IF(P45=#REF!,0,-4))"),"#REF!")</f>
        <v>#REF!</v>
      </c>
      <c r="R45" s="7" t="str">
        <f t="shared" si="18"/>
        <v>#REF!</v>
      </c>
      <c r="S45" s="8" t="str">
        <f>IF(R45&lt;='Client Segmentation'!$B$4,"Low",IF(R45&gt;='Client Segmentation'!$B$6,"Very High", IF(R45&gt;='Client Segmentation'!$B$5,"High","Medium")))</f>
        <v>#REF!</v>
      </c>
      <c r="T45" s="9" t="str">
        <f t="shared" si="19"/>
        <v>#REF!</v>
      </c>
      <c r="U45" s="6">
        <v>0.0</v>
      </c>
    </row>
    <row r="46">
      <c r="A46" s="6" t="s">
        <v>93</v>
      </c>
      <c r="B46" s="6" t="s">
        <v>23</v>
      </c>
      <c r="C46" s="6" t="str">
        <f t="shared" si="11"/>
        <v>#REF!</v>
      </c>
      <c r="D46" s="6" t="s">
        <v>23</v>
      </c>
      <c r="E46" s="6" t="str">
        <f t="shared" si="12"/>
        <v>#REF!</v>
      </c>
      <c r="F46" s="6" t="s">
        <v>24</v>
      </c>
      <c r="G46" s="6" t="str">
        <f t="shared" si="13"/>
        <v>#REF!</v>
      </c>
      <c r="H46" s="6" t="s">
        <v>24</v>
      </c>
      <c r="I46" s="6" t="str">
        <f t="shared" si="14"/>
        <v>#REF!</v>
      </c>
      <c r="J46" s="6" t="s">
        <v>24</v>
      </c>
      <c r="K46" s="6" t="str">
        <f t="shared" si="15"/>
        <v>#REF!</v>
      </c>
      <c r="L46" s="6" t="s">
        <v>23</v>
      </c>
      <c r="M46" s="6" t="str">
        <f t="shared" si="16"/>
        <v>#REF!</v>
      </c>
      <c r="N46" s="6" t="s">
        <v>25</v>
      </c>
      <c r="O46" s="6" t="str">
        <f t="shared" si="17"/>
        <v>#REF!</v>
      </c>
      <c r="P46" s="6" t="s">
        <v>25</v>
      </c>
      <c r="Q46" s="6" t="str">
        <f>IFERROR(__xludf.DUMMYFUNCTION("if(P46=#REF!,-2,IF(P46=#REF!,0,-4))"),"#REF!")</f>
        <v>#REF!</v>
      </c>
      <c r="R46" s="7" t="str">
        <f t="shared" si="18"/>
        <v>#REF!</v>
      </c>
      <c r="S46" s="8" t="str">
        <f>IF(R46&lt;='Client Segmentation'!$B$4,"Low",IF(R46&gt;='Client Segmentation'!$B$6,"Very High", IF(R46&gt;='Client Segmentation'!$B$5,"High","Medium")))</f>
        <v>#REF!</v>
      </c>
      <c r="T46" s="9" t="str">
        <f t="shared" si="19"/>
        <v>#REF!</v>
      </c>
      <c r="U46" s="6">
        <v>1.0</v>
      </c>
    </row>
    <row r="47">
      <c r="A47" s="6" t="s">
        <v>94</v>
      </c>
      <c r="B47" s="6" t="s">
        <v>23</v>
      </c>
      <c r="C47" s="6" t="str">
        <f t="shared" si="11"/>
        <v>#REF!</v>
      </c>
      <c r="D47" s="6" t="s">
        <v>24</v>
      </c>
      <c r="E47" s="6" t="str">
        <f t="shared" si="12"/>
        <v>#REF!</v>
      </c>
      <c r="F47" s="6" t="s">
        <v>25</v>
      </c>
      <c r="G47" s="6" t="str">
        <f t="shared" si="13"/>
        <v>#REF!</v>
      </c>
      <c r="H47" s="6" t="s">
        <v>23</v>
      </c>
      <c r="I47" s="6" t="str">
        <f t="shared" si="14"/>
        <v>#REF!</v>
      </c>
      <c r="J47" s="6" t="s">
        <v>23</v>
      </c>
      <c r="K47" s="6" t="str">
        <f t="shared" si="15"/>
        <v>#REF!</v>
      </c>
      <c r="L47" s="6" t="s">
        <v>25</v>
      </c>
      <c r="M47" s="6" t="str">
        <f t="shared" si="16"/>
        <v>#REF!</v>
      </c>
      <c r="N47" s="6" t="s">
        <v>24</v>
      </c>
      <c r="O47" s="6" t="str">
        <f t="shared" si="17"/>
        <v>#REF!</v>
      </c>
      <c r="P47" s="6" t="s">
        <v>25</v>
      </c>
      <c r="Q47" s="6" t="str">
        <f>IFERROR(__xludf.DUMMYFUNCTION("if(P47=#REF!,-2,IF(P47=#REF!,0,-4))"),"#REF!")</f>
        <v>#REF!</v>
      </c>
      <c r="R47" s="7" t="str">
        <f t="shared" si="18"/>
        <v>#REF!</v>
      </c>
      <c r="S47" s="8" t="str">
        <f>IF(R47&lt;='Client Segmentation'!$B$4,"Low",IF(R47&gt;='Client Segmentation'!$B$6,"Very High", IF(R47&gt;='Client Segmentation'!$B$5,"High","Medium")))</f>
        <v>#REF!</v>
      </c>
      <c r="T47" s="9" t="str">
        <f t="shared" si="19"/>
        <v>#REF!</v>
      </c>
      <c r="U47" s="6">
        <v>0.0</v>
      </c>
    </row>
    <row r="48">
      <c r="A48" s="6" t="s">
        <v>95</v>
      </c>
      <c r="B48" s="6" t="s">
        <v>24</v>
      </c>
      <c r="C48" s="6" t="str">
        <f t="shared" si="11"/>
        <v>#REF!</v>
      </c>
      <c r="D48" s="6" t="s">
        <v>23</v>
      </c>
      <c r="E48" s="6" t="str">
        <f t="shared" si="12"/>
        <v>#REF!</v>
      </c>
      <c r="F48" s="6" t="s">
        <v>24</v>
      </c>
      <c r="G48" s="6" t="str">
        <f t="shared" si="13"/>
        <v>#REF!</v>
      </c>
      <c r="H48" s="6" t="s">
        <v>24</v>
      </c>
      <c r="I48" s="6" t="str">
        <f t="shared" si="14"/>
        <v>#REF!</v>
      </c>
      <c r="J48" s="6" t="s">
        <v>24</v>
      </c>
      <c r="K48" s="6" t="str">
        <f t="shared" si="15"/>
        <v>#REF!</v>
      </c>
      <c r="L48" s="6" t="s">
        <v>23</v>
      </c>
      <c r="M48" s="6" t="str">
        <f t="shared" si="16"/>
        <v>#REF!</v>
      </c>
      <c r="N48" s="6" t="s">
        <v>24</v>
      </c>
      <c r="O48" s="6" t="str">
        <f t="shared" si="17"/>
        <v>#REF!</v>
      </c>
      <c r="P48" s="6" t="s">
        <v>24</v>
      </c>
      <c r="Q48" s="6" t="str">
        <f>IFERROR(__xludf.DUMMYFUNCTION("if(P48=#REF!,-2,IF(P48=#REF!,0,-4))"),"#REF!")</f>
        <v>#REF!</v>
      </c>
      <c r="R48" s="7" t="str">
        <f t="shared" si="18"/>
        <v>#REF!</v>
      </c>
      <c r="S48" s="8" t="str">
        <f>IF(R48&lt;='Client Segmentation'!$B$4,"Low",IF(R48&gt;='Client Segmentation'!$B$6,"Very High", IF(R48&gt;='Client Segmentation'!$B$5,"High","Medium")))</f>
        <v>#REF!</v>
      </c>
      <c r="T48" s="9" t="str">
        <f t="shared" si="19"/>
        <v>#REF!</v>
      </c>
      <c r="U48" s="6">
        <v>1.0</v>
      </c>
    </row>
    <row r="49">
      <c r="A49" s="6" t="s">
        <v>96</v>
      </c>
      <c r="B49" s="6" t="s">
        <v>23</v>
      </c>
      <c r="C49" s="6" t="str">
        <f t="shared" si="11"/>
        <v>#REF!</v>
      </c>
      <c r="D49" s="6" t="s">
        <v>23</v>
      </c>
      <c r="E49" s="6" t="str">
        <f t="shared" si="12"/>
        <v>#REF!</v>
      </c>
      <c r="F49" s="6" t="s">
        <v>23</v>
      </c>
      <c r="G49" s="6" t="str">
        <f t="shared" si="13"/>
        <v>#REF!</v>
      </c>
      <c r="H49" s="6" t="s">
        <v>23</v>
      </c>
      <c r="I49" s="6" t="str">
        <f t="shared" si="14"/>
        <v>#REF!</v>
      </c>
      <c r="J49" s="6" t="s">
        <v>25</v>
      </c>
      <c r="K49" s="6" t="str">
        <f t="shared" si="15"/>
        <v>#REF!</v>
      </c>
      <c r="L49" s="6" t="s">
        <v>24</v>
      </c>
      <c r="M49" s="6" t="str">
        <f t="shared" si="16"/>
        <v>#REF!</v>
      </c>
      <c r="N49" s="6" t="s">
        <v>24</v>
      </c>
      <c r="O49" s="6" t="str">
        <f t="shared" si="17"/>
        <v>#REF!</v>
      </c>
      <c r="P49" s="6" t="s">
        <v>24</v>
      </c>
      <c r="Q49" s="6" t="str">
        <f>IFERROR(__xludf.DUMMYFUNCTION("if(P49=#REF!,-2,IF(P49=#REF!,0,-4))"),"#REF!")</f>
        <v>#REF!</v>
      </c>
      <c r="R49" s="7" t="str">
        <f t="shared" si="18"/>
        <v>#REF!</v>
      </c>
      <c r="S49" s="8" t="str">
        <f>IF(R49&lt;='Client Segmentation'!$B$4,"Low",IF(R49&gt;='Client Segmentation'!$B$6,"Very High", IF(R49&gt;='Client Segmentation'!$B$5,"High","Medium")))</f>
        <v>#REF!</v>
      </c>
      <c r="T49" s="9" t="str">
        <f t="shared" si="19"/>
        <v>#REF!</v>
      </c>
      <c r="U49" s="6">
        <v>0.0</v>
      </c>
    </row>
    <row r="50">
      <c r="A50" s="6" t="s">
        <v>97</v>
      </c>
      <c r="B50" s="6" t="s">
        <v>23</v>
      </c>
      <c r="C50" s="6" t="str">
        <f t="shared" si="11"/>
        <v>#REF!</v>
      </c>
      <c r="D50" s="6" t="s">
        <v>23</v>
      </c>
      <c r="E50" s="6" t="str">
        <f t="shared" si="12"/>
        <v>#REF!</v>
      </c>
      <c r="F50" s="6" t="s">
        <v>23</v>
      </c>
      <c r="G50" s="6" t="str">
        <f t="shared" si="13"/>
        <v>#REF!</v>
      </c>
      <c r="H50" s="6" t="s">
        <v>23</v>
      </c>
      <c r="I50" s="6" t="str">
        <f t="shared" si="14"/>
        <v>#REF!</v>
      </c>
      <c r="J50" s="6" t="s">
        <v>23</v>
      </c>
      <c r="K50" s="6" t="str">
        <f t="shared" si="15"/>
        <v>#REF!</v>
      </c>
      <c r="L50" s="6" t="s">
        <v>24</v>
      </c>
      <c r="M50" s="6" t="str">
        <f t="shared" si="16"/>
        <v>#REF!</v>
      </c>
      <c r="N50" s="6" t="s">
        <v>24</v>
      </c>
      <c r="O50" s="6" t="str">
        <f t="shared" si="17"/>
        <v>#REF!</v>
      </c>
      <c r="P50" s="6" t="s">
        <v>24</v>
      </c>
      <c r="Q50" s="6" t="str">
        <f>IFERROR(__xludf.DUMMYFUNCTION("if(P50=#REF!,-2,IF(P50=#REF!,0,-4))"),"#REF!")</f>
        <v>#REF!</v>
      </c>
      <c r="R50" s="7" t="str">
        <f t="shared" si="18"/>
        <v>#REF!</v>
      </c>
      <c r="S50" s="8" t="str">
        <f>IF(R50&lt;='Client Segmentation'!$B$4,"Low",IF(R50&gt;='Client Segmentation'!$B$6,"Very High", IF(R50&gt;='Client Segmentation'!$B$5,"High","Medium")))</f>
        <v>#REF!</v>
      </c>
      <c r="T50" s="9" t="str">
        <f t="shared" si="19"/>
        <v>#REF!</v>
      </c>
      <c r="U50" s="6">
        <v>0.0</v>
      </c>
    </row>
    <row r="51">
      <c r="A51" s="6" t="s">
        <v>98</v>
      </c>
      <c r="B51" s="6" t="s">
        <v>25</v>
      </c>
      <c r="C51" s="6" t="str">
        <f t="shared" si="11"/>
        <v>#REF!</v>
      </c>
      <c r="D51" s="6" t="s">
        <v>23</v>
      </c>
      <c r="E51" s="6" t="str">
        <f t="shared" si="12"/>
        <v>#REF!</v>
      </c>
      <c r="F51" s="6" t="s">
        <v>24</v>
      </c>
      <c r="G51" s="6" t="str">
        <f t="shared" si="13"/>
        <v>#REF!</v>
      </c>
      <c r="H51" s="6" t="s">
        <v>24</v>
      </c>
      <c r="I51" s="6" t="str">
        <f t="shared" si="14"/>
        <v>#REF!</v>
      </c>
      <c r="J51" s="6" t="s">
        <v>23</v>
      </c>
      <c r="K51" s="6" t="str">
        <f t="shared" si="15"/>
        <v>#REF!</v>
      </c>
      <c r="L51" s="6" t="s">
        <v>24</v>
      </c>
      <c r="M51" s="6" t="str">
        <f t="shared" si="16"/>
        <v>#REF!</v>
      </c>
      <c r="N51" s="6" t="s">
        <v>25</v>
      </c>
      <c r="O51" s="6" t="str">
        <f t="shared" si="17"/>
        <v>#REF!</v>
      </c>
      <c r="P51" s="6" t="s">
        <v>23</v>
      </c>
      <c r="Q51" s="6" t="str">
        <f>IFERROR(__xludf.DUMMYFUNCTION("if(P51=#REF!,-2,IF(P51=#REF!,0,-4))"),"#REF!")</f>
        <v>#REF!</v>
      </c>
      <c r="R51" s="7" t="str">
        <f t="shared" si="18"/>
        <v>#REF!</v>
      </c>
      <c r="S51" s="8" t="str">
        <f>IF(R51&lt;='Client Segmentation'!$B$4,"Low",IF(R51&gt;='Client Segmentation'!$B$6,"Very High", IF(R51&gt;='Client Segmentation'!$B$5,"High","Medium")))</f>
        <v>#REF!</v>
      </c>
      <c r="T51" s="9" t="str">
        <f t="shared" si="19"/>
        <v>#REF!</v>
      </c>
      <c r="U51" s="6">
        <v>1.0</v>
      </c>
    </row>
    <row r="52">
      <c r="A52" s="6" t="s">
        <v>99</v>
      </c>
      <c r="B52" s="6" t="s">
        <v>23</v>
      </c>
      <c r="C52" s="6" t="str">
        <f t="shared" si="11"/>
        <v>#REF!</v>
      </c>
      <c r="D52" s="6" t="s">
        <v>23</v>
      </c>
      <c r="E52" s="6" t="str">
        <f t="shared" si="12"/>
        <v>#REF!</v>
      </c>
      <c r="F52" s="6" t="s">
        <v>23</v>
      </c>
      <c r="G52" s="6" t="str">
        <f t="shared" si="13"/>
        <v>#REF!</v>
      </c>
      <c r="H52" s="6" t="s">
        <v>23</v>
      </c>
      <c r="I52" s="6" t="str">
        <f t="shared" si="14"/>
        <v>#REF!</v>
      </c>
      <c r="J52" s="6" t="s">
        <v>23</v>
      </c>
      <c r="K52" s="6" t="str">
        <f t="shared" si="15"/>
        <v>#REF!</v>
      </c>
      <c r="L52" s="6" t="s">
        <v>23</v>
      </c>
      <c r="M52" s="6" t="str">
        <f t="shared" si="16"/>
        <v>#REF!</v>
      </c>
      <c r="N52" s="6" t="s">
        <v>25</v>
      </c>
      <c r="O52" s="6" t="str">
        <f t="shared" si="17"/>
        <v>#REF!</v>
      </c>
      <c r="P52" s="6" t="s">
        <v>24</v>
      </c>
      <c r="Q52" s="6" t="str">
        <f>IFERROR(__xludf.DUMMYFUNCTION("if(P52=#REF!,-2,IF(P52=#REF!,0,-4))"),"#REF!")</f>
        <v>#REF!</v>
      </c>
      <c r="R52" s="7" t="str">
        <f t="shared" si="18"/>
        <v>#REF!</v>
      </c>
      <c r="S52" s="8" t="str">
        <f>IF(R52&lt;='Client Segmentation'!$B$4,"Low",IF(R52&gt;='Client Segmentation'!$B$6,"Very High", IF(R52&gt;='Client Segmentation'!$B$5,"High","Medium")))</f>
        <v>#REF!</v>
      </c>
      <c r="T52" s="9" t="str">
        <f t="shared" si="19"/>
        <v>#REF!</v>
      </c>
      <c r="U52" s="6">
        <v>0.0</v>
      </c>
    </row>
    <row r="53">
      <c r="A53" s="6" t="s">
        <v>100</v>
      </c>
      <c r="B53" s="6" t="s">
        <v>24</v>
      </c>
      <c r="C53" s="6" t="str">
        <f t="shared" si="11"/>
        <v>#REF!</v>
      </c>
      <c r="D53" s="6" t="s">
        <v>23</v>
      </c>
      <c r="E53" s="6" t="str">
        <f t="shared" si="12"/>
        <v>#REF!</v>
      </c>
      <c r="F53" s="6" t="s">
        <v>23</v>
      </c>
      <c r="G53" s="6" t="str">
        <f t="shared" si="13"/>
        <v>#REF!</v>
      </c>
      <c r="H53" s="6" t="s">
        <v>24</v>
      </c>
      <c r="I53" s="6" t="str">
        <f t="shared" si="14"/>
        <v>#REF!</v>
      </c>
      <c r="J53" s="6" t="s">
        <v>25</v>
      </c>
      <c r="K53" s="6" t="str">
        <f t="shared" si="15"/>
        <v>#REF!</v>
      </c>
      <c r="L53" s="6" t="s">
        <v>23</v>
      </c>
      <c r="M53" s="6" t="str">
        <f t="shared" si="16"/>
        <v>#REF!</v>
      </c>
      <c r="N53" s="6" t="s">
        <v>24</v>
      </c>
      <c r="O53" s="6" t="str">
        <f t="shared" si="17"/>
        <v>#REF!</v>
      </c>
      <c r="P53" s="6" t="s">
        <v>24</v>
      </c>
      <c r="Q53" s="6" t="str">
        <f>IFERROR(__xludf.DUMMYFUNCTION("if(P53=#REF!,-2,IF(P53=#REF!,0,-4))"),"#REF!")</f>
        <v>#REF!</v>
      </c>
      <c r="R53" s="7" t="str">
        <f t="shared" si="18"/>
        <v>#REF!</v>
      </c>
      <c r="S53" s="8" t="str">
        <f>IF(R53&lt;='Client Segmentation'!$B$4,"Low",IF(R53&gt;='Client Segmentation'!$B$6,"Very High", IF(R53&gt;='Client Segmentation'!$B$5,"High","Medium")))</f>
        <v>#REF!</v>
      </c>
      <c r="T53" s="9" t="str">
        <f t="shared" si="19"/>
        <v>#REF!</v>
      </c>
      <c r="U53" s="6">
        <v>1.0</v>
      </c>
    </row>
    <row r="54">
      <c r="A54" s="6" t="s">
        <v>101</v>
      </c>
      <c r="B54" s="6" t="s">
        <v>23</v>
      </c>
      <c r="C54" s="6" t="str">
        <f t="shared" si="11"/>
        <v>#REF!</v>
      </c>
      <c r="D54" s="6" t="s">
        <v>23</v>
      </c>
      <c r="E54" s="6" t="str">
        <f t="shared" si="12"/>
        <v>#REF!</v>
      </c>
      <c r="F54" s="6" t="s">
        <v>23</v>
      </c>
      <c r="G54" s="6" t="str">
        <f t="shared" si="13"/>
        <v>#REF!</v>
      </c>
      <c r="H54" s="6" t="s">
        <v>23</v>
      </c>
      <c r="I54" s="6" t="str">
        <f t="shared" si="14"/>
        <v>#REF!</v>
      </c>
      <c r="J54" s="6" t="s">
        <v>23</v>
      </c>
      <c r="K54" s="6" t="str">
        <f t="shared" si="15"/>
        <v>#REF!</v>
      </c>
      <c r="L54" s="6" t="s">
        <v>23</v>
      </c>
      <c r="M54" s="6" t="str">
        <f t="shared" si="16"/>
        <v>#REF!</v>
      </c>
      <c r="N54" s="6" t="s">
        <v>25</v>
      </c>
      <c r="O54" s="6" t="str">
        <f t="shared" si="17"/>
        <v>#REF!</v>
      </c>
      <c r="P54" s="6" t="s">
        <v>23</v>
      </c>
      <c r="Q54" s="6" t="str">
        <f>IFERROR(__xludf.DUMMYFUNCTION("if(P54=#REF!,-2,IF(P54=#REF!,0,-4))"),"#REF!")</f>
        <v>#REF!</v>
      </c>
      <c r="R54" s="7" t="str">
        <f t="shared" si="18"/>
        <v>#REF!</v>
      </c>
      <c r="S54" s="8" t="str">
        <f>IF(R54&lt;='Client Segmentation'!$B$4,"Low",IF(R54&gt;='Client Segmentation'!$B$6,"Very High", IF(R54&gt;='Client Segmentation'!$B$5,"High","Medium")))</f>
        <v>#REF!</v>
      </c>
      <c r="T54" s="9" t="str">
        <f t="shared" si="19"/>
        <v>#REF!</v>
      </c>
      <c r="U54" s="6">
        <v>0.0</v>
      </c>
    </row>
    <row r="55">
      <c r="A55" s="6" t="s">
        <v>102</v>
      </c>
      <c r="B55" s="6" t="s">
        <v>23</v>
      </c>
      <c r="C55" s="6" t="str">
        <f t="shared" si="11"/>
        <v>#REF!</v>
      </c>
      <c r="D55" s="6" t="s">
        <v>23</v>
      </c>
      <c r="E55" s="6" t="str">
        <f t="shared" si="12"/>
        <v>#REF!</v>
      </c>
      <c r="F55" s="6" t="s">
        <v>24</v>
      </c>
      <c r="G55" s="6" t="str">
        <f t="shared" si="13"/>
        <v>#REF!</v>
      </c>
      <c r="H55" s="6" t="s">
        <v>24</v>
      </c>
      <c r="I55" s="6" t="str">
        <f t="shared" si="14"/>
        <v>#REF!</v>
      </c>
      <c r="J55" s="6" t="s">
        <v>24</v>
      </c>
      <c r="K55" s="6" t="str">
        <f t="shared" si="15"/>
        <v>#REF!</v>
      </c>
      <c r="L55" s="6" t="s">
        <v>23</v>
      </c>
      <c r="M55" s="6" t="str">
        <f t="shared" si="16"/>
        <v>#REF!</v>
      </c>
      <c r="N55" s="6" t="s">
        <v>23</v>
      </c>
      <c r="O55" s="6" t="str">
        <f t="shared" si="17"/>
        <v>#REF!</v>
      </c>
      <c r="P55" s="6" t="s">
        <v>24</v>
      </c>
      <c r="Q55" s="6" t="str">
        <f>IFERROR(__xludf.DUMMYFUNCTION("if(P55=#REF!,-2,IF(P55=#REF!,0,-4))"),"#REF!")</f>
        <v>#REF!</v>
      </c>
      <c r="R55" s="7" t="str">
        <f t="shared" si="18"/>
        <v>#REF!</v>
      </c>
      <c r="S55" s="8" t="str">
        <f>IF(R55&lt;='Client Segmentation'!$B$4,"Low",IF(R55&gt;='Client Segmentation'!$B$6,"Very High", IF(R55&gt;='Client Segmentation'!$B$5,"High","Medium")))</f>
        <v>#REF!</v>
      </c>
      <c r="T55" s="9" t="str">
        <f t="shared" si="19"/>
        <v>#REF!</v>
      </c>
      <c r="U55" s="6">
        <v>0.0</v>
      </c>
    </row>
    <row r="56">
      <c r="A56" s="6" t="s">
        <v>103</v>
      </c>
      <c r="B56" s="6" t="s">
        <v>23</v>
      </c>
      <c r="C56" s="6" t="str">
        <f t="shared" si="11"/>
        <v>#REF!</v>
      </c>
      <c r="D56" s="6" t="s">
        <v>23</v>
      </c>
      <c r="E56" s="6" t="str">
        <f t="shared" si="12"/>
        <v>#REF!</v>
      </c>
      <c r="F56" s="6" t="s">
        <v>23</v>
      </c>
      <c r="G56" s="6" t="str">
        <f t="shared" si="13"/>
        <v>#REF!</v>
      </c>
      <c r="H56" s="6" t="s">
        <v>23</v>
      </c>
      <c r="I56" s="6" t="str">
        <f t="shared" si="14"/>
        <v>#REF!</v>
      </c>
      <c r="J56" s="6" t="s">
        <v>25</v>
      </c>
      <c r="K56" s="6" t="str">
        <f t="shared" si="15"/>
        <v>#REF!</v>
      </c>
      <c r="L56" s="6" t="s">
        <v>23</v>
      </c>
      <c r="M56" s="6" t="str">
        <f t="shared" si="16"/>
        <v>#REF!</v>
      </c>
      <c r="N56" s="6" t="s">
        <v>25</v>
      </c>
      <c r="O56" s="6" t="str">
        <f t="shared" si="17"/>
        <v>#REF!</v>
      </c>
      <c r="P56" s="6" t="s">
        <v>25</v>
      </c>
      <c r="Q56" s="6" t="str">
        <f>IFERROR(__xludf.DUMMYFUNCTION("if(P56=#REF!,-2,IF(P56=#REF!,0,-4))"),"#REF!")</f>
        <v>#REF!</v>
      </c>
      <c r="R56" s="7" t="str">
        <f t="shared" si="18"/>
        <v>#REF!</v>
      </c>
      <c r="S56" s="8" t="str">
        <f>IF(R56&lt;='Client Segmentation'!$B$4,"Low",IF(R56&gt;='Client Segmentation'!$B$6,"Very High", IF(R56&gt;='Client Segmentation'!$B$5,"High","Medium")))</f>
        <v>#REF!</v>
      </c>
      <c r="T56" s="9" t="str">
        <f t="shared" si="19"/>
        <v>#REF!</v>
      </c>
      <c r="U56" s="6">
        <v>1.0</v>
      </c>
    </row>
    <row r="57">
      <c r="A57" s="6" t="s">
        <v>104</v>
      </c>
      <c r="B57" s="6" t="s">
        <v>25</v>
      </c>
      <c r="C57" s="6" t="str">
        <f t="shared" si="11"/>
        <v>#REF!</v>
      </c>
      <c r="D57" s="6" t="s">
        <v>23</v>
      </c>
      <c r="E57" s="6" t="str">
        <f t="shared" si="12"/>
        <v>#REF!</v>
      </c>
      <c r="F57" s="6" t="s">
        <v>23</v>
      </c>
      <c r="G57" s="6" t="str">
        <f t="shared" si="13"/>
        <v>#REF!</v>
      </c>
      <c r="H57" s="6" t="s">
        <v>23</v>
      </c>
      <c r="I57" s="6" t="str">
        <f t="shared" si="14"/>
        <v>#REF!</v>
      </c>
      <c r="J57" s="6" t="s">
        <v>23</v>
      </c>
      <c r="K57" s="6" t="str">
        <f t="shared" si="15"/>
        <v>#REF!</v>
      </c>
      <c r="L57" s="6" t="s">
        <v>23</v>
      </c>
      <c r="M57" s="6" t="str">
        <f t="shared" si="16"/>
        <v>#REF!</v>
      </c>
      <c r="N57" s="6" t="s">
        <v>25</v>
      </c>
      <c r="O57" s="6" t="str">
        <f t="shared" si="17"/>
        <v>#REF!</v>
      </c>
      <c r="P57" s="6" t="s">
        <v>25</v>
      </c>
      <c r="Q57" s="6" t="str">
        <f>IFERROR(__xludf.DUMMYFUNCTION("if(P57=#REF!,-2,IF(P57=#REF!,0,-4))"),"#REF!")</f>
        <v>#REF!</v>
      </c>
      <c r="R57" s="7" t="str">
        <f t="shared" si="18"/>
        <v>#REF!</v>
      </c>
      <c r="S57" s="8" t="str">
        <f>IF(R57&lt;='Client Segmentation'!$B$4,"Low",IF(R57&gt;='Client Segmentation'!$B$6,"Very High", IF(R57&gt;='Client Segmentation'!$B$5,"High","Medium")))</f>
        <v>#REF!</v>
      </c>
      <c r="T57" s="9" t="str">
        <f t="shared" si="19"/>
        <v>#REF!</v>
      </c>
      <c r="U57" s="6">
        <v>0.0</v>
      </c>
    </row>
    <row r="58">
      <c r="A58" s="6" t="s">
        <v>105</v>
      </c>
      <c r="B58" s="6" t="s">
        <v>25</v>
      </c>
      <c r="C58" s="6" t="str">
        <f t="shared" si="11"/>
        <v>#REF!</v>
      </c>
      <c r="D58" s="6" t="s">
        <v>23</v>
      </c>
      <c r="E58" s="6" t="str">
        <f t="shared" si="12"/>
        <v>#REF!</v>
      </c>
      <c r="F58" s="6" t="s">
        <v>25</v>
      </c>
      <c r="G58" s="6" t="str">
        <f t="shared" si="13"/>
        <v>#REF!</v>
      </c>
      <c r="H58" s="6" t="s">
        <v>25</v>
      </c>
      <c r="I58" s="6" t="str">
        <f t="shared" si="14"/>
        <v>#REF!</v>
      </c>
      <c r="J58" s="6" t="s">
        <v>23</v>
      </c>
      <c r="K58" s="6" t="str">
        <f t="shared" si="15"/>
        <v>#REF!</v>
      </c>
      <c r="L58" s="6" t="s">
        <v>23</v>
      </c>
      <c r="M58" s="6" t="str">
        <f t="shared" si="16"/>
        <v>#REF!</v>
      </c>
      <c r="N58" s="6" t="s">
        <v>25</v>
      </c>
      <c r="O58" s="6" t="str">
        <f t="shared" si="17"/>
        <v>#REF!</v>
      </c>
      <c r="P58" s="6" t="s">
        <v>23</v>
      </c>
      <c r="Q58" s="6" t="str">
        <f>IFERROR(__xludf.DUMMYFUNCTION("if(P58=#REF!,-2,IF(P58=#REF!,0,-4))"),"#REF!")</f>
        <v>#REF!</v>
      </c>
      <c r="R58" s="7" t="str">
        <f t="shared" si="18"/>
        <v>#REF!</v>
      </c>
      <c r="S58" s="8" t="str">
        <f>IF(R58&lt;='Client Segmentation'!$B$4,"Low",IF(R58&gt;='Client Segmentation'!$B$6,"Very High", IF(R58&gt;='Client Segmentation'!$B$5,"High","Medium")))</f>
        <v>#REF!</v>
      </c>
      <c r="T58" s="9" t="str">
        <f t="shared" si="19"/>
        <v>#REF!</v>
      </c>
      <c r="U58" s="6">
        <v>0.0</v>
      </c>
    </row>
    <row r="59">
      <c r="A59" s="6" t="s">
        <v>106</v>
      </c>
      <c r="B59" s="6" t="s">
        <v>23</v>
      </c>
      <c r="C59" s="6" t="str">
        <f t="shared" si="11"/>
        <v>#REF!</v>
      </c>
      <c r="D59" s="6" t="s">
        <v>23</v>
      </c>
      <c r="E59" s="6" t="str">
        <f t="shared" si="12"/>
        <v>#REF!</v>
      </c>
      <c r="F59" s="6" t="s">
        <v>24</v>
      </c>
      <c r="G59" s="6" t="str">
        <f t="shared" si="13"/>
        <v>#REF!</v>
      </c>
      <c r="H59" s="6" t="s">
        <v>24</v>
      </c>
      <c r="I59" s="6" t="str">
        <f t="shared" si="14"/>
        <v>#REF!</v>
      </c>
      <c r="J59" s="6" t="s">
        <v>24</v>
      </c>
      <c r="K59" s="6" t="str">
        <f t="shared" si="15"/>
        <v>#REF!</v>
      </c>
      <c r="L59" s="6" t="s">
        <v>23</v>
      </c>
      <c r="M59" s="6" t="str">
        <f t="shared" si="16"/>
        <v>#REF!</v>
      </c>
      <c r="N59" s="6" t="s">
        <v>25</v>
      </c>
      <c r="O59" s="6" t="str">
        <f t="shared" si="17"/>
        <v>#REF!</v>
      </c>
      <c r="P59" s="6" t="s">
        <v>23</v>
      </c>
      <c r="Q59" s="6" t="str">
        <f>IFERROR(__xludf.DUMMYFUNCTION("if(P59=#REF!,-2,IF(P59=#REF!,0,-4))"),"#REF!")</f>
        <v>#REF!</v>
      </c>
      <c r="R59" s="7" t="str">
        <f t="shared" si="18"/>
        <v>#REF!</v>
      </c>
      <c r="S59" s="8" t="str">
        <f>IF(R59&lt;='Client Segmentation'!$B$4,"Low",IF(R59&gt;='Client Segmentation'!$B$6,"Very High", IF(R59&gt;='Client Segmentation'!$B$5,"High","Medium")))</f>
        <v>#REF!</v>
      </c>
      <c r="T59" s="9" t="str">
        <f t="shared" si="19"/>
        <v>#REF!</v>
      </c>
      <c r="U59" s="6">
        <v>1.0</v>
      </c>
    </row>
    <row r="60">
      <c r="A60" s="6" t="s">
        <v>107</v>
      </c>
      <c r="B60" s="6" t="s">
        <v>23</v>
      </c>
      <c r="C60" s="6" t="str">
        <f t="shared" si="11"/>
        <v>#REF!</v>
      </c>
      <c r="D60" s="6" t="s">
        <v>23</v>
      </c>
      <c r="E60" s="6" t="str">
        <f t="shared" si="12"/>
        <v>#REF!</v>
      </c>
      <c r="F60" s="6" t="s">
        <v>23</v>
      </c>
      <c r="G60" s="6" t="str">
        <f t="shared" si="13"/>
        <v>#REF!</v>
      </c>
      <c r="H60" s="6" t="s">
        <v>23</v>
      </c>
      <c r="I60" s="6" t="str">
        <f t="shared" si="14"/>
        <v>#REF!</v>
      </c>
      <c r="J60" s="6" t="s">
        <v>25</v>
      </c>
      <c r="K60" s="6" t="str">
        <f t="shared" si="15"/>
        <v>#REF!</v>
      </c>
      <c r="L60" s="6" t="s">
        <v>24</v>
      </c>
      <c r="M60" s="6" t="str">
        <f t="shared" si="16"/>
        <v>#REF!</v>
      </c>
      <c r="N60" s="6" t="s">
        <v>25</v>
      </c>
      <c r="O60" s="6" t="str">
        <f t="shared" si="17"/>
        <v>#REF!</v>
      </c>
      <c r="P60" s="6" t="s">
        <v>25</v>
      </c>
      <c r="Q60" s="6" t="str">
        <f>IFERROR(__xludf.DUMMYFUNCTION("if(P60=#REF!,-2,IF(P60=#REF!,0,-4))"),"#REF!")</f>
        <v>#REF!</v>
      </c>
      <c r="R60" s="7" t="str">
        <f t="shared" si="18"/>
        <v>#REF!</v>
      </c>
      <c r="S60" s="8" t="str">
        <f>IF(R60&lt;='Client Segmentation'!$B$4,"Low",IF(R60&gt;='Client Segmentation'!$B$6,"Very High", IF(R60&gt;='Client Segmentation'!$B$5,"High","Medium")))</f>
        <v>#REF!</v>
      </c>
      <c r="T60" s="9" t="str">
        <f t="shared" si="19"/>
        <v>#REF!</v>
      </c>
      <c r="U60" s="6">
        <v>1.0</v>
      </c>
    </row>
    <row r="61">
      <c r="A61" s="6" t="s">
        <v>108</v>
      </c>
      <c r="B61" s="6" t="s">
        <v>23</v>
      </c>
      <c r="C61" s="6" t="str">
        <f t="shared" si="11"/>
        <v>#REF!</v>
      </c>
      <c r="D61" s="6" t="s">
        <v>23</v>
      </c>
      <c r="E61" s="6" t="str">
        <f t="shared" si="12"/>
        <v>#REF!</v>
      </c>
      <c r="F61" s="6" t="s">
        <v>23</v>
      </c>
      <c r="G61" s="6" t="str">
        <f t="shared" si="13"/>
        <v>#REF!</v>
      </c>
      <c r="H61" s="6" t="s">
        <v>23</v>
      </c>
      <c r="I61" s="6" t="str">
        <f t="shared" si="14"/>
        <v>#REF!</v>
      </c>
      <c r="J61" s="6" t="s">
        <v>23</v>
      </c>
      <c r="K61" s="6" t="str">
        <f t="shared" si="15"/>
        <v>#REF!</v>
      </c>
      <c r="L61" s="6" t="s">
        <v>24</v>
      </c>
      <c r="M61" s="6" t="str">
        <f t="shared" si="16"/>
        <v>#REF!</v>
      </c>
      <c r="N61" s="6" t="s">
        <v>25</v>
      </c>
      <c r="O61" s="6" t="str">
        <f t="shared" si="17"/>
        <v>#REF!</v>
      </c>
      <c r="P61" s="6" t="s">
        <v>25</v>
      </c>
      <c r="Q61" s="6" t="str">
        <f>IFERROR(__xludf.DUMMYFUNCTION("if(P61=#REF!,-2,IF(P61=#REF!,0,-4))"),"#REF!")</f>
        <v>#REF!</v>
      </c>
      <c r="R61" s="7" t="str">
        <f t="shared" si="18"/>
        <v>#REF!</v>
      </c>
      <c r="S61" s="8" t="str">
        <f>IF(R61&lt;='Client Segmentation'!$B$4,"Low",IF(R61&gt;='Client Segmentation'!$B$6,"Very High", IF(R61&gt;='Client Segmentation'!$B$5,"High","Medium")))</f>
        <v>#REF!</v>
      </c>
      <c r="T61" s="9" t="str">
        <f t="shared" si="19"/>
        <v>#REF!</v>
      </c>
      <c r="U61" s="6">
        <v>1.0</v>
      </c>
    </row>
    <row r="62">
      <c r="A62" s="6" t="s">
        <v>109</v>
      </c>
      <c r="B62" s="6" t="s">
        <v>23</v>
      </c>
      <c r="C62" s="6" t="str">
        <f t="shared" si="11"/>
        <v>#REF!</v>
      </c>
      <c r="D62" s="6" t="s">
        <v>23</v>
      </c>
      <c r="E62" s="6" t="str">
        <f t="shared" si="12"/>
        <v>#REF!</v>
      </c>
      <c r="F62" s="6" t="s">
        <v>25</v>
      </c>
      <c r="G62" s="6" t="str">
        <f t="shared" si="13"/>
        <v>#REF!</v>
      </c>
      <c r="H62" s="6" t="s">
        <v>25</v>
      </c>
      <c r="I62" s="6" t="str">
        <f t="shared" si="14"/>
        <v>#REF!</v>
      </c>
      <c r="J62" s="6" t="s">
        <v>25</v>
      </c>
      <c r="K62" s="6" t="str">
        <f t="shared" si="15"/>
        <v>#REF!</v>
      </c>
      <c r="L62" s="6" t="s">
        <v>24</v>
      </c>
      <c r="M62" s="6" t="str">
        <f t="shared" si="16"/>
        <v>#REF!</v>
      </c>
      <c r="N62" s="6" t="s">
        <v>24</v>
      </c>
      <c r="O62" s="6" t="str">
        <f t="shared" si="17"/>
        <v>#REF!</v>
      </c>
      <c r="P62" s="6" t="s">
        <v>25</v>
      </c>
      <c r="Q62" s="6" t="str">
        <f>IFERROR(__xludf.DUMMYFUNCTION("if(P62=#REF!,-2,IF(P62=#REF!,0,-4))"),"#REF!")</f>
        <v>#REF!</v>
      </c>
      <c r="R62" s="7" t="str">
        <f t="shared" si="18"/>
        <v>#REF!</v>
      </c>
      <c r="S62" s="8" t="str">
        <f>IF(R62&lt;='Client Segmentation'!$B$4,"Low",IF(R62&gt;='Client Segmentation'!$B$6,"Very High", IF(R62&gt;='Client Segmentation'!$B$5,"High","Medium")))</f>
        <v>#REF!</v>
      </c>
      <c r="T62" s="9" t="str">
        <f t="shared" si="19"/>
        <v>#REF!</v>
      </c>
      <c r="U62" s="6">
        <v>1.0</v>
      </c>
    </row>
    <row r="63">
      <c r="A63" s="6" t="s">
        <v>110</v>
      </c>
      <c r="B63" s="6" t="s">
        <v>23</v>
      </c>
      <c r="C63" s="6" t="str">
        <f t="shared" si="11"/>
        <v>#REF!</v>
      </c>
      <c r="D63" s="6" t="s">
        <v>24</v>
      </c>
      <c r="E63" s="6" t="str">
        <f t="shared" si="12"/>
        <v>#REF!</v>
      </c>
      <c r="F63" s="6" t="s">
        <v>23</v>
      </c>
      <c r="G63" s="6" t="str">
        <f t="shared" si="13"/>
        <v>#REF!</v>
      </c>
      <c r="H63" s="6" t="s">
        <v>23</v>
      </c>
      <c r="I63" s="6" t="str">
        <f t="shared" si="14"/>
        <v>#REF!</v>
      </c>
      <c r="J63" s="6" t="s">
        <v>25</v>
      </c>
      <c r="K63" s="6" t="str">
        <f t="shared" si="15"/>
        <v>#REF!</v>
      </c>
      <c r="L63" s="6" t="s">
        <v>23</v>
      </c>
      <c r="M63" s="6" t="str">
        <f t="shared" si="16"/>
        <v>#REF!</v>
      </c>
      <c r="N63" s="6" t="s">
        <v>23</v>
      </c>
      <c r="O63" s="6" t="str">
        <f t="shared" si="17"/>
        <v>#REF!</v>
      </c>
      <c r="P63" s="6" t="s">
        <v>25</v>
      </c>
      <c r="Q63" s="6" t="str">
        <f>IFERROR(__xludf.DUMMYFUNCTION("if(P63=#REF!,-2,IF(P63=#REF!,0,-4))"),"#REF!")</f>
        <v>#REF!</v>
      </c>
      <c r="R63" s="7" t="str">
        <f t="shared" si="18"/>
        <v>#REF!</v>
      </c>
      <c r="S63" s="8" t="str">
        <f>IF(R63&lt;='Client Segmentation'!$B$4,"Low",IF(R63&gt;='Client Segmentation'!$B$6,"Very High", IF(R63&gt;='Client Segmentation'!$B$5,"High","Medium")))</f>
        <v>#REF!</v>
      </c>
      <c r="T63" s="9" t="str">
        <f t="shared" si="19"/>
        <v>#REF!</v>
      </c>
      <c r="U63" s="6">
        <v>0.0</v>
      </c>
    </row>
    <row r="64">
      <c r="A64" s="6" t="s">
        <v>111</v>
      </c>
      <c r="B64" s="6" t="s">
        <v>23</v>
      </c>
      <c r="C64" s="6" t="str">
        <f t="shared" si="11"/>
        <v>#REF!</v>
      </c>
      <c r="D64" s="6" t="s">
        <v>23</v>
      </c>
      <c r="E64" s="6" t="str">
        <f t="shared" si="12"/>
        <v>#REF!</v>
      </c>
      <c r="F64" s="6" t="s">
        <v>24</v>
      </c>
      <c r="G64" s="6" t="str">
        <f t="shared" si="13"/>
        <v>#REF!</v>
      </c>
      <c r="H64" s="6" t="s">
        <v>23</v>
      </c>
      <c r="I64" s="6" t="str">
        <f t="shared" si="14"/>
        <v>#REF!</v>
      </c>
      <c r="J64" s="6" t="s">
        <v>23</v>
      </c>
      <c r="K64" s="6" t="str">
        <f t="shared" si="15"/>
        <v>#REF!</v>
      </c>
      <c r="L64" s="6" t="s">
        <v>23</v>
      </c>
      <c r="M64" s="6" t="str">
        <f t="shared" si="16"/>
        <v>#REF!</v>
      </c>
      <c r="N64" s="6" t="s">
        <v>24</v>
      </c>
      <c r="O64" s="6" t="str">
        <f t="shared" si="17"/>
        <v>#REF!</v>
      </c>
      <c r="P64" s="6" t="s">
        <v>25</v>
      </c>
      <c r="Q64" s="6" t="str">
        <f>IFERROR(__xludf.DUMMYFUNCTION("if(P64=#REF!,-2,IF(P64=#REF!,0,-4))"),"#REF!")</f>
        <v>#REF!</v>
      </c>
      <c r="R64" s="7" t="str">
        <f t="shared" si="18"/>
        <v>#REF!</v>
      </c>
      <c r="S64" s="8" t="str">
        <f>IF(R64&lt;='Client Segmentation'!$B$4,"Low",IF(R64&gt;='Client Segmentation'!$B$6,"Very High", IF(R64&gt;='Client Segmentation'!$B$5,"High","Medium")))</f>
        <v>#REF!</v>
      </c>
      <c r="T64" s="9" t="str">
        <f t="shared" si="19"/>
        <v>#REF!</v>
      </c>
      <c r="U64" s="6">
        <v>1.0</v>
      </c>
    </row>
    <row r="65">
      <c r="A65" s="6" t="s">
        <v>112</v>
      </c>
      <c r="B65" s="6" t="s">
        <v>23</v>
      </c>
      <c r="C65" s="6" t="str">
        <f t="shared" si="11"/>
        <v>#REF!</v>
      </c>
      <c r="D65" s="6" t="s">
        <v>23</v>
      </c>
      <c r="E65" s="6" t="str">
        <f t="shared" si="12"/>
        <v>#REF!</v>
      </c>
      <c r="F65" s="6" t="s">
        <v>25</v>
      </c>
      <c r="G65" s="6" t="str">
        <f t="shared" si="13"/>
        <v>#REF!</v>
      </c>
      <c r="H65" s="6" t="s">
        <v>25</v>
      </c>
      <c r="I65" s="6" t="str">
        <f t="shared" si="14"/>
        <v>#REF!</v>
      </c>
      <c r="J65" s="6" t="s">
        <v>25</v>
      </c>
      <c r="K65" s="6" t="str">
        <f t="shared" si="15"/>
        <v>#REF!</v>
      </c>
      <c r="L65" s="6" t="s">
        <v>23</v>
      </c>
      <c r="M65" s="6" t="str">
        <f t="shared" si="16"/>
        <v>#REF!</v>
      </c>
      <c r="N65" s="6" t="s">
        <v>23</v>
      </c>
      <c r="O65" s="6" t="str">
        <f t="shared" si="17"/>
        <v>#REF!</v>
      </c>
      <c r="P65" s="6" t="s">
        <v>23</v>
      </c>
      <c r="Q65" s="6" t="str">
        <f>IFERROR(__xludf.DUMMYFUNCTION("if(P65=#REF!,-2,IF(P65=#REF!,0,-4))"),"#REF!")</f>
        <v>#REF!</v>
      </c>
      <c r="R65" s="7" t="str">
        <f t="shared" si="18"/>
        <v>#REF!</v>
      </c>
      <c r="S65" s="8" t="str">
        <f>IF(R65&lt;='Client Segmentation'!$B$4,"Low",IF(R65&gt;='Client Segmentation'!$B$6,"Very High", IF(R65&gt;='Client Segmentation'!$B$5,"High","Medium")))</f>
        <v>#REF!</v>
      </c>
      <c r="T65" s="9" t="str">
        <f t="shared" si="19"/>
        <v>#REF!</v>
      </c>
      <c r="U65" s="6">
        <v>1.0</v>
      </c>
    </row>
    <row r="66">
      <c r="A66" s="6" t="s">
        <v>113</v>
      </c>
      <c r="B66" s="6" t="s">
        <v>23</v>
      </c>
      <c r="C66" s="6" t="str">
        <f t="shared" si="11"/>
        <v>#REF!</v>
      </c>
      <c r="D66" s="6" t="s">
        <v>23</v>
      </c>
      <c r="E66" s="6" t="str">
        <f t="shared" si="12"/>
        <v>#REF!</v>
      </c>
      <c r="F66" s="6" t="s">
        <v>24</v>
      </c>
      <c r="G66" s="6" t="str">
        <f t="shared" si="13"/>
        <v>#REF!</v>
      </c>
      <c r="H66" s="6" t="s">
        <v>24</v>
      </c>
      <c r="I66" s="6" t="str">
        <f t="shared" si="14"/>
        <v>#REF!</v>
      </c>
      <c r="J66" s="6" t="s">
        <v>24</v>
      </c>
      <c r="K66" s="6" t="str">
        <f t="shared" si="15"/>
        <v>#REF!</v>
      </c>
      <c r="L66" s="6" t="s">
        <v>23</v>
      </c>
      <c r="M66" s="6" t="str">
        <f t="shared" si="16"/>
        <v>#REF!</v>
      </c>
      <c r="N66" s="6" t="s">
        <v>25</v>
      </c>
      <c r="O66" s="6" t="str">
        <f t="shared" si="17"/>
        <v>#REF!</v>
      </c>
      <c r="P66" s="6" t="s">
        <v>23</v>
      </c>
      <c r="Q66" s="6" t="str">
        <f>IFERROR(__xludf.DUMMYFUNCTION("if(P66=#REF!,-2,IF(P66=#REF!,0,-4))"),"#REF!")</f>
        <v>#REF!</v>
      </c>
      <c r="R66" s="7" t="str">
        <f t="shared" si="18"/>
        <v>#REF!</v>
      </c>
      <c r="S66" s="8" t="str">
        <f>IF(R66&lt;='Client Segmentation'!$B$4,"Low",IF(R66&gt;='Client Segmentation'!$B$6,"Very High", IF(R66&gt;='Client Segmentation'!$B$5,"High","Medium")))</f>
        <v>#REF!</v>
      </c>
      <c r="T66" s="9" t="str">
        <f t="shared" si="19"/>
        <v>#REF!</v>
      </c>
      <c r="U66" s="6">
        <v>0.0</v>
      </c>
    </row>
    <row r="67">
      <c r="A67" s="6" t="s">
        <v>114</v>
      </c>
      <c r="B67" s="6" t="s">
        <v>23</v>
      </c>
      <c r="C67" s="6" t="str">
        <f t="shared" si="11"/>
        <v>#REF!</v>
      </c>
      <c r="D67" s="6" t="s">
        <v>23</v>
      </c>
      <c r="E67" s="6" t="str">
        <f t="shared" si="12"/>
        <v>#REF!</v>
      </c>
      <c r="F67" s="6" t="s">
        <v>23</v>
      </c>
      <c r="G67" s="6" t="str">
        <f t="shared" si="13"/>
        <v>#REF!</v>
      </c>
      <c r="H67" s="6" t="s">
        <v>23</v>
      </c>
      <c r="I67" s="6" t="str">
        <f t="shared" si="14"/>
        <v>#REF!</v>
      </c>
      <c r="J67" s="6" t="s">
        <v>23</v>
      </c>
      <c r="K67" s="6" t="str">
        <f t="shared" si="15"/>
        <v>#REF!</v>
      </c>
      <c r="L67" s="6" t="s">
        <v>25</v>
      </c>
      <c r="M67" s="6" t="str">
        <f t="shared" si="16"/>
        <v>#REF!</v>
      </c>
      <c r="N67" s="6" t="s">
        <v>24</v>
      </c>
      <c r="O67" s="6" t="str">
        <f t="shared" si="17"/>
        <v>#REF!</v>
      </c>
      <c r="P67" s="6" t="s">
        <v>23</v>
      </c>
      <c r="Q67" s="6" t="str">
        <f>IFERROR(__xludf.DUMMYFUNCTION("if(P67=#REF!,-2,IF(P67=#REF!,0,-4))"),"#REF!")</f>
        <v>#REF!</v>
      </c>
      <c r="R67" s="7" t="str">
        <f t="shared" si="18"/>
        <v>#REF!</v>
      </c>
      <c r="S67" s="8" t="str">
        <f>IF(R67&lt;='Client Segmentation'!$B$4,"Low",IF(R67&gt;='Client Segmentation'!$B$6,"Very High", IF(R67&gt;='Client Segmentation'!$B$5,"High","Medium")))</f>
        <v>#REF!</v>
      </c>
      <c r="T67" s="9" t="str">
        <f t="shared" si="19"/>
        <v>#REF!</v>
      </c>
      <c r="U67" s="6">
        <v>0.0</v>
      </c>
    </row>
    <row r="68">
      <c r="A68" s="6" t="s">
        <v>115</v>
      </c>
      <c r="B68" s="6" t="s">
        <v>23</v>
      </c>
      <c r="C68" s="6" t="str">
        <f t="shared" si="11"/>
        <v>#REF!</v>
      </c>
      <c r="D68" s="6" t="s">
        <v>23</v>
      </c>
      <c r="E68" s="6" t="str">
        <f t="shared" si="12"/>
        <v>#REF!</v>
      </c>
      <c r="F68" s="6" t="s">
        <v>23</v>
      </c>
      <c r="G68" s="6" t="str">
        <f t="shared" si="13"/>
        <v>#REF!</v>
      </c>
      <c r="H68" s="6" t="s">
        <v>23</v>
      </c>
      <c r="I68" s="6" t="str">
        <f t="shared" si="14"/>
        <v>#REF!</v>
      </c>
      <c r="J68" s="6" t="s">
        <v>23</v>
      </c>
      <c r="K68" s="6" t="str">
        <f t="shared" si="15"/>
        <v>#REF!</v>
      </c>
      <c r="L68" s="6" t="s">
        <v>23</v>
      </c>
      <c r="M68" s="6" t="str">
        <f t="shared" si="16"/>
        <v>#REF!</v>
      </c>
      <c r="N68" s="6" t="s">
        <v>25</v>
      </c>
      <c r="O68" s="6" t="str">
        <f t="shared" si="17"/>
        <v>#REF!</v>
      </c>
      <c r="P68" s="6" t="s">
        <v>24</v>
      </c>
      <c r="Q68" s="6" t="str">
        <f>IFERROR(__xludf.DUMMYFUNCTION("if(P68=#REF!,-2,IF(P68=#REF!,0,-4))"),"#REF!")</f>
        <v>#REF!</v>
      </c>
      <c r="R68" s="7" t="str">
        <f t="shared" si="18"/>
        <v>#REF!</v>
      </c>
      <c r="S68" s="8" t="str">
        <f>IF(R68&lt;='Client Segmentation'!$B$4,"Low",IF(R68&gt;='Client Segmentation'!$B$6,"Very High", IF(R68&gt;='Client Segmentation'!$B$5,"High","Medium")))</f>
        <v>#REF!</v>
      </c>
      <c r="T68" s="9" t="str">
        <f t="shared" si="19"/>
        <v>#REF!</v>
      </c>
      <c r="U68" s="6">
        <v>1.0</v>
      </c>
    </row>
    <row r="69">
      <c r="A69" s="6" t="s">
        <v>116</v>
      </c>
      <c r="B69" s="6" t="s">
        <v>23</v>
      </c>
      <c r="C69" s="6" t="str">
        <f t="shared" si="11"/>
        <v>#REF!</v>
      </c>
      <c r="D69" s="6" t="s">
        <v>23</v>
      </c>
      <c r="E69" s="6" t="str">
        <f t="shared" si="12"/>
        <v>#REF!</v>
      </c>
      <c r="F69" s="6" t="s">
        <v>25</v>
      </c>
      <c r="G69" s="6" t="str">
        <f t="shared" si="13"/>
        <v>#REF!</v>
      </c>
      <c r="H69" s="6" t="s">
        <v>25</v>
      </c>
      <c r="I69" s="6" t="str">
        <f t="shared" si="14"/>
        <v>#REF!</v>
      </c>
      <c r="J69" s="6" t="s">
        <v>25</v>
      </c>
      <c r="K69" s="6" t="str">
        <f t="shared" si="15"/>
        <v>#REF!</v>
      </c>
      <c r="L69" s="6" t="s">
        <v>23</v>
      </c>
      <c r="M69" s="6" t="str">
        <f t="shared" si="16"/>
        <v>#REF!</v>
      </c>
      <c r="N69" s="6" t="s">
        <v>25</v>
      </c>
      <c r="O69" s="6" t="str">
        <f t="shared" si="17"/>
        <v>#REF!</v>
      </c>
      <c r="P69" s="6" t="s">
        <v>24</v>
      </c>
      <c r="Q69" s="6" t="str">
        <f>IFERROR(__xludf.DUMMYFUNCTION("if(P69=#REF!,-2,IF(P69=#REF!,0,-4))"),"#REF!")</f>
        <v>#REF!</v>
      </c>
      <c r="R69" s="7" t="str">
        <f t="shared" si="18"/>
        <v>#REF!</v>
      </c>
      <c r="S69" s="8" t="str">
        <f>IF(R69&lt;='Client Segmentation'!$B$4,"Low",IF(R69&gt;='Client Segmentation'!$B$6,"Very High", IF(R69&gt;='Client Segmentation'!$B$5,"High","Medium")))</f>
        <v>#REF!</v>
      </c>
      <c r="T69" s="9" t="str">
        <f t="shared" si="19"/>
        <v>#REF!</v>
      </c>
      <c r="U69" s="6">
        <v>1.0</v>
      </c>
    </row>
    <row r="70">
      <c r="A70" s="6" t="s">
        <v>117</v>
      </c>
      <c r="B70" s="6" t="s">
        <v>23</v>
      </c>
      <c r="C70" s="6" t="str">
        <f t="shared" si="11"/>
        <v>#REF!</v>
      </c>
      <c r="D70" s="6" t="s">
        <v>23</v>
      </c>
      <c r="E70" s="6" t="str">
        <f t="shared" si="12"/>
        <v>#REF!</v>
      </c>
      <c r="F70" s="6" t="s">
        <v>24</v>
      </c>
      <c r="G70" s="6" t="str">
        <f t="shared" si="13"/>
        <v>#REF!</v>
      </c>
      <c r="H70" s="6" t="s">
        <v>24</v>
      </c>
      <c r="I70" s="6" t="str">
        <f t="shared" si="14"/>
        <v>#REF!</v>
      </c>
      <c r="J70" s="6" t="s">
        <v>24</v>
      </c>
      <c r="K70" s="6" t="str">
        <f t="shared" si="15"/>
        <v>#REF!</v>
      </c>
      <c r="L70" s="6" t="s">
        <v>23</v>
      </c>
      <c r="M70" s="6" t="str">
        <f t="shared" si="16"/>
        <v>#REF!</v>
      </c>
      <c r="N70" s="6" t="s">
        <v>25</v>
      </c>
      <c r="O70" s="6" t="str">
        <f t="shared" si="17"/>
        <v>#REF!</v>
      </c>
      <c r="P70" s="6" t="s">
        <v>23</v>
      </c>
      <c r="Q70" s="6" t="str">
        <f>IFERROR(__xludf.DUMMYFUNCTION("if(P70=#REF!,-2,IF(P70=#REF!,0,-4))"),"#REF!")</f>
        <v>#REF!</v>
      </c>
      <c r="R70" s="7" t="str">
        <f t="shared" si="18"/>
        <v>#REF!</v>
      </c>
      <c r="S70" s="8" t="str">
        <f>IF(R70&lt;='Client Segmentation'!$B$4,"Low",IF(R70&gt;='Client Segmentation'!$B$6,"Very High", IF(R70&gt;='Client Segmentation'!$B$5,"High","Medium")))</f>
        <v>#REF!</v>
      </c>
      <c r="T70" s="9" t="str">
        <f t="shared" si="19"/>
        <v>#REF!</v>
      </c>
      <c r="U70" s="6">
        <v>1.0</v>
      </c>
    </row>
    <row r="71">
      <c r="A71" s="6" t="s">
        <v>118</v>
      </c>
      <c r="B71" s="6" t="s">
        <v>23</v>
      </c>
      <c r="C71" s="6" t="str">
        <f t="shared" si="11"/>
        <v>#REF!</v>
      </c>
      <c r="D71" s="6" t="s">
        <v>25</v>
      </c>
      <c r="E71" s="6" t="str">
        <f t="shared" si="12"/>
        <v>#REF!</v>
      </c>
      <c r="F71" s="6" t="s">
        <v>23</v>
      </c>
      <c r="G71" s="6" t="str">
        <f t="shared" si="13"/>
        <v>#REF!</v>
      </c>
      <c r="H71" s="6" t="s">
        <v>23</v>
      </c>
      <c r="I71" s="6" t="str">
        <f t="shared" si="14"/>
        <v>#REF!</v>
      </c>
      <c r="J71" s="6" t="s">
        <v>23</v>
      </c>
      <c r="K71" s="6" t="str">
        <f t="shared" si="15"/>
        <v>#REF!</v>
      </c>
      <c r="L71" s="6" t="s">
        <v>25</v>
      </c>
      <c r="M71" s="6" t="str">
        <f t="shared" si="16"/>
        <v>#REF!</v>
      </c>
      <c r="N71" s="6" t="s">
        <v>24</v>
      </c>
      <c r="O71" s="6" t="str">
        <f t="shared" si="17"/>
        <v>#REF!</v>
      </c>
      <c r="P71" s="6" t="s">
        <v>25</v>
      </c>
      <c r="Q71" s="6" t="str">
        <f>IFERROR(__xludf.DUMMYFUNCTION("if(P71=#REF!,-2,IF(P71=#REF!,0,-4))"),"#REF!")</f>
        <v>#REF!</v>
      </c>
      <c r="R71" s="7" t="str">
        <f t="shared" si="18"/>
        <v>#REF!</v>
      </c>
      <c r="S71" s="8" t="str">
        <f>IF(R71&lt;='Client Segmentation'!$B$4,"Low",IF(R71&gt;='Client Segmentation'!$B$6,"Very High", IF(R71&gt;='Client Segmentation'!$B$5,"High","Medium")))</f>
        <v>#REF!</v>
      </c>
      <c r="T71" s="9" t="str">
        <f t="shared" si="19"/>
        <v>#REF!</v>
      </c>
      <c r="U71" s="6">
        <v>0.0</v>
      </c>
    </row>
    <row r="72">
      <c r="A72" s="6" t="s">
        <v>119</v>
      </c>
      <c r="B72" s="6" t="s">
        <v>23</v>
      </c>
      <c r="C72" s="6" t="str">
        <f t="shared" si="11"/>
        <v>#REF!</v>
      </c>
      <c r="D72" s="6" t="s">
        <v>24</v>
      </c>
      <c r="E72" s="6" t="str">
        <f t="shared" si="12"/>
        <v>#REF!</v>
      </c>
      <c r="F72" s="6" t="s">
        <v>23</v>
      </c>
      <c r="G72" s="6" t="str">
        <f t="shared" si="13"/>
        <v>#REF!</v>
      </c>
      <c r="H72" s="6" t="s">
        <v>23</v>
      </c>
      <c r="I72" s="6" t="str">
        <f t="shared" si="14"/>
        <v>#REF!</v>
      </c>
      <c r="J72" s="6" t="s">
        <v>23</v>
      </c>
      <c r="K72" s="6" t="str">
        <f t="shared" si="15"/>
        <v>#REF!</v>
      </c>
      <c r="L72" s="6" t="s">
        <v>24</v>
      </c>
      <c r="M72" s="6" t="str">
        <f t="shared" si="16"/>
        <v>#REF!</v>
      </c>
      <c r="N72" s="6" t="s">
        <v>25</v>
      </c>
      <c r="O72" s="6" t="str">
        <f t="shared" si="17"/>
        <v>#REF!</v>
      </c>
      <c r="P72" s="6" t="s">
        <v>25</v>
      </c>
      <c r="Q72" s="6" t="str">
        <f>IFERROR(__xludf.DUMMYFUNCTION("if(P72=#REF!,-2,IF(P72=#REF!,0,-4))"),"#REF!")</f>
        <v>#REF!</v>
      </c>
      <c r="R72" s="7" t="str">
        <f t="shared" si="18"/>
        <v>#REF!</v>
      </c>
      <c r="S72" s="8" t="str">
        <f>IF(R72&lt;='Client Segmentation'!$B$4,"Low",IF(R72&gt;='Client Segmentation'!$B$6,"Very High", IF(R72&gt;='Client Segmentation'!$B$5,"High","Medium")))</f>
        <v>#REF!</v>
      </c>
      <c r="T72" s="9" t="str">
        <f t="shared" si="19"/>
        <v>#REF!</v>
      </c>
      <c r="U72" s="6">
        <v>0.0</v>
      </c>
    </row>
    <row r="73">
      <c r="A73" s="6" t="s">
        <v>120</v>
      </c>
      <c r="B73" s="6" t="s">
        <v>23</v>
      </c>
      <c r="C73" s="6" t="str">
        <f t="shared" si="11"/>
        <v>#REF!</v>
      </c>
      <c r="D73" s="6" t="s">
        <v>23</v>
      </c>
      <c r="E73" s="6" t="str">
        <f t="shared" si="12"/>
        <v>#REF!</v>
      </c>
      <c r="F73" s="6" t="s">
        <v>23</v>
      </c>
      <c r="G73" s="6" t="str">
        <f t="shared" si="13"/>
        <v>#REF!</v>
      </c>
      <c r="H73" s="6" t="s">
        <v>23</v>
      </c>
      <c r="I73" s="6" t="str">
        <f t="shared" si="14"/>
        <v>#REF!</v>
      </c>
      <c r="J73" s="6" t="s">
        <v>23</v>
      </c>
      <c r="K73" s="6" t="str">
        <f t="shared" si="15"/>
        <v>#REF!</v>
      </c>
      <c r="L73" s="6" t="s">
        <v>23</v>
      </c>
      <c r="M73" s="6" t="str">
        <f t="shared" si="16"/>
        <v>#REF!</v>
      </c>
      <c r="N73" s="6" t="s">
        <v>25</v>
      </c>
      <c r="O73" s="6" t="str">
        <f t="shared" si="17"/>
        <v>#REF!</v>
      </c>
      <c r="P73" s="6" t="s">
        <v>23</v>
      </c>
      <c r="Q73" s="6" t="str">
        <f>IFERROR(__xludf.DUMMYFUNCTION("if(P73=#REF!,-2,IF(P73=#REF!,0,-4))"),"#REF!")</f>
        <v>#REF!</v>
      </c>
      <c r="R73" s="7" t="str">
        <f t="shared" si="18"/>
        <v>#REF!</v>
      </c>
      <c r="S73" s="8" t="str">
        <f>IF(R73&lt;='Client Segmentation'!$B$4,"Low",IF(R73&gt;='Client Segmentation'!$B$6,"Very High", IF(R73&gt;='Client Segmentation'!$B$5,"High","Medium")))</f>
        <v>#REF!</v>
      </c>
      <c r="T73" s="9" t="str">
        <f t="shared" si="19"/>
        <v>#REF!</v>
      </c>
      <c r="U73" s="6">
        <v>0.0</v>
      </c>
    </row>
    <row r="74">
      <c r="A74" s="6" t="s">
        <v>121</v>
      </c>
      <c r="B74" s="6" t="s">
        <v>23</v>
      </c>
      <c r="C74" s="6" t="str">
        <f t="shared" si="11"/>
        <v>#REF!</v>
      </c>
      <c r="D74" s="6" t="s">
        <v>23</v>
      </c>
      <c r="E74" s="6" t="str">
        <f t="shared" si="12"/>
        <v>#REF!</v>
      </c>
      <c r="F74" s="6" t="s">
        <v>23</v>
      </c>
      <c r="G74" s="6" t="str">
        <f t="shared" si="13"/>
        <v>#REF!</v>
      </c>
      <c r="H74" s="6" t="s">
        <v>23</v>
      </c>
      <c r="I74" s="6" t="str">
        <f t="shared" si="14"/>
        <v>#REF!</v>
      </c>
      <c r="J74" s="6" t="s">
        <v>23</v>
      </c>
      <c r="K74" s="6" t="str">
        <f t="shared" si="15"/>
        <v>#REF!</v>
      </c>
      <c r="L74" s="6" t="s">
        <v>24</v>
      </c>
      <c r="M74" s="6" t="str">
        <f t="shared" si="16"/>
        <v>#REF!</v>
      </c>
      <c r="N74" s="6" t="s">
        <v>24</v>
      </c>
      <c r="O74" s="6" t="str">
        <f t="shared" si="17"/>
        <v>#REF!</v>
      </c>
      <c r="P74" s="6" t="s">
        <v>23</v>
      </c>
      <c r="Q74" s="6" t="str">
        <f>IFERROR(__xludf.DUMMYFUNCTION("if(P74=#REF!,-2,IF(P74=#REF!,0,-4))"),"#REF!")</f>
        <v>#REF!</v>
      </c>
      <c r="R74" s="7" t="str">
        <f t="shared" si="18"/>
        <v>#REF!</v>
      </c>
      <c r="S74" s="8" t="str">
        <f>IF(R74&lt;='Client Segmentation'!$B$4,"Low",IF(R74&gt;='Client Segmentation'!$B$6,"Very High", IF(R74&gt;='Client Segmentation'!$B$5,"High","Medium")))</f>
        <v>#REF!</v>
      </c>
      <c r="T74" s="9" t="str">
        <f t="shared" si="19"/>
        <v>#REF!</v>
      </c>
      <c r="U74" s="6">
        <v>1.0</v>
      </c>
    </row>
    <row r="75">
      <c r="A75" s="6" t="s">
        <v>122</v>
      </c>
      <c r="B75" s="6" t="s">
        <v>23</v>
      </c>
      <c r="C75" s="6" t="str">
        <f t="shared" si="11"/>
        <v>#REF!</v>
      </c>
      <c r="D75" s="6" t="s">
        <v>23</v>
      </c>
      <c r="E75" s="6" t="str">
        <f t="shared" si="12"/>
        <v>#REF!</v>
      </c>
      <c r="F75" s="6" t="s">
        <v>24</v>
      </c>
      <c r="G75" s="6" t="str">
        <f t="shared" si="13"/>
        <v>#REF!</v>
      </c>
      <c r="H75" s="6" t="s">
        <v>24</v>
      </c>
      <c r="I75" s="6" t="str">
        <f t="shared" si="14"/>
        <v>#REF!</v>
      </c>
      <c r="J75" s="6" t="s">
        <v>24</v>
      </c>
      <c r="K75" s="6" t="str">
        <f t="shared" si="15"/>
        <v>#REF!</v>
      </c>
      <c r="L75" s="6" t="s">
        <v>25</v>
      </c>
      <c r="M75" s="6" t="str">
        <f t="shared" si="16"/>
        <v>#REF!</v>
      </c>
      <c r="N75" s="6" t="s">
        <v>25</v>
      </c>
      <c r="O75" s="6" t="str">
        <f t="shared" si="17"/>
        <v>#REF!</v>
      </c>
      <c r="P75" s="6" t="s">
        <v>24</v>
      </c>
      <c r="Q75" s="6" t="str">
        <f>IFERROR(__xludf.DUMMYFUNCTION("if(P75=#REF!,-2,IF(P75=#REF!,0,-4))"),"#REF!")</f>
        <v>#REF!</v>
      </c>
      <c r="R75" s="7" t="str">
        <f t="shared" si="18"/>
        <v>#REF!</v>
      </c>
      <c r="S75" s="8" t="str">
        <f>IF(R75&lt;='Client Segmentation'!$B$4,"Low",IF(R75&gt;='Client Segmentation'!$B$6,"Very High", IF(R75&gt;='Client Segmentation'!$B$5,"High","Medium")))</f>
        <v>#REF!</v>
      </c>
      <c r="T75" s="9" t="str">
        <f t="shared" si="19"/>
        <v>#REF!</v>
      </c>
      <c r="U75" s="6">
        <v>0.0</v>
      </c>
    </row>
    <row r="76">
      <c r="A76" s="6" t="s">
        <v>123</v>
      </c>
      <c r="B76" s="6" t="s">
        <v>24</v>
      </c>
      <c r="C76" s="6" t="str">
        <f t="shared" si="11"/>
        <v>#REF!</v>
      </c>
      <c r="D76" s="6" t="s">
        <v>23</v>
      </c>
      <c r="E76" s="6" t="str">
        <f t="shared" si="12"/>
        <v>#REF!</v>
      </c>
      <c r="F76" s="6" t="s">
        <v>23</v>
      </c>
      <c r="G76" s="6" t="str">
        <f t="shared" si="13"/>
        <v>#REF!</v>
      </c>
      <c r="H76" s="6" t="s">
        <v>23</v>
      </c>
      <c r="I76" s="6" t="str">
        <f t="shared" si="14"/>
        <v>#REF!</v>
      </c>
      <c r="J76" s="6" t="s">
        <v>23</v>
      </c>
      <c r="K76" s="6" t="str">
        <f t="shared" si="15"/>
        <v>#REF!</v>
      </c>
      <c r="L76" s="6" t="s">
        <v>25</v>
      </c>
      <c r="M76" s="6" t="str">
        <f t="shared" si="16"/>
        <v>#REF!</v>
      </c>
      <c r="N76" s="6" t="s">
        <v>25</v>
      </c>
      <c r="O76" s="6" t="str">
        <f t="shared" si="17"/>
        <v>#REF!</v>
      </c>
      <c r="P76" s="6" t="s">
        <v>24</v>
      </c>
      <c r="Q76" s="6" t="str">
        <f>IFERROR(__xludf.DUMMYFUNCTION("if(P76=#REF!,-2,IF(P76=#REF!,0,-4))"),"#REF!")</f>
        <v>#REF!</v>
      </c>
      <c r="R76" s="7" t="str">
        <f t="shared" si="18"/>
        <v>#REF!</v>
      </c>
      <c r="S76" s="8" t="str">
        <f>IF(R76&lt;='Client Segmentation'!$B$4,"Low",IF(R76&gt;='Client Segmentation'!$B$6,"Very High", IF(R76&gt;='Client Segmentation'!$B$5,"High","Medium")))</f>
        <v>#REF!</v>
      </c>
      <c r="T76" s="9" t="str">
        <f t="shared" si="19"/>
        <v>#REF!</v>
      </c>
      <c r="U76" s="6">
        <v>0.0</v>
      </c>
    </row>
    <row r="77">
      <c r="A77" s="6" t="s">
        <v>124</v>
      </c>
      <c r="B77" s="6" t="s">
        <v>23</v>
      </c>
      <c r="C77" s="6" t="str">
        <f t="shared" si="11"/>
        <v>#REF!</v>
      </c>
      <c r="D77" s="6" t="s">
        <v>23</v>
      </c>
      <c r="E77" s="6" t="str">
        <f t="shared" si="12"/>
        <v>#REF!</v>
      </c>
      <c r="F77" s="6" t="s">
        <v>23</v>
      </c>
      <c r="G77" s="6" t="str">
        <f t="shared" si="13"/>
        <v>#REF!</v>
      </c>
      <c r="H77" s="6" t="s">
        <v>23</v>
      </c>
      <c r="I77" s="6" t="str">
        <f t="shared" si="14"/>
        <v>#REF!</v>
      </c>
      <c r="J77" s="6" t="s">
        <v>23</v>
      </c>
      <c r="K77" s="6" t="str">
        <f t="shared" si="15"/>
        <v>#REF!</v>
      </c>
      <c r="L77" s="6" t="s">
        <v>23</v>
      </c>
      <c r="M77" s="6" t="str">
        <f t="shared" si="16"/>
        <v>#REF!</v>
      </c>
      <c r="N77" s="6" t="s">
        <v>25</v>
      </c>
      <c r="O77" s="6" t="str">
        <f t="shared" si="17"/>
        <v>#REF!</v>
      </c>
      <c r="P77" s="6" t="s">
        <v>24</v>
      </c>
      <c r="Q77" s="6" t="str">
        <f>IFERROR(__xludf.DUMMYFUNCTION("if(P77=#REF!,-2,IF(P77=#REF!,0,-4))"),"#REF!")</f>
        <v>#REF!</v>
      </c>
      <c r="R77" s="7" t="str">
        <f t="shared" si="18"/>
        <v>#REF!</v>
      </c>
      <c r="S77" s="8" t="str">
        <f>IF(R77&lt;='Client Segmentation'!$B$4,"Low",IF(R77&gt;='Client Segmentation'!$B$6,"Very High", IF(R77&gt;='Client Segmentation'!$B$5,"High","Medium")))</f>
        <v>#REF!</v>
      </c>
      <c r="T77" s="9" t="str">
        <f t="shared" si="19"/>
        <v>#REF!</v>
      </c>
      <c r="U77" s="6">
        <v>0.0</v>
      </c>
    </row>
    <row r="78">
      <c r="A78" s="6" t="s">
        <v>125</v>
      </c>
      <c r="B78" s="6" t="s">
        <v>24</v>
      </c>
      <c r="C78" s="6" t="str">
        <f t="shared" si="11"/>
        <v>#REF!</v>
      </c>
      <c r="D78" s="6" t="s">
        <v>23</v>
      </c>
      <c r="E78" s="6" t="str">
        <f t="shared" si="12"/>
        <v>#REF!</v>
      </c>
      <c r="F78" s="6" t="s">
        <v>24</v>
      </c>
      <c r="G78" s="6" t="str">
        <f t="shared" si="13"/>
        <v>#REF!</v>
      </c>
      <c r="H78" s="6" t="s">
        <v>23</v>
      </c>
      <c r="I78" s="6" t="str">
        <f t="shared" si="14"/>
        <v>#REF!</v>
      </c>
      <c r="J78" s="6" t="s">
        <v>23</v>
      </c>
      <c r="K78" s="6" t="str">
        <f t="shared" si="15"/>
        <v>#REF!</v>
      </c>
      <c r="L78" s="6" t="s">
        <v>23</v>
      </c>
      <c r="M78" s="6" t="str">
        <f t="shared" si="16"/>
        <v>#REF!</v>
      </c>
      <c r="N78" s="6" t="s">
        <v>24</v>
      </c>
      <c r="O78" s="6" t="str">
        <f t="shared" si="17"/>
        <v>#REF!</v>
      </c>
      <c r="P78" s="6" t="s">
        <v>25</v>
      </c>
      <c r="Q78" s="6" t="str">
        <f>IFERROR(__xludf.DUMMYFUNCTION("if(P78=#REF!,-2,IF(P78=#REF!,0,-4))"),"#REF!")</f>
        <v>#REF!</v>
      </c>
      <c r="R78" s="7" t="str">
        <f t="shared" si="18"/>
        <v>#REF!</v>
      </c>
      <c r="S78" s="8" t="str">
        <f>IF(R78&lt;='Client Segmentation'!$B$4,"Low",IF(R78&gt;='Client Segmentation'!$B$6,"Very High", IF(R78&gt;='Client Segmentation'!$B$5,"High","Medium")))</f>
        <v>#REF!</v>
      </c>
      <c r="T78" s="9" t="str">
        <f t="shared" si="19"/>
        <v>#REF!</v>
      </c>
      <c r="U78" s="6">
        <v>0.0</v>
      </c>
    </row>
    <row r="79">
      <c r="A79" s="6" t="s">
        <v>126</v>
      </c>
      <c r="B79" s="6" t="s">
        <v>23</v>
      </c>
      <c r="C79" s="6" t="str">
        <f t="shared" si="11"/>
        <v>#REF!</v>
      </c>
      <c r="D79" s="6" t="s">
        <v>23</v>
      </c>
      <c r="E79" s="6" t="str">
        <f t="shared" si="12"/>
        <v>#REF!</v>
      </c>
      <c r="F79" s="6" t="s">
        <v>23</v>
      </c>
      <c r="G79" s="6" t="str">
        <f t="shared" si="13"/>
        <v>#REF!</v>
      </c>
      <c r="H79" s="6" t="s">
        <v>24</v>
      </c>
      <c r="I79" s="6" t="str">
        <f t="shared" si="14"/>
        <v>#REF!</v>
      </c>
      <c r="J79" s="6" t="s">
        <v>24</v>
      </c>
      <c r="K79" s="6" t="str">
        <f t="shared" si="15"/>
        <v>#REF!</v>
      </c>
      <c r="L79" s="6" t="s">
        <v>23</v>
      </c>
      <c r="M79" s="6" t="str">
        <f t="shared" si="16"/>
        <v>#REF!</v>
      </c>
      <c r="N79" s="6" t="s">
        <v>24</v>
      </c>
      <c r="O79" s="6" t="str">
        <f t="shared" si="17"/>
        <v>#REF!</v>
      </c>
      <c r="P79" s="6" t="s">
        <v>25</v>
      </c>
      <c r="Q79" s="6" t="str">
        <f>IFERROR(__xludf.DUMMYFUNCTION("if(P79=#REF!,-2,IF(P79=#REF!,0,-4))"),"#REF!")</f>
        <v>#REF!</v>
      </c>
      <c r="R79" s="7" t="str">
        <f t="shared" si="18"/>
        <v>#REF!</v>
      </c>
      <c r="S79" s="8" t="str">
        <f>IF(R79&lt;='Client Segmentation'!$B$4,"Low",IF(R79&gt;='Client Segmentation'!$B$6,"Very High", IF(R79&gt;='Client Segmentation'!$B$5,"High","Medium")))</f>
        <v>#REF!</v>
      </c>
      <c r="T79" s="9" t="str">
        <f t="shared" si="19"/>
        <v>#REF!</v>
      </c>
      <c r="U79" s="6">
        <v>1.0</v>
      </c>
    </row>
    <row r="80">
      <c r="A80" s="6" t="s">
        <v>127</v>
      </c>
      <c r="B80" s="6" t="s">
        <v>25</v>
      </c>
      <c r="C80" s="6" t="str">
        <f t="shared" si="11"/>
        <v>#REF!</v>
      </c>
      <c r="D80" s="6" t="s">
        <v>23</v>
      </c>
      <c r="E80" s="6" t="str">
        <f t="shared" si="12"/>
        <v>#REF!</v>
      </c>
      <c r="F80" s="6" t="s">
        <v>23</v>
      </c>
      <c r="G80" s="6" t="str">
        <f t="shared" si="13"/>
        <v>#REF!</v>
      </c>
      <c r="H80" s="6" t="s">
        <v>23</v>
      </c>
      <c r="I80" s="6" t="str">
        <f t="shared" si="14"/>
        <v>#REF!</v>
      </c>
      <c r="J80" s="6" t="s">
        <v>24</v>
      </c>
      <c r="K80" s="6" t="str">
        <f t="shared" si="15"/>
        <v>#REF!</v>
      </c>
      <c r="L80" s="6" t="s">
        <v>23</v>
      </c>
      <c r="M80" s="6" t="str">
        <f t="shared" si="16"/>
        <v>#REF!</v>
      </c>
      <c r="N80" s="6" t="s">
        <v>25</v>
      </c>
      <c r="O80" s="6" t="str">
        <f t="shared" si="17"/>
        <v>#REF!</v>
      </c>
      <c r="P80" s="6" t="s">
        <v>23</v>
      </c>
      <c r="Q80" s="6" t="str">
        <f>IFERROR(__xludf.DUMMYFUNCTION("if(P80=#REF!,-2,IF(P80=#REF!,0,-4))"),"#REF!")</f>
        <v>#REF!</v>
      </c>
      <c r="R80" s="7" t="str">
        <f t="shared" si="18"/>
        <v>#REF!</v>
      </c>
      <c r="S80" s="8" t="str">
        <f>IF(R80&lt;='Client Segmentation'!$B$4,"Low",IF(R80&gt;='Client Segmentation'!$B$6,"Very High", IF(R80&gt;='Client Segmentation'!$B$5,"High","Medium")))</f>
        <v>#REF!</v>
      </c>
      <c r="T80" s="9" t="str">
        <f t="shared" si="19"/>
        <v>#REF!</v>
      </c>
      <c r="U80" s="6">
        <v>0.0</v>
      </c>
    </row>
    <row r="81">
      <c r="A81" s="6" t="s">
        <v>128</v>
      </c>
      <c r="B81" s="6" t="s">
        <v>23</v>
      </c>
      <c r="C81" s="6" t="str">
        <f t="shared" si="11"/>
        <v>#REF!</v>
      </c>
      <c r="D81" s="6" t="s">
        <v>23</v>
      </c>
      <c r="E81" s="6" t="str">
        <f t="shared" si="12"/>
        <v>#REF!</v>
      </c>
      <c r="F81" s="6" t="s">
        <v>23</v>
      </c>
      <c r="G81" s="6" t="str">
        <f t="shared" si="13"/>
        <v>#REF!</v>
      </c>
      <c r="H81" s="6" t="s">
        <v>23</v>
      </c>
      <c r="I81" s="6" t="str">
        <f t="shared" si="14"/>
        <v>#REF!</v>
      </c>
      <c r="J81" s="6" t="s">
        <v>24</v>
      </c>
      <c r="K81" s="6" t="str">
        <f t="shared" si="15"/>
        <v>#REF!</v>
      </c>
      <c r="L81" s="6" t="s">
        <v>24</v>
      </c>
      <c r="M81" s="6" t="str">
        <f t="shared" si="16"/>
        <v>#REF!</v>
      </c>
      <c r="N81" s="6" t="s">
        <v>25</v>
      </c>
      <c r="O81" s="6" t="str">
        <f t="shared" si="17"/>
        <v>#REF!</v>
      </c>
      <c r="P81" s="6" t="s">
        <v>23</v>
      </c>
      <c r="Q81" s="6" t="str">
        <f>IFERROR(__xludf.DUMMYFUNCTION("if(P81=#REF!,-2,IF(P81=#REF!,0,-4))"),"#REF!")</f>
        <v>#REF!</v>
      </c>
      <c r="R81" s="7" t="str">
        <f t="shared" si="18"/>
        <v>#REF!</v>
      </c>
      <c r="S81" s="8" t="str">
        <f>IF(R81&lt;='Client Segmentation'!$B$4,"Low",IF(R81&gt;='Client Segmentation'!$B$6,"Very High", IF(R81&gt;='Client Segmentation'!$B$5,"High","Medium")))</f>
        <v>#REF!</v>
      </c>
      <c r="T81" s="9" t="str">
        <f t="shared" si="19"/>
        <v>#REF!</v>
      </c>
      <c r="U81" s="6">
        <v>1.0</v>
      </c>
    </row>
    <row r="82">
      <c r="A82" s="6" t="s">
        <v>129</v>
      </c>
      <c r="B82" s="6" t="s">
        <v>24</v>
      </c>
      <c r="C82" s="6" t="str">
        <f t="shared" si="11"/>
        <v>#REF!</v>
      </c>
      <c r="D82" s="6" t="s">
        <v>25</v>
      </c>
      <c r="E82" s="6" t="str">
        <f t="shared" si="12"/>
        <v>#REF!</v>
      </c>
      <c r="F82" s="6" t="s">
        <v>24</v>
      </c>
      <c r="G82" s="6" t="str">
        <f t="shared" si="13"/>
        <v>#REF!</v>
      </c>
      <c r="H82" s="6" t="s">
        <v>25</v>
      </c>
      <c r="I82" s="6" t="str">
        <f t="shared" si="14"/>
        <v>#REF!</v>
      </c>
      <c r="J82" s="6" t="s">
        <v>24</v>
      </c>
      <c r="K82" s="6" t="str">
        <f t="shared" si="15"/>
        <v>#REF!</v>
      </c>
      <c r="L82" s="6" t="s">
        <v>25</v>
      </c>
      <c r="M82" s="6" t="str">
        <f t="shared" si="16"/>
        <v>#REF!</v>
      </c>
      <c r="N82" s="6" t="s">
        <v>25</v>
      </c>
      <c r="O82" s="6" t="str">
        <f t="shared" si="17"/>
        <v>#REF!</v>
      </c>
      <c r="P82" s="6" t="s">
        <v>23</v>
      </c>
      <c r="Q82" s="6" t="str">
        <f>IFERROR(__xludf.DUMMYFUNCTION("if(P82=#REF!,-2,IF(P82=#REF!,0,-4))"),"#REF!")</f>
        <v>#REF!</v>
      </c>
      <c r="R82" s="7" t="str">
        <f t="shared" si="18"/>
        <v>#REF!</v>
      </c>
      <c r="S82" s="8" t="str">
        <f>IF(R82&lt;='Client Segmentation'!$B$4,"Low",IF(R82&gt;='Client Segmentation'!$B$6,"Very High", IF(R82&gt;='Client Segmentation'!$B$5,"High","Medium")))</f>
        <v>#REF!</v>
      </c>
      <c r="T82" s="9" t="str">
        <f t="shared" si="19"/>
        <v>#REF!</v>
      </c>
      <c r="U82" s="6">
        <v>0.0</v>
      </c>
    </row>
    <row r="83">
      <c r="A83" s="6" t="s">
        <v>130</v>
      </c>
      <c r="B83" s="6" t="s">
        <v>23</v>
      </c>
      <c r="C83" s="6" t="str">
        <f t="shared" si="11"/>
        <v>#REF!</v>
      </c>
      <c r="D83" s="6" t="s">
        <v>23</v>
      </c>
      <c r="E83" s="6" t="str">
        <f t="shared" si="12"/>
        <v>#REF!</v>
      </c>
      <c r="F83" s="6" t="s">
        <v>24</v>
      </c>
      <c r="G83" s="6" t="str">
        <f t="shared" si="13"/>
        <v>#REF!</v>
      </c>
      <c r="H83" s="6" t="s">
        <v>24</v>
      </c>
      <c r="I83" s="6" t="str">
        <f t="shared" si="14"/>
        <v>#REF!</v>
      </c>
      <c r="J83" s="6" t="s">
        <v>23</v>
      </c>
      <c r="K83" s="6" t="str">
        <f t="shared" si="15"/>
        <v>#REF!</v>
      </c>
      <c r="L83" s="6" t="s">
        <v>24</v>
      </c>
      <c r="M83" s="6" t="str">
        <f t="shared" si="16"/>
        <v>#REF!</v>
      </c>
      <c r="N83" s="6" t="s">
        <v>25</v>
      </c>
      <c r="O83" s="6" t="str">
        <f t="shared" si="17"/>
        <v>#REF!</v>
      </c>
      <c r="P83" s="6" t="s">
        <v>24</v>
      </c>
      <c r="Q83" s="6" t="str">
        <f>IFERROR(__xludf.DUMMYFUNCTION("if(P83=#REF!,-2,IF(P83=#REF!,0,-4))"),"#REF!")</f>
        <v>#REF!</v>
      </c>
      <c r="R83" s="7" t="str">
        <f t="shared" si="18"/>
        <v>#REF!</v>
      </c>
      <c r="S83" s="8" t="str">
        <f>IF(R83&lt;='Client Segmentation'!$B$4,"Low",IF(R83&gt;='Client Segmentation'!$B$6,"Very High", IF(R83&gt;='Client Segmentation'!$B$5,"High","Medium")))</f>
        <v>#REF!</v>
      </c>
      <c r="T83" s="9" t="str">
        <f t="shared" si="19"/>
        <v>#REF!</v>
      </c>
      <c r="U83" s="6">
        <v>0.0</v>
      </c>
    </row>
    <row r="84">
      <c r="A84" s="6" t="s">
        <v>131</v>
      </c>
      <c r="B84" s="6" t="s">
        <v>25</v>
      </c>
      <c r="C84" s="6" t="str">
        <f t="shared" si="11"/>
        <v>#REF!</v>
      </c>
      <c r="D84" s="6" t="s">
        <v>23</v>
      </c>
      <c r="E84" s="6" t="str">
        <f t="shared" si="12"/>
        <v>#REF!</v>
      </c>
      <c r="F84" s="6" t="s">
        <v>23</v>
      </c>
      <c r="G84" s="6" t="str">
        <f t="shared" si="13"/>
        <v>#REF!</v>
      </c>
      <c r="H84" s="6" t="s">
        <v>23</v>
      </c>
      <c r="I84" s="6" t="str">
        <f t="shared" si="14"/>
        <v>#REF!</v>
      </c>
      <c r="J84" s="6" t="s">
        <v>23</v>
      </c>
      <c r="K84" s="6" t="str">
        <f t="shared" si="15"/>
        <v>#REF!</v>
      </c>
      <c r="L84" s="6" t="s">
        <v>23</v>
      </c>
      <c r="M84" s="6" t="str">
        <f t="shared" si="16"/>
        <v>#REF!</v>
      </c>
      <c r="N84" s="6" t="s">
        <v>25</v>
      </c>
      <c r="O84" s="6" t="str">
        <f t="shared" si="17"/>
        <v>#REF!</v>
      </c>
      <c r="P84" s="6" t="s">
        <v>25</v>
      </c>
      <c r="Q84" s="6" t="str">
        <f>IFERROR(__xludf.DUMMYFUNCTION("if(P84=#REF!,-2,IF(P84=#REF!,0,-4))"),"#REF!")</f>
        <v>#REF!</v>
      </c>
      <c r="R84" s="7" t="str">
        <f t="shared" si="18"/>
        <v>#REF!</v>
      </c>
      <c r="S84" s="8" t="str">
        <f>IF(R84&lt;='Client Segmentation'!$B$4,"Low",IF(R84&gt;='Client Segmentation'!$B$6,"Very High", IF(R84&gt;='Client Segmentation'!$B$5,"High","Medium")))</f>
        <v>#REF!</v>
      </c>
      <c r="T84" s="9" t="str">
        <f t="shared" si="19"/>
        <v>#REF!</v>
      </c>
      <c r="U84" s="6">
        <v>0.0</v>
      </c>
    </row>
    <row r="85">
      <c r="A85" s="6" t="s">
        <v>132</v>
      </c>
      <c r="B85" s="6" t="s">
        <v>23</v>
      </c>
      <c r="C85" s="6" t="str">
        <f t="shared" si="11"/>
        <v>#REF!</v>
      </c>
      <c r="D85" s="6" t="s">
        <v>23</v>
      </c>
      <c r="E85" s="6" t="str">
        <f t="shared" si="12"/>
        <v>#REF!</v>
      </c>
      <c r="F85" s="6" t="s">
        <v>23</v>
      </c>
      <c r="G85" s="6" t="str">
        <f t="shared" si="13"/>
        <v>#REF!</v>
      </c>
      <c r="H85" s="6" t="s">
        <v>25</v>
      </c>
      <c r="I85" s="6" t="str">
        <f t="shared" si="14"/>
        <v>#REF!</v>
      </c>
      <c r="J85" s="6" t="s">
        <v>24</v>
      </c>
      <c r="K85" s="6" t="str">
        <f t="shared" si="15"/>
        <v>#REF!</v>
      </c>
      <c r="L85" s="6" t="s">
        <v>23</v>
      </c>
      <c r="M85" s="6" t="str">
        <f t="shared" si="16"/>
        <v>#REF!</v>
      </c>
      <c r="N85" s="6" t="s">
        <v>25</v>
      </c>
      <c r="O85" s="6" t="str">
        <f t="shared" si="17"/>
        <v>#REF!</v>
      </c>
      <c r="P85" s="6" t="s">
        <v>24</v>
      </c>
      <c r="Q85" s="6" t="str">
        <f>IFERROR(__xludf.DUMMYFUNCTION("if(P85=#REF!,-2,IF(P85=#REF!,0,-4))"),"#REF!")</f>
        <v>#REF!</v>
      </c>
      <c r="R85" s="7" t="str">
        <f t="shared" si="18"/>
        <v>#REF!</v>
      </c>
      <c r="S85" s="8" t="str">
        <f>IF(R85&lt;='Client Segmentation'!$B$4,"Low",IF(R85&gt;='Client Segmentation'!$B$6,"Very High", IF(R85&gt;='Client Segmentation'!$B$5,"High","Medium")))</f>
        <v>#REF!</v>
      </c>
      <c r="T85" s="9" t="str">
        <f t="shared" si="19"/>
        <v>#REF!</v>
      </c>
      <c r="U85" s="6">
        <v>0.0</v>
      </c>
    </row>
    <row r="86">
      <c r="A86" s="6" t="s">
        <v>133</v>
      </c>
      <c r="B86" s="6" t="s">
        <v>23</v>
      </c>
      <c r="C86" s="6" t="str">
        <f t="shared" si="11"/>
        <v>#REF!</v>
      </c>
      <c r="D86" s="6" t="s">
        <v>23</v>
      </c>
      <c r="E86" s="6" t="str">
        <f t="shared" si="12"/>
        <v>#REF!</v>
      </c>
      <c r="F86" s="6" t="s">
        <v>23</v>
      </c>
      <c r="G86" s="6" t="str">
        <f t="shared" si="13"/>
        <v>#REF!</v>
      </c>
      <c r="H86" s="6" t="s">
        <v>23</v>
      </c>
      <c r="I86" s="6" t="str">
        <f t="shared" si="14"/>
        <v>#REF!</v>
      </c>
      <c r="J86" s="6" t="s">
        <v>25</v>
      </c>
      <c r="K86" s="6" t="str">
        <f t="shared" si="15"/>
        <v>#REF!</v>
      </c>
      <c r="L86" s="6" t="s">
        <v>23</v>
      </c>
      <c r="M86" s="6" t="str">
        <f t="shared" si="16"/>
        <v>#REF!</v>
      </c>
      <c r="N86" s="6" t="s">
        <v>23</v>
      </c>
      <c r="O86" s="6" t="str">
        <f t="shared" si="17"/>
        <v>#REF!</v>
      </c>
      <c r="P86" s="6" t="s">
        <v>25</v>
      </c>
      <c r="Q86" s="6" t="str">
        <f>IFERROR(__xludf.DUMMYFUNCTION("if(P86=#REF!,-2,IF(P86=#REF!,0,-4))"),"#REF!")</f>
        <v>#REF!</v>
      </c>
      <c r="R86" s="7" t="str">
        <f t="shared" si="18"/>
        <v>#REF!</v>
      </c>
      <c r="S86" s="8" t="str">
        <f>IF(R86&lt;='Client Segmentation'!$B$4,"Low",IF(R86&gt;='Client Segmentation'!$B$6,"Very High", IF(R86&gt;='Client Segmentation'!$B$5,"High","Medium")))</f>
        <v>#REF!</v>
      </c>
      <c r="T86" s="9" t="str">
        <f t="shared" si="19"/>
        <v>#REF!</v>
      </c>
      <c r="U86" s="6">
        <v>0.0</v>
      </c>
    </row>
    <row r="87">
      <c r="A87" s="6" t="s">
        <v>134</v>
      </c>
      <c r="B87" s="6" t="s">
        <v>23</v>
      </c>
      <c r="C87" s="6" t="str">
        <f t="shared" si="11"/>
        <v>#REF!</v>
      </c>
      <c r="D87" s="6" t="s">
        <v>23</v>
      </c>
      <c r="E87" s="6" t="str">
        <f t="shared" si="12"/>
        <v>#REF!</v>
      </c>
      <c r="F87" s="6" t="s">
        <v>23</v>
      </c>
      <c r="G87" s="6" t="str">
        <f t="shared" si="13"/>
        <v>#REF!</v>
      </c>
      <c r="H87" s="6" t="s">
        <v>23</v>
      </c>
      <c r="I87" s="6" t="str">
        <f t="shared" si="14"/>
        <v>#REF!</v>
      </c>
      <c r="J87" s="6" t="s">
        <v>23</v>
      </c>
      <c r="K87" s="6" t="str">
        <f t="shared" si="15"/>
        <v>#REF!</v>
      </c>
      <c r="L87" s="6" t="s">
        <v>23</v>
      </c>
      <c r="M87" s="6" t="str">
        <f t="shared" si="16"/>
        <v>#REF!</v>
      </c>
      <c r="N87" s="6" t="s">
        <v>25</v>
      </c>
      <c r="O87" s="6" t="str">
        <f t="shared" si="17"/>
        <v>#REF!</v>
      </c>
      <c r="P87" s="6" t="s">
        <v>25</v>
      </c>
      <c r="Q87" s="6" t="str">
        <f>IFERROR(__xludf.DUMMYFUNCTION("if(P87=#REF!,-2,IF(P87=#REF!,0,-4))"),"#REF!")</f>
        <v>#REF!</v>
      </c>
      <c r="R87" s="7" t="str">
        <f t="shared" si="18"/>
        <v>#REF!</v>
      </c>
      <c r="S87" s="8" t="str">
        <f>IF(R87&lt;='Client Segmentation'!$B$4,"Low",IF(R87&gt;='Client Segmentation'!$B$6,"Very High", IF(R87&gt;='Client Segmentation'!$B$5,"High","Medium")))</f>
        <v>#REF!</v>
      </c>
      <c r="T87" s="9" t="str">
        <f t="shared" si="19"/>
        <v>#REF!</v>
      </c>
      <c r="U87" s="6">
        <v>1.0</v>
      </c>
    </row>
    <row r="88">
      <c r="A88" s="6" t="s">
        <v>135</v>
      </c>
      <c r="B88" s="6" t="s">
        <v>23</v>
      </c>
      <c r="C88" s="6" t="str">
        <f t="shared" si="11"/>
        <v>#REF!</v>
      </c>
      <c r="D88" s="6" t="s">
        <v>23</v>
      </c>
      <c r="E88" s="6" t="str">
        <f t="shared" si="12"/>
        <v>#REF!</v>
      </c>
      <c r="F88" s="6" t="s">
        <v>24</v>
      </c>
      <c r="G88" s="6" t="str">
        <f t="shared" si="13"/>
        <v>#REF!</v>
      </c>
      <c r="H88" s="6" t="s">
        <v>24</v>
      </c>
      <c r="I88" s="6" t="str">
        <f t="shared" si="14"/>
        <v>#REF!</v>
      </c>
      <c r="J88" s="6" t="s">
        <v>24</v>
      </c>
      <c r="K88" s="6" t="str">
        <f t="shared" si="15"/>
        <v>#REF!</v>
      </c>
      <c r="L88" s="6" t="s">
        <v>23</v>
      </c>
      <c r="M88" s="6" t="str">
        <f t="shared" si="16"/>
        <v>#REF!</v>
      </c>
      <c r="N88" s="6" t="s">
        <v>25</v>
      </c>
      <c r="O88" s="6" t="str">
        <f t="shared" si="17"/>
        <v>#REF!</v>
      </c>
      <c r="P88" s="6" t="s">
        <v>25</v>
      </c>
      <c r="Q88" s="6" t="str">
        <f>IFERROR(__xludf.DUMMYFUNCTION("if(P88=#REF!,-2,IF(P88=#REF!,0,-4))"),"#REF!")</f>
        <v>#REF!</v>
      </c>
      <c r="R88" s="7" t="str">
        <f t="shared" si="18"/>
        <v>#REF!</v>
      </c>
      <c r="S88" s="8" t="str">
        <f>IF(R88&lt;='Client Segmentation'!$B$4,"Low",IF(R88&gt;='Client Segmentation'!$B$6,"Very High", IF(R88&gt;='Client Segmentation'!$B$5,"High","Medium")))</f>
        <v>#REF!</v>
      </c>
      <c r="T88" s="9" t="str">
        <f t="shared" si="19"/>
        <v>#REF!</v>
      </c>
      <c r="U88" s="6">
        <v>0.0</v>
      </c>
    </row>
    <row r="89">
      <c r="A89" s="6" t="s">
        <v>136</v>
      </c>
      <c r="B89" s="6" t="s">
        <v>25</v>
      </c>
      <c r="C89" s="6" t="str">
        <f t="shared" si="11"/>
        <v>#REF!</v>
      </c>
      <c r="D89" s="6" t="s">
        <v>23</v>
      </c>
      <c r="E89" s="6" t="str">
        <f t="shared" si="12"/>
        <v>#REF!</v>
      </c>
      <c r="F89" s="6" t="s">
        <v>23</v>
      </c>
      <c r="G89" s="6" t="str">
        <f t="shared" si="13"/>
        <v>#REF!</v>
      </c>
      <c r="H89" s="6" t="s">
        <v>23</v>
      </c>
      <c r="I89" s="6" t="str">
        <f t="shared" si="14"/>
        <v>#REF!</v>
      </c>
      <c r="J89" s="6" t="s">
        <v>23</v>
      </c>
      <c r="K89" s="6" t="str">
        <f t="shared" si="15"/>
        <v>#REF!</v>
      </c>
      <c r="L89" s="6" t="s">
        <v>23</v>
      </c>
      <c r="M89" s="6" t="str">
        <f t="shared" si="16"/>
        <v>#REF!</v>
      </c>
      <c r="N89" s="6" t="s">
        <v>24</v>
      </c>
      <c r="O89" s="6" t="str">
        <f t="shared" si="17"/>
        <v>#REF!</v>
      </c>
      <c r="P89" s="6" t="s">
        <v>23</v>
      </c>
      <c r="Q89" s="6" t="str">
        <f>IFERROR(__xludf.DUMMYFUNCTION("if(P89=#REF!,-2,IF(P89=#REF!,0,-4))"),"#REF!")</f>
        <v>#REF!</v>
      </c>
      <c r="R89" s="7" t="str">
        <f t="shared" si="18"/>
        <v>#REF!</v>
      </c>
      <c r="S89" s="8" t="str">
        <f>IF(R89&lt;='Client Segmentation'!$B$4,"Low",IF(R89&gt;='Client Segmentation'!$B$6,"Very High", IF(R89&gt;='Client Segmentation'!$B$5,"High","Medium")))</f>
        <v>#REF!</v>
      </c>
      <c r="T89" s="9" t="str">
        <f t="shared" si="19"/>
        <v>#REF!</v>
      </c>
      <c r="U89" s="6">
        <v>0.0</v>
      </c>
    </row>
    <row r="90">
      <c r="A90" s="6" t="s">
        <v>137</v>
      </c>
      <c r="B90" s="6" t="s">
        <v>25</v>
      </c>
      <c r="C90" s="6" t="str">
        <f t="shared" si="11"/>
        <v>#REF!</v>
      </c>
      <c r="D90" s="6" t="s">
        <v>23</v>
      </c>
      <c r="E90" s="6" t="str">
        <f t="shared" si="12"/>
        <v>#REF!</v>
      </c>
      <c r="F90" s="6" t="s">
        <v>25</v>
      </c>
      <c r="G90" s="6" t="str">
        <f t="shared" si="13"/>
        <v>#REF!</v>
      </c>
      <c r="H90" s="6" t="s">
        <v>25</v>
      </c>
      <c r="I90" s="6" t="str">
        <f t="shared" si="14"/>
        <v>#REF!</v>
      </c>
      <c r="J90" s="6" t="s">
        <v>25</v>
      </c>
      <c r="K90" s="6" t="str">
        <f t="shared" si="15"/>
        <v>#REF!</v>
      </c>
      <c r="L90" s="6" t="s">
        <v>24</v>
      </c>
      <c r="M90" s="6" t="str">
        <f t="shared" si="16"/>
        <v>#REF!</v>
      </c>
      <c r="N90" s="6" t="s">
        <v>25</v>
      </c>
      <c r="O90" s="6" t="str">
        <f t="shared" si="17"/>
        <v>#REF!</v>
      </c>
      <c r="P90" s="6" t="s">
        <v>23</v>
      </c>
      <c r="Q90" s="6" t="str">
        <f>IFERROR(__xludf.DUMMYFUNCTION("if(P90=#REF!,-2,IF(P90=#REF!,0,-4))"),"#REF!")</f>
        <v>#REF!</v>
      </c>
      <c r="R90" s="7" t="str">
        <f t="shared" si="18"/>
        <v>#REF!</v>
      </c>
      <c r="S90" s="8" t="str">
        <f>IF(R90&lt;='Client Segmentation'!$B$4,"Low",IF(R90&gt;='Client Segmentation'!$B$6,"Very High", IF(R90&gt;='Client Segmentation'!$B$5,"High","Medium")))</f>
        <v>#REF!</v>
      </c>
      <c r="T90" s="9" t="str">
        <f t="shared" si="19"/>
        <v>#REF!</v>
      </c>
      <c r="U90" s="6">
        <v>0.0</v>
      </c>
    </row>
    <row r="91">
      <c r="A91" s="6" t="s">
        <v>138</v>
      </c>
      <c r="B91" s="6" t="s">
        <v>23</v>
      </c>
      <c r="C91" s="6" t="str">
        <f t="shared" si="11"/>
        <v>#REF!</v>
      </c>
      <c r="D91" s="6" t="s">
        <v>23</v>
      </c>
      <c r="E91" s="6" t="str">
        <f t="shared" si="12"/>
        <v>#REF!</v>
      </c>
      <c r="F91" s="6" t="s">
        <v>24</v>
      </c>
      <c r="G91" s="6" t="str">
        <f t="shared" si="13"/>
        <v>#REF!</v>
      </c>
      <c r="H91" s="6" t="s">
        <v>23</v>
      </c>
      <c r="I91" s="6" t="str">
        <f t="shared" si="14"/>
        <v>#REF!</v>
      </c>
      <c r="J91" s="6" t="s">
        <v>25</v>
      </c>
      <c r="K91" s="6" t="str">
        <f t="shared" si="15"/>
        <v>#REF!</v>
      </c>
      <c r="L91" s="6" t="s">
        <v>24</v>
      </c>
      <c r="M91" s="6" t="str">
        <f t="shared" si="16"/>
        <v>#REF!</v>
      </c>
      <c r="N91" s="6" t="s">
        <v>24</v>
      </c>
      <c r="O91" s="6" t="str">
        <f t="shared" si="17"/>
        <v>#REF!</v>
      </c>
      <c r="P91" s="6" t="s">
        <v>24</v>
      </c>
      <c r="Q91" s="6" t="str">
        <f>IFERROR(__xludf.DUMMYFUNCTION("if(P91=#REF!,-2,IF(P91=#REF!,0,-4))"),"#REF!")</f>
        <v>#REF!</v>
      </c>
      <c r="R91" s="7" t="str">
        <f t="shared" si="18"/>
        <v>#REF!</v>
      </c>
      <c r="S91" s="8" t="str">
        <f>IF(R91&lt;='Client Segmentation'!$B$4,"Low",IF(R91&gt;='Client Segmentation'!$B$6,"Very High", IF(R91&gt;='Client Segmentation'!$B$5,"High","Medium")))</f>
        <v>#REF!</v>
      </c>
      <c r="T91" s="9" t="str">
        <f t="shared" si="19"/>
        <v>#REF!</v>
      </c>
      <c r="U91" s="6">
        <v>0.0</v>
      </c>
    </row>
    <row r="92">
      <c r="A92" s="6" t="s">
        <v>139</v>
      </c>
      <c r="B92" s="6" t="s">
        <v>24</v>
      </c>
      <c r="C92" s="6" t="str">
        <f t="shared" si="11"/>
        <v>#REF!</v>
      </c>
      <c r="D92" s="6" t="s">
        <v>23</v>
      </c>
      <c r="E92" s="6" t="str">
        <f t="shared" si="12"/>
        <v>#REF!</v>
      </c>
      <c r="F92" s="6" t="s">
        <v>23</v>
      </c>
      <c r="G92" s="6" t="str">
        <f t="shared" si="13"/>
        <v>#REF!</v>
      </c>
      <c r="H92" s="6" t="s">
        <v>23</v>
      </c>
      <c r="I92" s="6" t="str">
        <f t="shared" si="14"/>
        <v>#REF!</v>
      </c>
      <c r="J92" s="6" t="s">
        <v>25</v>
      </c>
      <c r="K92" s="6" t="str">
        <f t="shared" si="15"/>
        <v>#REF!</v>
      </c>
      <c r="L92" s="6" t="s">
        <v>24</v>
      </c>
      <c r="M92" s="6" t="str">
        <f t="shared" si="16"/>
        <v>#REF!</v>
      </c>
      <c r="N92" s="6" t="s">
        <v>25</v>
      </c>
      <c r="O92" s="6" t="str">
        <f t="shared" si="17"/>
        <v>#REF!</v>
      </c>
      <c r="P92" s="6" t="s">
        <v>23</v>
      </c>
      <c r="Q92" s="6" t="str">
        <f>IFERROR(__xludf.DUMMYFUNCTION("if(P92=#REF!,-2,IF(P92=#REF!,0,-4))"),"#REF!")</f>
        <v>#REF!</v>
      </c>
      <c r="R92" s="7" t="str">
        <f t="shared" si="18"/>
        <v>#REF!</v>
      </c>
      <c r="S92" s="8" t="str">
        <f>IF(R92&lt;='Client Segmentation'!$B$4,"Low",IF(R92&gt;='Client Segmentation'!$B$6,"Very High", IF(R92&gt;='Client Segmentation'!$B$5,"High","Medium")))</f>
        <v>#REF!</v>
      </c>
      <c r="T92" s="9" t="str">
        <f t="shared" si="19"/>
        <v>#REF!</v>
      </c>
      <c r="U92" s="6">
        <v>1.0</v>
      </c>
    </row>
    <row r="93">
      <c r="A93" s="6" t="s">
        <v>140</v>
      </c>
      <c r="B93" s="6" t="s">
        <v>23</v>
      </c>
      <c r="C93" s="6" t="str">
        <f t="shared" si="11"/>
        <v>#REF!</v>
      </c>
      <c r="D93" s="6" t="s">
        <v>25</v>
      </c>
      <c r="E93" s="6" t="str">
        <f t="shared" si="12"/>
        <v>#REF!</v>
      </c>
      <c r="F93" s="6" t="s">
        <v>23</v>
      </c>
      <c r="G93" s="6" t="str">
        <f t="shared" si="13"/>
        <v>#REF!</v>
      </c>
      <c r="H93" s="6" t="s">
        <v>24</v>
      </c>
      <c r="I93" s="6" t="str">
        <f t="shared" si="14"/>
        <v>#REF!</v>
      </c>
      <c r="J93" s="6" t="s">
        <v>23</v>
      </c>
      <c r="K93" s="6" t="str">
        <f t="shared" si="15"/>
        <v>#REF!</v>
      </c>
      <c r="L93" s="6" t="s">
        <v>23</v>
      </c>
      <c r="M93" s="6" t="str">
        <f t="shared" si="16"/>
        <v>#REF!</v>
      </c>
      <c r="N93" s="6" t="s">
        <v>25</v>
      </c>
      <c r="O93" s="6" t="str">
        <f t="shared" si="17"/>
        <v>#REF!</v>
      </c>
      <c r="P93" s="6" t="s">
        <v>24</v>
      </c>
      <c r="Q93" s="6" t="str">
        <f>IFERROR(__xludf.DUMMYFUNCTION("if(P93=#REF!,-2,IF(P93=#REF!,0,-4))"),"#REF!")</f>
        <v>#REF!</v>
      </c>
      <c r="R93" s="7" t="str">
        <f t="shared" si="18"/>
        <v>#REF!</v>
      </c>
      <c r="S93" s="8" t="str">
        <f>IF(R93&lt;='Client Segmentation'!$B$4,"Low",IF(R93&gt;='Client Segmentation'!$B$6,"Very High", IF(R93&gt;='Client Segmentation'!$B$5,"High","Medium")))</f>
        <v>#REF!</v>
      </c>
      <c r="T93" s="9" t="str">
        <f t="shared" si="19"/>
        <v>#REF!</v>
      </c>
      <c r="U93" s="6">
        <v>0.0</v>
      </c>
    </row>
    <row r="94">
      <c r="A94" s="6" t="s">
        <v>141</v>
      </c>
      <c r="B94" s="6" t="s">
        <v>25</v>
      </c>
      <c r="C94" s="6" t="str">
        <f t="shared" si="11"/>
        <v>#REF!</v>
      </c>
      <c r="D94" s="6" t="s">
        <v>23</v>
      </c>
      <c r="E94" s="6" t="str">
        <f t="shared" si="12"/>
        <v>#REF!</v>
      </c>
      <c r="F94" s="6" t="s">
        <v>23</v>
      </c>
      <c r="G94" s="6" t="str">
        <f t="shared" si="13"/>
        <v>#REF!</v>
      </c>
      <c r="H94" s="6" t="s">
        <v>23</v>
      </c>
      <c r="I94" s="6" t="str">
        <f t="shared" si="14"/>
        <v>#REF!</v>
      </c>
      <c r="J94" s="6" t="s">
        <v>23</v>
      </c>
      <c r="K94" s="6" t="str">
        <f t="shared" si="15"/>
        <v>#REF!</v>
      </c>
      <c r="L94" s="6" t="s">
        <v>23</v>
      </c>
      <c r="M94" s="6" t="str">
        <f t="shared" si="16"/>
        <v>#REF!</v>
      </c>
      <c r="N94" s="6" t="s">
        <v>25</v>
      </c>
      <c r="O94" s="6" t="str">
        <f t="shared" si="17"/>
        <v>#REF!</v>
      </c>
      <c r="P94" s="6" t="s">
        <v>24</v>
      </c>
      <c r="Q94" s="6" t="str">
        <f>IFERROR(__xludf.DUMMYFUNCTION("if(P94=#REF!,-2,IF(P94=#REF!,0,-4))"),"#REF!")</f>
        <v>#REF!</v>
      </c>
      <c r="R94" s="7" t="str">
        <f t="shared" si="18"/>
        <v>#REF!</v>
      </c>
      <c r="S94" s="8" t="str">
        <f>IF(R94&lt;='Client Segmentation'!$B$4,"Low",IF(R94&gt;='Client Segmentation'!$B$6,"Very High", IF(R94&gt;='Client Segmentation'!$B$5,"High","Medium")))</f>
        <v>#REF!</v>
      </c>
      <c r="T94" s="9" t="str">
        <f t="shared" si="19"/>
        <v>#REF!</v>
      </c>
      <c r="U94" s="6">
        <v>1.0</v>
      </c>
    </row>
    <row r="95">
      <c r="A95" s="6" t="s">
        <v>142</v>
      </c>
      <c r="B95" s="6" t="s">
        <v>23</v>
      </c>
      <c r="C95" s="6" t="str">
        <f t="shared" si="11"/>
        <v>#REF!</v>
      </c>
      <c r="D95" s="6" t="s">
        <v>23</v>
      </c>
      <c r="E95" s="6" t="str">
        <f t="shared" si="12"/>
        <v>#REF!</v>
      </c>
      <c r="F95" s="6" t="s">
        <v>23</v>
      </c>
      <c r="G95" s="6" t="str">
        <f t="shared" si="13"/>
        <v>#REF!</v>
      </c>
      <c r="H95" s="6" t="s">
        <v>25</v>
      </c>
      <c r="I95" s="6" t="str">
        <f t="shared" si="14"/>
        <v>#REF!</v>
      </c>
      <c r="J95" s="6" t="s">
        <v>25</v>
      </c>
      <c r="K95" s="6" t="str">
        <f t="shared" si="15"/>
        <v>#REF!</v>
      </c>
      <c r="L95" s="6" t="s">
        <v>23</v>
      </c>
      <c r="M95" s="6" t="str">
        <f t="shared" si="16"/>
        <v>#REF!</v>
      </c>
      <c r="N95" s="6" t="s">
        <v>25</v>
      </c>
      <c r="O95" s="6" t="str">
        <f t="shared" si="17"/>
        <v>#REF!</v>
      </c>
      <c r="P95" s="6" t="s">
        <v>23</v>
      </c>
      <c r="Q95" s="6" t="str">
        <f>IFERROR(__xludf.DUMMYFUNCTION("if(P95=#REF!,-2,IF(P95=#REF!,0,-4))"),"#REF!")</f>
        <v>#REF!</v>
      </c>
      <c r="R95" s="7" t="str">
        <f t="shared" si="18"/>
        <v>#REF!</v>
      </c>
      <c r="S95" s="8" t="str">
        <f>IF(R95&lt;='Client Segmentation'!$B$4,"Low",IF(R95&gt;='Client Segmentation'!$B$6,"Very High", IF(R95&gt;='Client Segmentation'!$B$5,"High","Medium")))</f>
        <v>#REF!</v>
      </c>
      <c r="T95" s="9" t="str">
        <f t="shared" si="19"/>
        <v>#REF!</v>
      </c>
      <c r="U95" s="6">
        <v>0.0</v>
      </c>
    </row>
    <row r="96">
      <c r="A96" s="6" t="s">
        <v>143</v>
      </c>
      <c r="B96" s="6" t="s">
        <v>23</v>
      </c>
      <c r="C96" s="6" t="str">
        <f t="shared" si="11"/>
        <v>#REF!</v>
      </c>
      <c r="D96" s="6" t="s">
        <v>23</v>
      </c>
      <c r="E96" s="6" t="str">
        <f t="shared" si="12"/>
        <v>#REF!</v>
      </c>
      <c r="F96" s="6" t="s">
        <v>24</v>
      </c>
      <c r="G96" s="6" t="str">
        <f t="shared" si="13"/>
        <v>#REF!</v>
      </c>
      <c r="H96" s="6" t="s">
        <v>24</v>
      </c>
      <c r="I96" s="6" t="str">
        <f t="shared" si="14"/>
        <v>#REF!</v>
      </c>
      <c r="J96" s="6" t="s">
        <v>23</v>
      </c>
      <c r="K96" s="6" t="str">
        <f t="shared" si="15"/>
        <v>#REF!</v>
      </c>
      <c r="L96" s="6" t="s">
        <v>23</v>
      </c>
      <c r="M96" s="6" t="str">
        <f t="shared" si="16"/>
        <v>#REF!</v>
      </c>
      <c r="N96" s="6" t="s">
        <v>25</v>
      </c>
      <c r="O96" s="6" t="str">
        <f t="shared" si="17"/>
        <v>#REF!</v>
      </c>
      <c r="P96" s="6" t="s">
        <v>25</v>
      </c>
      <c r="Q96" s="6" t="str">
        <f>IFERROR(__xludf.DUMMYFUNCTION("if(P96=#REF!,-2,IF(P96=#REF!,0,-4))"),"#REF!")</f>
        <v>#REF!</v>
      </c>
      <c r="R96" s="7" t="str">
        <f t="shared" si="18"/>
        <v>#REF!</v>
      </c>
      <c r="S96" s="8" t="str">
        <f>IF(R96&lt;='Client Segmentation'!$B$4,"Low",IF(R96&gt;='Client Segmentation'!$B$6,"Very High", IF(R96&gt;='Client Segmentation'!$B$5,"High","Medium")))</f>
        <v>#REF!</v>
      </c>
      <c r="T96" s="9" t="str">
        <f t="shared" si="19"/>
        <v>#REF!</v>
      </c>
      <c r="U96" s="6">
        <v>0.0</v>
      </c>
    </row>
    <row r="97">
      <c r="A97" s="6" t="s">
        <v>144</v>
      </c>
      <c r="B97" s="6" t="s">
        <v>24</v>
      </c>
      <c r="C97" s="6" t="str">
        <f t="shared" si="11"/>
        <v>#REF!</v>
      </c>
      <c r="D97" s="6" t="s">
        <v>23</v>
      </c>
      <c r="E97" s="6" t="str">
        <f t="shared" si="12"/>
        <v>#REF!</v>
      </c>
      <c r="F97" s="6" t="s">
        <v>23</v>
      </c>
      <c r="G97" s="6" t="str">
        <f t="shared" si="13"/>
        <v>#REF!</v>
      </c>
      <c r="H97" s="6" t="s">
        <v>23</v>
      </c>
      <c r="I97" s="6" t="str">
        <f t="shared" si="14"/>
        <v>#REF!</v>
      </c>
      <c r="J97" s="6" t="s">
        <v>24</v>
      </c>
      <c r="K97" s="6" t="str">
        <f t="shared" si="15"/>
        <v>#REF!</v>
      </c>
      <c r="L97" s="6" t="s">
        <v>24</v>
      </c>
      <c r="M97" s="6" t="str">
        <f t="shared" si="16"/>
        <v>#REF!</v>
      </c>
      <c r="N97" s="6" t="s">
        <v>25</v>
      </c>
      <c r="O97" s="6" t="str">
        <f t="shared" si="17"/>
        <v>#REF!</v>
      </c>
      <c r="P97" s="6" t="s">
        <v>25</v>
      </c>
      <c r="Q97" s="6" t="str">
        <f>IFERROR(__xludf.DUMMYFUNCTION("if(P97=#REF!,-2,IF(P97=#REF!,0,-4))"),"#REF!")</f>
        <v>#REF!</v>
      </c>
      <c r="R97" s="7" t="str">
        <f t="shared" si="18"/>
        <v>#REF!</v>
      </c>
      <c r="S97" s="8" t="str">
        <f>IF(R97&lt;='Client Segmentation'!$B$4,"Low",IF(R97&gt;='Client Segmentation'!$B$6,"Very High", IF(R97&gt;='Client Segmentation'!$B$5,"High","Medium")))</f>
        <v>#REF!</v>
      </c>
      <c r="T97" s="9" t="str">
        <f t="shared" si="19"/>
        <v>#REF!</v>
      </c>
      <c r="U97" s="6">
        <v>1.0</v>
      </c>
    </row>
    <row r="98">
      <c r="A98" s="6" t="s">
        <v>145</v>
      </c>
      <c r="B98" s="6" t="s">
        <v>24</v>
      </c>
      <c r="C98" s="6" t="str">
        <f t="shared" si="11"/>
        <v>#REF!</v>
      </c>
      <c r="D98" s="6" t="s">
        <v>23</v>
      </c>
      <c r="E98" s="6" t="str">
        <f t="shared" si="12"/>
        <v>#REF!</v>
      </c>
      <c r="F98" s="6" t="s">
        <v>23</v>
      </c>
      <c r="G98" s="6" t="str">
        <f t="shared" si="13"/>
        <v>#REF!</v>
      </c>
      <c r="H98" s="6" t="s">
        <v>23</v>
      </c>
      <c r="I98" s="6" t="str">
        <f t="shared" si="14"/>
        <v>#REF!</v>
      </c>
      <c r="J98" s="6" t="s">
        <v>25</v>
      </c>
      <c r="K98" s="6" t="str">
        <f t="shared" si="15"/>
        <v>#REF!</v>
      </c>
      <c r="L98" s="6" t="s">
        <v>23</v>
      </c>
      <c r="M98" s="6" t="str">
        <f t="shared" si="16"/>
        <v>#REF!</v>
      </c>
      <c r="N98" s="6" t="s">
        <v>24</v>
      </c>
      <c r="O98" s="6" t="str">
        <f t="shared" si="17"/>
        <v>#REF!</v>
      </c>
      <c r="P98" s="6" t="s">
        <v>23</v>
      </c>
      <c r="Q98" s="6" t="str">
        <f>IFERROR(__xludf.DUMMYFUNCTION("if(P98=#REF!,-2,IF(P98=#REF!,0,-4))"),"#REF!")</f>
        <v>#REF!</v>
      </c>
      <c r="R98" s="7" t="str">
        <f t="shared" si="18"/>
        <v>#REF!</v>
      </c>
      <c r="S98" s="8" t="str">
        <f>IF(R98&lt;='Client Segmentation'!$B$4,"Low",IF(R98&gt;='Client Segmentation'!$B$6,"Very High", IF(R98&gt;='Client Segmentation'!$B$5,"High","Medium")))</f>
        <v>#REF!</v>
      </c>
      <c r="T98" s="9" t="str">
        <f t="shared" si="19"/>
        <v>#REF!</v>
      </c>
      <c r="U98" s="6">
        <v>0.0</v>
      </c>
    </row>
    <row r="99">
      <c r="A99" s="6" t="s">
        <v>146</v>
      </c>
      <c r="B99" s="6" t="s">
        <v>23</v>
      </c>
      <c r="C99" s="6" t="str">
        <f t="shared" si="11"/>
        <v>#REF!</v>
      </c>
      <c r="D99" s="6" t="s">
        <v>23</v>
      </c>
      <c r="E99" s="6" t="str">
        <f t="shared" si="12"/>
        <v>#REF!</v>
      </c>
      <c r="F99" s="6" t="s">
        <v>23</v>
      </c>
      <c r="G99" s="6" t="str">
        <f t="shared" si="13"/>
        <v>#REF!</v>
      </c>
      <c r="H99" s="6" t="s">
        <v>23</v>
      </c>
      <c r="I99" s="6" t="str">
        <f t="shared" si="14"/>
        <v>#REF!</v>
      </c>
      <c r="J99" s="6" t="s">
        <v>23</v>
      </c>
      <c r="K99" s="6" t="str">
        <f t="shared" si="15"/>
        <v>#REF!</v>
      </c>
      <c r="L99" s="6" t="s">
        <v>23</v>
      </c>
      <c r="M99" s="6" t="str">
        <f t="shared" si="16"/>
        <v>#REF!</v>
      </c>
      <c r="N99" s="6" t="s">
        <v>25</v>
      </c>
      <c r="O99" s="6" t="str">
        <f t="shared" si="17"/>
        <v>#REF!</v>
      </c>
      <c r="P99" s="6" t="s">
        <v>25</v>
      </c>
      <c r="Q99" s="6" t="str">
        <f>IFERROR(__xludf.DUMMYFUNCTION("if(P99=#REF!,-2,IF(P99=#REF!,0,-4))"),"#REF!")</f>
        <v>#REF!</v>
      </c>
      <c r="R99" s="7" t="str">
        <f t="shared" si="18"/>
        <v>#REF!</v>
      </c>
      <c r="S99" s="8" t="str">
        <f>IF(R99&lt;='Client Segmentation'!$B$4,"Low",IF(R99&gt;='Client Segmentation'!$B$6,"Very High", IF(R99&gt;='Client Segmentation'!$B$5,"High","Medium")))</f>
        <v>#REF!</v>
      </c>
      <c r="T99" s="9" t="str">
        <f t="shared" si="19"/>
        <v>#REF!</v>
      </c>
      <c r="U99" s="6">
        <v>0.0</v>
      </c>
    </row>
    <row r="100">
      <c r="A100" s="6" t="s">
        <v>147</v>
      </c>
      <c r="B100" s="6" t="s">
        <v>23</v>
      </c>
      <c r="C100" s="6" t="str">
        <f t="shared" si="11"/>
        <v>#REF!</v>
      </c>
      <c r="D100" s="6" t="s">
        <v>23</v>
      </c>
      <c r="E100" s="6" t="str">
        <f t="shared" si="12"/>
        <v>#REF!</v>
      </c>
      <c r="F100" s="6" t="s">
        <v>24</v>
      </c>
      <c r="G100" s="6" t="str">
        <f t="shared" si="13"/>
        <v>#REF!</v>
      </c>
      <c r="H100" s="6" t="s">
        <v>23</v>
      </c>
      <c r="I100" s="6" t="str">
        <f t="shared" si="14"/>
        <v>#REF!</v>
      </c>
      <c r="J100" s="6" t="s">
        <v>25</v>
      </c>
      <c r="K100" s="6" t="str">
        <f t="shared" si="15"/>
        <v>#REF!</v>
      </c>
      <c r="L100" s="6" t="s">
        <v>23</v>
      </c>
      <c r="M100" s="6" t="str">
        <f t="shared" si="16"/>
        <v>#REF!</v>
      </c>
      <c r="N100" s="6" t="s">
        <v>25</v>
      </c>
      <c r="O100" s="6" t="str">
        <f t="shared" si="17"/>
        <v>#REF!</v>
      </c>
      <c r="P100" s="6" t="s">
        <v>23</v>
      </c>
      <c r="Q100" s="6" t="str">
        <f>IFERROR(__xludf.DUMMYFUNCTION("if(P100=#REF!,-2,IF(P100=#REF!,0,-4))"),"#REF!")</f>
        <v>#REF!</v>
      </c>
      <c r="R100" s="7" t="str">
        <f t="shared" si="18"/>
        <v>#REF!</v>
      </c>
      <c r="S100" s="8" t="str">
        <f>IF(R100&lt;='Client Segmentation'!$B$4,"Low",IF(R100&gt;='Client Segmentation'!$B$6,"Very High", IF(R100&gt;='Client Segmentation'!$B$5,"High","Medium")))</f>
        <v>#REF!</v>
      </c>
      <c r="T100" s="9" t="str">
        <f t="shared" si="19"/>
        <v>#REF!</v>
      </c>
      <c r="U100" s="6">
        <v>0.0</v>
      </c>
    </row>
    <row r="101">
      <c r="A101" s="6" t="s">
        <v>148</v>
      </c>
      <c r="B101" s="6" t="s">
        <v>23</v>
      </c>
      <c r="C101" s="6" t="str">
        <f t="shared" si="11"/>
        <v>#REF!</v>
      </c>
      <c r="D101" s="6" t="s">
        <v>23</v>
      </c>
      <c r="E101" s="6" t="str">
        <f t="shared" si="12"/>
        <v>#REF!</v>
      </c>
      <c r="F101" s="6" t="s">
        <v>25</v>
      </c>
      <c r="G101" s="6" t="str">
        <f t="shared" si="13"/>
        <v>#REF!</v>
      </c>
      <c r="H101" s="6" t="s">
        <v>25</v>
      </c>
      <c r="I101" s="6" t="str">
        <f t="shared" si="14"/>
        <v>#REF!</v>
      </c>
      <c r="J101" s="6" t="s">
        <v>23</v>
      </c>
      <c r="K101" s="6" t="str">
        <f t="shared" si="15"/>
        <v>#REF!</v>
      </c>
      <c r="L101" s="6" t="s">
        <v>23</v>
      </c>
      <c r="M101" s="6" t="str">
        <f t="shared" si="16"/>
        <v>#REF!</v>
      </c>
      <c r="N101" s="6" t="s">
        <v>23</v>
      </c>
      <c r="O101" s="6" t="str">
        <f t="shared" si="17"/>
        <v>#REF!</v>
      </c>
      <c r="P101" s="6" t="s">
        <v>25</v>
      </c>
      <c r="Q101" s="6" t="str">
        <f>IFERROR(__xludf.DUMMYFUNCTION("if(P101=#REF!,-2,IF(P101=#REF!,0,-4))"),"#REF!")</f>
        <v>#REF!</v>
      </c>
      <c r="R101" s="7" t="str">
        <f t="shared" si="18"/>
        <v>#REF!</v>
      </c>
      <c r="S101" s="8" t="str">
        <f>IF(R101&lt;='Client Segmentation'!$B$4,"Low",IF(R101&gt;='Client Segmentation'!$B$6,"Very High", IF(R101&gt;='Client Segmentation'!$B$5,"High","Medium")))</f>
        <v>#REF!</v>
      </c>
      <c r="T101" s="9" t="str">
        <f t="shared" si="19"/>
        <v>#REF!</v>
      </c>
      <c r="U101" s="6">
        <v>1.0</v>
      </c>
    </row>
    <row r="102">
      <c r="A102" s="6" t="s">
        <v>149</v>
      </c>
      <c r="B102" s="6" t="s">
        <v>23</v>
      </c>
      <c r="C102" s="6" t="str">
        <f t="shared" si="11"/>
        <v>#REF!</v>
      </c>
      <c r="D102" s="6" t="s">
        <v>24</v>
      </c>
      <c r="E102" s="6" t="str">
        <f t="shared" si="12"/>
        <v>#REF!</v>
      </c>
      <c r="F102" s="6" t="s">
        <v>25</v>
      </c>
      <c r="G102" s="6" t="str">
        <f t="shared" si="13"/>
        <v>#REF!</v>
      </c>
      <c r="H102" s="6" t="s">
        <v>25</v>
      </c>
      <c r="I102" s="6" t="str">
        <f t="shared" si="14"/>
        <v>#REF!</v>
      </c>
      <c r="J102" s="6" t="s">
        <v>24</v>
      </c>
      <c r="K102" s="6" t="str">
        <f t="shared" si="15"/>
        <v>#REF!</v>
      </c>
      <c r="L102" s="6" t="s">
        <v>25</v>
      </c>
      <c r="M102" s="6" t="str">
        <f t="shared" si="16"/>
        <v>#REF!</v>
      </c>
      <c r="N102" s="6" t="s">
        <v>25</v>
      </c>
      <c r="O102" s="6" t="str">
        <f t="shared" si="17"/>
        <v>#REF!</v>
      </c>
      <c r="P102" s="6" t="s">
        <v>23</v>
      </c>
      <c r="Q102" s="6" t="str">
        <f>IFERROR(__xludf.DUMMYFUNCTION("if(P102=#REF!,-2,IF(P102=#REF!,0,-4))"),"#REF!")</f>
        <v>#REF!</v>
      </c>
      <c r="R102" s="7" t="str">
        <f t="shared" si="18"/>
        <v>#REF!</v>
      </c>
      <c r="S102" s="8" t="str">
        <f>IF(R102&lt;='Client Segmentation'!$B$4,"Low",IF(R102&gt;='Client Segmentation'!$B$6,"Very High", IF(R102&gt;='Client Segmentation'!$B$5,"High","Medium")))</f>
        <v>#REF!</v>
      </c>
      <c r="T102" s="9" t="str">
        <f t="shared" si="19"/>
        <v>#REF!</v>
      </c>
      <c r="U102" s="6">
        <v>0.0</v>
      </c>
    </row>
    <row r="103">
      <c r="A103" s="6" t="s">
        <v>150</v>
      </c>
      <c r="B103" s="6" t="s">
        <v>23</v>
      </c>
      <c r="C103" s="6" t="str">
        <f t="shared" si="11"/>
        <v>#REF!</v>
      </c>
      <c r="D103" s="6" t="s">
        <v>23</v>
      </c>
      <c r="E103" s="6" t="str">
        <f t="shared" si="12"/>
        <v>#REF!</v>
      </c>
      <c r="F103" s="6" t="s">
        <v>23</v>
      </c>
      <c r="G103" s="6" t="str">
        <f t="shared" si="13"/>
        <v>#REF!</v>
      </c>
      <c r="H103" s="6" t="s">
        <v>23</v>
      </c>
      <c r="I103" s="6" t="str">
        <f t="shared" si="14"/>
        <v>#REF!</v>
      </c>
      <c r="J103" s="6" t="s">
        <v>23</v>
      </c>
      <c r="K103" s="6" t="str">
        <f t="shared" si="15"/>
        <v>#REF!</v>
      </c>
      <c r="L103" s="6" t="s">
        <v>23</v>
      </c>
      <c r="M103" s="6" t="str">
        <f t="shared" si="16"/>
        <v>#REF!</v>
      </c>
      <c r="N103" s="6" t="s">
        <v>24</v>
      </c>
      <c r="O103" s="6" t="str">
        <f t="shared" si="17"/>
        <v>#REF!</v>
      </c>
      <c r="P103" s="6" t="s">
        <v>25</v>
      </c>
      <c r="Q103" s="6" t="str">
        <f>IFERROR(__xludf.DUMMYFUNCTION("if(P103=#REF!,-2,IF(P103=#REF!,0,-4))"),"#REF!")</f>
        <v>#REF!</v>
      </c>
      <c r="R103" s="7" t="str">
        <f t="shared" si="18"/>
        <v>#REF!</v>
      </c>
      <c r="S103" s="8" t="str">
        <f>IF(R103&lt;='Client Segmentation'!$B$4,"Low",IF(R103&gt;='Client Segmentation'!$B$6,"Very High", IF(R103&gt;='Client Segmentation'!$B$5,"High","Medium")))</f>
        <v>#REF!</v>
      </c>
      <c r="T103" s="9" t="str">
        <f t="shared" si="19"/>
        <v>#REF!</v>
      </c>
      <c r="U103" s="6">
        <v>0.0</v>
      </c>
    </row>
    <row r="104">
      <c r="A104" s="6" t="s">
        <v>151</v>
      </c>
      <c r="B104" s="6" t="s">
        <v>23</v>
      </c>
      <c r="C104" s="6" t="str">
        <f t="shared" si="11"/>
        <v>#REF!</v>
      </c>
      <c r="D104" s="6" t="s">
        <v>23</v>
      </c>
      <c r="E104" s="6" t="str">
        <f t="shared" si="12"/>
        <v>#REF!</v>
      </c>
      <c r="F104" s="6" t="s">
        <v>25</v>
      </c>
      <c r="G104" s="6" t="str">
        <f t="shared" si="13"/>
        <v>#REF!</v>
      </c>
      <c r="H104" s="6" t="s">
        <v>25</v>
      </c>
      <c r="I104" s="6" t="str">
        <f t="shared" si="14"/>
        <v>#REF!</v>
      </c>
      <c r="J104" s="6" t="s">
        <v>24</v>
      </c>
      <c r="K104" s="6" t="str">
        <f t="shared" si="15"/>
        <v>#REF!</v>
      </c>
      <c r="L104" s="6" t="s">
        <v>25</v>
      </c>
      <c r="M104" s="6" t="str">
        <f t="shared" si="16"/>
        <v>#REF!</v>
      </c>
      <c r="N104" s="6" t="s">
        <v>25</v>
      </c>
      <c r="O104" s="6" t="str">
        <f t="shared" si="17"/>
        <v>#REF!</v>
      </c>
      <c r="P104" s="6" t="s">
        <v>25</v>
      </c>
      <c r="Q104" s="6" t="str">
        <f>IFERROR(__xludf.DUMMYFUNCTION("if(P104=#REF!,-2,IF(P104=#REF!,0,-4))"),"#REF!")</f>
        <v>#REF!</v>
      </c>
      <c r="R104" s="7" t="str">
        <f t="shared" si="18"/>
        <v>#REF!</v>
      </c>
      <c r="S104" s="8" t="str">
        <f>IF(R104&lt;='Client Segmentation'!$B$4,"Low",IF(R104&gt;='Client Segmentation'!$B$6,"Very High", IF(R104&gt;='Client Segmentation'!$B$5,"High","Medium")))</f>
        <v>#REF!</v>
      </c>
      <c r="T104" s="9" t="str">
        <f t="shared" si="19"/>
        <v>#REF!</v>
      </c>
      <c r="U104" s="6">
        <v>1.0</v>
      </c>
    </row>
    <row r="105">
      <c r="A105" s="6" t="s">
        <v>152</v>
      </c>
      <c r="B105" s="6" t="s">
        <v>23</v>
      </c>
      <c r="C105" s="6" t="str">
        <f t="shared" si="11"/>
        <v>#REF!</v>
      </c>
      <c r="D105" s="6" t="s">
        <v>23</v>
      </c>
      <c r="E105" s="6" t="str">
        <f t="shared" si="12"/>
        <v>#REF!</v>
      </c>
      <c r="F105" s="6" t="s">
        <v>23</v>
      </c>
      <c r="G105" s="6" t="str">
        <f t="shared" si="13"/>
        <v>#REF!</v>
      </c>
      <c r="H105" s="6" t="s">
        <v>25</v>
      </c>
      <c r="I105" s="6" t="str">
        <f t="shared" si="14"/>
        <v>#REF!</v>
      </c>
      <c r="J105" s="6" t="s">
        <v>25</v>
      </c>
      <c r="K105" s="6" t="str">
        <f t="shared" si="15"/>
        <v>#REF!</v>
      </c>
      <c r="L105" s="6" t="s">
        <v>23</v>
      </c>
      <c r="M105" s="6" t="str">
        <f t="shared" si="16"/>
        <v>#REF!</v>
      </c>
      <c r="N105" s="6" t="s">
        <v>25</v>
      </c>
      <c r="O105" s="6" t="str">
        <f t="shared" si="17"/>
        <v>#REF!</v>
      </c>
      <c r="P105" s="6" t="s">
        <v>23</v>
      </c>
      <c r="Q105" s="6" t="str">
        <f>IFERROR(__xludf.DUMMYFUNCTION("if(P105=#REF!,-2,IF(P105=#REF!,0,-4))"),"#REF!")</f>
        <v>#REF!</v>
      </c>
      <c r="R105" s="7" t="str">
        <f t="shared" si="18"/>
        <v>#REF!</v>
      </c>
      <c r="S105" s="8" t="str">
        <f>IF(R105&lt;='Client Segmentation'!$B$4,"Low",IF(R105&gt;='Client Segmentation'!$B$6,"Very High", IF(R105&gt;='Client Segmentation'!$B$5,"High","Medium")))</f>
        <v>#REF!</v>
      </c>
      <c r="T105" s="9" t="str">
        <f t="shared" si="19"/>
        <v>#REF!</v>
      </c>
      <c r="U105" s="6">
        <v>1.0</v>
      </c>
    </row>
    <row r="106">
      <c r="A106" s="6" t="s">
        <v>153</v>
      </c>
      <c r="B106" s="6"/>
      <c r="C106" s="6" t="str">
        <f t="shared" si="11"/>
        <v>#REF!</v>
      </c>
      <c r="D106" s="6"/>
      <c r="E106" s="6" t="str">
        <f t="shared" si="12"/>
        <v>#REF!</v>
      </c>
      <c r="F106" s="6"/>
      <c r="G106" s="6" t="str">
        <f t="shared" si="13"/>
        <v>#REF!</v>
      </c>
      <c r="H106" s="6"/>
      <c r="I106" s="6" t="str">
        <f t="shared" si="14"/>
        <v>#REF!</v>
      </c>
      <c r="J106" s="6"/>
      <c r="K106" s="6" t="str">
        <f t="shared" si="15"/>
        <v>#REF!</v>
      </c>
      <c r="L106" s="6"/>
      <c r="M106" s="6" t="str">
        <f t="shared" si="16"/>
        <v>#REF!</v>
      </c>
      <c r="N106" s="6"/>
      <c r="O106" s="6" t="str">
        <f t="shared" si="17"/>
        <v>#REF!</v>
      </c>
      <c r="P106" s="6"/>
      <c r="Q106" s="6" t="str">
        <f>IFERROR(__xludf.DUMMYFUNCTION("if(P106=#REF!,-2,IF(P106=#REF!,0,-4))"),"#REF!")</f>
        <v>#REF!</v>
      </c>
      <c r="R106" s="7" t="str">
        <f t="shared" si="18"/>
        <v>#REF!</v>
      </c>
      <c r="S106" s="8" t="str">
        <f>IF(R106&lt;='Client Segmentation'!$B$4,"Low",IF(R106&gt;='Client Segmentation'!$B$6,"Very High", IF(R106&gt;='Client Segmentation'!$B$5,"High","Medium")))</f>
        <v>#REF!</v>
      </c>
      <c r="T106" s="9" t="str">
        <f t="shared" si="19"/>
        <v>#REF!</v>
      </c>
    </row>
    <row r="107">
      <c r="R107" s="7"/>
      <c r="S107" s="7"/>
    </row>
    <row r="108">
      <c r="R108" s="7"/>
      <c r="S108" s="7"/>
    </row>
    <row r="109">
      <c r="R109" s="7"/>
      <c r="S109" s="7"/>
    </row>
    <row r="110">
      <c r="R110" s="7"/>
      <c r="S110" s="7"/>
    </row>
    <row r="111">
      <c r="R111" s="7"/>
      <c r="S111" s="7"/>
    </row>
    <row r="112">
      <c r="R112" s="7"/>
      <c r="S112" s="7"/>
    </row>
    <row r="113">
      <c r="R113" s="7"/>
      <c r="S113" s="7"/>
    </row>
    <row r="114">
      <c r="R114" s="7"/>
      <c r="S114" s="7"/>
    </row>
    <row r="115">
      <c r="R115" s="7"/>
      <c r="S115" s="7"/>
    </row>
    <row r="116">
      <c r="R116" s="7"/>
      <c r="S116" s="7"/>
    </row>
    <row r="117">
      <c r="R117" s="7"/>
      <c r="S117" s="7"/>
    </row>
    <row r="118">
      <c r="R118" s="7"/>
      <c r="S118" s="7"/>
    </row>
    <row r="119">
      <c r="R119" s="7"/>
      <c r="S119" s="7"/>
    </row>
    <row r="120">
      <c r="R120" s="7"/>
      <c r="S120" s="7"/>
    </row>
    <row r="121">
      <c r="R121" s="7"/>
      <c r="S121" s="7"/>
    </row>
    <row r="122">
      <c r="R122" s="7"/>
      <c r="S122" s="7"/>
    </row>
    <row r="123">
      <c r="R123" s="7"/>
      <c r="S123" s="7"/>
    </row>
    <row r="124">
      <c r="R124" s="7"/>
      <c r="S124" s="7"/>
    </row>
    <row r="125">
      <c r="R125" s="7"/>
      <c r="S125" s="7"/>
    </row>
    <row r="126">
      <c r="R126" s="7"/>
      <c r="S126" s="7"/>
    </row>
    <row r="127">
      <c r="R127" s="7"/>
      <c r="S127" s="7"/>
    </row>
    <row r="128">
      <c r="R128" s="7"/>
      <c r="S128" s="7"/>
    </row>
    <row r="129">
      <c r="R129" s="7"/>
      <c r="S129" s="7"/>
    </row>
    <row r="130">
      <c r="R130" s="7"/>
      <c r="S130" s="7"/>
    </row>
    <row r="131">
      <c r="R131" s="7"/>
      <c r="S131" s="7"/>
    </row>
    <row r="132">
      <c r="R132" s="7"/>
      <c r="S132" s="7"/>
    </row>
    <row r="133">
      <c r="R133" s="7"/>
      <c r="S133" s="7"/>
    </row>
    <row r="134">
      <c r="R134" s="7"/>
      <c r="S134" s="7"/>
    </row>
    <row r="135">
      <c r="R135" s="7"/>
      <c r="S135" s="7"/>
    </row>
    <row r="136">
      <c r="R136" s="7"/>
      <c r="S136" s="7"/>
    </row>
    <row r="137">
      <c r="R137" s="7"/>
      <c r="S137" s="7"/>
    </row>
    <row r="138">
      <c r="R138" s="7"/>
      <c r="S138" s="7"/>
    </row>
    <row r="139">
      <c r="R139" s="7"/>
      <c r="S139" s="7"/>
    </row>
    <row r="140">
      <c r="R140" s="7"/>
      <c r="S140" s="7"/>
    </row>
    <row r="141">
      <c r="R141" s="7"/>
      <c r="S141" s="7"/>
    </row>
    <row r="142">
      <c r="R142" s="7"/>
      <c r="S142" s="7"/>
    </row>
    <row r="143">
      <c r="R143" s="7"/>
      <c r="S143" s="7"/>
    </row>
    <row r="144">
      <c r="R144" s="7"/>
      <c r="S144" s="7"/>
    </row>
    <row r="145">
      <c r="R145" s="7"/>
      <c r="S145" s="7"/>
    </row>
    <row r="146">
      <c r="R146" s="7"/>
      <c r="S146" s="7"/>
    </row>
    <row r="147">
      <c r="R147" s="7"/>
      <c r="S147" s="7"/>
    </row>
    <row r="148">
      <c r="R148" s="7"/>
      <c r="S148" s="7"/>
    </row>
    <row r="149">
      <c r="R149" s="7"/>
      <c r="S149" s="7"/>
    </row>
    <row r="150">
      <c r="R150" s="7"/>
      <c r="S150" s="7"/>
    </row>
    <row r="151">
      <c r="R151" s="7"/>
      <c r="S151" s="7"/>
    </row>
    <row r="152">
      <c r="R152" s="7"/>
      <c r="S152" s="7"/>
    </row>
    <row r="153">
      <c r="R153" s="7"/>
      <c r="S153" s="7"/>
    </row>
    <row r="154">
      <c r="R154" s="7"/>
      <c r="S154" s="7"/>
    </row>
    <row r="155">
      <c r="R155" s="7"/>
      <c r="S155" s="7"/>
    </row>
    <row r="156">
      <c r="R156" s="7"/>
      <c r="S156" s="7"/>
    </row>
    <row r="157">
      <c r="R157" s="7"/>
      <c r="S157" s="7"/>
    </row>
    <row r="158">
      <c r="R158" s="7"/>
      <c r="S158" s="7"/>
    </row>
    <row r="159">
      <c r="R159" s="7"/>
      <c r="S159" s="7"/>
    </row>
    <row r="160">
      <c r="R160" s="7"/>
      <c r="S160" s="7"/>
    </row>
    <row r="161">
      <c r="R161" s="7"/>
      <c r="S161" s="7"/>
    </row>
    <row r="162">
      <c r="R162" s="7"/>
      <c r="S162" s="7"/>
    </row>
    <row r="163">
      <c r="R163" s="7"/>
      <c r="S163" s="7"/>
    </row>
    <row r="164">
      <c r="R164" s="7"/>
      <c r="S164" s="7"/>
    </row>
    <row r="165">
      <c r="R165" s="7"/>
      <c r="S165" s="7"/>
    </row>
    <row r="166">
      <c r="R166" s="7"/>
      <c r="S166" s="7"/>
    </row>
    <row r="167">
      <c r="R167" s="7"/>
      <c r="S167" s="7"/>
    </row>
    <row r="168">
      <c r="R168" s="7"/>
      <c r="S168" s="7"/>
    </row>
    <row r="169">
      <c r="R169" s="7"/>
      <c r="S169" s="7"/>
    </row>
    <row r="170">
      <c r="R170" s="7"/>
      <c r="S170" s="7"/>
    </row>
    <row r="171">
      <c r="R171" s="7"/>
      <c r="S171" s="7"/>
    </row>
    <row r="172">
      <c r="R172" s="7"/>
      <c r="S172" s="7"/>
    </row>
    <row r="173">
      <c r="R173" s="7"/>
      <c r="S173" s="7"/>
    </row>
    <row r="174">
      <c r="R174" s="7"/>
      <c r="S174" s="7"/>
    </row>
    <row r="175">
      <c r="R175" s="7"/>
      <c r="S175" s="7"/>
    </row>
    <row r="176">
      <c r="R176" s="7"/>
      <c r="S176" s="7"/>
    </row>
    <row r="177">
      <c r="R177" s="7"/>
      <c r="S177" s="7"/>
    </row>
    <row r="178">
      <c r="R178" s="7"/>
      <c r="S178" s="7"/>
    </row>
    <row r="179">
      <c r="R179" s="7"/>
      <c r="S179" s="7"/>
    </row>
    <row r="180">
      <c r="R180" s="7"/>
      <c r="S180" s="7"/>
    </row>
    <row r="181">
      <c r="R181" s="7"/>
      <c r="S181" s="7"/>
    </row>
    <row r="182">
      <c r="R182" s="7"/>
      <c r="S182" s="7"/>
    </row>
    <row r="183">
      <c r="R183" s="7"/>
      <c r="S183" s="7"/>
    </row>
    <row r="184">
      <c r="R184" s="7"/>
      <c r="S184" s="7"/>
    </row>
    <row r="185">
      <c r="R185" s="7"/>
      <c r="S185" s="7"/>
    </row>
    <row r="186">
      <c r="R186" s="7"/>
      <c r="S186" s="7"/>
    </row>
    <row r="187">
      <c r="R187" s="7"/>
      <c r="S187" s="7"/>
    </row>
    <row r="188">
      <c r="R188" s="7"/>
      <c r="S188" s="7"/>
    </row>
    <row r="189">
      <c r="R189" s="7"/>
      <c r="S189" s="7"/>
    </row>
    <row r="190">
      <c r="R190" s="7"/>
      <c r="S190" s="7"/>
    </row>
    <row r="191">
      <c r="R191" s="7"/>
      <c r="S191" s="7"/>
    </row>
    <row r="192">
      <c r="R192" s="7"/>
      <c r="S192" s="7"/>
    </row>
    <row r="193">
      <c r="R193" s="7"/>
      <c r="S193" s="7"/>
    </row>
    <row r="194">
      <c r="R194" s="7"/>
      <c r="S194" s="7"/>
    </row>
    <row r="195">
      <c r="R195" s="7"/>
      <c r="S195" s="7"/>
    </row>
    <row r="196">
      <c r="R196" s="7"/>
      <c r="S196" s="7"/>
    </row>
    <row r="197">
      <c r="R197" s="7"/>
      <c r="S197" s="7"/>
    </row>
    <row r="198">
      <c r="R198" s="7"/>
      <c r="S198" s="7"/>
    </row>
    <row r="199">
      <c r="R199" s="7"/>
      <c r="S199" s="7"/>
    </row>
    <row r="200">
      <c r="R200" s="7"/>
      <c r="S200" s="7"/>
    </row>
    <row r="201">
      <c r="R201" s="7"/>
      <c r="S201" s="7"/>
    </row>
    <row r="202">
      <c r="R202" s="7"/>
      <c r="S202" s="7"/>
    </row>
    <row r="203">
      <c r="R203" s="7"/>
      <c r="S203" s="7"/>
    </row>
    <row r="204">
      <c r="R204" s="7"/>
      <c r="S204" s="7"/>
    </row>
    <row r="205">
      <c r="R205" s="7"/>
      <c r="S205" s="7"/>
    </row>
    <row r="206">
      <c r="R206" s="7"/>
      <c r="S206" s="7"/>
    </row>
    <row r="207">
      <c r="R207" s="7"/>
      <c r="S207" s="7"/>
    </row>
    <row r="208">
      <c r="R208" s="7"/>
      <c r="S208" s="7"/>
    </row>
    <row r="209">
      <c r="R209" s="7"/>
      <c r="S209" s="7"/>
    </row>
    <row r="210">
      <c r="R210" s="7"/>
      <c r="S210" s="7"/>
    </row>
    <row r="211">
      <c r="R211" s="7"/>
      <c r="S211" s="7"/>
    </row>
    <row r="212">
      <c r="R212" s="7"/>
      <c r="S212" s="7"/>
    </row>
    <row r="213">
      <c r="R213" s="7"/>
      <c r="S213" s="7"/>
    </row>
    <row r="214">
      <c r="R214" s="7"/>
      <c r="S214" s="7"/>
    </row>
    <row r="215">
      <c r="R215" s="7"/>
      <c r="S215" s="7"/>
    </row>
    <row r="216">
      <c r="R216" s="7"/>
      <c r="S216" s="7"/>
    </row>
    <row r="217">
      <c r="R217" s="7"/>
      <c r="S217" s="7"/>
    </row>
    <row r="218">
      <c r="R218" s="7"/>
      <c r="S218" s="7"/>
    </row>
    <row r="219">
      <c r="R219" s="7"/>
      <c r="S219" s="7"/>
    </row>
    <row r="220">
      <c r="R220" s="7"/>
      <c r="S220" s="7"/>
    </row>
    <row r="221">
      <c r="R221" s="7"/>
      <c r="S221" s="7"/>
    </row>
    <row r="222">
      <c r="R222" s="7"/>
      <c r="S222" s="7"/>
    </row>
    <row r="223">
      <c r="R223" s="7"/>
      <c r="S223" s="7"/>
    </row>
    <row r="224">
      <c r="R224" s="7"/>
      <c r="S224" s="7"/>
    </row>
    <row r="225">
      <c r="R225" s="7"/>
      <c r="S225" s="7"/>
    </row>
    <row r="226">
      <c r="R226" s="7"/>
      <c r="S226" s="7"/>
    </row>
    <row r="227">
      <c r="R227" s="7"/>
      <c r="S227" s="7"/>
    </row>
    <row r="228">
      <c r="R228" s="7"/>
      <c r="S228" s="7"/>
    </row>
    <row r="229">
      <c r="R229" s="7"/>
      <c r="S229" s="7"/>
    </row>
    <row r="230">
      <c r="R230" s="7"/>
      <c r="S230" s="7"/>
    </row>
    <row r="231">
      <c r="R231" s="7"/>
      <c r="S231" s="7"/>
    </row>
    <row r="232">
      <c r="R232" s="7"/>
      <c r="S232" s="7"/>
    </row>
    <row r="233">
      <c r="R233" s="7"/>
      <c r="S233" s="7"/>
    </row>
    <row r="234">
      <c r="R234" s="7"/>
      <c r="S234" s="7"/>
    </row>
    <row r="235">
      <c r="R235" s="7"/>
      <c r="S235" s="7"/>
    </row>
    <row r="236">
      <c r="R236" s="7"/>
      <c r="S236" s="7"/>
    </row>
    <row r="237">
      <c r="R237" s="7"/>
      <c r="S237" s="7"/>
    </row>
    <row r="238">
      <c r="R238" s="7"/>
      <c r="S238" s="7"/>
    </row>
    <row r="239">
      <c r="R239" s="7"/>
      <c r="S239" s="7"/>
    </row>
    <row r="240">
      <c r="R240" s="7"/>
      <c r="S240" s="7"/>
    </row>
    <row r="241">
      <c r="R241" s="7"/>
      <c r="S241" s="7"/>
    </row>
    <row r="242">
      <c r="R242" s="7"/>
      <c r="S242" s="7"/>
    </row>
    <row r="243">
      <c r="R243" s="7"/>
      <c r="S243" s="7"/>
    </row>
    <row r="244">
      <c r="R244" s="7"/>
      <c r="S244" s="7"/>
    </row>
    <row r="245">
      <c r="R245" s="7"/>
      <c r="S245" s="7"/>
    </row>
    <row r="246">
      <c r="R246" s="7"/>
      <c r="S246" s="7"/>
    </row>
    <row r="247">
      <c r="R247" s="7"/>
      <c r="S247" s="7"/>
    </row>
    <row r="248">
      <c r="R248" s="7"/>
      <c r="S248" s="7"/>
    </row>
    <row r="249">
      <c r="R249" s="7"/>
      <c r="S249" s="7"/>
    </row>
    <row r="250">
      <c r="R250" s="7"/>
      <c r="S250" s="7"/>
    </row>
    <row r="251">
      <c r="R251" s="7"/>
      <c r="S251" s="7"/>
    </row>
    <row r="252">
      <c r="R252" s="7"/>
      <c r="S252" s="7"/>
    </row>
    <row r="253">
      <c r="R253" s="7"/>
      <c r="S253" s="7"/>
    </row>
    <row r="254">
      <c r="R254" s="7"/>
      <c r="S254" s="7"/>
    </row>
    <row r="255">
      <c r="R255" s="7"/>
      <c r="S255" s="7"/>
    </row>
    <row r="256">
      <c r="R256" s="7"/>
      <c r="S256" s="7"/>
    </row>
    <row r="257">
      <c r="R257" s="7"/>
      <c r="S257" s="7"/>
    </row>
    <row r="258">
      <c r="R258" s="7"/>
      <c r="S258" s="7"/>
    </row>
    <row r="259">
      <c r="R259" s="7"/>
      <c r="S259" s="7"/>
    </row>
    <row r="260">
      <c r="R260" s="7"/>
      <c r="S260" s="7"/>
    </row>
    <row r="261">
      <c r="R261" s="7"/>
      <c r="S261" s="7"/>
    </row>
    <row r="262">
      <c r="R262" s="7"/>
      <c r="S262" s="7"/>
    </row>
    <row r="263">
      <c r="R263" s="7"/>
      <c r="S263" s="7"/>
    </row>
    <row r="264">
      <c r="R264" s="7"/>
      <c r="S264" s="7"/>
    </row>
    <row r="265">
      <c r="R265" s="7"/>
      <c r="S265" s="7"/>
    </row>
    <row r="266">
      <c r="R266" s="7"/>
      <c r="S266" s="7"/>
    </row>
    <row r="267">
      <c r="R267" s="7"/>
      <c r="S267" s="7"/>
    </row>
    <row r="268">
      <c r="R268" s="7"/>
      <c r="S268" s="7"/>
    </row>
    <row r="269">
      <c r="R269" s="7"/>
      <c r="S269" s="7"/>
    </row>
    <row r="270">
      <c r="R270" s="7"/>
      <c r="S270" s="7"/>
    </row>
    <row r="271">
      <c r="R271" s="7"/>
      <c r="S271" s="7"/>
    </row>
    <row r="272">
      <c r="R272" s="7"/>
      <c r="S272" s="7"/>
    </row>
    <row r="273">
      <c r="R273" s="7"/>
      <c r="S273" s="7"/>
    </row>
    <row r="274">
      <c r="R274" s="7"/>
      <c r="S274" s="7"/>
    </row>
    <row r="275">
      <c r="R275" s="7"/>
      <c r="S275" s="7"/>
    </row>
    <row r="276">
      <c r="R276" s="7"/>
      <c r="S276" s="7"/>
    </row>
    <row r="277">
      <c r="R277" s="7"/>
      <c r="S277" s="7"/>
    </row>
    <row r="278">
      <c r="R278" s="7"/>
      <c r="S278" s="7"/>
    </row>
    <row r="279">
      <c r="R279" s="7"/>
      <c r="S279" s="7"/>
    </row>
    <row r="280">
      <c r="R280" s="7"/>
      <c r="S280" s="7"/>
    </row>
    <row r="281">
      <c r="R281" s="7"/>
      <c r="S281" s="7"/>
    </row>
    <row r="282">
      <c r="R282" s="7"/>
      <c r="S282" s="7"/>
    </row>
    <row r="283">
      <c r="R283" s="7"/>
      <c r="S283" s="7"/>
    </row>
    <row r="284">
      <c r="R284" s="7"/>
      <c r="S284" s="7"/>
    </row>
    <row r="285">
      <c r="R285" s="7"/>
      <c r="S285" s="7"/>
    </row>
    <row r="286">
      <c r="R286" s="7"/>
      <c r="S286" s="7"/>
    </row>
    <row r="287">
      <c r="R287" s="7"/>
      <c r="S287" s="7"/>
    </row>
    <row r="288">
      <c r="R288" s="7"/>
      <c r="S288" s="7"/>
    </row>
    <row r="289">
      <c r="R289" s="7"/>
      <c r="S289" s="7"/>
    </row>
    <row r="290">
      <c r="R290" s="7"/>
      <c r="S290" s="7"/>
    </row>
    <row r="291">
      <c r="R291" s="7"/>
      <c r="S291" s="7"/>
    </row>
    <row r="292">
      <c r="R292" s="7"/>
      <c r="S292" s="7"/>
    </row>
    <row r="293">
      <c r="R293" s="7"/>
      <c r="S293" s="7"/>
    </row>
    <row r="294">
      <c r="R294" s="7"/>
      <c r="S294" s="7"/>
    </row>
    <row r="295">
      <c r="R295" s="7"/>
      <c r="S295" s="7"/>
    </row>
    <row r="296">
      <c r="R296" s="7"/>
      <c r="S296" s="7"/>
    </row>
    <row r="297">
      <c r="R297" s="7"/>
      <c r="S297" s="7"/>
    </row>
    <row r="298">
      <c r="R298" s="7"/>
      <c r="S298" s="7"/>
    </row>
    <row r="299">
      <c r="R299" s="7"/>
      <c r="S299" s="7"/>
    </row>
    <row r="300">
      <c r="R300" s="7"/>
      <c r="S300" s="7"/>
    </row>
    <row r="301">
      <c r="R301" s="7"/>
      <c r="S301" s="7"/>
    </row>
    <row r="302">
      <c r="R302" s="7"/>
      <c r="S302" s="7"/>
    </row>
    <row r="303">
      <c r="R303" s="7"/>
      <c r="S303" s="7"/>
    </row>
    <row r="304">
      <c r="R304" s="7"/>
      <c r="S304" s="7"/>
    </row>
    <row r="305">
      <c r="R305" s="7"/>
      <c r="S305" s="7"/>
    </row>
    <row r="306">
      <c r="R306" s="7"/>
      <c r="S306" s="7"/>
    </row>
    <row r="307">
      <c r="R307" s="7"/>
      <c r="S307" s="7"/>
    </row>
    <row r="308">
      <c r="R308" s="7"/>
      <c r="S308" s="7"/>
    </row>
    <row r="309">
      <c r="R309" s="7"/>
      <c r="S309" s="7"/>
    </row>
    <row r="310">
      <c r="R310" s="7"/>
      <c r="S310" s="7"/>
    </row>
    <row r="311">
      <c r="R311" s="7"/>
      <c r="S311" s="7"/>
    </row>
    <row r="312">
      <c r="R312" s="7"/>
      <c r="S312" s="7"/>
    </row>
    <row r="313">
      <c r="R313" s="7"/>
      <c r="S313" s="7"/>
    </row>
    <row r="314">
      <c r="R314" s="7"/>
      <c r="S314" s="7"/>
    </row>
    <row r="315">
      <c r="R315" s="7"/>
      <c r="S315" s="7"/>
    </row>
    <row r="316">
      <c r="R316" s="7"/>
      <c r="S316" s="7"/>
    </row>
    <row r="317">
      <c r="R317" s="7"/>
      <c r="S317" s="7"/>
    </row>
    <row r="318">
      <c r="R318" s="7"/>
      <c r="S318" s="7"/>
    </row>
    <row r="319">
      <c r="R319" s="7"/>
      <c r="S319" s="7"/>
    </row>
    <row r="320">
      <c r="R320" s="7"/>
      <c r="S320" s="7"/>
    </row>
    <row r="321">
      <c r="R321" s="7"/>
      <c r="S321" s="7"/>
    </row>
    <row r="322">
      <c r="R322" s="7"/>
      <c r="S322" s="7"/>
    </row>
    <row r="323">
      <c r="R323" s="7"/>
      <c r="S323" s="7"/>
    </row>
    <row r="324">
      <c r="R324" s="7"/>
      <c r="S324" s="7"/>
    </row>
    <row r="325">
      <c r="R325" s="7"/>
      <c r="S325" s="7"/>
    </row>
    <row r="326">
      <c r="R326" s="7"/>
      <c r="S326" s="7"/>
    </row>
    <row r="327">
      <c r="R327" s="7"/>
      <c r="S327" s="7"/>
    </row>
    <row r="328">
      <c r="R328" s="7"/>
      <c r="S328" s="7"/>
    </row>
    <row r="329">
      <c r="R329" s="7"/>
      <c r="S329" s="7"/>
    </row>
    <row r="330">
      <c r="R330" s="7"/>
      <c r="S330" s="7"/>
    </row>
    <row r="331">
      <c r="R331" s="7"/>
      <c r="S331" s="7"/>
    </row>
    <row r="332">
      <c r="R332" s="7"/>
      <c r="S332" s="7"/>
    </row>
    <row r="333">
      <c r="R333" s="7"/>
      <c r="S333" s="7"/>
    </row>
    <row r="334">
      <c r="R334" s="7"/>
      <c r="S334" s="7"/>
    </row>
    <row r="335">
      <c r="R335" s="7"/>
      <c r="S335" s="7"/>
    </row>
    <row r="336">
      <c r="R336" s="7"/>
      <c r="S336" s="7"/>
    </row>
    <row r="337">
      <c r="R337" s="7"/>
      <c r="S337" s="7"/>
    </row>
    <row r="338">
      <c r="R338" s="7"/>
      <c r="S338" s="7"/>
    </row>
    <row r="339">
      <c r="R339" s="7"/>
      <c r="S339" s="7"/>
    </row>
    <row r="340">
      <c r="R340" s="7"/>
      <c r="S340" s="7"/>
    </row>
    <row r="341">
      <c r="R341" s="7"/>
      <c r="S341" s="7"/>
    </row>
    <row r="342">
      <c r="R342" s="7"/>
      <c r="S342" s="7"/>
    </row>
    <row r="343">
      <c r="R343" s="7"/>
      <c r="S343" s="7"/>
    </row>
    <row r="344">
      <c r="R344" s="7"/>
      <c r="S344" s="7"/>
    </row>
    <row r="345">
      <c r="R345" s="7"/>
      <c r="S345" s="7"/>
    </row>
    <row r="346">
      <c r="R346" s="7"/>
      <c r="S346" s="7"/>
    </row>
    <row r="347">
      <c r="R347" s="7"/>
      <c r="S347" s="7"/>
    </row>
    <row r="348">
      <c r="R348" s="7"/>
      <c r="S348" s="7"/>
    </row>
    <row r="349">
      <c r="R349" s="7"/>
      <c r="S349" s="7"/>
    </row>
    <row r="350">
      <c r="R350" s="7"/>
      <c r="S350" s="7"/>
    </row>
    <row r="351">
      <c r="R351" s="7"/>
      <c r="S351" s="7"/>
    </row>
    <row r="352">
      <c r="R352" s="7"/>
      <c r="S352" s="7"/>
    </row>
    <row r="353">
      <c r="R353" s="7"/>
      <c r="S353" s="7"/>
    </row>
    <row r="354">
      <c r="R354" s="7"/>
      <c r="S354" s="7"/>
    </row>
    <row r="355">
      <c r="R355" s="7"/>
      <c r="S355" s="7"/>
    </row>
    <row r="356">
      <c r="R356" s="7"/>
      <c r="S356" s="7"/>
    </row>
    <row r="357">
      <c r="R357" s="7"/>
      <c r="S357" s="7"/>
    </row>
    <row r="358">
      <c r="R358" s="7"/>
      <c r="S358" s="7"/>
    </row>
    <row r="359">
      <c r="R359" s="7"/>
      <c r="S359" s="7"/>
    </row>
    <row r="360">
      <c r="R360" s="7"/>
      <c r="S360" s="7"/>
    </row>
    <row r="361">
      <c r="R361" s="7"/>
      <c r="S361" s="7"/>
    </row>
    <row r="362">
      <c r="R362" s="7"/>
      <c r="S362" s="7"/>
    </row>
    <row r="363">
      <c r="R363" s="7"/>
      <c r="S363" s="7"/>
    </row>
    <row r="364">
      <c r="R364" s="7"/>
      <c r="S364" s="7"/>
    </row>
    <row r="365">
      <c r="R365" s="7"/>
      <c r="S365" s="7"/>
    </row>
    <row r="366">
      <c r="R366" s="7"/>
      <c r="S366" s="7"/>
    </row>
    <row r="367">
      <c r="R367" s="7"/>
      <c r="S367" s="7"/>
    </row>
    <row r="368">
      <c r="R368" s="7"/>
      <c r="S368" s="7"/>
    </row>
    <row r="369">
      <c r="R369" s="7"/>
      <c r="S369" s="7"/>
    </row>
    <row r="370">
      <c r="R370" s="7"/>
      <c r="S370" s="7"/>
    </row>
    <row r="371">
      <c r="R371" s="7"/>
      <c r="S371" s="7"/>
    </row>
    <row r="372">
      <c r="R372" s="7"/>
      <c r="S372" s="7"/>
    </row>
    <row r="373">
      <c r="R373" s="7"/>
      <c r="S373" s="7"/>
    </row>
    <row r="374">
      <c r="R374" s="7"/>
      <c r="S374" s="7"/>
    </row>
    <row r="375">
      <c r="R375" s="7"/>
      <c r="S375" s="7"/>
    </row>
    <row r="376">
      <c r="R376" s="7"/>
      <c r="S376" s="7"/>
    </row>
    <row r="377">
      <c r="R377" s="7"/>
      <c r="S377" s="7"/>
    </row>
    <row r="378">
      <c r="R378" s="7"/>
      <c r="S378" s="7"/>
    </row>
    <row r="379">
      <c r="R379" s="7"/>
      <c r="S379" s="7"/>
    </row>
    <row r="380">
      <c r="R380" s="7"/>
      <c r="S380" s="7"/>
    </row>
    <row r="381">
      <c r="R381" s="7"/>
      <c r="S381" s="7"/>
    </row>
    <row r="382">
      <c r="R382" s="7"/>
      <c r="S382" s="7"/>
    </row>
    <row r="383">
      <c r="R383" s="7"/>
      <c r="S383" s="7"/>
    </row>
    <row r="384">
      <c r="R384" s="7"/>
      <c r="S384" s="7"/>
    </row>
    <row r="385">
      <c r="R385" s="7"/>
      <c r="S385" s="7"/>
    </row>
    <row r="386">
      <c r="R386" s="7"/>
      <c r="S386" s="7"/>
    </row>
    <row r="387">
      <c r="R387" s="7"/>
      <c r="S387" s="7"/>
    </row>
    <row r="388">
      <c r="R388" s="7"/>
      <c r="S388" s="7"/>
    </row>
    <row r="389">
      <c r="R389" s="7"/>
      <c r="S389" s="7"/>
    </row>
    <row r="390">
      <c r="R390" s="7"/>
      <c r="S390" s="7"/>
    </row>
    <row r="391">
      <c r="R391" s="7"/>
      <c r="S391" s="7"/>
    </row>
    <row r="392">
      <c r="R392" s="7"/>
      <c r="S392" s="7"/>
    </row>
    <row r="393">
      <c r="R393" s="7"/>
      <c r="S393" s="7"/>
    </row>
    <row r="394">
      <c r="R394" s="7"/>
      <c r="S394" s="7"/>
    </row>
    <row r="395">
      <c r="R395" s="7"/>
      <c r="S395" s="7"/>
    </row>
    <row r="396">
      <c r="R396" s="7"/>
      <c r="S396" s="7"/>
    </row>
    <row r="397">
      <c r="R397" s="7"/>
      <c r="S397" s="7"/>
    </row>
    <row r="398">
      <c r="R398" s="7"/>
      <c r="S398" s="7"/>
    </row>
    <row r="399">
      <c r="R399" s="7"/>
      <c r="S399" s="7"/>
    </row>
    <row r="400">
      <c r="R400" s="7"/>
      <c r="S400" s="7"/>
    </row>
    <row r="401">
      <c r="R401" s="7"/>
      <c r="S401" s="7"/>
    </row>
    <row r="402">
      <c r="R402" s="7"/>
      <c r="S402" s="7"/>
    </row>
    <row r="403">
      <c r="R403" s="7"/>
      <c r="S403" s="7"/>
    </row>
    <row r="404">
      <c r="R404" s="7"/>
      <c r="S404" s="7"/>
    </row>
    <row r="405">
      <c r="R405" s="7"/>
      <c r="S405" s="7"/>
    </row>
    <row r="406">
      <c r="R406" s="7"/>
      <c r="S406" s="7"/>
    </row>
    <row r="407">
      <c r="R407" s="7"/>
      <c r="S407" s="7"/>
    </row>
    <row r="408">
      <c r="R408" s="7"/>
      <c r="S408" s="7"/>
    </row>
    <row r="409">
      <c r="R409" s="7"/>
      <c r="S409" s="7"/>
    </row>
    <row r="410">
      <c r="R410" s="7"/>
      <c r="S410" s="7"/>
    </row>
    <row r="411">
      <c r="R411" s="7"/>
      <c r="S411" s="7"/>
    </row>
    <row r="412">
      <c r="R412" s="7"/>
      <c r="S412" s="7"/>
    </row>
    <row r="413">
      <c r="R413" s="7"/>
      <c r="S413" s="7"/>
    </row>
    <row r="414">
      <c r="R414" s="7"/>
      <c r="S414" s="7"/>
    </row>
    <row r="415">
      <c r="R415" s="7"/>
      <c r="S415" s="7"/>
    </row>
    <row r="416">
      <c r="R416" s="7"/>
      <c r="S416" s="7"/>
    </row>
    <row r="417">
      <c r="R417" s="7"/>
      <c r="S417" s="7"/>
    </row>
    <row r="418">
      <c r="R418" s="7"/>
      <c r="S418" s="7"/>
    </row>
    <row r="419">
      <c r="R419" s="7"/>
      <c r="S419" s="7"/>
    </row>
    <row r="420">
      <c r="R420" s="7"/>
      <c r="S420" s="7"/>
    </row>
    <row r="421">
      <c r="R421" s="7"/>
      <c r="S421" s="7"/>
    </row>
    <row r="422">
      <c r="R422" s="7"/>
      <c r="S422" s="7"/>
    </row>
    <row r="423">
      <c r="R423" s="7"/>
      <c r="S423" s="7"/>
    </row>
    <row r="424">
      <c r="R424" s="7"/>
      <c r="S424" s="7"/>
    </row>
    <row r="425">
      <c r="R425" s="7"/>
      <c r="S425" s="7"/>
    </row>
    <row r="426">
      <c r="R426" s="7"/>
      <c r="S426" s="7"/>
    </row>
    <row r="427">
      <c r="R427" s="7"/>
      <c r="S427" s="7"/>
    </row>
    <row r="428">
      <c r="R428" s="7"/>
      <c r="S428" s="7"/>
    </row>
    <row r="429">
      <c r="R429" s="7"/>
      <c r="S429" s="7"/>
    </row>
    <row r="430">
      <c r="R430" s="7"/>
      <c r="S430" s="7"/>
    </row>
    <row r="431">
      <c r="R431" s="7"/>
      <c r="S431" s="7"/>
    </row>
    <row r="432">
      <c r="R432" s="7"/>
      <c r="S432" s="7"/>
    </row>
    <row r="433">
      <c r="R433" s="7"/>
      <c r="S433" s="7"/>
    </row>
    <row r="434">
      <c r="R434" s="7"/>
      <c r="S434" s="7"/>
    </row>
    <row r="435">
      <c r="R435" s="7"/>
      <c r="S435" s="7"/>
    </row>
    <row r="436">
      <c r="R436" s="7"/>
      <c r="S436" s="7"/>
    </row>
    <row r="437">
      <c r="R437" s="7"/>
      <c r="S437" s="7"/>
    </row>
    <row r="438">
      <c r="R438" s="7"/>
      <c r="S438" s="7"/>
    </row>
    <row r="439">
      <c r="R439" s="7"/>
      <c r="S439" s="7"/>
    </row>
    <row r="440">
      <c r="R440" s="7"/>
      <c r="S440" s="7"/>
    </row>
    <row r="441">
      <c r="R441" s="7"/>
      <c r="S441" s="7"/>
    </row>
    <row r="442">
      <c r="R442" s="7"/>
      <c r="S442" s="7"/>
    </row>
    <row r="443">
      <c r="R443" s="7"/>
      <c r="S443" s="7"/>
    </row>
    <row r="444">
      <c r="R444" s="7"/>
      <c r="S444" s="7"/>
    </row>
    <row r="445">
      <c r="R445" s="7"/>
      <c r="S445" s="7"/>
    </row>
    <row r="446">
      <c r="R446" s="7"/>
      <c r="S446" s="7"/>
    </row>
    <row r="447">
      <c r="R447" s="7"/>
      <c r="S447" s="7"/>
    </row>
    <row r="448">
      <c r="R448" s="7"/>
      <c r="S448" s="7"/>
    </row>
    <row r="449">
      <c r="R449" s="7"/>
      <c r="S449" s="7"/>
    </row>
    <row r="450">
      <c r="R450" s="7"/>
      <c r="S450" s="7"/>
    </row>
    <row r="451">
      <c r="R451" s="7"/>
      <c r="S451" s="7"/>
    </row>
    <row r="452">
      <c r="R452" s="7"/>
      <c r="S452" s="7"/>
    </row>
    <row r="453">
      <c r="R453" s="7"/>
      <c r="S453" s="7"/>
    </row>
    <row r="454">
      <c r="R454" s="7"/>
      <c r="S454" s="7"/>
    </row>
    <row r="455">
      <c r="R455" s="7"/>
      <c r="S455" s="7"/>
    </row>
    <row r="456">
      <c r="R456" s="7"/>
      <c r="S456" s="7"/>
    </row>
    <row r="457">
      <c r="R457" s="7"/>
      <c r="S457" s="7"/>
    </row>
    <row r="458">
      <c r="R458" s="7"/>
      <c r="S458" s="7"/>
    </row>
    <row r="459">
      <c r="R459" s="7"/>
      <c r="S459" s="7"/>
    </row>
    <row r="460">
      <c r="R460" s="7"/>
      <c r="S460" s="7"/>
    </row>
    <row r="461">
      <c r="R461" s="7"/>
      <c r="S461" s="7"/>
    </row>
    <row r="462">
      <c r="R462" s="7"/>
      <c r="S462" s="7"/>
    </row>
    <row r="463">
      <c r="R463" s="7"/>
      <c r="S463" s="7"/>
    </row>
    <row r="464">
      <c r="R464" s="7"/>
      <c r="S464" s="7"/>
    </row>
    <row r="465">
      <c r="R465" s="7"/>
      <c r="S465" s="7"/>
    </row>
    <row r="466">
      <c r="R466" s="7"/>
      <c r="S466" s="7"/>
    </row>
    <row r="467">
      <c r="R467" s="7"/>
      <c r="S467" s="7"/>
    </row>
    <row r="468">
      <c r="R468" s="7"/>
      <c r="S468" s="7"/>
    </row>
    <row r="469">
      <c r="R469" s="7"/>
      <c r="S469" s="7"/>
    </row>
    <row r="470">
      <c r="R470" s="7"/>
      <c r="S470" s="7"/>
    </row>
    <row r="471">
      <c r="R471" s="7"/>
      <c r="S471" s="7"/>
    </row>
    <row r="472">
      <c r="R472" s="7"/>
      <c r="S472" s="7"/>
    </row>
    <row r="473">
      <c r="R473" s="7"/>
      <c r="S473" s="7"/>
    </row>
    <row r="474">
      <c r="R474" s="7"/>
      <c r="S474" s="7"/>
    </row>
    <row r="475">
      <c r="R475" s="7"/>
      <c r="S475" s="7"/>
    </row>
    <row r="476">
      <c r="R476" s="7"/>
      <c r="S476" s="7"/>
    </row>
    <row r="477">
      <c r="R477" s="7"/>
      <c r="S477" s="7"/>
    </row>
    <row r="478">
      <c r="R478" s="7"/>
      <c r="S478" s="7"/>
    </row>
    <row r="479">
      <c r="R479" s="7"/>
      <c r="S479" s="7"/>
    </row>
    <row r="480">
      <c r="R480" s="7"/>
      <c r="S480" s="7"/>
    </row>
    <row r="481">
      <c r="R481" s="7"/>
      <c r="S481" s="7"/>
    </row>
    <row r="482">
      <c r="R482" s="7"/>
      <c r="S482" s="7"/>
    </row>
    <row r="483">
      <c r="R483" s="7"/>
      <c r="S483" s="7"/>
    </row>
    <row r="484">
      <c r="R484" s="7"/>
      <c r="S484" s="7"/>
    </row>
    <row r="485">
      <c r="R485" s="7"/>
      <c r="S485" s="7"/>
    </row>
    <row r="486">
      <c r="R486" s="7"/>
      <c r="S486" s="7"/>
    </row>
    <row r="487">
      <c r="R487" s="7"/>
      <c r="S487" s="7"/>
    </row>
    <row r="488">
      <c r="R488" s="7"/>
      <c r="S488" s="7"/>
    </row>
    <row r="489">
      <c r="R489" s="7"/>
      <c r="S489" s="7"/>
    </row>
    <row r="490">
      <c r="R490" s="7"/>
      <c r="S490" s="7"/>
    </row>
    <row r="491">
      <c r="R491" s="7"/>
      <c r="S491" s="7"/>
    </row>
    <row r="492">
      <c r="R492" s="7"/>
      <c r="S492" s="7"/>
    </row>
    <row r="493">
      <c r="R493" s="7"/>
      <c r="S493" s="7"/>
    </row>
    <row r="494">
      <c r="R494" s="7"/>
      <c r="S494" s="7"/>
    </row>
    <row r="495">
      <c r="R495" s="7"/>
      <c r="S495" s="7"/>
    </row>
    <row r="496">
      <c r="R496" s="7"/>
      <c r="S496" s="7"/>
    </row>
    <row r="497">
      <c r="R497" s="7"/>
      <c r="S497" s="7"/>
    </row>
    <row r="498">
      <c r="R498" s="7"/>
      <c r="S498" s="7"/>
    </row>
    <row r="499">
      <c r="R499" s="7"/>
      <c r="S499" s="7"/>
    </row>
    <row r="500">
      <c r="R500" s="7"/>
      <c r="S500" s="7"/>
    </row>
    <row r="501">
      <c r="R501" s="7"/>
      <c r="S501" s="7"/>
    </row>
    <row r="502">
      <c r="R502" s="7"/>
      <c r="S502" s="7"/>
    </row>
    <row r="503">
      <c r="R503" s="7"/>
      <c r="S503" s="7"/>
    </row>
    <row r="504">
      <c r="R504" s="7"/>
      <c r="S504" s="7"/>
    </row>
    <row r="505">
      <c r="R505" s="7"/>
      <c r="S505" s="7"/>
    </row>
    <row r="506">
      <c r="R506" s="7"/>
      <c r="S506" s="7"/>
    </row>
    <row r="507">
      <c r="R507" s="7"/>
      <c r="S507" s="7"/>
    </row>
    <row r="508">
      <c r="R508" s="7"/>
      <c r="S508" s="7"/>
    </row>
    <row r="509">
      <c r="R509" s="7"/>
      <c r="S509" s="7"/>
    </row>
    <row r="510">
      <c r="R510" s="7"/>
      <c r="S510" s="7"/>
    </row>
    <row r="511">
      <c r="R511" s="7"/>
      <c r="S511" s="7"/>
    </row>
    <row r="512">
      <c r="R512" s="7"/>
      <c r="S512" s="7"/>
    </row>
    <row r="513">
      <c r="R513" s="7"/>
      <c r="S513" s="7"/>
    </row>
    <row r="514">
      <c r="R514" s="7"/>
      <c r="S514" s="7"/>
    </row>
    <row r="515">
      <c r="R515" s="7"/>
      <c r="S515" s="7"/>
    </row>
    <row r="516">
      <c r="R516" s="7"/>
      <c r="S516" s="7"/>
    </row>
    <row r="517">
      <c r="R517" s="7"/>
      <c r="S517" s="7"/>
    </row>
    <row r="518">
      <c r="R518" s="7"/>
      <c r="S518" s="7"/>
    </row>
    <row r="519">
      <c r="R519" s="7"/>
      <c r="S519" s="7"/>
    </row>
    <row r="520">
      <c r="R520" s="7"/>
      <c r="S520" s="7"/>
    </row>
    <row r="521">
      <c r="R521" s="7"/>
      <c r="S521" s="7"/>
    </row>
    <row r="522">
      <c r="R522" s="7"/>
      <c r="S522" s="7"/>
    </row>
    <row r="523">
      <c r="R523" s="7"/>
      <c r="S523" s="7"/>
    </row>
    <row r="524">
      <c r="R524" s="7"/>
      <c r="S524" s="7"/>
    </row>
    <row r="525">
      <c r="R525" s="7"/>
      <c r="S525" s="7"/>
    </row>
    <row r="526">
      <c r="R526" s="7"/>
      <c r="S526" s="7"/>
    </row>
    <row r="527">
      <c r="R527" s="7"/>
      <c r="S527" s="7"/>
    </row>
    <row r="528">
      <c r="R528" s="7"/>
      <c r="S528" s="7"/>
    </row>
    <row r="529">
      <c r="R529" s="7"/>
      <c r="S529" s="7"/>
    </row>
    <row r="530">
      <c r="R530" s="7"/>
      <c r="S530" s="7"/>
    </row>
    <row r="531">
      <c r="R531" s="7"/>
      <c r="S531" s="7"/>
    </row>
    <row r="532">
      <c r="R532" s="7"/>
      <c r="S532" s="7"/>
    </row>
    <row r="533">
      <c r="R533" s="7"/>
      <c r="S533" s="7"/>
    </row>
    <row r="534">
      <c r="R534" s="7"/>
      <c r="S534" s="7"/>
    </row>
    <row r="535">
      <c r="R535" s="7"/>
      <c r="S535" s="7"/>
    </row>
    <row r="536">
      <c r="R536" s="7"/>
      <c r="S536" s="7"/>
    </row>
    <row r="537">
      <c r="R537" s="7"/>
      <c r="S537" s="7"/>
    </row>
    <row r="538">
      <c r="R538" s="7"/>
      <c r="S538" s="7"/>
    </row>
    <row r="539">
      <c r="R539" s="7"/>
      <c r="S539" s="7"/>
    </row>
    <row r="540">
      <c r="R540" s="7"/>
      <c r="S540" s="7"/>
    </row>
    <row r="541">
      <c r="R541" s="7"/>
      <c r="S541" s="7"/>
    </row>
    <row r="542">
      <c r="R542" s="7"/>
      <c r="S542" s="7"/>
    </row>
    <row r="543">
      <c r="R543" s="7"/>
      <c r="S543" s="7"/>
    </row>
    <row r="544">
      <c r="R544" s="7"/>
      <c r="S544" s="7"/>
    </row>
    <row r="545">
      <c r="R545" s="7"/>
      <c r="S545" s="7"/>
    </row>
    <row r="546">
      <c r="R546" s="7"/>
      <c r="S546" s="7"/>
    </row>
    <row r="547">
      <c r="R547" s="7"/>
      <c r="S547" s="7"/>
    </row>
    <row r="548">
      <c r="R548" s="7"/>
      <c r="S548" s="7"/>
    </row>
    <row r="549">
      <c r="R549" s="7"/>
      <c r="S549" s="7"/>
    </row>
    <row r="550">
      <c r="R550" s="7"/>
      <c r="S550" s="7"/>
    </row>
    <row r="551">
      <c r="R551" s="7"/>
      <c r="S551" s="7"/>
    </row>
    <row r="552">
      <c r="R552" s="7"/>
      <c r="S552" s="7"/>
    </row>
    <row r="553">
      <c r="R553" s="7"/>
      <c r="S553" s="7"/>
    </row>
    <row r="554">
      <c r="R554" s="7"/>
      <c r="S554" s="7"/>
    </row>
    <row r="555">
      <c r="R555" s="7"/>
      <c r="S555" s="7"/>
    </row>
    <row r="556">
      <c r="R556" s="7"/>
      <c r="S556" s="7"/>
    </row>
    <row r="557">
      <c r="R557" s="7"/>
      <c r="S557" s="7"/>
    </row>
    <row r="558">
      <c r="R558" s="7"/>
      <c r="S558" s="7"/>
    </row>
    <row r="559">
      <c r="R559" s="7"/>
      <c r="S559" s="7"/>
    </row>
    <row r="560">
      <c r="R560" s="7"/>
      <c r="S560" s="7"/>
    </row>
    <row r="561">
      <c r="R561" s="7"/>
      <c r="S561" s="7"/>
    </row>
    <row r="562">
      <c r="R562" s="7"/>
      <c r="S562" s="7"/>
    </row>
    <row r="563">
      <c r="R563" s="7"/>
      <c r="S563" s="7"/>
    </row>
    <row r="564">
      <c r="R564" s="7"/>
      <c r="S564" s="7"/>
    </row>
    <row r="565">
      <c r="R565" s="7"/>
      <c r="S565" s="7"/>
    </row>
    <row r="566">
      <c r="R566" s="7"/>
      <c r="S566" s="7"/>
    </row>
    <row r="567">
      <c r="R567" s="7"/>
      <c r="S567" s="7"/>
    </row>
    <row r="568">
      <c r="R568" s="7"/>
      <c r="S568" s="7"/>
    </row>
    <row r="569">
      <c r="R569" s="7"/>
      <c r="S569" s="7"/>
    </row>
    <row r="570">
      <c r="R570" s="7"/>
      <c r="S570" s="7"/>
    </row>
    <row r="571">
      <c r="R571" s="7"/>
      <c r="S571" s="7"/>
    </row>
    <row r="572">
      <c r="R572" s="7"/>
      <c r="S572" s="7"/>
    </row>
    <row r="573">
      <c r="R573" s="7"/>
      <c r="S573" s="7"/>
    </row>
    <row r="574">
      <c r="R574" s="7"/>
      <c r="S574" s="7"/>
    </row>
    <row r="575">
      <c r="R575" s="7"/>
      <c r="S575" s="7"/>
    </row>
    <row r="576">
      <c r="R576" s="7"/>
      <c r="S576" s="7"/>
    </row>
    <row r="577">
      <c r="R577" s="7"/>
      <c r="S577" s="7"/>
    </row>
    <row r="578">
      <c r="R578" s="7"/>
      <c r="S578" s="7"/>
    </row>
    <row r="579">
      <c r="R579" s="7"/>
      <c r="S579" s="7"/>
    </row>
    <row r="580">
      <c r="R580" s="7"/>
      <c r="S580" s="7"/>
    </row>
    <row r="581">
      <c r="R581" s="7"/>
      <c r="S581" s="7"/>
    </row>
    <row r="582">
      <c r="R582" s="7"/>
      <c r="S582" s="7"/>
    </row>
    <row r="583">
      <c r="R583" s="7"/>
      <c r="S583" s="7"/>
    </row>
    <row r="584">
      <c r="R584" s="7"/>
      <c r="S584" s="7"/>
    </row>
    <row r="585">
      <c r="R585" s="7"/>
      <c r="S585" s="7"/>
    </row>
    <row r="586">
      <c r="R586" s="7"/>
      <c r="S586" s="7"/>
    </row>
    <row r="587">
      <c r="R587" s="7"/>
      <c r="S587" s="7"/>
    </row>
    <row r="588">
      <c r="R588" s="7"/>
      <c r="S588" s="7"/>
    </row>
    <row r="589">
      <c r="R589" s="7"/>
      <c r="S589" s="7"/>
    </row>
    <row r="590">
      <c r="R590" s="7"/>
      <c r="S590" s="7"/>
    </row>
    <row r="591">
      <c r="R591" s="7"/>
      <c r="S591" s="7"/>
    </row>
    <row r="592">
      <c r="R592" s="7"/>
      <c r="S592" s="7"/>
    </row>
    <row r="593">
      <c r="R593" s="7"/>
      <c r="S593" s="7"/>
    </row>
    <row r="594">
      <c r="R594" s="7"/>
      <c r="S594" s="7"/>
    </row>
    <row r="595">
      <c r="R595" s="7"/>
      <c r="S595" s="7"/>
    </row>
    <row r="596">
      <c r="R596" s="7"/>
      <c r="S596" s="7"/>
    </row>
    <row r="597">
      <c r="R597" s="7"/>
      <c r="S597" s="7"/>
    </row>
    <row r="598">
      <c r="R598" s="7"/>
      <c r="S598" s="7"/>
    </row>
    <row r="599">
      <c r="R599" s="7"/>
      <c r="S599" s="7"/>
    </row>
    <row r="600">
      <c r="R600" s="7"/>
      <c r="S600" s="7"/>
    </row>
    <row r="601">
      <c r="R601" s="7"/>
      <c r="S601" s="7"/>
    </row>
    <row r="602">
      <c r="R602" s="7"/>
      <c r="S602" s="7"/>
    </row>
    <row r="603">
      <c r="R603" s="7"/>
      <c r="S603" s="7"/>
    </row>
    <row r="604">
      <c r="R604" s="7"/>
      <c r="S604" s="7"/>
    </row>
    <row r="605">
      <c r="R605" s="7"/>
      <c r="S605" s="7"/>
    </row>
    <row r="606">
      <c r="R606" s="7"/>
      <c r="S606" s="7"/>
    </row>
    <row r="607">
      <c r="R607" s="7"/>
      <c r="S607" s="7"/>
    </row>
    <row r="608">
      <c r="R608" s="7"/>
      <c r="S608" s="7"/>
    </row>
    <row r="609">
      <c r="R609" s="7"/>
      <c r="S609" s="7"/>
    </row>
    <row r="610">
      <c r="R610" s="7"/>
      <c r="S610" s="7"/>
    </row>
    <row r="611">
      <c r="R611" s="7"/>
      <c r="S611" s="7"/>
    </row>
    <row r="612">
      <c r="R612" s="7"/>
      <c r="S612" s="7"/>
    </row>
    <row r="613">
      <c r="R613" s="7"/>
      <c r="S613" s="7"/>
    </row>
    <row r="614">
      <c r="R614" s="7"/>
      <c r="S614" s="7"/>
    </row>
    <row r="615">
      <c r="R615" s="7"/>
      <c r="S615" s="7"/>
    </row>
    <row r="616">
      <c r="R616" s="7"/>
      <c r="S616" s="7"/>
    </row>
    <row r="617">
      <c r="R617" s="7"/>
      <c r="S617" s="7"/>
    </row>
    <row r="618">
      <c r="R618" s="7"/>
      <c r="S618" s="7"/>
    </row>
    <row r="619">
      <c r="R619" s="7"/>
      <c r="S619" s="7"/>
    </row>
    <row r="620">
      <c r="R620" s="7"/>
      <c r="S620" s="7"/>
    </row>
    <row r="621">
      <c r="R621" s="7"/>
      <c r="S621" s="7"/>
    </row>
    <row r="622">
      <c r="R622" s="7"/>
      <c r="S622" s="7"/>
    </row>
    <row r="623">
      <c r="R623" s="7"/>
      <c r="S623" s="7"/>
    </row>
    <row r="624">
      <c r="R624" s="7"/>
      <c r="S624" s="7"/>
    </row>
    <row r="625">
      <c r="R625" s="7"/>
      <c r="S625" s="7"/>
    </row>
    <row r="626">
      <c r="R626" s="7"/>
      <c r="S626" s="7"/>
    </row>
    <row r="627">
      <c r="R627" s="7"/>
      <c r="S627" s="7"/>
    </row>
    <row r="628">
      <c r="R628" s="7"/>
      <c r="S628" s="7"/>
    </row>
    <row r="629">
      <c r="R629" s="7"/>
      <c r="S629" s="7"/>
    </row>
    <row r="630">
      <c r="R630" s="7"/>
      <c r="S630" s="7"/>
    </row>
    <row r="631">
      <c r="R631" s="7"/>
      <c r="S631" s="7"/>
    </row>
    <row r="632">
      <c r="R632" s="7"/>
      <c r="S632" s="7"/>
    </row>
    <row r="633">
      <c r="R633" s="7"/>
      <c r="S633" s="7"/>
    </row>
    <row r="634">
      <c r="R634" s="7"/>
      <c r="S634" s="7"/>
    </row>
    <row r="635">
      <c r="R635" s="7"/>
      <c r="S635" s="7"/>
    </row>
    <row r="636">
      <c r="R636" s="7"/>
      <c r="S636" s="7"/>
    </row>
    <row r="637">
      <c r="R637" s="7"/>
      <c r="S637" s="7"/>
    </row>
    <row r="638">
      <c r="R638" s="7"/>
      <c r="S638" s="7"/>
    </row>
    <row r="639">
      <c r="R639" s="7"/>
      <c r="S639" s="7"/>
    </row>
    <row r="640">
      <c r="R640" s="7"/>
      <c r="S640" s="7"/>
    </row>
    <row r="641">
      <c r="R641" s="7"/>
      <c r="S641" s="7"/>
    </row>
    <row r="642">
      <c r="R642" s="7"/>
      <c r="S642" s="7"/>
    </row>
    <row r="643">
      <c r="R643" s="7"/>
      <c r="S643" s="7"/>
    </row>
    <row r="644">
      <c r="R644" s="7"/>
      <c r="S644" s="7"/>
    </row>
    <row r="645">
      <c r="R645" s="7"/>
      <c r="S645" s="7"/>
    </row>
    <row r="646">
      <c r="R646" s="7"/>
      <c r="S646" s="7"/>
    </row>
    <row r="647">
      <c r="R647" s="7"/>
      <c r="S647" s="7"/>
    </row>
    <row r="648">
      <c r="R648" s="7"/>
      <c r="S648" s="7"/>
    </row>
    <row r="649">
      <c r="R649" s="7"/>
      <c r="S649" s="7"/>
    </row>
    <row r="650">
      <c r="R650" s="7"/>
      <c r="S650" s="7"/>
    </row>
    <row r="651">
      <c r="R651" s="7"/>
      <c r="S651" s="7"/>
    </row>
    <row r="652">
      <c r="R652" s="7"/>
      <c r="S652" s="7"/>
    </row>
    <row r="653">
      <c r="R653" s="7"/>
      <c r="S653" s="7"/>
    </row>
    <row r="654">
      <c r="R654" s="7"/>
      <c r="S654" s="7"/>
    </row>
    <row r="655">
      <c r="R655" s="7"/>
      <c r="S655" s="7"/>
    </row>
    <row r="656">
      <c r="R656" s="7"/>
      <c r="S656" s="7"/>
    </row>
    <row r="657">
      <c r="R657" s="7"/>
      <c r="S657" s="7"/>
    </row>
    <row r="658">
      <c r="R658" s="7"/>
      <c r="S658" s="7"/>
    </row>
    <row r="659">
      <c r="R659" s="7"/>
      <c r="S659" s="7"/>
    </row>
    <row r="660">
      <c r="R660" s="7"/>
      <c r="S660" s="7"/>
    </row>
    <row r="661">
      <c r="R661" s="7"/>
      <c r="S661" s="7"/>
    </row>
    <row r="662">
      <c r="R662" s="7"/>
      <c r="S662" s="7"/>
    </row>
    <row r="663">
      <c r="R663" s="7"/>
      <c r="S663" s="7"/>
    </row>
    <row r="664">
      <c r="R664" s="7"/>
      <c r="S664" s="7"/>
    </row>
    <row r="665">
      <c r="R665" s="7"/>
      <c r="S665" s="7"/>
    </row>
    <row r="666">
      <c r="R666" s="7"/>
      <c r="S666" s="7"/>
    </row>
    <row r="667">
      <c r="R667" s="7"/>
      <c r="S667" s="7"/>
    </row>
    <row r="668">
      <c r="R668" s="7"/>
      <c r="S668" s="7"/>
    </row>
    <row r="669">
      <c r="R669" s="7"/>
      <c r="S669" s="7"/>
    </row>
    <row r="670">
      <c r="R670" s="7"/>
      <c r="S670" s="7"/>
    </row>
    <row r="671">
      <c r="R671" s="7"/>
      <c r="S671" s="7"/>
    </row>
    <row r="672">
      <c r="R672" s="7"/>
      <c r="S672" s="7"/>
    </row>
    <row r="673">
      <c r="R673" s="7"/>
      <c r="S673" s="7"/>
    </row>
    <row r="674">
      <c r="R674" s="7"/>
      <c r="S674" s="7"/>
    </row>
    <row r="675">
      <c r="R675" s="7"/>
      <c r="S675" s="7"/>
    </row>
    <row r="676">
      <c r="R676" s="7"/>
      <c r="S676" s="7"/>
    </row>
    <row r="677">
      <c r="R677" s="7"/>
      <c r="S677" s="7"/>
    </row>
    <row r="678">
      <c r="R678" s="7"/>
      <c r="S678" s="7"/>
    </row>
    <row r="679">
      <c r="R679" s="7"/>
      <c r="S679" s="7"/>
    </row>
    <row r="680">
      <c r="R680" s="7"/>
      <c r="S680" s="7"/>
    </row>
    <row r="681">
      <c r="R681" s="7"/>
      <c r="S681" s="7"/>
    </row>
    <row r="682">
      <c r="R682" s="7"/>
      <c r="S682" s="7"/>
    </row>
    <row r="683">
      <c r="R683" s="7"/>
      <c r="S683" s="7"/>
    </row>
    <row r="684">
      <c r="R684" s="7"/>
      <c r="S684" s="7"/>
    </row>
    <row r="685">
      <c r="R685" s="7"/>
      <c r="S685" s="7"/>
    </row>
    <row r="686">
      <c r="R686" s="7"/>
      <c r="S686" s="7"/>
    </row>
    <row r="687">
      <c r="R687" s="7"/>
      <c r="S687" s="7"/>
    </row>
    <row r="688">
      <c r="R688" s="7"/>
      <c r="S688" s="7"/>
    </row>
    <row r="689">
      <c r="R689" s="7"/>
      <c r="S689" s="7"/>
    </row>
    <row r="690">
      <c r="R690" s="7"/>
      <c r="S690" s="7"/>
    </row>
    <row r="691">
      <c r="R691" s="7"/>
      <c r="S691" s="7"/>
    </row>
    <row r="692">
      <c r="R692" s="7"/>
      <c r="S692" s="7"/>
    </row>
    <row r="693">
      <c r="R693" s="7"/>
      <c r="S693" s="7"/>
    </row>
    <row r="694">
      <c r="R694" s="7"/>
      <c r="S694" s="7"/>
    </row>
    <row r="695">
      <c r="R695" s="7"/>
      <c r="S695" s="7"/>
    </row>
    <row r="696">
      <c r="R696" s="7"/>
      <c r="S696" s="7"/>
    </row>
    <row r="697">
      <c r="R697" s="7"/>
      <c r="S697" s="7"/>
    </row>
    <row r="698">
      <c r="R698" s="7"/>
      <c r="S698" s="7"/>
    </row>
    <row r="699">
      <c r="R699" s="7"/>
      <c r="S699" s="7"/>
    </row>
    <row r="700">
      <c r="R700" s="7"/>
      <c r="S700" s="7"/>
    </row>
    <row r="701">
      <c r="R701" s="7"/>
      <c r="S701" s="7"/>
    </row>
    <row r="702">
      <c r="R702" s="7"/>
      <c r="S702" s="7"/>
    </row>
    <row r="703">
      <c r="R703" s="7"/>
      <c r="S703" s="7"/>
    </row>
    <row r="704">
      <c r="R704" s="7"/>
      <c r="S704" s="7"/>
    </row>
    <row r="705">
      <c r="R705" s="7"/>
      <c r="S705" s="7"/>
    </row>
    <row r="706">
      <c r="R706" s="7"/>
      <c r="S706" s="7"/>
    </row>
    <row r="707">
      <c r="R707" s="7"/>
      <c r="S707" s="7"/>
    </row>
    <row r="708">
      <c r="R708" s="7"/>
      <c r="S708" s="7"/>
    </row>
    <row r="709">
      <c r="R709" s="7"/>
      <c r="S709" s="7"/>
    </row>
    <row r="710">
      <c r="R710" s="7"/>
      <c r="S710" s="7"/>
    </row>
    <row r="711">
      <c r="R711" s="7"/>
      <c r="S711" s="7"/>
    </row>
    <row r="712">
      <c r="R712" s="7"/>
      <c r="S712" s="7"/>
    </row>
    <row r="713">
      <c r="R713" s="7"/>
      <c r="S713" s="7"/>
    </row>
    <row r="714">
      <c r="R714" s="7"/>
      <c r="S714" s="7"/>
    </row>
    <row r="715">
      <c r="R715" s="7"/>
      <c r="S715" s="7"/>
    </row>
    <row r="716">
      <c r="R716" s="7"/>
      <c r="S716" s="7"/>
    </row>
    <row r="717">
      <c r="R717" s="7"/>
      <c r="S717" s="7"/>
    </row>
    <row r="718">
      <c r="R718" s="7"/>
      <c r="S718" s="7"/>
    </row>
    <row r="719">
      <c r="R719" s="7"/>
      <c r="S719" s="7"/>
    </row>
    <row r="720">
      <c r="R720" s="7"/>
      <c r="S720" s="7"/>
    </row>
    <row r="721">
      <c r="R721" s="7"/>
      <c r="S721" s="7"/>
    </row>
    <row r="722">
      <c r="R722" s="7"/>
      <c r="S722" s="7"/>
    </row>
    <row r="723">
      <c r="R723" s="7"/>
      <c r="S723" s="7"/>
    </row>
    <row r="724">
      <c r="R724" s="7"/>
      <c r="S724" s="7"/>
    </row>
    <row r="725">
      <c r="R725" s="7"/>
      <c r="S725" s="7"/>
    </row>
    <row r="726">
      <c r="R726" s="7"/>
      <c r="S726" s="7"/>
    </row>
    <row r="727">
      <c r="R727" s="7"/>
      <c r="S727" s="7"/>
    </row>
    <row r="728">
      <c r="R728" s="7"/>
      <c r="S728" s="7"/>
    </row>
    <row r="729">
      <c r="R729" s="7"/>
      <c r="S729" s="7"/>
    </row>
    <row r="730">
      <c r="R730" s="7"/>
      <c r="S730" s="7"/>
    </row>
    <row r="731">
      <c r="R731" s="7"/>
      <c r="S731" s="7"/>
    </row>
    <row r="732">
      <c r="R732" s="7"/>
      <c r="S732" s="7"/>
    </row>
    <row r="733">
      <c r="R733" s="7"/>
      <c r="S733" s="7"/>
    </row>
    <row r="734">
      <c r="R734" s="7"/>
      <c r="S734" s="7"/>
    </row>
    <row r="735">
      <c r="R735" s="7"/>
      <c r="S735" s="7"/>
    </row>
    <row r="736">
      <c r="R736" s="7"/>
      <c r="S736" s="7"/>
    </row>
    <row r="737">
      <c r="R737" s="7"/>
      <c r="S737" s="7"/>
    </row>
    <row r="738">
      <c r="R738" s="7"/>
      <c r="S738" s="7"/>
    </row>
    <row r="739">
      <c r="R739" s="7"/>
      <c r="S739" s="7"/>
    </row>
    <row r="740">
      <c r="R740" s="7"/>
      <c r="S740" s="7"/>
    </row>
    <row r="741">
      <c r="R741" s="7"/>
      <c r="S741" s="7"/>
    </row>
    <row r="742">
      <c r="R742" s="7"/>
      <c r="S742" s="7"/>
    </row>
    <row r="743">
      <c r="R743" s="7"/>
      <c r="S743" s="7"/>
    </row>
    <row r="744">
      <c r="R744" s="7"/>
      <c r="S744" s="7"/>
    </row>
    <row r="745">
      <c r="R745" s="7"/>
      <c r="S745" s="7"/>
    </row>
    <row r="746">
      <c r="R746" s="7"/>
      <c r="S746" s="7"/>
    </row>
    <row r="747">
      <c r="R747" s="7"/>
      <c r="S747" s="7"/>
    </row>
    <row r="748">
      <c r="R748" s="7"/>
      <c r="S748" s="7"/>
    </row>
    <row r="749">
      <c r="R749" s="7"/>
      <c r="S749" s="7"/>
    </row>
    <row r="750">
      <c r="R750" s="7"/>
      <c r="S750" s="7"/>
    </row>
    <row r="751">
      <c r="R751" s="7"/>
      <c r="S751" s="7"/>
    </row>
    <row r="752">
      <c r="R752" s="7"/>
      <c r="S752" s="7"/>
    </row>
    <row r="753">
      <c r="R753" s="7"/>
      <c r="S753" s="7"/>
    </row>
    <row r="754">
      <c r="R754" s="7"/>
      <c r="S754" s="7"/>
    </row>
    <row r="755">
      <c r="R755" s="7"/>
      <c r="S755" s="7"/>
    </row>
    <row r="756">
      <c r="R756" s="7"/>
      <c r="S756" s="7"/>
    </row>
    <row r="757">
      <c r="R757" s="7"/>
      <c r="S757" s="7"/>
    </row>
    <row r="758">
      <c r="R758" s="7"/>
      <c r="S758" s="7"/>
    </row>
    <row r="759">
      <c r="R759" s="7"/>
      <c r="S759" s="7"/>
    </row>
    <row r="760">
      <c r="R760" s="7"/>
      <c r="S760" s="7"/>
    </row>
    <row r="761">
      <c r="R761" s="7"/>
      <c r="S761" s="7"/>
    </row>
    <row r="762">
      <c r="R762" s="7"/>
      <c r="S762" s="7"/>
    </row>
    <row r="763">
      <c r="R763" s="7"/>
      <c r="S763" s="7"/>
    </row>
    <row r="764">
      <c r="R764" s="7"/>
      <c r="S764" s="7"/>
    </row>
    <row r="765">
      <c r="R765" s="7"/>
      <c r="S765" s="7"/>
    </row>
    <row r="766">
      <c r="R766" s="7"/>
      <c r="S766" s="7"/>
    </row>
    <row r="767">
      <c r="R767" s="7"/>
      <c r="S767" s="7"/>
    </row>
    <row r="768">
      <c r="R768" s="7"/>
      <c r="S768" s="7"/>
    </row>
    <row r="769">
      <c r="R769" s="7"/>
      <c r="S769" s="7"/>
    </row>
    <row r="770">
      <c r="R770" s="7"/>
      <c r="S770" s="7"/>
    </row>
    <row r="771">
      <c r="R771" s="7"/>
      <c r="S771" s="7"/>
    </row>
    <row r="772">
      <c r="R772" s="7"/>
      <c r="S772" s="7"/>
    </row>
    <row r="773">
      <c r="R773" s="7"/>
      <c r="S773" s="7"/>
    </row>
    <row r="774">
      <c r="R774" s="7"/>
      <c r="S774" s="7"/>
    </row>
    <row r="775">
      <c r="R775" s="7"/>
      <c r="S775" s="7"/>
    </row>
    <row r="776">
      <c r="R776" s="7"/>
      <c r="S776" s="7"/>
    </row>
    <row r="777">
      <c r="R777" s="7"/>
      <c r="S777" s="7"/>
    </row>
    <row r="778">
      <c r="R778" s="7"/>
      <c r="S778" s="7"/>
    </row>
    <row r="779">
      <c r="R779" s="7"/>
      <c r="S779" s="7"/>
    </row>
    <row r="780">
      <c r="R780" s="7"/>
      <c r="S780" s="7"/>
    </row>
    <row r="781">
      <c r="R781" s="7"/>
      <c r="S781" s="7"/>
    </row>
    <row r="782">
      <c r="R782" s="7"/>
      <c r="S782" s="7"/>
    </row>
    <row r="783">
      <c r="R783" s="7"/>
      <c r="S783" s="7"/>
    </row>
    <row r="784">
      <c r="R784" s="7"/>
      <c r="S784" s="7"/>
    </row>
    <row r="785">
      <c r="R785" s="7"/>
      <c r="S785" s="7"/>
    </row>
    <row r="786">
      <c r="R786" s="7"/>
      <c r="S786" s="7"/>
    </row>
    <row r="787">
      <c r="R787" s="7"/>
      <c r="S787" s="7"/>
    </row>
    <row r="788">
      <c r="R788" s="7"/>
      <c r="S788" s="7"/>
    </row>
    <row r="789">
      <c r="R789" s="7"/>
      <c r="S789" s="7"/>
    </row>
    <row r="790">
      <c r="R790" s="7"/>
      <c r="S790" s="7"/>
    </row>
    <row r="791">
      <c r="R791" s="7"/>
      <c r="S791" s="7"/>
    </row>
    <row r="792">
      <c r="R792" s="7"/>
      <c r="S792" s="7"/>
    </row>
    <row r="793">
      <c r="R793" s="7"/>
      <c r="S793" s="7"/>
    </row>
    <row r="794">
      <c r="R794" s="7"/>
      <c r="S794" s="7"/>
    </row>
    <row r="795">
      <c r="R795" s="7"/>
      <c r="S795" s="7"/>
    </row>
    <row r="796">
      <c r="R796" s="7"/>
      <c r="S796" s="7"/>
    </row>
    <row r="797">
      <c r="R797" s="7"/>
      <c r="S797" s="7"/>
    </row>
    <row r="798">
      <c r="R798" s="7"/>
      <c r="S798" s="7"/>
    </row>
    <row r="799">
      <c r="R799" s="7"/>
      <c r="S799" s="7"/>
    </row>
    <row r="800">
      <c r="R800" s="7"/>
      <c r="S800" s="7"/>
    </row>
    <row r="801">
      <c r="R801" s="7"/>
      <c r="S801" s="7"/>
    </row>
    <row r="802">
      <c r="R802" s="7"/>
      <c r="S802" s="7"/>
    </row>
    <row r="803">
      <c r="R803" s="7"/>
      <c r="S803" s="7"/>
    </row>
    <row r="804">
      <c r="R804" s="7"/>
      <c r="S804" s="7"/>
    </row>
    <row r="805">
      <c r="R805" s="7"/>
      <c r="S805" s="7"/>
    </row>
    <row r="806">
      <c r="R806" s="7"/>
      <c r="S806" s="7"/>
    </row>
    <row r="807">
      <c r="R807" s="7"/>
      <c r="S807" s="7"/>
    </row>
    <row r="808">
      <c r="R808" s="7"/>
      <c r="S808" s="7"/>
    </row>
    <row r="809">
      <c r="R809" s="7"/>
      <c r="S809" s="7"/>
    </row>
    <row r="810">
      <c r="R810" s="7"/>
      <c r="S810" s="7"/>
    </row>
    <row r="811">
      <c r="R811" s="7"/>
      <c r="S811" s="7"/>
    </row>
    <row r="812">
      <c r="R812" s="7"/>
      <c r="S812" s="7"/>
    </row>
    <row r="813">
      <c r="R813" s="7"/>
      <c r="S813" s="7"/>
    </row>
    <row r="814">
      <c r="R814" s="7"/>
      <c r="S814" s="7"/>
    </row>
    <row r="815">
      <c r="R815" s="7"/>
      <c r="S815" s="7"/>
    </row>
    <row r="816">
      <c r="R816" s="7"/>
      <c r="S816" s="7"/>
    </row>
    <row r="817">
      <c r="R817" s="7"/>
      <c r="S817" s="7"/>
    </row>
    <row r="818">
      <c r="R818" s="7"/>
      <c r="S818" s="7"/>
    </row>
    <row r="819">
      <c r="R819" s="7"/>
      <c r="S819" s="7"/>
    </row>
    <row r="820">
      <c r="R820" s="7"/>
      <c r="S820" s="7"/>
    </row>
    <row r="821">
      <c r="R821" s="7"/>
      <c r="S821" s="7"/>
    </row>
    <row r="822">
      <c r="R822" s="7"/>
      <c r="S822" s="7"/>
    </row>
    <row r="823">
      <c r="R823" s="7"/>
      <c r="S823" s="7"/>
    </row>
    <row r="824">
      <c r="R824" s="7"/>
      <c r="S824" s="7"/>
    </row>
    <row r="825">
      <c r="R825" s="7"/>
      <c r="S825" s="7"/>
    </row>
    <row r="826">
      <c r="R826" s="7"/>
      <c r="S826" s="7"/>
    </row>
    <row r="827">
      <c r="R827" s="7"/>
      <c r="S827" s="7"/>
    </row>
    <row r="828">
      <c r="R828" s="7"/>
      <c r="S828" s="7"/>
    </row>
    <row r="829">
      <c r="R829" s="7"/>
      <c r="S829" s="7"/>
    </row>
    <row r="830">
      <c r="R830" s="7"/>
      <c r="S830" s="7"/>
    </row>
    <row r="831">
      <c r="R831" s="7"/>
      <c r="S831" s="7"/>
    </row>
    <row r="832">
      <c r="R832" s="7"/>
      <c r="S832" s="7"/>
    </row>
    <row r="833">
      <c r="R833" s="7"/>
      <c r="S833" s="7"/>
    </row>
    <row r="834">
      <c r="R834" s="7"/>
      <c r="S834" s="7"/>
    </row>
    <row r="835">
      <c r="R835" s="7"/>
      <c r="S835" s="7"/>
    </row>
    <row r="836">
      <c r="R836" s="7"/>
      <c r="S836" s="7"/>
    </row>
    <row r="837">
      <c r="R837" s="7"/>
      <c r="S837" s="7"/>
    </row>
    <row r="838">
      <c r="R838" s="7"/>
      <c r="S838" s="7"/>
    </row>
    <row r="839">
      <c r="R839" s="7"/>
      <c r="S839" s="7"/>
    </row>
    <row r="840">
      <c r="R840" s="7"/>
      <c r="S840" s="7"/>
    </row>
    <row r="841">
      <c r="R841" s="7"/>
      <c r="S841" s="7"/>
    </row>
    <row r="842">
      <c r="R842" s="7"/>
      <c r="S842" s="7"/>
    </row>
    <row r="843">
      <c r="R843" s="7"/>
      <c r="S843" s="7"/>
    </row>
    <row r="844">
      <c r="R844" s="7"/>
      <c r="S844" s="7"/>
    </row>
    <row r="845">
      <c r="R845" s="7"/>
      <c r="S845" s="7"/>
    </row>
    <row r="846">
      <c r="R846" s="7"/>
      <c r="S846" s="7"/>
    </row>
    <row r="847">
      <c r="R847" s="7"/>
      <c r="S847" s="7"/>
    </row>
    <row r="848">
      <c r="R848" s="7"/>
      <c r="S848" s="7"/>
    </row>
    <row r="849">
      <c r="R849" s="7"/>
      <c r="S849" s="7"/>
    </row>
    <row r="850">
      <c r="R850" s="7"/>
      <c r="S850" s="7"/>
    </row>
    <row r="851">
      <c r="R851" s="7"/>
      <c r="S851" s="7"/>
    </row>
    <row r="852">
      <c r="R852" s="7"/>
      <c r="S852" s="7"/>
    </row>
    <row r="853">
      <c r="R853" s="7"/>
      <c r="S853" s="7"/>
    </row>
    <row r="854">
      <c r="R854" s="7"/>
      <c r="S854" s="7"/>
    </row>
    <row r="855">
      <c r="R855" s="7"/>
      <c r="S855" s="7"/>
    </row>
    <row r="856">
      <c r="R856" s="7"/>
      <c r="S856" s="7"/>
    </row>
    <row r="857">
      <c r="R857" s="7"/>
      <c r="S857" s="7"/>
    </row>
    <row r="858">
      <c r="R858" s="7"/>
      <c r="S858" s="7"/>
    </row>
    <row r="859">
      <c r="R859" s="7"/>
      <c r="S859" s="7"/>
    </row>
    <row r="860">
      <c r="R860" s="7"/>
      <c r="S860" s="7"/>
    </row>
    <row r="861">
      <c r="R861" s="7"/>
      <c r="S861" s="7"/>
    </row>
    <row r="862">
      <c r="R862" s="7"/>
      <c r="S862" s="7"/>
    </row>
    <row r="863">
      <c r="R863" s="7"/>
      <c r="S863" s="7"/>
    </row>
    <row r="864">
      <c r="R864" s="7"/>
      <c r="S864" s="7"/>
    </row>
    <row r="865">
      <c r="R865" s="7"/>
      <c r="S865" s="7"/>
    </row>
    <row r="866">
      <c r="R866" s="7"/>
      <c r="S866" s="7"/>
    </row>
    <row r="867">
      <c r="R867" s="7"/>
      <c r="S867" s="7"/>
    </row>
    <row r="868">
      <c r="R868" s="7"/>
      <c r="S868" s="7"/>
    </row>
    <row r="869">
      <c r="R869" s="7"/>
      <c r="S869" s="7"/>
    </row>
    <row r="870">
      <c r="R870" s="7"/>
      <c r="S870" s="7"/>
    </row>
    <row r="871">
      <c r="R871" s="7"/>
      <c r="S871" s="7"/>
    </row>
    <row r="872">
      <c r="R872" s="7"/>
      <c r="S872" s="7"/>
    </row>
    <row r="873">
      <c r="R873" s="7"/>
      <c r="S873" s="7"/>
    </row>
    <row r="874">
      <c r="R874" s="7"/>
      <c r="S874" s="7"/>
    </row>
    <row r="875">
      <c r="R875" s="7"/>
      <c r="S875" s="7"/>
    </row>
    <row r="876">
      <c r="R876" s="7"/>
      <c r="S876" s="7"/>
    </row>
    <row r="877">
      <c r="R877" s="7"/>
      <c r="S877" s="7"/>
    </row>
    <row r="878">
      <c r="R878" s="7"/>
      <c r="S878" s="7"/>
    </row>
    <row r="879">
      <c r="R879" s="7"/>
      <c r="S879" s="7"/>
    </row>
    <row r="880">
      <c r="R880" s="7"/>
      <c r="S880" s="7"/>
    </row>
    <row r="881">
      <c r="R881" s="7"/>
      <c r="S881" s="7"/>
    </row>
    <row r="882">
      <c r="R882" s="7"/>
      <c r="S882" s="7"/>
    </row>
    <row r="883">
      <c r="R883" s="7"/>
      <c r="S883" s="7"/>
    </row>
    <row r="884">
      <c r="R884" s="7"/>
      <c r="S884" s="7"/>
    </row>
    <row r="885">
      <c r="R885" s="7"/>
      <c r="S885" s="7"/>
    </row>
    <row r="886">
      <c r="R886" s="7"/>
      <c r="S886" s="7"/>
    </row>
    <row r="887">
      <c r="R887" s="7"/>
      <c r="S887" s="7"/>
    </row>
    <row r="888">
      <c r="R888" s="7"/>
      <c r="S888" s="7"/>
    </row>
    <row r="889">
      <c r="R889" s="7"/>
      <c r="S889" s="7"/>
    </row>
    <row r="890">
      <c r="R890" s="7"/>
      <c r="S890" s="7"/>
    </row>
    <row r="891">
      <c r="R891" s="7"/>
      <c r="S891" s="7"/>
    </row>
    <row r="892">
      <c r="R892" s="7"/>
      <c r="S892" s="7"/>
    </row>
    <row r="893">
      <c r="R893" s="7"/>
      <c r="S893" s="7"/>
    </row>
    <row r="894">
      <c r="R894" s="7"/>
      <c r="S894" s="7"/>
    </row>
    <row r="895">
      <c r="R895" s="7"/>
      <c r="S895" s="7"/>
    </row>
    <row r="896">
      <c r="R896" s="7"/>
      <c r="S896" s="7"/>
    </row>
    <row r="897">
      <c r="R897" s="7"/>
      <c r="S897" s="7"/>
    </row>
    <row r="898">
      <c r="R898" s="7"/>
      <c r="S898" s="7"/>
    </row>
    <row r="899">
      <c r="R899" s="7"/>
      <c r="S899" s="7"/>
    </row>
    <row r="900">
      <c r="R900" s="7"/>
      <c r="S900" s="7"/>
    </row>
    <row r="901">
      <c r="R901" s="7"/>
      <c r="S901" s="7"/>
    </row>
    <row r="902">
      <c r="R902" s="7"/>
      <c r="S902" s="7"/>
    </row>
    <row r="903">
      <c r="R903" s="7"/>
      <c r="S903" s="7"/>
    </row>
    <row r="904">
      <c r="R904" s="7"/>
      <c r="S904" s="7"/>
    </row>
    <row r="905">
      <c r="R905" s="7"/>
      <c r="S905" s="7"/>
    </row>
    <row r="906">
      <c r="R906" s="7"/>
      <c r="S906" s="7"/>
    </row>
    <row r="907">
      <c r="R907" s="7"/>
      <c r="S907" s="7"/>
    </row>
    <row r="908">
      <c r="R908" s="7"/>
      <c r="S908" s="7"/>
    </row>
    <row r="909">
      <c r="R909" s="7"/>
      <c r="S909" s="7"/>
    </row>
    <row r="910">
      <c r="R910" s="7"/>
      <c r="S910" s="7"/>
    </row>
    <row r="911">
      <c r="R911" s="7"/>
      <c r="S911" s="7"/>
    </row>
    <row r="912">
      <c r="R912" s="7"/>
      <c r="S912" s="7"/>
    </row>
    <row r="913">
      <c r="R913" s="7"/>
      <c r="S913" s="7"/>
    </row>
    <row r="914">
      <c r="R914" s="7"/>
      <c r="S914" s="7"/>
    </row>
    <row r="915">
      <c r="R915" s="7"/>
      <c r="S915" s="7"/>
    </row>
    <row r="916">
      <c r="R916" s="7"/>
      <c r="S916" s="7"/>
    </row>
    <row r="917">
      <c r="R917" s="7"/>
      <c r="S917" s="7"/>
    </row>
    <row r="918">
      <c r="R918" s="7"/>
      <c r="S918" s="7"/>
    </row>
    <row r="919">
      <c r="R919" s="7"/>
      <c r="S919" s="7"/>
    </row>
    <row r="920">
      <c r="R920" s="7"/>
      <c r="S920" s="7"/>
    </row>
    <row r="921">
      <c r="R921" s="7"/>
      <c r="S921" s="7"/>
    </row>
    <row r="922">
      <c r="R922" s="7"/>
      <c r="S922" s="7"/>
    </row>
    <row r="923">
      <c r="R923" s="7"/>
      <c r="S923" s="7"/>
    </row>
    <row r="924">
      <c r="R924" s="7"/>
      <c r="S924" s="7"/>
    </row>
    <row r="925">
      <c r="R925" s="7"/>
      <c r="S925" s="7"/>
    </row>
    <row r="926">
      <c r="R926" s="7"/>
      <c r="S926" s="7"/>
    </row>
    <row r="927">
      <c r="R927" s="7"/>
      <c r="S927" s="7"/>
    </row>
    <row r="928">
      <c r="R928" s="7"/>
      <c r="S928" s="7"/>
    </row>
    <row r="929">
      <c r="R929" s="7"/>
      <c r="S929" s="7"/>
    </row>
    <row r="930">
      <c r="R930" s="7"/>
      <c r="S930" s="7"/>
    </row>
    <row r="931">
      <c r="R931" s="7"/>
      <c r="S931" s="7"/>
    </row>
    <row r="932">
      <c r="R932" s="7"/>
      <c r="S932" s="7"/>
    </row>
    <row r="933">
      <c r="R933" s="7"/>
      <c r="S933" s="7"/>
    </row>
    <row r="934">
      <c r="R934" s="7"/>
      <c r="S934" s="7"/>
    </row>
    <row r="935">
      <c r="R935" s="7"/>
      <c r="S935" s="7"/>
    </row>
    <row r="936">
      <c r="R936" s="7"/>
      <c r="S936" s="7"/>
    </row>
    <row r="937">
      <c r="R937" s="7"/>
      <c r="S937" s="7"/>
    </row>
    <row r="938">
      <c r="R938" s="7"/>
      <c r="S938" s="7"/>
    </row>
    <row r="939">
      <c r="R939" s="7"/>
      <c r="S939" s="7"/>
    </row>
    <row r="940">
      <c r="R940" s="7"/>
      <c r="S940" s="7"/>
    </row>
    <row r="941">
      <c r="R941" s="7"/>
      <c r="S941" s="7"/>
    </row>
    <row r="942">
      <c r="R942" s="7"/>
      <c r="S942" s="7"/>
    </row>
    <row r="943">
      <c r="R943" s="7"/>
      <c r="S943" s="7"/>
    </row>
    <row r="944">
      <c r="R944" s="7"/>
      <c r="S944" s="7"/>
    </row>
    <row r="945">
      <c r="R945" s="7"/>
      <c r="S945" s="7"/>
    </row>
    <row r="946">
      <c r="R946" s="7"/>
      <c r="S946" s="7"/>
    </row>
    <row r="947">
      <c r="R947" s="7"/>
      <c r="S947" s="7"/>
    </row>
    <row r="948">
      <c r="R948" s="7"/>
      <c r="S948" s="7"/>
    </row>
    <row r="949">
      <c r="R949" s="7"/>
      <c r="S949" s="7"/>
    </row>
    <row r="950">
      <c r="R950" s="7"/>
      <c r="S950" s="7"/>
    </row>
    <row r="951">
      <c r="R951" s="7"/>
      <c r="S951" s="7"/>
    </row>
    <row r="952">
      <c r="R952" s="7"/>
      <c r="S952" s="7"/>
    </row>
    <row r="953">
      <c r="R953" s="7"/>
      <c r="S953" s="7"/>
    </row>
    <row r="954">
      <c r="R954" s="7"/>
      <c r="S954" s="7"/>
    </row>
    <row r="955">
      <c r="R955" s="7"/>
      <c r="S955" s="7"/>
    </row>
    <row r="956">
      <c r="R956" s="7"/>
      <c r="S956" s="7"/>
    </row>
    <row r="957">
      <c r="R957" s="7"/>
      <c r="S957" s="7"/>
    </row>
    <row r="958">
      <c r="R958" s="7"/>
      <c r="S958" s="7"/>
    </row>
    <row r="959">
      <c r="R959" s="7"/>
      <c r="S959" s="7"/>
    </row>
    <row r="960">
      <c r="R960" s="7"/>
      <c r="S960" s="7"/>
    </row>
    <row r="961">
      <c r="R961" s="7"/>
      <c r="S961" s="7"/>
    </row>
    <row r="962">
      <c r="R962" s="7"/>
      <c r="S962" s="7"/>
    </row>
    <row r="963">
      <c r="R963" s="7"/>
      <c r="S963" s="7"/>
    </row>
    <row r="964">
      <c r="R964" s="7"/>
      <c r="S964" s="7"/>
    </row>
    <row r="965">
      <c r="R965" s="7"/>
      <c r="S965" s="7"/>
    </row>
    <row r="966">
      <c r="R966" s="7"/>
      <c r="S966" s="7"/>
    </row>
    <row r="967">
      <c r="R967" s="7"/>
      <c r="S967" s="7"/>
    </row>
    <row r="968">
      <c r="R968" s="7"/>
      <c r="S968" s="7"/>
    </row>
    <row r="969">
      <c r="R969" s="7"/>
      <c r="S969" s="7"/>
    </row>
    <row r="970">
      <c r="R970" s="7"/>
      <c r="S970" s="7"/>
    </row>
    <row r="971">
      <c r="R971" s="7"/>
      <c r="S971" s="7"/>
    </row>
    <row r="972">
      <c r="R972" s="7"/>
      <c r="S972" s="7"/>
    </row>
    <row r="973">
      <c r="R973" s="7"/>
      <c r="S973" s="7"/>
    </row>
    <row r="974">
      <c r="R974" s="7"/>
      <c r="S974" s="7"/>
    </row>
    <row r="975">
      <c r="R975" s="7"/>
      <c r="S975" s="7"/>
    </row>
    <row r="976">
      <c r="R976" s="7"/>
      <c r="S976" s="7"/>
    </row>
    <row r="977">
      <c r="R977" s="7"/>
      <c r="S977" s="7"/>
    </row>
    <row r="978">
      <c r="R978" s="7"/>
      <c r="S978" s="7"/>
    </row>
    <row r="979">
      <c r="R979" s="7"/>
      <c r="S979" s="7"/>
    </row>
    <row r="980">
      <c r="R980" s="7"/>
      <c r="S980" s="7"/>
    </row>
    <row r="981">
      <c r="R981" s="7"/>
      <c r="S981" s="7"/>
    </row>
    <row r="982">
      <c r="R982" s="7"/>
      <c r="S982" s="7"/>
    </row>
    <row r="983">
      <c r="R983" s="7"/>
      <c r="S983" s="7"/>
    </row>
    <row r="984">
      <c r="R984" s="7"/>
      <c r="S984" s="7"/>
    </row>
    <row r="985">
      <c r="R985" s="7"/>
      <c r="S985" s="7"/>
    </row>
    <row r="986">
      <c r="R986" s="7"/>
      <c r="S986" s="7"/>
    </row>
    <row r="987">
      <c r="R987" s="7"/>
      <c r="S987" s="7"/>
    </row>
    <row r="988">
      <c r="R988" s="7"/>
      <c r="S988" s="7"/>
    </row>
    <row r="989">
      <c r="R989" s="7"/>
      <c r="S989" s="7"/>
    </row>
    <row r="990">
      <c r="R990" s="7"/>
      <c r="S990" s="7"/>
    </row>
    <row r="991">
      <c r="R991" s="7"/>
      <c r="S991" s="7"/>
    </row>
    <row r="992">
      <c r="R992" s="7"/>
      <c r="S992" s="7"/>
    </row>
    <row r="993">
      <c r="R993" s="7"/>
      <c r="S993" s="7"/>
    </row>
    <row r="994">
      <c r="R994" s="7"/>
      <c r="S994" s="7"/>
    </row>
    <row r="995">
      <c r="R995" s="7"/>
      <c r="S995" s="7"/>
    </row>
    <row r="996">
      <c r="R996" s="7"/>
      <c r="S996" s="7"/>
    </row>
    <row r="997">
      <c r="R997" s="7"/>
      <c r="S997" s="7"/>
    </row>
    <row r="998">
      <c r="R998" s="7"/>
      <c r="S998" s="7"/>
    </row>
    <row r="999">
      <c r="R999" s="7"/>
      <c r="S999" s="7"/>
    </row>
    <row r="1000">
      <c r="R1000" s="7"/>
      <c r="S1000" s="7"/>
    </row>
    <row r="1001">
      <c r="R1001" s="7"/>
      <c r="S1001" s="7"/>
    </row>
    <row r="1002">
      <c r="R1002" s="7"/>
      <c r="S1002" s="7"/>
    </row>
    <row r="1003">
      <c r="R1003" s="7"/>
      <c r="S1003" s="7"/>
    </row>
  </sheetData>
  <mergeCells count="12">
    <mergeCell ref="Y30:Z30"/>
    <mergeCell ref="W36:Y36"/>
    <mergeCell ref="X37:Y37"/>
    <mergeCell ref="X38:Y38"/>
    <mergeCell ref="X39:Y39"/>
    <mergeCell ref="W1:Y1"/>
    <mergeCell ref="W2:X2"/>
    <mergeCell ref="Y2:Y3"/>
    <mergeCell ref="W10:Z10"/>
    <mergeCell ref="W25:AA25"/>
    <mergeCell ref="W26:AA26"/>
    <mergeCell ref="W29:Z29"/>
  </mergeCells>
  <conditionalFormatting sqref="A1:Q1">
    <cfRule type="notContainsBlanks" dxfId="0" priority="1">
      <formula>LEN(TRIM(A1))&gt;0</formula>
    </cfRule>
  </conditionalFormatting>
  <conditionalFormatting sqref="R2:S106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ataValidations>
    <dataValidation type="list" allowBlank="1" showErrorMessage="1" sqref="B2:B106 D2:D106 F2:F106 H2:H106 J2:J106 L2:L106 N2:N106 P2:P106">
      <formula1>"Low,Medium,High"</formula1>
    </dataValidation>
    <dataValidation type="list" allowBlank="1" showErrorMessage="1" sqref="U2:U105">
      <formula1>"0,1"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12.88"/>
    <col customWidth="1" min="18" max="18" width="18.75"/>
    <col customWidth="1" min="22" max="22" width="15.88"/>
  </cols>
  <sheetData>
    <row r="1">
      <c r="A1" s="1" t="s">
        <v>154</v>
      </c>
      <c r="B1" s="1" t="s">
        <v>2</v>
      </c>
      <c r="C1" s="1" t="s">
        <v>155</v>
      </c>
      <c r="D1" s="1" t="s">
        <v>4</v>
      </c>
      <c r="E1" s="1" t="s">
        <v>156</v>
      </c>
      <c r="F1" s="1" t="s">
        <v>6</v>
      </c>
      <c r="G1" s="1" t="s">
        <v>157</v>
      </c>
      <c r="H1" s="1" t="s">
        <v>8</v>
      </c>
      <c r="I1" s="1" t="s">
        <v>158</v>
      </c>
      <c r="J1" s="1" t="s">
        <v>10</v>
      </c>
      <c r="K1" s="1" t="s">
        <v>159</v>
      </c>
      <c r="L1" s="1" t="s">
        <v>11</v>
      </c>
      <c r="M1" s="1" t="s">
        <v>160</v>
      </c>
      <c r="N1" s="1" t="s">
        <v>14</v>
      </c>
      <c r="O1" s="1" t="s">
        <v>161</v>
      </c>
      <c r="P1" s="1" t="s">
        <v>16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3" t="s">
        <v>20</v>
      </c>
    </row>
    <row r="2">
      <c r="A2" s="14" t="s">
        <v>22</v>
      </c>
      <c r="B2" s="14" t="s">
        <v>25</v>
      </c>
      <c r="C2" s="12">
        <f t="shared" ref="C2:C101" si="1">if(B2="Low",0,IF(B2="Medium",2,4))</f>
        <v>4</v>
      </c>
      <c r="D2" s="14" t="s">
        <v>171</v>
      </c>
      <c r="E2" s="12">
        <f t="shared" ref="E2:E101" si="2">if(D2="None",0,IF(D2="Moderate",2,4))</f>
        <v>4</v>
      </c>
      <c r="F2" s="14" t="s">
        <v>24</v>
      </c>
      <c r="G2" s="12">
        <f t="shared" ref="G2:G101" si="3">if(F2="Low",0,IF(F2="Medium",2,4))</f>
        <v>2</v>
      </c>
      <c r="H2" s="14" t="s">
        <v>171</v>
      </c>
      <c r="I2" s="12">
        <f t="shared" ref="I2:I101" si="4">if(H2="None",0,IF(H2="Some",2,4))</f>
        <v>4</v>
      </c>
      <c r="J2" s="14" t="s">
        <v>25</v>
      </c>
      <c r="K2" s="12">
        <f t="shared" ref="K2:K32" si="5">if(J2="Low",0,IF(J2="Medium",2,4))</f>
        <v>4</v>
      </c>
      <c r="L2" s="14" t="s">
        <v>25</v>
      </c>
      <c r="M2" s="12">
        <f t="shared" ref="M2:M101" si="6">if(L2="Low",0,IF(L2="Medium",2,4))</f>
        <v>4</v>
      </c>
      <c r="N2" s="14" t="s">
        <v>25</v>
      </c>
      <c r="O2" s="12">
        <f t="shared" ref="O2:O101" si="7">if(N2="High",0,IF(N2="Medium",2,4))</f>
        <v>0</v>
      </c>
      <c r="P2" s="14" t="s">
        <v>172</v>
      </c>
      <c r="Q2" s="12">
        <f>IFERROR(__xludf.DUMMYFUNCTION("if(P2=""Rare"",-4,IF(P2=""Occasional"",-2,0))"),-4.0)</f>
        <v>-4</v>
      </c>
      <c r="R2" s="14" t="s">
        <v>173</v>
      </c>
      <c r="S2" s="12">
        <f t="shared" ref="S2:S40" si="8">if(R2="Private",0,IF(R2="Medicaid",2,4))</f>
        <v>2</v>
      </c>
      <c r="T2" s="14" t="s">
        <v>171</v>
      </c>
      <c r="U2" s="12">
        <f t="shared" ref="U2:U13" si="9">if(T2="None",0,IF(T2="Mild",2,4))</f>
        <v>4</v>
      </c>
      <c r="V2" s="14" t="s">
        <v>174</v>
      </c>
      <c r="W2" s="12">
        <f t="shared" ref="W2:W77" si="10">if(V2="Stable",0,IF(V2="Unstable",2,4))</f>
        <v>4</v>
      </c>
      <c r="X2" s="14" t="s">
        <v>175</v>
      </c>
      <c r="Y2" s="12">
        <f t="shared" ref="Y2:Y32" si="11">if(X2="School",0,IF(X2="Healthcare",2,4))</f>
        <v>0</v>
      </c>
      <c r="Z2" s="12">
        <v>0.0</v>
      </c>
    </row>
    <row r="3">
      <c r="A3" s="14" t="s">
        <v>28</v>
      </c>
      <c r="B3" s="14" t="s">
        <v>25</v>
      </c>
      <c r="C3" s="12">
        <f t="shared" si="1"/>
        <v>4</v>
      </c>
      <c r="D3" s="14" t="s">
        <v>171</v>
      </c>
      <c r="E3" s="12">
        <f t="shared" si="2"/>
        <v>4</v>
      </c>
      <c r="F3" s="14" t="s">
        <v>23</v>
      </c>
      <c r="G3" s="12">
        <f t="shared" si="3"/>
        <v>0</v>
      </c>
      <c r="H3" s="14" t="s">
        <v>171</v>
      </c>
      <c r="I3" s="12">
        <f t="shared" si="4"/>
        <v>4</v>
      </c>
      <c r="J3" s="14" t="s">
        <v>24</v>
      </c>
      <c r="K3" s="12">
        <f t="shared" si="5"/>
        <v>2</v>
      </c>
      <c r="L3" s="14" t="s">
        <v>23</v>
      </c>
      <c r="M3" s="12">
        <f t="shared" si="6"/>
        <v>0</v>
      </c>
      <c r="N3" s="14" t="s">
        <v>24</v>
      </c>
      <c r="O3" s="12">
        <f t="shared" si="7"/>
        <v>2</v>
      </c>
      <c r="P3" s="14" t="s">
        <v>176</v>
      </c>
      <c r="Q3" s="12">
        <f>IFERROR(__xludf.DUMMYFUNCTION("if(P3=""Rare"",-4,IF(P3=""Occasional"",-2,0))"),-2.0)</f>
        <v>-2</v>
      </c>
      <c r="R3" s="14" t="s">
        <v>177</v>
      </c>
      <c r="S3" s="12">
        <f t="shared" si="8"/>
        <v>4</v>
      </c>
      <c r="T3" s="14" t="s">
        <v>174</v>
      </c>
      <c r="U3" s="12">
        <f t="shared" si="9"/>
        <v>0</v>
      </c>
      <c r="V3" s="14" t="s">
        <v>178</v>
      </c>
      <c r="W3" s="12">
        <f t="shared" si="10"/>
        <v>2</v>
      </c>
      <c r="X3" s="14" t="s">
        <v>179</v>
      </c>
      <c r="Y3" s="12">
        <f t="shared" si="11"/>
        <v>2</v>
      </c>
      <c r="Z3" s="12">
        <v>1.0</v>
      </c>
    </row>
    <row r="4">
      <c r="A4" s="14" t="s">
        <v>31</v>
      </c>
      <c r="B4" s="14" t="s">
        <v>24</v>
      </c>
      <c r="C4" s="12">
        <f t="shared" si="1"/>
        <v>2</v>
      </c>
      <c r="D4" s="14" t="s">
        <v>180</v>
      </c>
      <c r="E4" s="12">
        <f t="shared" si="2"/>
        <v>2</v>
      </c>
      <c r="F4" s="14" t="s">
        <v>23</v>
      </c>
      <c r="G4" s="12">
        <f t="shared" si="3"/>
        <v>0</v>
      </c>
      <c r="H4" s="14" t="s">
        <v>171</v>
      </c>
      <c r="I4" s="12">
        <f t="shared" si="4"/>
        <v>4</v>
      </c>
      <c r="J4" s="14" t="s">
        <v>24</v>
      </c>
      <c r="K4" s="12">
        <f t="shared" si="5"/>
        <v>2</v>
      </c>
      <c r="L4" s="14" t="s">
        <v>24</v>
      </c>
      <c r="M4" s="12">
        <f t="shared" si="6"/>
        <v>2</v>
      </c>
      <c r="N4" s="14" t="s">
        <v>24</v>
      </c>
      <c r="O4" s="12">
        <f t="shared" si="7"/>
        <v>2</v>
      </c>
      <c r="P4" s="14" t="s">
        <v>176</v>
      </c>
      <c r="Q4" s="12">
        <f>IFERROR(__xludf.DUMMYFUNCTION("if(P4=""Rare"",-4,IF(P4=""Occasional"",-2,0))"),-2.0)</f>
        <v>-2</v>
      </c>
      <c r="R4" s="14" t="s">
        <v>173</v>
      </c>
      <c r="S4" s="12">
        <f t="shared" si="8"/>
        <v>2</v>
      </c>
      <c r="T4" s="14" t="s">
        <v>171</v>
      </c>
      <c r="U4" s="12">
        <f t="shared" si="9"/>
        <v>4</v>
      </c>
      <c r="V4" s="14" t="s">
        <v>174</v>
      </c>
      <c r="W4" s="12">
        <f t="shared" si="10"/>
        <v>4</v>
      </c>
      <c r="X4" s="14" t="s">
        <v>175</v>
      </c>
      <c r="Y4" s="12">
        <f t="shared" si="11"/>
        <v>0</v>
      </c>
      <c r="Z4" s="12">
        <v>1.0</v>
      </c>
    </row>
    <row r="5">
      <c r="A5" s="14" t="s">
        <v>32</v>
      </c>
      <c r="B5" s="14" t="s">
        <v>24</v>
      </c>
      <c r="C5" s="12">
        <f t="shared" si="1"/>
        <v>2</v>
      </c>
      <c r="D5" s="14" t="s">
        <v>174</v>
      </c>
      <c r="E5" s="12">
        <f t="shared" si="2"/>
        <v>0</v>
      </c>
      <c r="F5" s="14" t="s">
        <v>23</v>
      </c>
      <c r="G5" s="12">
        <f t="shared" si="3"/>
        <v>0</v>
      </c>
      <c r="H5" s="14" t="s">
        <v>181</v>
      </c>
      <c r="I5" s="12">
        <f t="shared" si="4"/>
        <v>2</v>
      </c>
      <c r="J5" s="14" t="s">
        <v>25</v>
      </c>
      <c r="K5" s="12">
        <f t="shared" si="5"/>
        <v>4</v>
      </c>
      <c r="L5" s="14" t="s">
        <v>23</v>
      </c>
      <c r="M5" s="12">
        <f t="shared" si="6"/>
        <v>0</v>
      </c>
      <c r="N5" s="14" t="s">
        <v>24</v>
      </c>
      <c r="O5" s="12">
        <f t="shared" si="7"/>
        <v>2</v>
      </c>
      <c r="P5" s="14" t="s">
        <v>182</v>
      </c>
      <c r="Q5" s="12">
        <f>IFERROR(__xludf.DUMMYFUNCTION("if(P5=""Rare"",-4,IF(P5=""Occasional"",-2,0))"),0.0)</f>
        <v>0</v>
      </c>
      <c r="R5" s="14" t="s">
        <v>177</v>
      </c>
      <c r="S5" s="12">
        <f t="shared" si="8"/>
        <v>4</v>
      </c>
      <c r="T5" s="14" t="s">
        <v>183</v>
      </c>
      <c r="U5" s="12">
        <f t="shared" si="9"/>
        <v>2</v>
      </c>
      <c r="V5" s="14" t="s">
        <v>178</v>
      </c>
      <c r="W5" s="12">
        <f t="shared" si="10"/>
        <v>2</v>
      </c>
      <c r="X5" s="14" t="s">
        <v>175</v>
      </c>
      <c r="Y5" s="12">
        <f t="shared" si="11"/>
        <v>0</v>
      </c>
      <c r="Z5" s="12">
        <v>1.0</v>
      </c>
    </row>
    <row r="6">
      <c r="A6" s="14" t="s">
        <v>33</v>
      </c>
      <c r="B6" s="14" t="s">
        <v>23</v>
      </c>
      <c r="C6" s="12">
        <f t="shared" si="1"/>
        <v>0</v>
      </c>
      <c r="D6" s="14" t="s">
        <v>171</v>
      </c>
      <c r="E6" s="12">
        <f t="shared" si="2"/>
        <v>4</v>
      </c>
      <c r="F6" s="14" t="s">
        <v>25</v>
      </c>
      <c r="G6" s="12">
        <f t="shared" si="3"/>
        <v>4</v>
      </c>
      <c r="H6" s="14" t="s">
        <v>174</v>
      </c>
      <c r="I6" s="12">
        <f t="shared" si="4"/>
        <v>0</v>
      </c>
      <c r="J6" s="15" t="s">
        <v>23</v>
      </c>
      <c r="K6" s="12">
        <f t="shared" si="5"/>
        <v>0</v>
      </c>
      <c r="L6" s="14" t="s">
        <v>25</v>
      </c>
      <c r="M6" s="12">
        <f t="shared" si="6"/>
        <v>4</v>
      </c>
      <c r="N6" s="14" t="s">
        <v>23</v>
      </c>
      <c r="O6" s="12">
        <f t="shared" si="7"/>
        <v>4</v>
      </c>
      <c r="P6" s="14" t="s">
        <v>176</v>
      </c>
      <c r="Q6" s="12">
        <f>IFERROR(__xludf.DUMMYFUNCTION("if(P6=""Rare"",-4,IF(P6=""Occasional"",-2,0))"),-2.0)</f>
        <v>-2</v>
      </c>
      <c r="R6" s="14" t="s">
        <v>173</v>
      </c>
      <c r="S6" s="12">
        <f t="shared" si="8"/>
        <v>2</v>
      </c>
      <c r="T6" s="14" t="s">
        <v>171</v>
      </c>
      <c r="U6" s="12">
        <f t="shared" si="9"/>
        <v>4</v>
      </c>
      <c r="V6" s="14" t="s">
        <v>178</v>
      </c>
      <c r="W6" s="12">
        <f t="shared" si="10"/>
        <v>2</v>
      </c>
      <c r="X6" s="14" t="s">
        <v>175</v>
      </c>
      <c r="Y6" s="12">
        <f t="shared" si="11"/>
        <v>0</v>
      </c>
      <c r="Z6" s="12">
        <v>0.0</v>
      </c>
    </row>
    <row r="7">
      <c r="A7" s="14" t="s">
        <v>34</v>
      </c>
      <c r="B7" s="14" t="s">
        <v>23</v>
      </c>
      <c r="C7" s="12">
        <f t="shared" si="1"/>
        <v>0</v>
      </c>
      <c r="D7" s="14" t="s">
        <v>171</v>
      </c>
      <c r="E7" s="12">
        <f t="shared" si="2"/>
        <v>4</v>
      </c>
      <c r="F7" s="14" t="s">
        <v>23</v>
      </c>
      <c r="G7" s="12">
        <f t="shared" si="3"/>
        <v>0</v>
      </c>
      <c r="H7" s="14" t="s">
        <v>181</v>
      </c>
      <c r="I7" s="12">
        <f t="shared" si="4"/>
        <v>2</v>
      </c>
      <c r="J7" s="15" t="s">
        <v>23</v>
      </c>
      <c r="K7" s="12">
        <f t="shared" si="5"/>
        <v>0</v>
      </c>
      <c r="L7" s="14" t="s">
        <v>23</v>
      </c>
      <c r="M7" s="12">
        <f t="shared" si="6"/>
        <v>0</v>
      </c>
      <c r="N7" s="14" t="s">
        <v>23</v>
      </c>
      <c r="O7" s="12">
        <f t="shared" si="7"/>
        <v>4</v>
      </c>
      <c r="P7" s="14" t="s">
        <v>182</v>
      </c>
      <c r="Q7" s="12">
        <f>IFERROR(__xludf.DUMMYFUNCTION("if(P7=""Rare"",-4,IF(P7=""Occasional"",-2,0))"),0.0)</f>
        <v>0</v>
      </c>
      <c r="R7" s="14" t="s">
        <v>184</v>
      </c>
      <c r="S7" s="12">
        <f t="shared" si="8"/>
        <v>0</v>
      </c>
      <c r="T7" s="14" t="s">
        <v>171</v>
      </c>
      <c r="U7" s="12">
        <f t="shared" si="9"/>
        <v>4</v>
      </c>
      <c r="V7" s="14" t="s">
        <v>178</v>
      </c>
      <c r="W7" s="12">
        <f t="shared" si="10"/>
        <v>2</v>
      </c>
      <c r="X7" s="14" t="s">
        <v>185</v>
      </c>
      <c r="Y7" s="12">
        <f t="shared" si="11"/>
        <v>4</v>
      </c>
      <c r="Z7" s="12">
        <v>0.0</v>
      </c>
    </row>
    <row r="8">
      <c r="A8" s="14" t="s">
        <v>35</v>
      </c>
      <c r="B8" s="14" t="s">
        <v>23</v>
      </c>
      <c r="C8" s="12">
        <f t="shared" si="1"/>
        <v>0</v>
      </c>
      <c r="D8" s="14" t="s">
        <v>174</v>
      </c>
      <c r="E8" s="12">
        <f t="shared" si="2"/>
        <v>0</v>
      </c>
      <c r="F8" s="14" t="s">
        <v>24</v>
      </c>
      <c r="G8" s="12">
        <f t="shared" si="3"/>
        <v>2</v>
      </c>
      <c r="H8" s="14" t="s">
        <v>174</v>
      </c>
      <c r="I8" s="12">
        <f t="shared" si="4"/>
        <v>0</v>
      </c>
      <c r="J8" s="14" t="s">
        <v>24</v>
      </c>
      <c r="K8" s="12">
        <f t="shared" si="5"/>
        <v>2</v>
      </c>
      <c r="L8" s="14" t="s">
        <v>24</v>
      </c>
      <c r="M8" s="12">
        <f t="shared" si="6"/>
        <v>2</v>
      </c>
      <c r="N8" s="14" t="s">
        <v>23</v>
      </c>
      <c r="O8" s="12">
        <f t="shared" si="7"/>
        <v>4</v>
      </c>
      <c r="P8" s="14" t="s">
        <v>176</v>
      </c>
      <c r="Q8" s="12">
        <f>IFERROR(__xludf.DUMMYFUNCTION("if(P8=""Rare"",-4,IF(P8=""Occasional"",-2,0))"),-2.0)</f>
        <v>-2</v>
      </c>
      <c r="R8" s="14" t="s">
        <v>177</v>
      </c>
      <c r="S8" s="12">
        <f t="shared" si="8"/>
        <v>4</v>
      </c>
      <c r="T8" s="14" t="s">
        <v>174</v>
      </c>
      <c r="U8" s="12">
        <f t="shared" si="9"/>
        <v>0</v>
      </c>
      <c r="V8" s="14" t="s">
        <v>178</v>
      </c>
      <c r="W8" s="12">
        <f t="shared" si="10"/>
        <v>2</v>
      </c>
      <c r="X8" s="14" t="s">
        <v>179</v>
      </c>
      <c r="Y8" s="12">
        <f t="shared" si="11"/>
        <v>2</v>
      </c>
      <c r="Z8" s="12">
        <v>1.0</v>
      </c>
    </row>
    <row r="9">
      <c r="A9" s="14" t="s">
        <v>36</v>
      </c>
      <c r="B9" s="14" t="s">
        <v>25</v>
      </c>
      <c r="C9" s="12">
        <f t="shared" si="1"/>
        <v>4</v>
      </c>
      <c r="D9" s="14" t="s">
        <v>180</v>
      </c>
      <c r="E9" s="12">
        <f t="shared" si="2"/>
        <v>2</v>
      </c>
      <c r="F9" s="14" t="s">
        <v>23</v>
      </c>
      <c r="G9" s="12">
        <f t="shared" si="3"/>
        <v>0</v>
      </c>
      <c r="H9" s="14" t="s">
        <v>174</v>
      </c>
      <c r="I9" s="12">
        <f t="shared" si="4"/>
        <v>0</v>
      </c>
      <c r="J9" s="14" t="s">
        <v>25</v>
      </c>
      <c r="K9" s="12">
        <f t="shared" si="5"/>
        <v>4</v>
      </c>
      <c r="L9" s="14" t="s">
        <v>24</v>
      </c>
      <c r="M9" s="12">
        <f t="shared" si="6"/>
        <v>2</v>
      </c>
      <c r="N9" s="14" t="s">
        <v>24</v>
      </c>
      <c r="O9" s="12">
        <f t="shared" si="7"/>
        <v>2</v>
      </c>
      <c r="P9" s="14" t="s">
        <v>176</v>
      </c>
      <c r="Q9" s="12">
        <f>IFERROR(__xludf.DUMMYFUNCTION("if(P9=""Rare"",-4,IF(P9=""Occasional"",-2,0))"),-2.0)</f>
        <v>-2</v>
      </c>
      <c r="R9" s="15" t="s">
        <v>177</v>
      </c>
      <c r="S9" s="12">
        <f t="shared" si="8"/>
        <v>4</v>
      </c>
      <c r="T9" s="14" t="s">
        <v>174</v>
      </c>
      <c r="U9" s="12">
        <f t="shared" si="9"/>
        <v>0</v>
      </c>
      <c r="V9" s="14" t="s">
        <v>186</v>
      </c>
      <c r="W9" s="12">
        <f t="shared" si="10"/>
        <v>0</v>
      </c>
      <c r="X9" s="14" t="s">
        <v>185</v>
      </c>
      <c r="Y9" s="12">
        <f t="shared" si="11"/>
        <v>4</v>
      </c>
      <c r="Z9" s="12">
        <v>1.0</v>
      </c>
    </row>
    <row r="10">
      <c r="A10" s="14" t="s">
        <v>37</v>
      </c>
      <c r="B10" s="14" t="s">
        <v>25</v>
      </c>
      <c r="C10" s="12">
        <f t="shared" si="1"/>
        <v>4</v>
      </c>
      <c r="D10" s="14" t="s">
        <v>174</v>
      </c>
      <c r="E10" s="12">
        <f t="shared" si="2"/>
        <v>0</v>
      </c>
      <c r="F10" s="14" t="s">
        <v>23</v>
      </c>
      <c r="G10" s="12">
        <f t="shared" si="3"/>
        <v>0</v>
      </c>
      <c r="H10" s="14" t="s">
        <v>174</v>
      </c>
      <c r="I10" s="12">
        <f t="shared" si="4"/>
        <v>0</v>
      </c>
      <c r="J10" s="14" t="s">
        <v>25</v>
      </c>
      <c r="K10" s="12">
        <f t="shared" si="5"/>
        <v>4</v>
      </c>
      <c r="L10" s="14" t="s">
        <v>24</v>
      </c>
      <c r="M10" s="12">
        <f t="shared" si="6"/>
        <v>2</v>
      </c>
      <c r="N10" s="14" t="s">
        <v>24</v>
      </c>
      <c r="O10" s="12">
        <f t="shared" si="7"/>
        <v>2</v>
      </c>
      <c r="P10" s="14" t="s">
        <v>176</v>
      </c>
      <c r="Q10" s="12">
        <f>IFERROR(__xludf.DUMMYFUNCTION("if(P10=""Rare"",-4,IF(P10=""Occasional"",-2,0))"),-2.0)</f>
        <v>-2</v>
      </c>
      <c r="R10" s="14" t="s">
        <v>177</v>
      </c>
      <c r="S10" s="12">
        <f t="shared" si="8"/>
        <v>4</v>
      </c>
      <c r="T10" s="14" t="s">
        <v>171</v>
      </c>
      <c r="U10" s="12">
        <f t="shared" si="9"/>
        <v>4</v>
      </c>
      <c r="V10" s="14" t="s">
        <v>174</v>
      </c>
      <c r="W10" s="12">
        <f t="shared" si="10"/>
        <v>4</v>
      </c>
      <c r="X10" s="14" t="s">
        <v>185</v>
      </c>
      <c r="Y10" s="12">
        <f t="shared" si="11"/>
        <v>4</v>
      </c>
      <c r="Z10" s="12">
        <v>0.0</v>
      </c>
    </row>
    <row r="11">
      <c r="A11" s="14" t="s">
        <v>187</v>
      </c>
      <c r="B11" s="14" t="s">
        <v>24</v>
      </c>
      <c r="C11" s="12">
        <f t="shared" si="1"/>
        <v>2</v>
      </c>
      <c r="D11" s="14" t="s">
        <v>180</v>
      </c>
      <c r="E11" s="12">
        <f t="shared" si="2"/>
        <v>2</v>
      </c>
      <c r="F11" s="14" t="s">
        <v>23</v>
      </c>
      <c r="G11" s="12">
        <f t="shared" si="3"/>
        <v>0</v>
      </c>
      <c r="H11" s="14" t="s">
        <v>174</v>
      </c>
      <c r="I11" s="12">
        <f t="shared" si="4"/>
        <v>0</v>
      </c>
      <c r="J11" s="14" t="s">
        <v>25</v>
      </c>
      <c r="K11" s="12">
        <f t="shared" si="5"/>
        <v>4</v>
      </c>
      <c r="L11" s="14" t="s">
        <v>24</v>
      </c>
      <c r="M11" s="12">
        <f t="shared" si="6"/>
        <v>2</v>
      </c>
      <c r="N11" s="14" t="s">
        <v>25</v>
      </c>
      <c r="O11" s="12">
        <f t="shared" si="7"/>
        <v>0</v>
      </c>
      <c r="P11" s="14" t="s">
        <v>172</v>
      </c>
      <c r="Q11" s="12">
        <f>IFERROR(__xludf.DUMMYFUNCTION("if(P11=""Rare"",-4,IF(P11=""Occasional"",-2,0))"),-4.0)</f>
        <v>-4</v>
      </c>
      <c r="R11" s="14" t="s">
        <v>184</v>
      </c>
      <c r="S11" s="12">
        <f t="shared" si="8"/>
        <v>0</v>
      </c>
      <c r="T11" s="14" t="s">
        <v>183</v>
      </c>
      <c r="U11" s="12">
        <f t="shared" si="9"/>
        <v>2</v>
      </c>
      <c r="V11" s="15" t="s">
        <v>186</v>
      </c>
      <c r="W11" s="12">
        <f t="shared" si="10"/>
        <v>0</v>
      </c>
      <c r="X11" s="14" t="s">
        <v>179</v>
      </c>
      <c r="Y11" s="12">
        <f t="shared" si="11"/>
        <v>2</v>
      </c>
      <c r="Z11" s="12">
        <v>1.0</v>
      </c>
    </row>
    <row r="12">
      <c r="A12" s="14" t="s">
        <v>39</v>
      </c>
      <c r="B12" s="14" t="s">
        <v>24</v>
      </c>
      <c r="C12" s="12">
        <f t="shared" si="1"/>
        <v>2</v>
      </c>
      <c r="D12" s="14" t="s">
        <v>174</v>
      </c>
      <c r="E12" s="12">
        <f t="shared" si="2"/>
        <v>0</v>
      </c>
      <c r="F12" s="14" t="s">
        <v>23</v>
      </c>
      <c r="G12" s="12">
        <f t="shared" si="3"/>
        <v>0</v>
      </c>
      <c r="H12" s="14" t="s">
        <v>174</v>
      </c>
      <c r="I12" s="12">
        <f t="shared" si="4"/>
        <v>0</v>
      </c>
      <c r="J12" s="14" t="s">
        <v>24</v>
      </c>
      <c r="K12" s="12">
        <f t="shared" si="5"/>
        <v>2</v>
      </c>
      <c r="L12" s="14" t="s">
        <v>24</v>
      </c>
      <c r="M12" s="12">
        <f t="shared" si="6"/>
        <v>2</v>
      </c>
      <c r="N12" s="14" t="s">
        <v>24</v>
      </c>
      <c r="O12" s="12">
        <f t="shared" si="7"/>
        <v>2</v>
      </c>
      <c r="P12" s="14" t="s">
        <v>182</v>
      </c>
      <c r="Q12" s="12">
        <f>IFERROR(__xludf.DUMMYFUNCTION("if(P12=""Rare"",-4,IF(P12=""Occasional"",-2,0))"),0.0)</f>
        <v>0</v>
      </c>
      <c r="R12" s="14" t="s">
        <v>173</v>
      </c>
      <c r="S12" s="12">
        <f t="shared" si="8"/>
        <v>2</v>
      </c>
      <c r="T12" s="14" t="s">
        <v>174</v>
      </c>
      <c r="U12" s="12">
        <f t="shared" si="9"/>
        <v>0</v>
      </c>
      <c r="V12" s="14" t="s">
        <v>174</v>
      </c>
      <c r="W12" s="12">
        <f t="shared" si="10"/>
        <v>4</v>
      </c>
      <c r="X12" s="14" t="s">
        <v>175</v>
      </c>
      <c r="Y12" s="12">
        <f t="shared" si="11"/>
        <v>0</v>
      </c>
      <c r="Z12" s="12">
        <v>1.0</v>
      </c>
    </row>
    <row r="13">
      <c r="A13" s="14" t="s">
        <v>41</v>
      </c>
      <c r="B13" s="14" t="s">
        <v>23</v>
      </c>
      <c r="C13" s="12">
        <f t="shared" si="1"/>
        <v>0</v>
      </c>
      <c r="D13" s="14" t="s">
        <v>174</v>
      </c>
      <c r="E13" s="12">
        <f t="shared" si="2"/>
        <v>0</v>
      </c>
      <c r="F13" s="14" t="s">
        <v>23</v>
      </c>
      <c r="G13" s="12">
        <f t="shared" si="3"/>
        <v>0</v>
      </c>
      <c r="H13" s="14" t="s">
        <v>171</v>
      </c>
      <c r="I13" s="12">
        <f t="shared" si="4"/>
        <v>4</v>
      </c>
      <c r="J13" s="14" t="s">
        <v>23</v>
      </c>
      <c r="K13" s="12">
        <f t="shared" si="5"/>
        <v>0</v>
      </c>
      <c r="L13" s="14" t="s">
        <v>24</v>
      </c>
      <c r="M13" s="12">
        <f t="shared" si="6"/>
        <v>2</v>
      </c>
      <c r="N13" s="14" t="s">
        <v>23</v>
      </c>
      <c r="O13" s="12">
        <f t="shared" si="7"/>
        <v>4</v>
      </c>
      <c r="P13" s="14" t="s">
        <v>176</v>
      </c>
      <c r="Q13" s="12">
        <f>IFERROR(__xludf.DUMMYFUNCTION("if(P13=""Rare"",-4,IF(P13=""Occasional"",-2,0))"),-2.0)</f>
        <v>-2</v>
      </c>
      <c r="R13" s="14" t="s">
        <v>177</v>
      </c>
      <c r="S13" s="12">
        <f t="shared" si="8"/>
        <v>4</v>
      </c>
      <c r="T13" s="14" t="s">
        <v>171</v>
      </c>
      <c r="U13" s="12">
        <f t="shared" si="9"/>
        <v>4</v>
      </c>
      <c r="V13" s="14" t="s">
        <v>178</v>
      </c>
      <c r="W13" s="12">
        <f t="shared" si="10"/>
        <v>2</v>
      </c>
      <c r="X13" s="14" t="s">
        <v>179</v>
      </c>
      <c r="Y13" s="12">
        <f t="shared" si="11"/>
        <v>2</v>
      </c>
      <c r="Z13" s="12">
        <v>1.0</v>
      </c>
    </row>
    <row r="14">
      <c r="A14" s="14" t="s">
        <v>42</v>
      </c>
      <c r="B14" s="14" t="s">
        <v>24</v>
      </c>
      <c r="C14" s="12">
        <f t="shared" si="1"/>
        <v>2</v>
      </c>
      <c r="D14" s="14" t="s">
        <v>171</v>
      </c>
      <c r="E14" s="12">
        <f t="shared" si="2"/>
        <v>4</v>
      </c>
      <c r="F14" s="14" t="s">
        <v>24</v>
      </c>
      <c r="G14" s="12">
        <f t="shared" si="3"/>
        <v>2</v>
      </c>
      <c r="H14" s="14" t="s">
        <v>171</v>
      </c>
      <c r="I14" s="12">
        <f t="shared" si="4"/>
        <v>4</v>
      </c>
      <c r="J14" s="14" t="s">
        <v>23</v>
      </c>
      <c r="K14" s="12">
        <f t="shared" si="5"/>
        <v>0</v>
      </c>
      <c r="L14" s="14" t="s">
        <v>23</v>
      </c>
      <c r="M14" s="12">
        <f t="shared" si="6"/>
        <v>0</v>
      </c>
      <c r="N14" s="14" t="s">
        <v>23</v>
      </c>
      <c r="O14" s="12">
        <f t="shared" si="7"/>
        <v>4</v>
      </c>
      <c r="P14" s="14" t="s">
        <v>172</v>
      </c>
      <c r="Q14" s="12">
        <f>IFERROR(__xludf.DUMMYFUNCTION("if(P14=""Rare"",-4,IF(P14=""Occasional"",-2,0))"),-4.0)</f>
        <v>-4</v>
      </c>
      <c r="R14" s="14" t="s">
        <v>177</v>
      </c>
      <c r="S14" s="12">
        <f t="shared" si="8"/>
        <v>4</v>
      </c>
      <c r="T14" s="14"/>
      <c r="U14" s="12"/>
      <c r="V14" s="14" t="s">
        <v>178</v>
      </c>
      <c r="W14" s="12">
        <f t="shared" si="10"/>
        <v>2</v>
      </c>
      <c r="X14" s="14" t="s">
        <v>179</v>
      </c>
      <c r="Y14" s="12">
        <f t="shared" si="11"/>
        <v>2</v>
      </c>
      <c r="Z14" s="12">
        <v>1.0</v>
      </c>
    </row>
    <row r="15">
      <c r="A15" s="14" t="s">
        <v>43</v>
      </c>
      <c r="B15" s="14" t="s">
        <v>25</v>
      </c>
      <c r="C15" s="12">
        <f t="shared" si="1"/>
        <v>4</v>
      </c>
      <c r="D15" s="14" t="s">
        <v>180</v>
      </c>
      <c r="E15" s="12">
        <f t="shared" si="2"/>
        <v>2</v>
      </c>
      <c r="F15" s="14" t="s">
        <v>25</v>
      </c>
      <c r="G15" s="12">
        <f t="shared" si="3"/>
        <v>4</v>
      </c>
      <c r="H15" s="14" t="s">
        <v>174</v>
      </c>
      <c r="I15" s="12">
        <f t="shared" si="4"/>
        <v>0</v>
      </c>
      <c r="J15" s="14" t="s">
        <v>25</v>
      </c>
      <c r="K15" s="12">
        <f t="shared" si="5"/>
        <v>4</v>
      </c>
      <c r="L15" s="14" t="s">
        <v>25</v>
      </c>
      <c r="M15" s="12">
        <f t="shared" si="6"/>
        <v>4</v>
      </c>
      <c r="N15" s="14" t="s">
        <v>24</v>
      </c>
      <c r="O15" s="12">
        <f t="shared" si="7"/>
        <v>2</v>
      </c>
      <c r="P15" s="14" t="s">
        <v>176</v>
      </c>
      <c r="Q15" s="12">
        <f>IFERROR(__xludf.DUMMYFUNCTION("if(P15=""Rare"",-4,IF(P15=""Occasional"",-2,0))"),-2.0)</f>
        <v>-2</v>
      </c>
      <c r="R15" s="14" t="s">
        <v>173</v>
      </c>
      <c r="S15" s="12">
        <f t="shared" si="8"/>
        <v>2</v>
      </c>
      <c r="T15" s="14" t="s">
        <v>171</v>
      </c>
      <c r="U15" s="12">
        <f t="shared" ref="U15:U67" si="12">if(T15="None",0,IF(T15="Mild",2,4))</f>
        <v>4</v>
      </c>
      <c r="V15" s="14" t="s">
        <v>178</v>
      </c>
      <c r="W15" s="12">
        <f t="shared" si="10"/>
        <v>2</v>
      </c>
      <c r="X15" s="14" t="s">
        <v>179</v>
      </c>
      <c r="Y15" s="12">
        <f t="shared" si="11"/>
        <v>2</v>
      </c>
      <c r="Z15" s="12">
        <v>0.0</v>
      </c>
    </row>
    <row r="16">
      <c r="A16" s="14" t="s">
        <v>44</v>
      </c>
      <c r="B16" s="14" t="s">
        <v>23</v>
      </c>
      <c r="C16" s="12">
        <f t="shared" si="1"/>
        <v>0</v>
      </c>
      <c r="D16" s="14" t="s">
        <v>171</v>
      </c>
      <c r="E16" s="12">
        <f t="shared" si="2"/>
        <v>4</v>
      </c>
      <c r="F16" s="14" t="s">
        <v>25</v>
      </c>
      <c r="G16" s="12">
        <f t="shared" si="3"/>
        <v>4</v>
      </c>
      <c r="H16" s="14" t="s">
        <v>174</v>
      </c>
      <c r="I16" s="12">
        <f t="shared" si="4"/>
        <v>0</v>
      </c>
      <c r="J16" s="14" t="s">
        <v>24</v>
      </c>
      <c r="K16" s="12">
        <f t="shared" si="5"/>
        <v>2</v>
      </c>
      <c r="L16" s="14" t="s">
        <v>23</v>
      </c>
      <c r="M16" s="12">
        <f t="shared" si="6"/>
        <v>0</v>
      </c>
      <c r="N16" s="14" t="s">
        <v>25</v>
      </c>
      <c r="O16" s="12">
        <f t="shared" si="7"/>
        <v>0</v>
      </c>
      <c r="P16" s="14" t="s">
        <v>172</v>
      </c>
      <c r="Q16" s="12">
        <f>IFERROR(__xludf.DUMMYFUNCTION("if(P16=""Rare"",-4,IF(P16=""Occasional"",-2,0))"),-4.0)</f>
        <v>-4</v>
      </c>
      <c r="R16" s="14" t="s">
        <v>173</v>
      </c>
      <c r="S16" s="12">
        <f t="shared" si="8"/>
        <v>2</v>
      </c>
      <c r="T16" s="14" t="s">
        <v>183</v>
      </c>
      <c r="U16" s="12">
        <f t="shared" si="12"/>
        <v>2</v>
      </c>
      <c r="V16" s="14" t="s">
        <v>186</v>
      </c>
      <c r="W16" s="12">
        <f t="shared" si="10"/>
        <v>0</v>
      </c>
      <c r="X16" s="14" t="s">
        <v>185</v>
      </c>
      <c r="Y16" s="12">
        <f t="shared" si="11"/>
        <v>4</v>
      </c>
      <c r="Z16" s="12">
        <v>1.0</v>
      </c>
    </row>
    <row r="17">
      <c r="A17" s="14" t="s">
        <v>45</v>
      </c>
      <c r="B17" s="14" t="s">
        <v>23</v>
      </c>
      <c r="C17" s="12">
        <f t="shared" si="1"/>
        <v>0</v>
      </c>
      <c r="D17" s="14" t="s">
        <v>174</v>
      </c>
      <c r="E17" s="12">
        <f t="shared" si="2"/>
        <v>0</v>
      </c>
      <c r="F17" s="14" t="s">
        <v>24</v>
      </c>
      <c r="G17" s="12">
        <f t="shared" si="3"/>
        <v>2</v>
      </c>
      <c r="H17" s="14" t="s">
        <v>181</v>
      </c>
      <c r="I17" s="12">
        <f t="shared" si="4"/>
        <v>2</v>
      </c>
      <c r="J17" s="14" t="s">
        <v>23</v>
      </c>
      <c r="K17" s="12">
        <f t="shared" si="5"/>
        <v>0</v>
      </c>
      <c r="L17" s="14" t="s">
        <v>25</v>
      </c>
      <c r="M17" s="12">
        <f t="shared" si="6"/>
        <v>4</v>
      </c>
      <c r="N17" s="14" t="s">
        <v>24</v>
      </c>
      <c r="O17" s="12">
        <f t="shared" si="7"/>
        <v>2</v>
      </c>
      <c r="P17" s="14" t="s">
        <v>182</v>
      </c>
      <c r="Q17" s="12">
        <f>IFERROR(__xludf.DUMMYFUNCTION("if(P17=""Rare"",-4,IF(P17=""Occasional"",-2,0))"),0.0)</f>
        <v>0</v>
      </c>
      <c r="R17" s="14" t="s">
        <v>177</v>
      </c>
      <c r="S17" s="12">
        <f t="shared" si="8"/>
        <v>4</v>
      </c>
      <c r="T17" s="14" t="s">
        <v>171</v>
      </c>
      <c r="U17" s="12">
        <f t="shared" si="12"/>
        <v>4</v>
      </c>
      <c r="V17" s="14" t="s">
        <v>186</v>
      </c>
      <c r="W17" s="12">
        <f t="shared" si="10"/>
        <v>0</v>
      </c>
      <c r="X17" s="14" t="s">
        <v>185</v>
      </c>
      <c r="Y17" s="12">
        <f t="shared" si="11"/>
        <v>4</v>
      </c>
      <c r="Z17" s="12">
        <v>0.0</v>
      </c>
    </row>
    <row r="18">
      <c r="A18" s="14" t="s">
        <v>46</v>
      </c>
      <c r="B18" s="14" t="s">
        <v>23</v>
      </c>
      <c r="C18" s="12">
        <f t="shared" si="1"/>
        <v>0</v>
      </c>
      <c r="D18" s="14" t="s">
        <v>174</v>
      </c>
      <c r="E18" s="12">
        <f t="shared" si="2"/>
        <v>0</v>
      </c>
      <c r="F18" s="14" t="s">
        <v>23</v>
      </c>
      <c r="G18" s="12">
        <f t="shared" si="3"/>
        <v>0</v>
      </c>
      <c r="H18" s="14" t="s">
        <v>171</v>
      </c>
      <c r="I18" s="12">
        <f t="shared" si="4"/>
        <v>4</v>
      </c>
      <c r="J18" s="14" t="s">
        <v>25</v>
      </c>
      <c r="K18" s="12">
        <f t="shared" si="5"/>
        <v>4</v>
      </c>
      <c r="L18" s="14" t="s">
        <v>24</v>
      </c>
      <c r="M18" s="12">
        <f t="shared" si="6"/>
        <v>2</v>
      </c>
      <c r="N18" s="14" t="s">
        <v>24</v>
      </c>
      <c r="O18" s="12">
        <f t="shared" si="7"/>
        <v>2</v>
      </c>
      <c r="P18" s="14" t="s">
        <v>176</v>
      </c>
      <c r="Q18" s="12">
        <f>IFERROR(__xludf.DUMMYFUNCTION("if(P18=""Rare"",-4,IF(P18=""Occasional"",-2,0))"),-2.0)</f>
        <v>-2</v>
      </c>
      <c r="R18" s="14" t="s">
        <v>177</v>
      </c>
      <c r="S18" s="12">
        <f t="shared" si="8"/>
        <v>4</v>
      </c>
      <c r="T18" s="14" t="s">
        <v>174</v>
      </c>
      <c r="U18" s="12">
        <f t="shared" si="12"/>
        <v>0</v>
      </c>
      <c r="V18" s="14" t="s">
        <v>186</v>
      </c>
      <c r="W18" s="12">
        <f t="shared" si="10"/>
        <v>0</v>
      </c>
      <c r="X18" s="14" t="s">
        <v>179</v>
      </c>
      <c r="Y18" s="12">
        <f t="shared" si="11"/>
        <v>2</v>
      </c>
      <c r="Z18" s="12">
        <v>1.0</v>
      </c>
    </row>
    <row r="19">
      <c r="A19" s="14" t="s">
        <v>47</v>
      </c>
      <c r="B19" s="14" t="s">
        <v>25</v>
      </c>
      <c r="C19" s="12">
        <f t="shared" si="1"/>
        <v>4</v>
      </c>
      <c r="D19" s="14" t="s">
        <v>174</v>
      </c>
      <c r="E19" s="12">
        <f t="shared" si="2"/>
        <v>0</v>
      </c>
      <c r="F19" s="14" t="s">
        <v>24</v>
      </c>
      <c r="G19" s="12">
        <f t="shared" si="3"/>
        <v>2</v>
      </c>
      <c r="H19" s="14" t="s">
        <v>174</v>
      </c>
      <c r="I19" s="12">
        <f t="shared" si="4"/>
        <v>0</v>
      </c>
      <c r="J19" s="14" t="s">
        <v>23</v>
      </c>
      <c r="K19" s="12">
        <f t="shared" si="5"/>
        <v>0</v>
      </c>
      <c r="L19" s="14" t="s">
        <v>24</v>
      </c>
      <c r="M19" s="12">
        <f t="shared" si="6"/>
        <v>2</v>
      </c>
      <c r="N19" s="14" t="s">
        <v>23</v>
      </c>
      <c r="O19" s="12">
        <f t="shared" si="7"/>
        <v>4</v>
      </c>
      <c r="P19" s="14" t="s">
        <v>182</v>
      </c>
      <c r="Q19" s="12">
        <f>IFERROR(__xludf.DUMMYFUNCTION("if(P19=""Rare"",-4,IF(P19=""Occasional"",-2,0))"),0.0)</f>
        <v>0</v>
      </c>
      <c r="R19" s="14" t="s">
        <v>173</v>
      </c>
      <c r="S19" s="12">
        <f t="shared" si="8"/>
        <v>2</v>
      </c>
      <c r="T19" s="14" t="s">
        <v>171</v>
      </c>
      <c r="U19" s="12">
        <f t="shared" si="12"/>
        <v>4</v>
      </c>
      <c r="V19" s="14" t="s">
        <v>178</v>
      </c>
      <c r="W19" s="12">
        <f t="shared" si="10"/>
        <v>2</v>
      </c>
      <c r="X19" s="14" t="s">
        <v>185</v>
      </c>
      <c r="Y19" s="12">
        <f t="shared" si="11"/>
        <v>4</v>
      </c>
      <c r="Z19" s="12">
        <v>0.0</v>
      </c>
    </row>
    <row r="20">
      <c r="A20" s="14" t="s">
        <v>51</v>
      </c>
      <c r="B20" s="14" t="s">
        <v>24</v>
      </c>
      <c r="C20" s="12">
        <f t="shared" si="1"/>
        <v>2</v>
      </c>
      <c r="D20" s="14" t="s">
        <v>174</v>
      </c>
      <c r="E20" s="12">
        <f t="shared" si="2"/>
        <v>0</v>
      </c>
      <c r="F20" s="14" t="s">
        <v>24</v>
      </c>
      <c r="G20" s="12">
        <f t="shared" si="3"/>
        <v>2</v>
      </c>
      <c r="H20" s="14" t="s">
        <v>174</v>
      </c>
      <c r="I20" s="12">
        <f t="shared" si="4"/>
        <v>0</v>
      </c>
      <c r="J20" s="14" t="s">
        <v>23</v>
      </c>
      <c r="K20" s="12">
        <f t="shared" si="5"/>
        <v>0</v>
      </c>
      <c r="L20" s="14" t="s">
        <v>23</v>
      </c>
      <c r="M20" s="12">
        <f t="shared" si="6"/>
        <v>0</v>
      </c>
      <c r="N20" s="14" t="s">
        <v>24</v>
      </c>
      <c r="O20" s="12">
        <f t="shared" si="7"/>
        <v>2</v>
      </c>
      <c r="P20" s="14" t="s">
        <v>182</v>
      </c>
      <c r="Q20" s="12">
        <f>IFERROR(__xludf.DUMMYFUNCTION("if(P20=""Rare"",-4,IF(P20=""Occasional"",-2,0))"),0.0)</f>
        <v>0</v>
      </c>
      <c r="R20" s="14" t="s">
        <v>177</v>
      </c>
      <c r="S20" s="12">
        <f t="shared" si="8"/>
        <v>4</v>
      </c>
      <c r="T20" s="14" t="s">
        <v>174</v>
      </c>
      <c r="U20" s="12">
        <f t="shared" si="12"/>
        <v>0</v>
      </c>
      <c r="V20" s="14" t="s">
        <v>174</v>
      </c>
      <c r="W20" s="12">
        <f t="shared" si="10"/>
        <v>4</v>
      </c>
      <c r="X20" s="14" t="s">
        <v>185</v>
      </c>
      <c r="Y20" s="12">
        <f t="shared" si="11"/>
        <v>4</v>
      </c>
      <c r="Z20" s="12">
        <v>0.0</v>
      </c>
    </row>
    <row r="21">
      <c r="A21" s="14" t="s">
        <v>53</v>
      </c>
      <c r="B21" s="14" t="s">
        <v>24</v>
      </c>
      <c r="C21" s="12">
        <f t="shared" si="1"/>
        <v>2</v>
      </c>
      <c r="D21" s="14" t="s">
        <v>171</v>
      </c>
      <c r="E21" s="12">
        <f t="shared" si="2"/>
        <v>4</v>
      </c>
      <c r="F21" s="14" t="s">
        <v>25</v>
      </c>
      <c r="G21" s="12">
        <f t="shared" si="3"/>
        <v>4</v>
      </c>
      <c r="H21" s="14" t="s">
        <v>171</v>
      </c>
      <c r="I21" s="12">
        <f t="shared" si="4"/>
        <v>4</v>
      </c>
      <c r="J21" s="14" t="s">
        <v>24</v>
      </c>
      <c r="K21" s="12">
        <f t="shared" si="5"/>
        <v>2</v>
      </c>
      <c r="L21" s="14" t="s">
        <v>25</v>
      </c>
      <c r="M21" s="12">
        <f t="shared" si="6"/>
        <v>4</v>
      </c>
      <c r="N21" s="14" t="s">
        <v>25</v>
      </c>
      <c r="O21" s="12">
        <f t="shared" si="7"/>
        <v>0</v>
      </c>
      <c r="P21" s="14" t="s">
        <v>176</v>
      </c>
      <c r="Q21" s="12">
        <f>IFERROR(__xludf.DUMMYFUNCTION("if(P21=""Rare"",-4,IF(P21=""Occasional"",-2,0))"),-2.0)</f>
        <v>-2</v>
      </c>
      <c r="R21" s="14" t="s">
        <v>184</v>
      </c>
      <c r="S21" s="12">
        <f t="shared" si="8"/>
        <v>0</v>
      </c>
      <c r="T21" s="14" t="s">
        <v>174</v>
      </c>
      <c r="U21" s="12">
        <f t="shared" si="12"/>
        <v>0</v>
      </c>
      <c r="V21" s="14" t="s">
        <v>178</v>
      </c>
      <c r="W21" s="12">
        <f t="shared" si="10"/>
        <v>2</v>
      </c>
      <c r="X21" s="14" t="s">
        <v>179</v>
      </c>
      <c r="Y21" s="12">
        <f t="shared" si="11"/>
        <v>2</v>
      </c>
      <c r="Z21" s="12">
        <v>0.0</v>
      </c>
    </row>
    <row r="22">
      <c r="A22" s="14" t="s">
        <v>55</v>
      </c>
      <c r="B22" s="14" t="s">
        <v>23</v>
      </c>
      <c r="C22" s="12">
        <f t="shared" si="1"/>
        <v>0</v>
      </c>
      <c r="D22" s="14" t="s">
        <v>174</v>
      </c>
      <c r="E22" s="12">
        <f t="shared" si="2"/>
        <v>0</v>
      </c>
      <c r="F22" s="14" t="s">
        <v>23</v>
      </c>
      <c r="G22" s="12">
        <f t="shared" si="3"/>
        <v>0</v>
      </c>
      <c r="H22" s="14" t="s">
        <v>181</v>
      </c>
      <c r="I22" s="12">
        <f t="shared" si="4"/>
        <v>2</v>
      </c>
      <c r="J22" s="14" t="s">
        <v>24</v>
      </c>
      <c r="K22" s="12">
        <f t="shared" si="5"/>
        <v>2</v>
      </c>
      <c r="L22" s="14" t="s">
        <v>24</v>
      </c>
      <c r="M22" s="12">
        <f t="shared" si="6"/>
        <v>2</v>
      </c>
      <c r="N22" s="14" t="s">
        <v>23</v>
      </c>
      <c r="O22" s="12">
        <f t="shared" si="7"/>
        <v>4</v>
      </c>
      <c r="P22" s="14" t="s">
        <v>172</v>
      </c>
      <c r="Q22" s="12">
        <f>IFERROR(__xludf.DUMMYFUNCTION("if(P22=""Rare"",-4,IF(P22=""Occasional"",-2,0))"),-4.0)</f>
        <v>-4</v>
      </c>
      <c r="R22" s="14" t="s">
        <v>173</v>
      </c>
      <c r="S22" s="12">
        <f t="shared" si="8"/>
        <v>2</v>
      </c>
      <c r="T22" s="14" t="s">
        <v>174</v>
      </c>
      <c r="U22" s="12">
        <f t="shared" si="12"/>
        <v>0</v>
      </c>
      <c r="V22" s="14" t="s">
        <v>178</v>
      </c>
      <c r="W22" s="12">
        <f t="shared" si="10"/>
        <v>2</v>
      </c>
      <c r="X22" s="14" t="s">
        <v>185</v>
      </c>
      <c r="Y22" s="12">
        <f t="shared" si="11"/>
        <v>4</v>
      </c>
      <c r="Z22" s="12">
        <v>1.0</v>
      </c>
    </row>
    <row r="23">
      <c r="A23" s="14" t="s">
        <v>57</v>
      </c>
      <c r="B23" s="14" t="s">
        <v>23</v>
      </c>
      <c r="C23" s="12">
        <f t="shared" si="1"/>
        <v>0</v>
      </c>
      <c r="D23" s="14" t="s">
        <v>174</v>
      </c>
      <c r="E23" s="12">
        <f t="shared" si="2"/>
        <v>0</v>
      </c>
      <c r="F23" s="14" t="s">
        <v>25</v>
      </c>
      <c r="G23" s="12">
        <f t="shared" si="3"/>
        <v>4</v>
      </c>
      <c r="H23" s="14" t="s">
        <v>171</v>
      </c>
      <c r="I23" s="12">
        <f t="shared" si="4"/>
        <v>4</v>
      </c>
      <c r="J23" s="14" t="s">
        <v>25</v>
      </c>
      <c r="K23" s="12">
        <f t="shared" si="5"/>
        <v>4</v>
      </c>
      <c r="L23" s="14" t="s">
        <v>23</v>
      </c>
      <c r="M23" s="12">
        <f t="shared" si="6"/>
        <v>0</v>
      </c>
      <c r="N23" s="14" t="s">
        <v>24</v>
      </c>
      <c r="O23" s="12">
        <f t="shared" si="7"/>
        <v>2</v>
      </c>
      <c r="P23" s="14" t="s">
        <v>182</v>
      </c>
      <c r="Q23" s="12">
        <f>IFERROR(__xludf.DUMMYFUNCTION("if(P23=""Rare"",-4,IF(P23=""Occasional"",-2,0))"),0.0)</f>
        <v>0</v>
      </c>
      <c r="R23" s="14" t="s">
        <v>184</v>
      </c>
      <c r="S23" s="12">
        <f t="shared" si="8"/>
        <v>0</v>
      </c>
      <c r="T23" s="14" t="s">
        <v>171</v>
      </c>
      <c r="U23" s="12">
        <f t="shared" si="12"/>
        <v>4</v>
      </c>
      <c r="V23" s="14" t="s">
        <v>186</v>
      </c>
      <c r="W23" s="12">
        <f t="shared" si="10"/>
        <v>0</v>
      </c>
      <c r="X23" s="14" t="s">
        <v>185</v>
      </c>
      <c r="Y23" s="12">
        <f t="shared" si="11"/>
        <v>4</v>
      </c>
      <c r="Z23" s="12">
        <v>0.0</v>
      </c>
    </row>
    <row r="24">
      <c r="A24" s="14" t="s">
        <v>59</v>
      </c>
      <c r="B24" s="14" t="s">
        <v>25</v>
      </c>
      <c r="C24" s="12">
        <f t="shared" si="1"/>
        <v>4</v>
      </c>
      <c r="D24" s="14" t="s">
        <v>171</v>
      </c>
      <c r="E24" s="12">
        <f t="shared" si="2"/>
        <v>4</v>
      </c>
      <c r="F24" s="14" t="s">
        <v>23</v>
      </c>
      <c r="G24" s="12">
        <f t="shared" si="3"/>
        <v>0</v>
      </c>
      <c r="H24" s="14" t="s">
        <v>171</v>
      </c>
      <c r="I24" s="12">
        <f t="shared" si="4"/>
        <v>4</v>
      </c>
      <c r="J24" s="14" t="s">
        <v>25</v>
      </c>
      <c r="K24" s="12">
        <f t="shared" si="5"/>
        <v>4</v>
      </c>
      <c r="L24" s="14" t="s">
        <v>24</v>
      </c>
      <c r="M24" s="12">
        <f t="shared" si="6"/>
        <v>2</v>
      </c>
      <c r="N24" s="14" t="s">
        <v>23</v>
      </c>
      <c r="O24" s="12">
        <f t="shared" si="7"/>
        <v>4</v>
      </c>
      <c r="P24" s="14" t="s">
        <v>172</v>
      </c>
      <c r="Q24" s="12">
        <f>IFERROR(__xludf.DUMMYFUNCTION("if(P24=""Rare"",-4,IF(P24=""Occasional"",-2,0))"),-4.0)</f>
        <v>-4</v>
      </c>
      <c r="R24" s="14" t="s">
        <v>173</v>
      </c>
      <c r="S24" s="12">
        <f t="shared" si="8"/>
        <v>2</v>
      </c>
      <c r="T24" s="14" t="s">
        <v>171</v>
      </c>
      <c r="U24" s="12">
        <f t="shared" si="12"/>
        <v>4</v>
      </c>
      <c r="V24" s="14" t="s">
        <v>174</v>
      </c>
      <c r="W24" s="12">
        <f t="shared" si="10"/>
        <v>4</v>
      </c>
      <c r="X24" s="14" t="s">
        <v>175</v>
      </c>
      <c r="Y24" s="12">
        <f t="shared" si="11"/>
        <v>0</v>
      </c>
      <c r="Z24" s="12">
        <v>0.0</v>
      </c>
    </row>
    <row r="25">
      <c r="A25" s="14" t="s">
        <v>60</v>
      </c>
      <c r="B25" s="14" t="s">
        <v>23</v>
      </c>
      <c r="C25" s="12">
        <f t="shared" si="1"/>
        <v>0</v>
      </c>
      <c r="D25" s="14" t="s">
        <v>174</v>
      </c>
      <c r="E25" s="12">
        <f t="shared" si="2"/>
        <v>0</v>
      </c>
      <c r="F25" s="14" t="s">
        <v>24</v>
      </c>
      <c r="G25" s="12">
        <f t="shared" si="3"/>
        <v>2</v>
      </c>
      <c r="H25" s="14" t="s">
        <v>174</v>
      </c>
      <c r="I25" s="12">
        <f t="shared" si="4"/>
        <v>0</v>
      </c>
      <c r="J25" s="14" t="s">
        <v>24</v>
      </c>
      <c r="K25" s="12">
        <f t="shared" si="5"/>
        <v>2</v>
      </c>
      <c r="L25" s="14" t="s">
        <v>23</v>
      </c>
      <c r="M25" s="12">
        <f t="shared" si="6"/>
        <v>0</v>
      </c>
      <c r="N25" s="14" t="s">
        <v>24</v>
      </c>
      <c r="O25" s="12">
        <f t="shared" si="7"/>
        <v>2</v>
      </c>
      <c r="P25" s="14" t="s">
        <v>172</v>
      </c>
      <c r="Q25" s="12">
        <f>IFERROR(__xludf.DUMMYFUNCTION("if(P25=""Rare"",-4,IF(P25=""Occasional"",-2,0))"),-4.0)</f>
        <v>-4</v>
      </c>
      <c r="R25" s="14" t="s">
        <v>173</v>
      </c>
      <c r="S25" s="12">
        <f t="shared" si="8"/>
        <v>2</v>
      </c>
      <c r="T25" s="14" t="s">
        <v>183</v>
      </c>
      <c r="U25" s="12">
        <f t="shared" si="12"/>
        <v>2</v>
      </c>
      <c r="V25" s="14" t="s">
        <v>174</v>
      </c>
      <c r="W25" s="12">
        <f t="shared" si="10"/>
        <v>4</v>
      </c>
      <c r="X25" s="14" t="s">
        <v>175</v>
      </c>
      <c r="Y25" s="12">
        <f t="shared" si="11"/>
        <v>0</v>
      </c>
      <c r="Z25" s="12">
        <v>1.0</v>
      </c>
    </row>
    <row r="26">
      <c r="A26" s="14" t="s">
        <v>62</v>
      </c>
      <c r="B26" s="14" t="s">
        <v>24</v>
      </c>
      <c r="C26" s="12">
        <f t="shared" si="1"/>
        <v>2</v>
      </c>
      <c r="D26" s="14" t="s">
        <v>180</v>
      </c>
      <c r="E26" s="12">
        <f t="shared" si="2"/>
        <v>2</v>
      </c>
      <c r="F26" s="14" t="s">
        <v>23</v>
      </c>
      <c r="G26" s="12">
        <f t="shared" si="3"/>
        <v>0</v>
      </c>
      <c r="H26" s="14" t="s">
        <v>181</v>
      </c>
      <c r="I26" s="12">
        <f t="shared" si="4"/>
        <v>2</v>
      </c>
      <c r="J26" s="14" t="s">
        <v>25</v>
      </c>
      <c r="K26" s="12">
        <f t="shared" si="5"/>
        <v>4</v>
      </c>
      <c r="L26" s="14" t="s">
        <v>25</v>
      </c>
      <c r="M26" s="12">
        <f t="shared" si="6"/>
        <v>4</v>
      </c>
      <c r="N26" s="14" t="s">
        <v>23</v>
      </c>
      <c r="O26" s="12">
        <f t="shared" si="7"/>
        <v>4</v>
      </c>
      <c r="P26" s="14" t="s">
        <v>176</v>
      </c>
      <c r="Q26" s="12">
        <f>IFERROR(__xludf.DUMMYFUNCTION("if(P26=""Rare"",-4,IF(P26=""Occasional"",-2,0))"),-2.0)</f>
        <v>-2</v>
      </c>
      <c r="R26" s="14" t="s">
        <v>177</v>
      </c>
      <c r="S26" s="12">
        <f t="shared" si="8"/>
        <v>4</v>
      </c>
      <c r="T26" s="14" t="s">
        <v>174</v>
      </c>
      <c r="U26" s="12">
        <f t="shared" si="12"/>
        <v>0</v>
      </c>
      <c r="V26" s="14" t="s">
        <v>186</v>
      </c>
      <c r="W26" s="12">
        <f t="shared" si="10"/>
        <v>0</v>
      </c>
      <c r="X26" s="14" t="s">
        <v>175</v>
      </c>
      <c r="Y26" s="12">
        <f t="shared" si="11"/>
        <v>0</v>
      </c>
      <c r="Z26" s="12">
        <v>0.0</v>
      </c>
    </row>
    <row r="27">
      <c r="A27" s="14" t="s">
        <v>65</v>
      </c>
      <c r="B27" s="14" t="s">
        <v>25</v>
      </c>
      <c r="C27" s="12">
        <f t="shared" si="1"/>
        <v>4</v>
      </c>
      <c r="D27" s="14" t="s">
        <v>174</v>
      </c>
      <c r="E27" s="12">
        <f t="shared" si="2"/>
        <v>0</v>
      </c>
      <c r="F27" s="14" t="s">
        <v>24</v>
      </c>
      <c r="G27" s="12">
        <f t="shared" si="3"/>
        <v>2</v>
      </c>
      <c r="H27" s="14" t="s">
        <v>181</v>
      </c>
      <c r="I27" s="12">
        <f t="shared" si="4"/>
        <v>2</v>
      </c>
      <c r="J27" s="14" t="s">
        <v>25</v>
      </c>
      <c r="K27" s="12">
        <f t="shared" si="5"/>
        <v>4</v>
      </c>
      <c r="L27" s="14" t="s">
        <v>23</v>
      </c>
      <c r="M27" s="12">
        <f t="shared" si="6"/>
        <v>0</v>
      </c>
      <c r="N27" s="14" t="s">
        <v>23</v>
      </c>
      <c r="O27" s="12">
        <f t="shared" si="7"/>
        <v>4</v>
      </c>
      <c r="P27" s="14" t="s">
        <v>176</v>
      </c>
      <c r="Q27" s="12">
        <f>IFERROR(__xludf.DUMMYFUNCTION("if(P27=""Rare"",-4,IF(P27=""Occasional"",-2,0))"),-2.0)</f>
        <v>-2</v>
      </c>
      <c r="R27" s="14" t="s">
        <v>184</v>
      </c>
      <c r="S27" s="12">
        <f t="shared" si="8"/>
        <v>0</v>
      </c>
      <c r="T27" s="14" t="s">
        <v>171</v>
      </c>
      <c r="U27" s="12">
        <f t="shared" si="12"/>
        <v>4</v>
      </c>
      <c r="V27" s="14" t="s">
        <v>178</v>
      </c>
      <c r="W27" s="12">
        <f t="shared" si="10"/>
        <v>2</v>
      </c>
      <c r="X27" s="14" t="s">
        <v>175</v>
      </c>
      <c r="Y27" s="12">
        <f t="shared" si="11"/>
        <v>0</v>
      </c>
      <c r="Z27" s="12">
        <v>1.0</v>
      </c>
    </row>
    <row r="28">
      <c r="A28" s="14" t="s">
        <v>68</v>
      </c>
      <c r="B28" s="14" t="s">
        <v>25</v>
      </c>
      <c r="C28" s="12">
        <f t="shared" si="1"/>
        <v>4</v>
      </c>
      <c r="D28" s="14" t="s">
        <v>180</v>
      </c>
      <c r="E28" s="12">
        <f t="shared" si="2"/>
        <v>2</v>
      </c>
      <c r="F28" s="14" t="s">
        <v>23</v>
      </c>
      <c r="G28" s="12">
        <f t="shared" si="3"/>
        <v>0</v>
      </c>
      <c r="H28" s="14" t="s">
        <v>181</v>
      </c>
      <c r="I28" s="12">
        <f t="shared" si="4"/>
        <v>2</v>
      </c>
      <c r="J28" s="14" t="s">
        <v>25</v>
      </c>
      <c r="K28" s="12">
        <f t="shared" si="5"/>
        <v>4</v>
      </c>
      <c r="L28" s="14" t="s">
        <v>25</v>
      </c>
      <c r="M28" s="12">
        <f t="shared" si="6"/>
        <v>4</v>
      </c>
      <c r="N28" s="14" t="s">
        <v>23</v>
      </c>
      <c r="O28" s="12">
        <f t="shared" si="7"/>
        <v>4</v>
      </c>
      <c r="P28" s="14" t="s">
        <v>176</v>
      </c>
      <c r="Q28" s="12">
        <f>IFERROR(__xludf.DUMMYFUNCTION("if(P28=""Rare"",-4,IF(P28=""Occasional"",-2,0))"),-2.0)</f>
        <v>-2</v>
      </c>
      <c r="R28" s="14" t="s">
        <v>173</v>
      </c>
      <c r="S28" s="12">
        <f t="shared" si="8"/>
        <v>2</v>
      </c>
      <c r="T28" s="14" t="s">
        <v>171</v>
      </c>
      <c r="U28" s="12">
        <f t="shared" si="12"/>
        <v>4</v>
      </c>
      <c r="V28" s="14" t="s">
        <v>178</v>
      </c>
      <c r="W28" s="12">
        <f t="shared" si="10"/>
        <v>2</v>
      </c>
      <c r="X28" s="14" t="s">
        <v>175</v>
      </c>
      <c r="Y28" s="12">
        <f t="shared" si="11"/>
        <v>0</v>
      </c>
      <c r="Z28" s="12">
        <v>0.0</v>
      </c>
    </row>
    <row r="29">
      <c r="A29" s="14" t="s">
        <v>71</v>
      </c>
      <c r="B29" s="14" t="s">
        <v>25</v>
      </c>
      <c r="C29" s="12">
        <f t="shared" si="1"/>
        <v>4</v>
      </c>
      <c r="D29" s="14" t="s">
        <v>180</v>
      </c>
      <c r="E29" s="12">
        <f t="shared" si="2"/>
        <v>2</v>
      </c>
      <c r="F29" s="14" t="s">
        <v>24</v>
      </c>
      <c r="G29" s="12">
        <f t="shared" si="3"/>
        <v>2</v>
      </c>
      <c r="H29" s="14" t="s">
        <v>174</v>
      </c>
      <c r="I29" s="12">
        <f t="shared" si="4"/>
        <v>0</v>
      </c>
      <c r="J29" s="14" t="s">
        <v>25</v>
      </c>
      <c r="K29" s="12">
        <f t="shared" si="5"/>
        <v>4</v>
      </c>
      <c r="L29" s="14" t="s">
        <v>24</v>
      </c>
      <c r="M29" s="12">
        <f t="shared" si="6"/>
        <v>2</v>
      </c>
      <c r="N29" s="14" t="s">
        <v>23</v>
      </c>
      <c r="O29" s="12">
        <f t="shared" si="7"/>
        <v>4</v>
      </c>
      <c r="P29" s="14" t="s">
        <v>176</v>
      </c>
      <c r="Q29" s="12">
        <f>IFERROR(__xludf.DUMMYFUNCTION("if(P29=""Rare"",-4,IF(P29=""Occasional"",-2,0))"),-2.0)</f>
        <v>-2</v>
      </c>
      <c r="R29" s="14" t="s">
        <v>184</v>
      </c>
      <c r="S29" s="12">
        <f t="shared" si="8"/>
        <v>0</v>
      </c>
      <c r="T29" s="14" t="s">
        <v>174</v>
      </c>
      <c r="U29" s="12">
        <f t="shared" si="12"/>
        <v>0</v>
      </c>
      <c r="V29" s="14" t="s">
        <v>178</v>
      </c>
      <c r="W29" s="12">
        <f t="shared" si="10"/>
        <v>2</v>
      </c>
      <c r="X29" s="14" t="s">
        <v>185</v>
      </c>
      <c r="Y29" s="12">
        <f t="shared" si="11"/>
        <v>4</v>
      </c>
      <c r="Z29" s="12">
        <v>0.0</v>
      </c>
    </row>
    <row r="30">
      <c r="A30" s="14" t="s">
        <v>74</v>
      </c>
      <c r="B30" s="14" t="s">
        <v>24</v>
      </c>
      <c r="C30" s="12">
        <f t="shared" si="1"/>
        <v>2</v>
      </c>
      <c r="D30" s="14" t="s">
        <v>174</v>
      </c>
      <c r="E30" s="12">
        <f t="shared" si="2"/>
        <v>0</v>
      </c>
      <c r="F30" s="14" t="s">
        <v>25</v>
      </c>
      <c r="G30" s="12">
        <f t="shared" si="3"/>
        <v>4</v>
      </c>
      <c r="H30" s="14" t="s">
        <v>174</v>
      </c>
      <c r="I30" s="12">
        <f t="shared" si="4"/>
        <v>0</v>
      </c>
      <c r="J30" s="14" t="s">
        <v>24</v>
      </c>
      <c r="K30" s="12">
        <f t="shared" si="5"/>
        <v>2</v>
      </c>
      <c r="L30" s="14" t="s">
        <v>23</v>
      </c>
      <c r="M30" s="12">
        <f t="shared" si="6"/>
        <v>0</v>
      </c>
      <c r="N30" s="14" t="s">
        <v>24</v>
      </c>
      <c r="O30" s="12">
        <f t="shared" si="7"/>
        <v>2</v>
      </c>
      <c r="P30" s="14" t="s">
        <v>176</v>
      </c>
      <c r="Q30" s="12">
        <f>IFERROR(__xludf.DUMMYFUNCTION("if(P30=""Rare"",-4,IF(P30=""Occasional"",-2,0))"),-2.0)</f>
        <v>-2</v>
      </c>
      <c r="R30" s="14" t="s">
        <v>173</v>
      </c>
      <c r="S30" s="12">
        <f t="shared" si="8"/>
        <v>2</v>
      </c>
      <c r="T30" s="14" t="s">
        <v>174</v>
      </c>
      <c r="U30" s="12">
        <f t="shared" si="12"/>
        <v>0</v>
      </c>
      <c r="V30" s="14" t="s">
        <v>174</v>
      </c>
      <c r="W30" s="12">
        <f t="shared" si="10"/>
        <v>4</v>
      </c>
      <c r="X30" s="14" t="s">
        <v>175</v>
      </c>
      <c r="Y30" s="12">
        <f t="shared" si="11"/>
        <v>0</v>
      </c>
      <c r="Z30" s="12">
        <v>1.0</v>
      </c>
    </row>
    <row r="31">
      <c r="A31" s="14" t="s">
        <v>78</v>
      </c>
      <c r="B31" s="14" t="s">
        <v>25</v>
      </c>
      <c r="C31" s="12">
        <f t="shared" si="1"/>
        <v>4</v>
      </c>
      <c r="D31" s="14" t="s">
        <v>174</v>
      </c>
      <c r="E31" s="12">
        <f t="shared" si="2"/>
        <v>0</v>
      </c>
      <c r="F31" s="14" t="s">
        <v>25</v>
      </c>
      <c r="G31" s="12">
        <f t="shared" si="3"/>
        <v>4</v>
      </c>
      <c r="H31" s="14" t="s">
        <v>174</v>
      </c>
      <c r="I31" s="12">
        <f t="shared" si="4"/>
        <v>0</v>
      </c>
      <c r="J31" s="14" t="s">
        <v>23</v>
      </c>
      <c r="K31" s="12">
        <f t="shared" si="5"/>
        <v>0</v>
      </c>
      <c r="L31" s="14" t="s">
        <v>24</v>
      </c>
      <c r="M31" s="12">
        <f t="shared" si="6"/>
        <v>2</v>
      </c>
      <c r="N31" s="14" t="s">
        <v>23</v>
      </c>
      <c r="O31" s="12">
        <f t="shared" si="7"/>
        <v>4</v>
      </c>
      <c r="P31" s="14" t="s">
        <v>172</v>
      </c>
      <c r="Q31" s="12">
        <f>IFERROR(__xludf.DUMMYFUNCTION("if(P31=""Rare"",-4,IF(P31=""Occasional"",-2,0))"),-4.0)</f>
        <v>-4</v>
      </c>
      <c r="R31" s="14" t="s">
        <v>173</v>
      </c>
      <c r="S31" s="12">
        <f t="shared" si="8"/>
        <v>2</v>
      </c>
      <c r="T31" s="14" t="s">
        <v>174</v>
      </c>
      <c r="U31" s="12">
        <f t="shared" si="12"/>
        <v>0</v>
      </c>
      <c r="V31" s="14" t="s">
        <v>178</v>
      </c>
      <c r="W31" s="12">
        <f t="shared" si="10"/>
        <v>2</v>
      </c>
      <c r="X31" s="14" t="s">
        <v>179</v>
      </c>
      <c r="Y31" s="12">
        <f t="shared" si="11"/>
        <v>2</v>
      </c>
      <c r="Z31" s="12">
        <v>1.0</v>
      </c>
    </row>
    <row r="32">
      <c r="A32" s="14" t="s">
        <v>79</v>
      </c>
      <c r="B32" s="14" t="s">
        <v>25</v>
      </c>
      <c r="C32" s="12">
        <f t="shared" si="1"/>
        <v>4</v>
      </c>
      <c r="D32" s="14" t="s">
        <v>180</v>
      </c>
      <c r="E32" s="12">
        <f t="shared" si="2"/>
        <v>2</v>
      </c>
      <c r="F32" s="14" t="s">
        <v>24</v>
      </c>
      <c r="G32" s="12">
        <f t="shared" si="3"/>
        <v>2</v>
      </c>
      <c r="H32" s="14" t="s">
        <v>181</v>
      </c>
      <c r="I32" s="12">
        <f t="shared" si="4"/>
        <v>2</v>
      </c>
      <c r="J32" s="14" t="s">
        <v>25</v>
      </c>
      <c r="K32" s="12">
        <f t="shared" si="5"/>
        <v>4</v>
      </c>
      <c r="L32" s="14" t="s">
        <v>23</v>
      </c>
      <c r="M32" s="12">
        <f t="shared" si="6"/>
        <v>0</v>
      </c>
      <c r="N32" s="14" t="s">
        <v>24</v>
      </c>
      <c r="O32" s="12">
        <f t="shared" si="7"/>
        <v>2</v>
      </c>
      <c r="P32" s="14" t="s">
        <v>172</v>
      </c>
      <c r="Q32" s="12">
        <f>IFERROR(__xludf.DUMMYFUNCTION("if(P32=""Rare"",-4,IF(P32=""Occasional"",-2,0))"),-4.0)</f>
        <v>-4</v>
      </c>
      <c r="R32" s="14" t="s">
        <v>184</v>
      </c>
      <c r="S32" s="12">
        <f t="shared" si="8"/>
        <v>0</v>
      </c>
      <c r="T32" s="14" t="s">
        <v>171</v>
      </c>
      <c r="U32" s="12">
        <f t="shared" si="12"/>
        <v>4</v>
      </c>
      <c r="V32" s="14" t="s">
        <v>186</v>
      </c>
      <c r="W32" s="12">
        <f t="shared" si="10"/>
        <v>0</v>
      </c>
      <c r="X32" s="14" t="s">
        <v>185</v>
      </c>
      <c r="Y32" s="12">
        <f t="shared" si="11"/>
        <v>4</v>
      </c>
      <c r="Z32" s="12">
        <v>1.0</v>
      </c>
    </row>
    <row r="33">
      <c r="A33" s="14" t="s">
        <v>81</v>
      </c>
      <c r="B33" s="14" t="s">
        <v>24</v>
      </c>
      <c r="C33" s="12">
        <f t="shared" si="1"/>
        <v>2</v>
      </c>
      <c r="D33" s="14" t="s">
        <v>171</v>
      </c>
      <c r="E33" s="12">
        <f t="shared" si="2"/>
        <v>4</v>
      </c>
      <c r="F33" s="14" t="s">
        <v>25</v>
      </c>
      <c r="G33" s="12">
        <f t="shared" si="3"/>
        <v>4</v>
      </c>
      <c r="H33" s="14" t="s">
        <v>181</v>
      </c>
      <c r="I33" s="12">
        <f t="shared" si="4"/>
        <v>2</v>
      </c>
      <c r="J33" s="15"/>
      <c r="K33" s="12"/>
      <c r="L33" s="14" t="s">
        <v>23</v>
      </c>
      <c r="M33" s="12">
        <f t="shared" si="6"/>
        <v>0</v>
      </c>
      <c r="N33" s="14" t="s">
        <v>24</v>
      </c>
      <c r="O33" s="12">
        <f t="shared" si="7"/>
        <v>2</v>
      </c>
      <c r="P33" s="14" t="s">
        <v>176</v>
      </c>
      <c r="Q33" s="12">
        <f>IFERROR(__xludf.DUMMYFUNCTION("if(P33=""Rare"",-4,IF(P33=""Occasional"",-2,0))"),-2.0)</f>
        <v>-2</v>
      </c>
      <c r="R33" s="14" t="s">
        <v>184</v>
      </c>
      <c r="S33" s="12">
        <f t="shared" si="8"/>
        <v>0</v>
      </c>
      <c r="T33" s="14" t="s">
        <v>171</v>
      </c>
      <c r="U33" s="12">
        <f t="shared" si="12"/>
        <v>4</v>
      </c>
      <c r="V33" s="14" t="s">
        <v>178</v>
      </c>
      <c r="W33" s="12">
        <f t="shared" si="10"/>
        <v>2</v>
      </c>
      <c r="X33" s="14"/>
      <c r="Y33" s="12"/>
      <c r="Z33" s="12">
        <v>0.0</v>
      </c>
    </row>
    <row r="34">
      <c r="A34" s="14" t="s">
        <v>83</v>
      </c>
      <c r="B34" s="14" t="s">
        <v>25</v>
      </c>
      <c r="C34" s="12">
        <f t="shared" si="1"/>
        <v>4</v>
      </c>
      <c r="D34" s="14" t="s">
        <v>180</v>
      </c>
      <c r="E34" s="12">
        <f t="shared" si="2"/>
        <v>2</v>
      </c>
      <c r="F34" s="14" t="s">
        <v>24</v>
      </c>
      <c r="G34" s="12">
        <f t="shared" si="3"/>
        <v>2</v>
      </c>
      <c r="H34" s="14" t="s">
        <v>171</v>
      </c>
      <c r="I34" s="12">
        <f t="shared" si="4"/>
        <v>4</v>
      </c>
      <c r="J34" s="14" t="s">
        <v>24</v>
      </c>
      <c r="K34" s="12">
        <f t="shared" ref="K34:K101" si="13">if(J34="Low",0,IF(J34="Medium",2,4))</f>
        <v>2</v>
      </c>
      <c r="L34" s="14" t="s">
        <v>23</v>
      </c>
      <c r="M34" s="12">
        <f t="shared" si="6"/>
        <v>0</v>
      </c>
      <c r="N34" s="14" t="s">
        <v>23</v>
      </c>
      <c r="O34" s="12">
        <f t="shared" si="7"/>
        <v>4</v>
      </c>
      <c r="P34" s="14" t="s">
        <v>172</v>
      </c>
      <c r="Q34" s="12">
        <f>IFERROR(__xludf.DUMMYFUNCTION("if(P34=""Rare"",-4,IF(P34=""Occasional"",-2,0))"),-4.0)</f>
        <v>-4</v>
      </c>
      <c r="R34" s="14" t="s">
        <v>184</v>
      </c>
      <c r="S34" s="12">
        <f t="shared" si="8"/>
        <v>0</v>
      </c>
      <c r="T34" s="14" t="s">
        <v>183</v>
      </c>
      <c r="U34" s="12">
        <f t="shared" si="12"/>
        <v>2</v>
      </c>
      <c r="V34" s="14" t="s">
        <v>178</v>
      </c>
      <c r="W34" s="12">
        <f t="shared" si="10"/>
        <v>2</v>
      </c>
      <c r="X34" s="14" t="s">
        <v>179</v>
      </c>
      <c r="Y34" s="12">
        <f t="shared" ref="Y34:Y57" si="14">if(X34="School",0,IF(X34="Healthcare",2,4))</f>
        <v>2</v>
      </c>
      <c r="Z34" s="12">
        <v>0.0</v>
      </c>
    </row>
    <row r="35">
      <c r="A35" s="14" t="s">
        <v>85</v>
      </c>
      <c r="B35" s="14" t="s">
        <v>24</v>
      </c>
      <c r="C35" s="12">
        <f t="shared" si="1"/>
        <v>2</v>
      </c>
      <c r="D35" s="14" t="s">
        <v>174</v>
      </c>
      <c r="E35" s="12">
        <f t="shared" si="2"/>
        <v>0</v>
      </c>
      <c r="F35" s="14" t="s">
        <v>23</v>
      </c>
      <c r="G35" s="12">
        <f t="shared" si="3"/>
        <v>0</v>
      </c>
      <c r="H35" s="14" t="s">
        <v>174</v>
      </c>
      <c r="I35" s="12">
        <f t="shared" si="4"/>
        <v>0</v>
      </c>
      <c r="J35" s="14" t="s">
        <v>24</v>
      </c>
      <c r="K35" s="12">
        <f t="shared" si="13"/>
        <v>2</v>
      </c>
      <c r="L35" s="14" t="s">
        <v>24</v>
      </c>
      <c r="M35" s="12">
        <f t="shared" si="6"/>
        <v>2</v>
      </c>
      <c r="N35" s="14" t="s">
        <v>23</v>
      </c>
      <c r="O35" s="12">
        <f t="shared" si="7"/>
        <v>4</v>
      </c>
      <c r="P35" s="14" t="s">
        <v>176</v>
      </c>
      <c r="Q35" s="12">
        <f>IFERROR(__xludf.DUMMYFUNCTION("if(P35=""Rare"",-4,IF(P35=""Occasional"",-2,0))"),-2.0)</f>
        <v>-2</v>
      </c>
      <c r="R35" s="14" t="s">
        <v>184</v>
      </c>
      <c r="S35" s="12">
        <f t="shared" si="8"/>
        <v>0</v>
      </c>
      <c r="T35" s="14" t="s">
        <v>171</v>
      </c>
      <c r="U35" s="12">
        <f t="shared" si="12"/>
        <v>4</v>
      </c>
      <c r="V35" s="14" t="s">
        <v>186</v>
      </c>
      <c r="W35" s="12">
        <f t="shared" si="10"/>
        <v>0</v>
      </c>
      <c r="X35" s="14" t="s">
        <v>179</v>
      </c>
      <c r="Y35" s="12">
        <f t="shared" si="14"/>
        <v>2</v>
      </c>
      <c r="Z35" s="12">
        <v>0.0</v>
      </c>
    </row>
    <row r="36">
      <c r="A36" s="14" t="s">
        <v>87</v>
      </c>
      <c r="B36" s="14" t="s">
        <v>25</v>
      </c>
      <c r="C36" s="12">
        <f t="shared" si="1"/>
        <v>4</v>
      </c>
      <c r="D36" s="14" t="s">
        <v>180</v>
      </c>
      <c r="E36" s="12">
        <f t="shared" si="2"/>
        <v>2</v>
      </c>
      <c r="F36" s="14" t="s">
        <v>24</v>
      </c>
      <c r="G36" s="12">
        <f t="shared" si="3"/>
        <v>2</v>
      </c>
      <c r="H36" s="14" t="s">
        <v>181</v>
      </c>
      <c r="I36" s="12">
        <f t="shared" si="4"/>
        <v>2</v>
      </c>
      <c r="J36" s="14" t="s">
        <v>25</v>
      </c>
      <c r="K36" s="12">
        <f t="shared" si="13"/>
        <v>4</v>
      </c>
      <c r="L36" s="14" t="s">
        <v>24</v>
      </c>
      <c r="M36" s="12">
        <f t="shared" si="6"/>
        <v>2</v>
      </c>
      <c r="N36" s="14" t="s">
        <v>25</v>
      </c>
      <c r="O36" s="12">
        <f t="shared" si="7"/>
        <v>0</v>
      </c>
      <c r="P36" s="14" t="s">
        <v>172</v>
      </c>
      <c r="Q36" s="12">
        <f>IFERROR(__xludf.DUMMYFUNCTION("if(P36=""Rare"",-4,IF(P36=""Occasional"",-2,0))"),-4.0)</f>
        <v>-4</v>
      </c>
      <c r="R36" s="14" t="s">
        <v>184</v>
      </c>
      <c r="S36" s="12">
        <f t="shared" si="8"/>
        <v>0</v>
      </c>
      <c r="T36" s="14" t="s">
        <v>183</v>
      </c>
      <c r="U36" s="12">
        <f t="shared" si="12"/>
        <v>2</v>
      </c>
      <c r="V36" s="14" t="s">
        <v>178</v>
      </c>
      <c r="W36" s="12">
        <f t="shared" si="10"/>
        <v>2</v>
      </c>
      <c r="X36" s="14" t="s">
        <v>179</v>
      </c>
      <c r="Y36" s="12">
        <f t="shared" si="14"/>
        <v>2</v>
      </c>
      <c r="Z36" s="12">
        <v>1.0</v>
      </c>
    </row>
    <row r="37">
      <c r="A37" s="14" t="s">
        <v>88</v>
      </c>
      <c r="B37" s="14" t="s">
        <v>23</v>
      </c>
      <c r="C37" s="12">
        <f t="shared" si="1"/>
        <v>0</v>
      </c>
      <c r="D37" s="14" t="s">
        <v>174</v>
      </c>
      <c r="E37" s="12">
        <f t="shared" si="2"/>
        <v>0</v>
      </c>
      <c r="F37" s="14" t="s">
        <v>25</v>
      </c>
      <c r="G37" s="12">
        <f t="shared" si="3"/>
        <v>4</v>
      </c>
      <c r="H37" s="14" t="s">
        <v>181</v>
      </c>
      <c r="I37" s="12">
        <f t="shared" si="4"/>
        <v>2</v>
      </c>
      <c r="J37" s="14" t="s">
        <v>24</v>
      </c>
      <c r="K37" s="12">
        <f t="shared" si="13"/>
        <v>2</v>
      </c>
      <c r="L37" s="14" t="s">
        <v>25</v>
      </c>
      <c r="M37" s="12">
        <f t="shared" si="6"/>
        <v>4</v>
      </c>
      <c r="N37" s="14" t="s">
        <v>25</v>
      </c>
      <c r="O37" s="12">
        <f t="shared" si="7"/>
        <v>0</v>
      </c>
      <c r="P37" s="14" t="s">
        <v>176</v>
      </c>
      <c r="Q37" s="12">
        <f>IFERROR(__xludf.DUMMYFUNCTION("if(P37=""Rare"",-4,IF(P37=""Occasional"",-2,0))"),-2.0)</f>
        <v>-2</v>
      </c>
      <c r="R37" s="14" t="s">
        <v>184</v>
      </c>
      <c r="S37" s="12">
        <f t="shared" si="8"/>
        <v>0</v>
      </c>
      <c r="T37" s="14" t="s">
        <v>183</v>
      </c>
      <c r="U37" s="12">
        <f t="shared" si="12"/>
        <v>2</v>
      </c>
      <c r="V37" s="14" t="s">
        <v>186</v>
      </c>
      <c r="W37" s="12">
        <f t="shared" si="10"/>
        <v>0</v>
      </c>
      <c r="X37" s="14" t="s">
        <v>175</v>
      </c>
      <c r="Y37" s="12">
        <f t="shared" si="14"/>
        <v>0</v>
      </c>
      <c r="Z37" s="12">
        <v>0.0</v>
      </c>
    </row>
    <row r="38">
      <c r="A38" s="14" t="s">
        <v>89</v>
      </c>
      <c r="B38" s="14" t="s">
        <v>24</v>
      </c>
      <c r="C38" s="12">
        <f t="shared" si="1"/>
        <v>2</v>
      </c>
      <c r="D38" s="14" t="s">
        <v>171</v>
      </c>
      <c r="E38" s="12">
        <f t="shared" si="2"/>
        <v>4</v>
      </c>
      <c r="F38" s="14" t="s">
        <v>25</v>
      </c>
      <c r="G38" s="12">
        <f t="shared" si="3"/>
        <v>4</v>
      </c>
      <c r="H38" s="14" t="s">
        <v>171</v>
      </c>
      <c r="I38" s="12">
        <f t="shared" si="4"/>
        <v>4</v>
      </c>
      <c r="J38" s="14" t="s">
        <v>25</v>
      </c>
      <c r="K38" s="12">
        <f t="shared" si="13"/>
        <v>4</v>
      </c>
      <c r="L38" s="14" t="s">
        <v>25</v>
      </c>
      <c r="M38" s="12">
        <f t="shared" si="6"/>
        <v>4</v>
      </c>
      <c r="N38" s="14" t="s">
        <v>24</v>
      </c>
      <c r="O38" s="12">
        <f t="shared" si="7"/>
        <v>2</v>
      </c>
      <c r="P38" s="14" t="s">
        <v>176</v>
      </c>
      <c r="Q38" s="12">
        <f>IFERROR(__xludf.DUMMYFUNCTION("if(P38=""Rare"",-4,IF(P38=""Occasional"",-2,0))"),-2.0)</f>
        <v>-2</v>
      </c>
      <c r="R38" s="14" t="s">
        <v>184</v>
      </c>
      <c r="S38" s="12">
        <f t="shared" si="8"/>
        <v>0</v>
      </c>
      <c r="T38" s="14" t="s">
        <v>171</v>
      </c>
      <c r="U38" s="12">
        <f t="shared" si="12"/>
        <v>4</v>
      </c>
      <c r="V38" s="14" t="s">
        <v>186</v>
      </c>
      <c r="W38" s="12">
        <f t="shared" si="10"/>
        <v>0</v>
      </c>
      <c r="X38" s="14" t="s">
        <v>175</v>
      </c>
      <c r="Y38" s="12">
        <f t="shared" si="14"/>
        <v>0</v>
      </c>
      <c r="Z38" s="12">
        <v>0.0</v>
      </c>
    </row>
    <row r="39">
      <c r="A39" s="14" t="s">
        <v>90</v>
      </c>
      <c r="B39" s="14" t="s">
        <v>23</v>
      </c>
      <c r="C39" s="12">
        <f t="shared" si="1"/>
        <v>0</v>
      </c>
      <c r="D39" s="14" t="s">
        <v>174</v>
      </c>
      <c r="E39" s="12">
        <f t="shared" si="2"/>
        <v>0</v>
      </c>
      <c r="F39" s="14" t="s">
        <v>25</v>
      </c>
      <c r="G39" s="12">
        <f t="shared" si="3"/>
        <v>4</v>
      </c>
      <c r="H39" s="14" t="s">
        <v>171</v>
      </c>
      <c r="I39" s="12">
        <f t="shared" si="4"/>
        <v>4</v>
      </c>
      <c r="J39" s="14" t="s">
        <v>24</v>
      </c>
      <c r="K39" s="12">
        <f t="shared" si="13"/>
        <v>2</v>
      </c>
      <c r="L39" s="14" t="s">
        <v>23</v>
      </c>
      <c r="M39" s="12">
        <f t="shared" si="6"/>
        <v>0</v>
      </c>
      <c r="N39" s="14" t="s">
        <v>25</v>
      </c>
      <c r="O39" s="12">
        <f t="shared" si="7"/>
        <v>0</v>
      </c>
      <c r="P39" s="14" t="s">
        <v>176</v>
      </c>
      <c r="Q39" s="12">
        <f>IFERROR(__xludf.DUMMYFUNCTION("if(P39=""Rare"",-4,IF(P39=""Occasional"",-2,0))"),-2.0)</f>
        <v>-2</v>
      </c>
      <c r="R39" s="14" t="s">
        <v>177</v>
      </c>
      <c r="S39" s="12">
        <f t="shared" si="8"/>
        <v>4</v>
      </c>
      <c r="T39" s="14" t="s">
        <v>183</v>
      </c>
      <c r="U39" s="12">
        <f t="shared" si="12"/>
        <v>2</v>
      </c>
      <c r="V39" s="14" t="s">
        <v>178</v>
      </c>
      <c r="W39" s="12">
        <f t="shared" si="10"/>
        <v>2</v>
      </c>
      <c r="X39" s="14" t="s">
        <v>175</v>
      </c>
      <c r="Y39" s="12">
        <f t="shared" si="14"/>
        <v>0</v>
      </c>
      <c r="Z39" s="12">
        <v>1.0</v>
      </c>
    </row>
    <row r="40">
      <c r="A40" s="14" t="s">
        <v>91</v>
      </c>
      <c r="B40" s="14" t="s">
        <v>24</v>
      </c>
      <c r="C40" s="12">
        <f t="shared" si="1"/>
        <v>2</v>
      </c>
      <c r="D40" s="14" t="s">
        <v>174</v>
      </c>
      <c r="E40" s="12">
        <f t="shared" si="2"/>
        <v>0</v>
      </c>
      <c r="F40" s="14" t="s">
        <v>23</v>
      </c>
      <c r="G40" s="12">
        <f t="shared" si="3"/>
        <v>0</v>
      </c>
      <c r="H40" s="14" t="s">
        <v>174</v>
      </c>
      <c r="I40" s="12">
        <f t="shared" si="4"/>
        <v>0</v>
      </c>
      <c r="J40" s="14" t="s">
        <v>25</v>
      </c>
      <c r="K40" s="12">
        <f t="shared" si="13"/>
        <v>4</v>
      </c>
      <c r="L40" s="14" t="s">
        <v>25</v>
      </c>
      <c r="M40" s="12">
        <f t="shared" si="6"/>
        <v>4</v>
      </c>
      <c r="N40" s="14" t="s">
        <v>25</v>
      </c>
      <c r="O40" s="12">
        <f t="shared" si="7"/>
        <v>0</v>
      </c>
      <c r="P40" s="14" t="s">
        <v>172</v>
      </c>
      <c r="Q40" s="12">
        <f>IFERROR(__xludf.DUMMYFUNCTION("if(P40=""Rare"",-4,IF(P40=""Occasional"",-2,0))"),-4.0)</f>
        <v>-4</v>
      </c>
      <c r="R40" s="14" t="s">
        <v>184</v>
      </c>
      <c r="S40" s="12">
        <f t="shared" si="8"/>
        <v>0</v>
      </c>
      <c r="T40" s="14" t="s">
        <v>183</v>
      </c>
      <c r="U40" s="12">
        <f t="shared" si="12"/>
        <v>2</v>
      </c>
      <c r="V40" s="14" t="s">
        <v>174</v>
      </c>
      <c r="W40" s="12">
        <f t="shared" si="10"/>
        <v>4</v>
      </c>
      <c r="X40" s="14" t="s">
        <v>179</v>
      </c>
      <c r="Y40" s="12">
        <f t="shared" si="14"/>
        <v>2</v>
      </c>
      <c r="Z40" s="12">
        <v>0.0</v>
      </c>
    </row>
    <row r="41">
      <c r="A41" s="14" t="s">
        <v>92</v>
      </c>
      <c r="B41" s="14" t="s">
        <v>25</v>
      </c>
      <c r="C41" s="12">
        <f t="shared" si="1"/>
        <v>4</v>
      </c>
      <c r="D41" s="14" t="s">
        <v>171</v>
      </c>
      <c r="E41" s="12">
        <f t="shared" si="2"/>
        <v>4</v>
      </c>
      <c r="F41" s="14" t="s">
        <v>24</v>
      </c>
      <c r="G41" s="12">
        <f t="shared" si="3"/>
        <v>2</v>
      </c>
      <c r="H41" s="14" t="s">
        <v>181</v>
      </c>
      <c r="I41" s="12">
        <f t="shared" si="4"/>
        <v>2</v>
      </c>
      <c r="J41" s="14" t="s">
        <v>25</v>
      </c>
      <c r="K41" s="12">
        <f t="shared" si="13"/>
        <v>4</v>
      </c>
      <c r="L41" s="14" t="s">
        <v>24</v>
      </c>
      <c r="M41" s="12">
        <f t="shared" si="6"/>
        <v>2</v>
      </c>
      <c r="N41" s="14" t="s">
        <v>23</v>
      </c>
      <c r="O41" s="12">
        <f t="shared" si="7"/>
        <v>4</v>
      </c>
      <c r="P41" s="14" t="s">
        <v>172</v>
      </c>
      <c r="Q41" s="12">
        <f>IFERROR(__xludf.DUMMYFUNCTION("if(P41=""Rare"",-4,IF(P41=""Occasional"",-2,0))"),-4.0)</f>
        <v>-4</v>
      </c>
      <c r="R41" s="14"/>
      <c r="S41" s="12"/>
      <c r="T41" s="14" t="s">
        <v>183</v>
      </c>
      <c r="U41" s="12">
        <f t="shared" si="12"/>
        <v>2</v>
      </c>
      <c r="V41" s="14" t="s">
        <v>174</v>
      </c>
      <c r="W41" s="12">
        <f t="shared" si="10"/>
        <v>4</v>
      </c>
      <c r="X41" s="14" t="s">
        <v>185</v>
      </c>
      <c r="Y41" s="12">
        <f t="shared" si="14"/>
        <v>4</v>
      </c>
      <c r="Z41" s="12">
        <v>0.0</v>
      </c>
    </row>
    <row r="42">
      <c r="A42" s="14" t="s">
        <v>93</v>
      </c>
      <c r="B42" s="14" t="s">
        <v>23</v>
      </c>
      <c r="C42" s="12">
        <f t="shared" si="1"/>
        <v>0</v>
      </c>
      <c r="D42" s="14" t="s">
        <v>171</v>
      </c>
      <c r="E42" s="12">
        <f t="shared" si="2"/>
        <v>4</v>
      </c>
      <c r="F42" s="14" t="s">
        <v>25</v>
      </c>
      <c r="G42" s="12">
        <f t="shared" si="3"/>
        <v>4</v>
      </c>
      <c r="H42" s="14" t="s">
        <v>171</v>
      </c>
      <c r="I42" s="12">
        <f t="shared" si="4"/>
        <v>4</v>
      </c>
      <c r="J42" s="14" t="s">
        <v>23</v>
      </c>
      <c r="K42" s="12">
        <f t="shared" si="13"/>
        <v>0</v>
      </c>
      <c r="L42" s="14" t="s">
        <v>25</v>
      </c>
      <c r="M42" s="12">
        <f t="shared" si="6"/>
        <v>4</v>
      </c>
      <c r="N42" s="14" t="s">
        <v>24</v>
      </c>
      <c r="O42" s="12">
        <f t="shared" si="7"/>
        <v>2</v>
      </c>
      <c r="P42" s="14" t="s">
        <v>182</v>
      </c>
      <c r="Q42" s="12">
        <f>IFERROR(__xludf.DUMMYFUNCTION("if(P42=""Rare"",-4,IF(P42=""Occasional"",-2,0))"),0.0)</f>
        <v>0</v>
      </c>
      <c r="R42" s="14" t="s">
        <v>173</v>
      </c>
      <c r="S42" s="12">
        <f t="shared" ref="S42:S101" si="15">if(R42="Private",0,IF(R42="Medicaid",2,4))</f>
        <v>2</v>
      </c>
      <c r="T42" s="14" t="s">
        <v>174</v>
      </c>
      <c r="U42" s="12">
        <f t="shared" si="12"/>
        <v>0</v>
      </c>
      <c r="V42" s="14" t="s">
        <v>178</v>
      </c>
      <c r="W42" s="12">
        <f t="shared" si="10"/>
        <v>2</v>
      </c>
      <c r="X42" s="14" t="s">
        <v>185</v>
      </c>
      <c r="Y42" s="12">
        <f t="shared" si="14"/>
        <v>4</v>
      </c>
      <c r="Z42" s="12">
        <v>0.0</v>
      </c>
    </row>
    <row r="43">
      <c r="A43" s="14" t="s">
        <v>94</v>
      </c>
      <c r="B43" s="14" t="s">
        <v>23</v>
      </c>
      <c r="C43" s="12">
        <f t="shared" si="1"/>
        <v>0</v>
      </c>
      <c r="D43" s="14" t="s">
        <v>174</v>
      </c>
      <c r="E43" s="12">
        <f t="shared" si="2"/>
        <v>0</v>
      </c>
      <c r="F43" s="14" t="s">
        <v>24</v>
      </c>
      <c r="G43" s="12">
        <f t="shared" si="3"/>
        <v>2</v>
      </c>
      <c r="H43" s="14" t="s">
        <v>174</v>
      </c>
      <c r="I43" s="12">
        <f t="shared" si="4"/>
        <v>0</v>
      </c>
      <c r="J43" s="14" t="s">
        <v>25</v>
      </c>
      <c r="K43" s="12">
        <f t="shared" si="13"/>
        <v>4</v>
      </c>
      <c r="L43" s="14" t="s">
        <v>24</v>
      </c>
      <c r="M43" s="12">
        <f t="shared" si="6"/>
        <v>2</v>
      </c>
      <c r="N43" s="14" t="s">
        <v>25</v>
      </c>
      <c r="O43" s="12">
        <f t="shared" si="7"/>
        <v>0</v>
      </c>
      <c r="P43" s="14" t="s">
        <v>182</v>
      </c>
      <c r="Q43" s="12">
        <f>IFERROR(__xludf.DUMMYFUNCTION("if(P43=""Rare"",-4,IF(P43=""Occasional"",-2,0))"),0.0)</f>
        <v>0</v>
      </c>
      <c r="R43" s="14" t="s">
        <v>177</v>
      </c>
      <c r="S43" s="12">
        <f t="shared" si="15"/>
        <v>4</v>
      </c>
      <c r="T43" s="14" t="s">
        <v>174</v>
      </c>
      <c r="U43" s="12">
        <f t="shared" si="12"/>
        <v>0</v>
      </c>
      <c r="V43" s="14" t="s">
        <v>174</v>
      </c>
      <c r="W43" s="12">
        <f t="shared" si="10"/>
        <v>4</v>
      </c>
      <c r="X43" s="14" t="s">
        <v>175</v>
      </c>
      <c r="Y43" s="12">
        <f t="shared" si="14"/>
        <v>0</v>
      </c>
      <c r="Z43" s="12">
        <v>1.0</v>
      </c>
    </row>
    <row r="44">
      <c r="A44" s="14" t="s">
        <v>95</v>
      </c>
      <c r="B44" s="14" t="s">
        <v>24</v>
      </c>
      <c r="C44" s="12">
        <f t="shared" si="1"/>
        <v>2</v>
      </c>
      <c r="D44" s="14" t="s">
        <v>171</v>
      </c>
      <c r="E44" s="12">
        <f t="shared" si="2"/>
        <v>4</v>
      </c>
      <c r="F44" s="14" t="s">
        <v>24</v>
      </c>
      <c r="G44" s="12">
        <f t="shared" si="3"/>
        <v>2</v>
      </c>
      <c r="H44" s="14" t="s">
        <v>171</v>
      </c>
      <c r="I44" s="12">
        <f t="shared" si="4"/>
        <v>4</v>
      </c>
      <c r="J44" s="14" t="s">
        <v>23</v>
      </c>
      <c r="K44" s="12">
        <f t="shared" si="13"/>
        <v>0</v>
      </c>
      <c r="L44" s="14" t="s">
        <v>24</v>
      </c>
      <c r="M44" s="12">
        <f t="shared" si="6"/>
        <v>2</v>
      </c>
      <c r="N44" s="14" t="s">
        <v>23</v>
      </c>
      <c r="O44" s="12">
        <f t="shared" si="7"/>
        <v>4</v>
      </c>
      <c r="P44" s="14" t="s">
        <v>172</v>
      </c>
      <c r="Q44" s="12">
        <f>IFERROR(__xludf.DUMMYFUNCTION("if(P44=""Rare"",-4,IF(P44=""Occasional"",-2,0))"),-4.0)</f>
        <v>-4</v>
      </c>
      <c r="R44" s="14" t="s">
        <v>173</v>
      </c>
      <c r="S44" s="12">
        <f t="shared" si="15"/>
        <v>2</v>
      </c>
      <c r="T44" s="14" t="s">
        <v>171</v>
      </c>
      <c r="U44" s="12">
        <f t="shared" si="12"/>
        <v>4</v>
      </c>
      <c r="V44" s="14" t="s">
        <v>178</v>
      </c>
      <c r="W44" s="12">
        <f t="shared" si="10"/>
        <v>2</v>
      </c>
      <c r="X44" s="14" t="s">
        <v>179</v>
      </c>
      <c r="Y44" s="12">
        <f t="shared" si="14"/>
        <v>2</v>
      </c>
      <c r="Z44" s="12">
        <v>0.0</v>
      </c>
    </row>
    <row r="45">
      <c r="A45" s="14" t="s">
        <v>96</v>
      </c>
      <c r="B45" s="14" t="s">
        <v>24</v>
      </c>
      <c r="C45" s="12">
        <f t="shared" si="1"/>
        <v>2</v>
      </c>
      <c r="D45" s="14" t="s">
        <v>174</v>
      </c>
      <c r="E45" s="12">
        <f t="shared" si="2"/>
        <v>0</v>
      </c>
      <c r="F45" s="14" t="s">
        <v>25</v>
      </c>
      <c r="G45" s="12">
        <f t="shared" si="3"/>
        <v>4</v>
      </c>
      <c r="H45" s="14" t="s">
        <v>171</v>
      </c>
      <c r="I45" s="12">
        <f t="shared" si="4"/>
        <v>4</v>
      </c>
      <c r="J45" s="14" t="s">
        <v>24</v>
      </c>
      <c r="K45" s="12">
        <f t="shared" si="13"/>
        <v>2</v>
      </c>
      <c r="L45" s="14" t="s">
        <v>23</v>
      </c>
      <c r="M45" s="12">
        <f t="shared" si="6"/>
        <v>0</v>
      </c>
      <c r="N45" s="14" t="s">
        <v>23</v>
      </c>
      <c r="O45" s="12">
        <f t="shared" si="7"/>
        <v>4</v>
      </c>
      <c r="P45" s="14" t="s">
        <v>176</v>
      </c>
      <c r="Q45" s="12">
        <f>IFERROR(__xludf.DUMMYFUNCTION("if(P45=""Rare"",-4,IF(P45=""Occasional"",-2,0))"),-2.0)</f>
        <v>-2</v>
      </c>
      <c r="R45" s="14" t="s">
        <v>184</v>
      </c>
      <c r="S45" s="12">
        <f t="shared" si="15"/>
        <v>0</v>
      </c>
      <c r="T45" s="14" t="s">
        <v>174</v>
      </c>
      <c r="U45" s="12">
        <f t="shared" si="12"/>
        <v>0</v>
      </c>
      <c r="V45" s="14" t="s">
        <v>174</v>
      </c>
      <c r="W45" s="12">
        <f t="shared" si="10"/>
        <v>4</v>
      </c>
      <c r="X45" s="14" t="s">
        <v>179</v>
      </c>
      <c r="Y45" s="12">
        <f t="shared" si="14"/>
        <v>2</v>
      </c>
      <c r="Z45" s="12">
        <v>1.0</v>
      </c>
    </row>
    <row r="46">
      <c r="A46" s="14" t="s">
        <v>97</v>
      </c>
      <c r="B46" s="14" t="s">
        <v>23</v>
      </c>
      <c r="C46" s="12">
        <f t="shared" si="1"/>
        <v>0</v>
      </c>
      <c r="D46" s="14" t="s">
        <v>180</v>
      </c>
      <c r="E46" s="12">
        <f t="shared" si="2"/>
        <v>2</v>
      </c>
      <c r="F46" s="14" t="s">
        <v>25</v>
      </c>
      <c r="G46" s="12">
        <f t="shared" si="3"/>
        <v>4</v>
      </c>
      <c r="H46" s="14" t="s">
        <v>174</v>
      </c>
      <c r="I46" s="12">
        <f t="shared" si="4"/>
        <v>0</v>
      </c>
      <c r="J46" s="14" t="s">
        <v>24</v>
      </c>
      <c r="K46" s="12">
        <f t="shared" si="13"/>
        <v>2</v>
      </c>
      <c r="L46" s="14" t="s">
        <v>23</v>
      </c>
      <c r="M46" s="12">
        <f t="shared" si="6"/>
        <v>0</v>
      </c>
      <c r="N46" s="14" t="s">
        <v>23</v>
      </c>
      <c r="O46" s="12">
        <f t="shared" si="7"/>
        <v>4</v>
      </c>
      <c r="P46" s="14" t="s">
        <v>182</v>
      </c>
      <c r="Q46" s="12">
        <f>IFERROR(__xludf.DUMMYFUNCTION("if(P46=""Rare"",-4,IF(P46=""Occasional"",-2,0))"),0.0)</f>
        <v>0</v>
      </c>
      <c r="R46" s="14" t="s">
        <v>177</v>
      </c>
      <c r="S46" s="12">
        <f t="shared" si="15"/>
        <v>4</v>
      </c>
      <c r="T46" s="14" t="s">
        <v>171</v>
      </c>
      <c r="U46" s="12">
        <f t="shared" si="12"/>
        <v>4</v>
      </c>
      <c r="V46" s="14" t="s">
        <v>178</v>
      </c>
      <c r="W46" s="12">
        <f t="shared" si="10"/>
        <v>2</v>
      </c>
      <c r="X46" s="14" t="s">
        <v>185</v>
      </c>
      <c r="Y46" s="12">
        <f t="shared" si="14"/>
        <v>4</v>
      </c>
      <c r="Z46" s="12">
        <v>0.0</v>
      </c>
    </row>
    <row r="47">
      <c r="A47" s="14" t="s">
        <v>98</v>
      </c>
      <c r="B47" s="14" t="s">
        <v>25</v>
      </c>
      <c r="C47" s="12">
        <f t="shared" si="1"/>
        <v>4</v>
      </c>
      <c r="D47" s="14" t="s">
        <v>171</v>
      </c>
      <c r="E47" s="12">
        <f t="shared" si="2"/>
        <v>4</v>
      </c>
      <c r="F47" s="14" t="s">
        <v>23</v>
      </c>
      <c r="G47" s="12">
        <f t="shared" si="3"/>
        <v>0</v>
      </c>
      <c r="H47" s="14" t="s">
        <v>171</v>
      </c>
      <c r="I47" s="12">
        <f t="shared" si="4"/>
        <v>4</v>
      </c>
      <c r="J47" s="14" t="s">
        <v>24</v>
      </c>
      <c r="K47" s="12">
        <f t="shared" si="13"/>
        <v>2</v>
      </c>
      <c r="L47" s="14" t="s">
        <v>23</v>
      </c>
      <c r="M47" s="12">
        <f t="shared" si="6"/>
        <v>0</v>
      </c>
      <c r="N47" s="14" t="s">
        <v>23</v>
      </c>
      <c r="O47" s="12">
        <f t="shared" si="7"/>
        <v>4</v>
      </c>
      <c r="P47" s="14" t="s">
        <v>172</v>
      </c>
      <c r="Q47" s="12">
        <f>IFERROR(__xludf.DUMMYFUNCTION("if(P47=""Rare"",-4,IF(P47=""Occasional"",-2,0))"),-4.0)</f>
        <v>-4</v>
      </c>
      <c r="R47" s="14" t="s">
        <v>184</v>
      </c>
      <c r="S47" s="12">
        <f t="shared" si="15"/>
        <v>0</v>
      </c>
      <c r="T47" s="14" t="s">
        <v>183</v>
      </c>
      <c r="U47" s="12">
        <f t="shared" si="12"/>
        <v>2</v>
      </c>
      <c r="V47" s="14" t="s">
        <v>174</v>
      </c>
      <c r="W47" s="12">
        <f t="shared" si="10"/>
        <v>4</v>
      </c>
      <c r="X47" s="14" t="s">
        <v>175</v>
      </c>
      <c r="Y47" s="12">
        <f t="shared" si="14"/>
        <v>0</v>
      </c>
      <c r="Z47" s="12">
        <v>1.0</v>
      </c>
    </row>
    <row r="48">
      <c r="A48" s="14" t="s">
        <v>99</v>
      </c>
      <c r="B48" s="14" t="s">
        <v>23</v>
      </c>
      <c r="C48" s="12">
        <f t="shared" si="1"/>
        <v>0</v>
      </c>
      <c r="D48" s="14" t="s">
        <v>180</v>
      </c>
      <c r="E48" s="12">
        <f t="shared" si="2"/>
        <v>2</v>
      </c>
      <c r="F48" s="14" t="s">
        <v>25</v>
      </c>
      <c r="G48" s="12">
        <f t="shared" si="3"/>
        <v>4</v>
      </c>
      <c r="H48" s="14" t="s">
        <v>174</v>
      </c>
      <c r="I48" s="12">
        <f t="shared" si="4"/>
        <v>0</v>
      </c>
      <c r="J48" s="14" t="s">
        <v>25</v>
      </c>
      <c r="K48" s="12">
        <f t="shared" si="13"/>
        <v>4</v>
      </c>
      <c r="L48" s="14" t="s">
        <v>23</v>
      </c>
      <c r="M48" s="12">
        <f t="shared" si="6"/>
        <v>0</v>
      </c>
      <c r="N48" s="14" t="s">
        <v>24</v>
      </c>
      <c r="O48" s="12">
        <f t="shared" si="7"/>
        <v>2</v>
      </c>
      <c r="P48" s="14" t="s">
        <v>182</v>
      </c>
      <c r="Q48" s="12">
        <f>IFERROR(__xludf.DUMMYFUNCTION("if(P48=""Rare"",-4,IF(P48=""Occasional"",-2,0))"),0.0)</f>
        <v>0</v>
      </c>
      <c r="R48" s="14" t="s">
        <v>177</v>
      </c>
      <c r="S48" s="12">
        <f t="shared" si="15"/>
        <v>4</v>
      </c>
      <c r="T48" s="14" t="s">
        <v>183</v>
      </c>
      <c r="U48" s="12">
        <f t="shared" si="12"/>
        <v>2</v>
      </c>
      <c r="V48" s="14" t="s">
        <v>178</v>
      </c>
      <c r="W48" s="12">
        <f t="shared" si="10"/>
        <v>2</v>
      </c>
      <c r="X48" s="14" t="s">
        <v>185</v>
      </c>
      <c r="Y48" s="12">
        <f t="shared" si="14"/>
        <v>4</v>
      </c>
      <c r="Z48" s="12">
        <v>0.0</v>
      </c>
    </row>
    <row r="49">
      <c r="A49" s="14" t="s">
        <v>100</v>
      </c>
      <c r="B49" s="14" t="s">
        <v>24</v>
      </c>
      <c r="C49" s="12">
        <f t="shared" si="1"/>
        <v>2</v>
      </c>
      <c r="D49" s="14" t="s">
        <v>174</v>
      </c>
      <c r="E49" s="12">
        <f t="shared" si="2"/>
        <v>0</v>
      </c>
      <c r="F49" s="14" t="s">
        <v>23</v>
      </c>
      <c r="G49" s="12">
        <f t="shared" si="3"/>
        <v>0</v>
      </c>
      <c r="H49" s="14" t="s">
        <v>171</v>
      </c>
      <c r="I49" s="12">
        <f t="shared" si="4"/>
        <v>4</v>
      </c>
      <c r="J49" s="14" t="s">
        <v>23</v>
      </c>
      <c r="K49" s="12">
        <f t="shared" si="13"/>
        <v>0</v>
      </c>
      <c r="L49" s="14" t="s">
        <v>24</v>
      </c>
      <c r="M49" s="12">
        <f t="shared" si="6"/>
        <v>2</v>
      </c>
      <c r="N49" s="14" t="s">
        <v>23</v>
      </c>
      <c r="O49" s="12">
        <f t="shared" si="7"/>
        <v>4</v>
      </c>
      <c r="P49" s="14" t="s">
        <v>182</v>
      </c>
      <c r="Q49" s="12">
        <f>IFERROR(__xludf.DUMMYFUNCTION("if(P49=""Rare"",-4,IF(P49=""Occasional"",-2,0))"),0.0)</f>
        <v>0</v>
      </c>
      <c r="R49" s="14" t="s">
        <v>173</v>
      </c>
      <c r="S49" s="12">
        <f t="shared" si="15"/>
        <v>2</v>
      </c>
      <c r="T49" s="14" t="s">
        <v>174</v>
      </c>
      <c r="U49" s="12">
        <f t="shared" si="12"/>
        <v>0</v>
      </c>
      <c r="V49" s="14" t="s">
        <v>186</v>
      </c>
      <c r="W49" s="12">
        <f t="shared" si="10"/>
        <v>0</v>
      </c>
      <c r="X49" s="14" t="s">
        <v>185</v>
      </c>
      <c r="Y49" s="12">
        <f t="shared" si="14"/>
        <v>4</v>
      </c>
      <c r="Z49" s="12">
        <v>1.0</v>
      </c>
    </row>
    <row r="50">
      <c r="A50" s="14" t="s">
        <v>101</v>
      </c>
      <c r="B50" s="14" t="s">
        <v>25</v>
      </c>
      <c r="C50" s="12">
        <f t="shared" si="1"/>
        <v>4</v>
      </c>
      <c r="D50" s="14" t="s">
        <v>180</v>
      </c>
      <c r="E50" s="12">
        <f t="shared" si="2"/>
        <v>2</v>
      </c>
      <c r="F50" s="14" t="s">
        <v>23</v>
      </c>
      <c r="G50" s="12">
        <f t="shared" si="3"/>
        <v>0</v>
      </c>
      <c r="H50" s="14" t="s">
        <v>174</v>
      </c>
      <c r="I50" s="12">
        <f t="shared" si="4"/>
        <v>0</v>
      </c>
      <c r="J50" s="14" t="s">
        <v>24</v>
      </c>
      <c r="K50" s="12">
        <f t="shared" si="13"/>
        <v>2</v>
      </c>
      <c r="L50" s="14" t="s">
        <v>24</v>
      </c>
      <c r="M50" s="12">
        <f t="shared" si="6"/>
        <v>2</v>
      </c>
      <c r="N50" s="14" t="s">
        <v>25</v>
      </c>
      <c r="O50" s="12">
        <f t="shared" si="7"/>
        <v>0</v>
      </c>
      <c r="P50" s="14" t="s">
        <v>176</v>
      </c>
      <c r="Q50" s="12">
        <f>IFERROR(__xludf.DUMMYFUNCTION("if(P50=""Rare"",-4,IF(P50=""Occasional"",-2,0))"),-2.0)</f>
        <v>-2</v>
      </c>
      <c r="R50" s="14" t="s">
        <v>177</v>
      </c>
      <c r="S50" s="12">
        <f t="shared" si="15"/>
        <v>4</v>
      </c>
      <c r="T50" s="14" t="s">
        <v>171</v>
      </c>
      <c r="U50" s="12">
        <f t="shared" si="12"/>
        <v>4</v>
      </c>
      <c r="V50" s="14" t="s">
        <v>178</v>
      </c>
      <c r="W50" s="12">
        <f t="shared" si="10"/>
        <v>2</v>
      </c>
      <c r="X50" s="14" t="s">
        <v>179</v>
      </c>
      <c r="Y50" s="12">
        <f t="shared" si="14"/>
        <v>2</v>
      </c>
      <c r="Z50" s="12">
        <v>0.0</v>
      </c>
    </row>
    <row r="51">
      <c r="A51" s="14" t="s">
        <v>102</v>
      </c>
      <c r="B51" s="14" t="s">
        <v>23</v>
      </c>
      <c r="C51" s="12">
        <f t="shared" si="1"/>
        <v>0</v>
      </c>
      <c r="D51" s="14" t="s">
        <v>180</v>
      </c>
      <c r="E51" s="12">
        <f t="shared" si="2"/>
        <v>2</v>
      </c>
      <c r="F51" s="14" t="s">
        <v>23</v>
      </c>
      <c r="G51" s="12">
        <f t="shared" si="3"/>
        <v>0</v>
      </c>
      <c r="H51" s="14" t="s">
        <v>174</v>
      </c>
      <c r="I51" s="12">
        <f t="shared" si="4"/>
        <v>0</v>
      </c>
      <c r="J51" s="14" t="s">
        <v>25</v>
      </c>
      <c r="K51" s="12">
        <f t="shared" si="13"/>
        <v>4</v>
      </c>
      <c r="L51" s="14" t="s">
        <v>24</v>
      </c>
      <c r="M51" s="12">
        <f t="shared" si="6"/>
        <v>2</v>
      </c>
      <c r="N51" s="14" t="s">
        <v>23</v>
      </c>
      <c r="O51" s="12">
        <f t="shared" si="7"/>
        <v>4</v>
      </c>
      <c r="P51" s="14" t="s">
        <v>176</v>
      </c>
      <c r="Q51" s="12">
        <f>IFERROR(__xludf.DUMMYFUNCTION("if(P51=""Rare"",-4,IF(P51=""Occasional"",-2,0))"),-2.0)</f>
        <v>-2</v>
      </c>
      <c r="R51" s="14" t="s">
        <v>177</v>
      </c>
      <c r="S51" s="12">
        <f t="shared" si="15"/>
        <v>4</v>
      </c>
      <c r="T51" s="14" t="s">
        <v>183</v>
      </c>
      <c r="U51" s="12">
        <f t="shared" si="12"/>
        <v>2</v>
      </c>
      <c r="V51" s="14" t="s">
        <v>174</v>
      </c>
      <c r="W51" s="12">
        <f t="shared" si="10"/>
        <v>4</v>
      </c>
      <c r="X51" s="14" t="s">
        <v>185</v>
      </c>
      <c r="Y51" s="12">
        <f t="shared" si="14"/>
        <v>4</v>
      </c>
      <c r="Z51" s="12">
        <v>0.0</v>
      </c>
    </row>
    <row r="52">
      <c r="A52" s="14" t="s">
        <v>103</v>
      </c>
      <c r="B52" s="14" t="s">
        <v>24</v>
      </c>
      <c r="C52" s="12">
        <f t="shared" si="1"/>
        <v>2</v>
      </c>
      <c r="D52" s="14" t="s">
        <v>174</v>
      </c>
      <c r="E52" s="12">
        <f t="shared" si="2"/>
        <v>0</v>
      </c>
      <c r="F52" s="14" t="s">
        <v>23</v>
      </c>
      <c r="G52" s="12">
        <f t="shared" si="3"/>
        <v>0</v>
      </c>
      <c r="H52" s="14" t="s">
        <v>174</v>
      </c>
      <c r="I52" s="12">
        <f t="shared" si="4"/>
        <v>0</v>
      </c>
      <c r="J52" s="14" t="s">
        <v>23</v>
      </c>
      <c r="K52" s="12">
        <f t="shared" si="13"/>
        <v>0</v>
      </c>
      <c r="L52" s="14" t="s">
        <v>25</v>
      </c>
      <c r="M52" s="12">
        <f t="shared" si="6"/>
        <v>4</v>
      </c>
      <c r="N52" s="14" t="s">
        <v>24</v>
      </c>
      <c r="O52" s="12">
        <f t="shared" si="7"/>
        <v>2</v>
      </c>
      <c r="P52" s="14" t="s">
        <v>176</v>
      </c>
      <c r="Q52" s="12">
        <f>IFERROR(__xludf.DUMMYFUNCTION("if(P52=""Rare"",-4,IF(P52=""Occasional"",-2,0))"),-2.0)</f>
        <v>-2</v>
      </c>
      <c r="R52" s="14" t="s">
        <v>177</v>
      </c>
      <c r="S52" s="12">
        <f t="shared" si="15"/>
        <v>4</v>
      </c>
      <c r="T52" s="14" t="s">
        <v>171</v>
      </c>
      <c r="U52" s="12">
        <f t="shared" si="12"/>
        <v>4</v>
      </c>
      <c r="V52" s="14" t="s">
        <v>178</v>
      </c>
      <c r="W52" s="12">
        <f t="shared" si="10"/>
        <v>2</v>
      </c>
      <c r="X52" s="14" t="s">
        <v>179</v>
      </c>
      <c r="Y52" s="12">
        <f t="shared" si="14"/>
        <v>2</v>
      </c>
      <c r="Z52" s="12">
        <v>1.0</v>
      </c>
    </row>
    <row r="53">
      <c r="A53" s="14" t="s">
        <v>104</v>
      </c>
      <c r="B53" s="14" t="s">
        <v>25</v>
      </c>
      <c r="C53" s="12">
        <f t="shared" si="1"/>
        <v>4</v>
      </c>
      <c r="D53" s="14" t="s">
        <v>174</v>
      </c>
      <c r="E53" s="12">
        <f t="shared" si="2"/>
        <v>0</v>
      </c>
      <c r="F53" s="14" t="s">
        <v>25</v>
      </c>
      <c r="G53" s="12">
        <f t="shared" si="3"/>
        <v>4</v>
      </c>
      <c r="H53" s="14" t="s">
        <v>181</v>
      </c>
      <c r="I53" s="12">
        <f t="shared" si="4"/>
        <v>2</v>
      </c>
      <c r="J53" s="14" t="s">
        <v>25</v>
      </c>
      <c r="K53" s="12">
        <f t="shared" si="13"/>
        <v>4</v>
      </c>
      <c r="L53" s="14" t="s">
        <v>23</v>
      </c>
      <c r="M53" s="12">
        <f t="shared" si="6"/>
        <v>0</v>
      </c>
      <c r="N53" s="14" t="s">
        <v>24</v>
      </c>
      <c r="O53" s="12">
        <f t="shared" si="7"/>
        <v>2</v>
      </c>
      <c r="P53" s="14" t="s">
        <v>172</v>
      </c>
      <c r="Q53" s="12">
        <f>IFERROR(__xludf.DUMMYFUNCTION("if(P53=""Rare"",-4,IF(P53=""Occasional"",-2,0))"),-4.0)</f>
        <v>-4</v>
      </c>
      <c r="R53" s="14" t="s">
        <v>184</v>
      </c>
      <c r="S53" s="12">
        <f t="shared" si="15"/>
        <v>0</v>
      </c>
      <c r="T53" s="14" t="s">
        <v>183</v>
      </c>
      <c r="U53" s="12">
        <f t="shared" si="12"/>
        <v>2</v>
      </c>
      <c r="V53" s="14" t="s">
        <v>174</v>
      </c>
      <c r="W53" s="12">
        <f t="shared" si="10"/>
        <v>4</v>
      </c>
      <c r="X53" s="14" t="s">
        <v>179</v>
      </c>
      <c r="Y53" s="12">
        <f t="shared" si="14"/>
        <v>2</v>
      </c>
      <c r="Z53" s="12">
        <v>1.0</v>
      </c>
    </row>
    <row r="54">
      <c r="A54" s="14" t="s">
        <v>105</v>
      </c>
      <c r="B54" s="14" t="s">
        <v>23</v>
      </c>
      <c r="C54" s="12">
        <f t="shared" si="1"/>
        <v>0</v>
      </c>
      <c r="D54" s="14" t="s">
        <v>180</v>
      </c>
      <c r="E54" s="12">
        <f t="shared" si="2"/>
        <v>2</v>
      </c>
      <c r="F54" s="14" t="s">
        <v>24</v>
      </c>
      <c r="G54" s="12">
        <f t="shared" si="3"/>
        <v>2</v>
      </c>
      <c r="H54" s="14" t="s">
        <v>174</v>
      </c>
      <c r="I54" s="12">
        <f t="shared" si="4"/>
        <v>0</v>
      </c>
      <c r="J54" s="14" t="s">
        <v>24</v>
      </c>
      <c r="K54" s="12">
        <f t="shared" si="13"/>
        <v>2</v>
      </c>
      <c r="L54" s="14" t="s">
        <v>23</v>
      </c>
      <c r="M54" s="12">
        <f t="shared" si="6"/>
        <v>0</v>
      </c>
      <c r="N54" s="14" t="s">
        <v>24</v>
      </c>
      <c r="O54" s="12">
        <f t="shared" si="7"/>
        <v>2</v>
      </c>
      <c r="P54" s="14" t="s">
        <v>176</v>
      </c>
      <c r="Q54" s="12">
        <f>IFERROR(__xludf.DUMMYFUNCTION("if(P54=""Rare"",-4,IF(P54=""Occasional"",-2,0))"),-2.0)</f>
        <v>-2</v>
      </c>
      <c r="R54" s="14" t="s">
        <v>184</v>
      </c>
      <c r="S54" s="12">
        <f t="shared" si="15"/>
        <v>0</v>
      </c>
      <c r="T54" s="14" t="s">
        <v>171</v>
      </c>
      <c r="U54" s="12">
        <f t="shared" si="12"/>
        <v>4</v>
      </c>
      <c r="V54" s="14" t="s">
        <v>186</v>
      </c>
      <c r="W54" s="12">
        <f t="shared" si="10"/>
        <v>0</v>
      </c>
      <c r="X54" s="14" t="s">
        <v>185</v>
      </c>
      <c r="Y54" s="12">
        <f t="shared" si="14"/>
        <v>4</v>
      </c>
      <c r="Z54" s="12">
        <v>0.0</v>
      </c>
    </row>
    <row r="55">
      <c r="A55" s="14" t="s">
        <v>106</v>
      </c>
      <c r="B55" s="14" t="s">
        <v>25</v>
      </c>
      <c r="C55" s="12">
        <f t="shared" si="1"/>
        <v>4</v>
      </c>
      <c r="D55" s="14" t="s">
        <v>180</v>
      </c>
      <c r="E55" s="12">
        <f t="shared" si="2"/>
        <v>2</v>
      </c>
      <c r="F55" s="14" t="s">
        <v>24</v>
      </c>
      <c r="G55" s="12">
        <f t="shared" si="3"/>
        <v>2</v>
      </c>
      <c r="H55" s="14" t="s">
        <v>181</v>
      </c>
      <c r="I55" s="12">
        <f t="shared" si="4"/>
        <v>2</v>
      </c>
      <c r="J55" s="14" t="s">
        <v>24</v>
      </c>
      <c r="K55" s="12">
        <f t="shared" si="13"/>
        <v>2</v>
      </c>
      <c r="L55" s="14" t="s">
        <v>25</v>
      </c>
      <c r="M55" s="12">
        <f t="shared" si="6"/>
        <v>4</v>
      </c>
      <c r="N55" s="14" t="s">
        <v>24</v>
      </c>
      <c r="O55" s="12">
        <f t="shared" si="7"/>
        <v>2</v>
      </c>
      <c r="P55" s="14" t="s">
        <v>172</v>
      </c>
      <c r="Q55" s="12">
        <f>IFERROR(__xludf.DUMMYFUNCTION("if(P55=""Rare"",-4,IF(P55=""Occasional"",-2,0))"),-4.0)</f>
        <v>-4</v>
      </c>
      <c r="R55" s="14" t="s">
        <v>177</v>
      </c>
      <c r="S55" s="12">
        <f t="shared" si="15"/>
        <v>4</v>
      </c>
      <c r="T55" s="14" t="s">
        <v>171</v>
      </c>
      <c r="U55" s="12">
        <f t="shared" si="12"/>
        <v>4</v>
      </c>
      <c r="V55" s="14" t="s">
        <v>186</v>
      </c>
      <c r="W55" s="12">
        <f t="shared" si="10"/>
        <v>0</v>
      </c>
      <c r="X55" s="14" t="s">
        <v>175</v>
      </c>
      <c r="Y55" s="12">
        <f t="shared" si="14"/>
        <v>0</v>
      </c>
      <c r="Z55" s="12">
        <v>1.0</v>
      </c>
    </row>
    <row r="56">
      <c r="A56" s="14" t="s">
        <v>107</v>
      </c>
      <c r="B56" s="14" t="s">
        <v>25</v>
      </c>
      <c r="C56" s="12">
        <f t="shared" si="1"/>
        <v>4</v>
      </c>
      <c r="D56" s="14" t="s">
        <v>180</v>
      </c>
      <c r="E56" s="12">
        <f t="shared" si="2"/>
        <v>2</v>
      </c>
      <c r="F56" s="14" t="s">
        <v>23</v>
      </c>
      <c r="G56" s="12">
        <f t="shared" si="3"/>
        <v>0</v>
      </c>
      <c r="H56" s="14" t="s">
        <v>171</v>
      </c>
      <c r="I56" s="12">
        <f t="shared" si="4"/>
        <v>4</v>
      </c>
      <c r="J56" s="14" t="s">
        <v>25</v>
      </c>
      <c r="K56" s="12">
        <f t="shared" si="13"/>
        <v>4</v>
      </c>
      <c r="L56" s="14" t="s">
        <v>24</v>
      </c>
      <c r="M56" s="12">
        <f t="shared" si="6"/>
        <v>2</v>
      </c>
      <c r="N56" s="14" t="s">
        <v>23</v>
      </c>
      <c r="O56" s="12">
        <f t="shared" si="7"/>
        <v>4</v>
      </c>
      <c r="P56" s="14" t="s">
        <v>172</v>
      </c>
      <c r="Q56" s="12">
        <f>IFERROR(__xludf.DUMMYFUNCTION("if(P56=""Rare"",-4,IF(P56=""Occasional"",-2,0))"),-4.0)</f>
        <v>-4</v>
      </c>
      <c r="R56" s="14" t="s">
        <v>173</v>
      </c>
      <c r="S56" s="12">
        <f t="shared" si="15"/>
        <v>2</v>
      </c>
      <c r="T56" s="14" t="s">
        <v>183</v>
      </c>
      <c r="U56" s="12">
        <f t="shared" si="12"/>
        <v>2</v>
      </c>
      <c r="V56" s="14" t="s">
        <v>178</v>
      </c>
      <c r="W56" s="12">
        <f t="shared" si="10"/>
        <v>2</v>
      </c>
      <c r="X56" s="14" t="s">
        <v>179</v>
      </c>
      <c r="Y56" s="12">
        <f t="shared" si="14"/>
        <v>2</v>
      </c>
      <c r="Z56" s="12">
        <v>0.0</v>
      </c>
    </row>
    <row r="57">
      <c r="A57" s="14" t="s">
        <v>108</v>
      </c>
      <c r="B57" s="14" t="s">
        <v>23</v>
      </c>
      <c r="C57" s="12">
        <f t="shared" si="1"/>
        <v>0</v>
      </c>
      <c r="D57" s="14" t="s">
        <v>171</v>
      </c>
      <c r="E57" s="12">
        <f t="shared" si="2"/>
        <v>4</v>
      </c>
      <c r="F57" s="14" t="s">
        <v>24</v>
      </c>
      <c r="G57" s="12">
        <f t="shared" si="3"/>
        <v>2</v>
      </c>
      <c r="H57" s="14" t="s">
        <v>181</v>
      </c>
      <c r="I57" s="12">
        <f t="shared" si="4"/>
        <v>2</v>
      </c>
      <c r="J57" s="14" t="s">
        <v>23</v>
      </c>
      <c r="K57" s="12">
        <f t="shared" si="13"/>
        <v>0</v>
      </c>
      <c r="L57" s="14" t="s">
        <v>25</v>
      </c>
      <c r="M57" s="12">
        <f t="shared" si="6"/>
        <v>4</v>
      </c>
      <c r="N57" s="14" t="s">
        <v>25</v>
      </c>
      <c r="O57" s="12">
        <f t="shared" si="7"/>
        <v>0</v>
      </c>
      <c r="P57" s="14" t="s">
        <v>182</v>
      </c>
      <c r="Q57" s="12">
        <f>IFERROR(__xludf.DUMMYFUNCTION("if(P57=""Rare"",-4,IF(P57=""Occasional"",-2,0))"),0.0)</f>
        <v>0</v>
      </c>
      <c r="R57" s="14" t="s">
        <v>177</v>
      </c>
      <c r="S57" s="12">
        <f t="shared" si="15"/>
        <v>4</v>
      </c>
      <c r="T57" s="14" t="s">
        <v>183</v>
      </c>
      <c r="U57" s="12">
        <f t="shared" si="12"/>
        <v>2</v>
      </c>
      <c r="V57" s="14" t="s">
        <v>174</v>
      </c>
      <c r="W57" s="12">
        <f t="shared" si="10"/>
        <v>4</v>
      </c>
      <c r="X57" s="14" t="s">
        <v>179</v>
      </c>
      <c r="Y57" s="12">
        <f t="shared" si="14"/>
        <v>2</v>
      </c>
      <c r="Z57" s="12">
        <v>1.0</v>
      </c>
    </row>
    <row r="58">
      <c r="A58" s="14" t="s">
        <v>109</v>
      </c>
      <c r="B58" s="14" t="s">
        <v>25</v>
      </c>
      <c r="C58" s="12">
        <f t="shared" si="1"/>
        <v>4</v>
      </c>
      <c r="D58" s="14" t="s">
        <v>174</v>
      </c>
      <c r="E58" s="12">
        <f t="shared" si="2"/>
        <v>0</v>
      </c>
      <c r="F58" s="14" t="s">
        <v>24</v>
      </c>
      <c r="G58" s="12">
        <f t="shared" si="3"/>
        <v>2</v>
      </c>
      <c r="H58" s="14" t="s">
        <v>171</v>
      </c>
      <c r="I58" s="12">
        <f t="shared" si="4"/>
        <v>4</v>
      </c>
      <c r="J58" s="14" t="s">
        <v>23</v>
      </c>
      <c r="K58" s="12">
        <f t="shared" si="13"/>
        <v>0</v>
      </c>
      <c r="L58" s="14" t="s">
        <v>23</v>
      </c>
      <c r="M58" s="12">
        <f t="shared" si="6"/>
        <v>0</v>
      </c>
      <c r="N58" s="14" t="s">
        <v>23</v>
      </c>
      <c r="O58" s="12">
        <f t="shared" si="7"/>
        <v>4</v>
      </c>
      <c r="P58" s="14" t="s">
        <v>176</v>
      </c>
      <c r="Q58" s="12">
        <f>IFERROR(__xludf.DUMMYFUNCTION("if(P58=""Rare"",-4,IF(P58=""Occasional"",-2,0))"),-2.0)</f>
        <v>-2</v>
      </c>
      <c r="R58" s="14" t="s">
        <v>184</v>
      </c>
      <c r="S58" s="12">
        <f t="shared" si="15"/>
        <v>0</v>
      </c>
      <c r="T58" s="14" t="s">
        <v>174</v>
      </c>
      <c r="U58" s="12">
        <f t="shared" si="12"/>
        <v>0</v>
      </c>
      <c r="V58" s="14" t="s">
        <v>178</v>
      </c>
      <c r="W58" s="12">
        <f t="shared" si="10"/>
        <v>2</v>
      </c>
      <c r="X58" s="14"/>
      <c r="Y58" s="12"/>
      <c r="Z58" s="12">
        <v>1.0</v>
      </c>
    </row>
    <row r="59">
      <c r="A59" s="14" t="s">
        <v>110</v>
      </c>
      <c r="B59" s="14" t="s">
        <v>23</v>
      </c>
      <c r="C59" s="12">
        <f t="shared" si="1"/>
        <v>0</v>
      </c>
      <c r="D59" s="14" t="s">
        <v>180</v>
      </c>
      <c r="E59" s="12">
        <f t="shared" si="2"/>
        <v>2</v>
      </c>
      <c r="F59" s="14" t="s">
        <v>24</v>
      </c>
      <c r="G59" s="12">
        <f t="shared" si="3"/>
        <v>2</v>
      </c>
      <c r="H59" s="14" t="s">
        <v>174</v>
      </c>
      <c r="I59" s="12">
        <f t="shared" si="4"/>
        <v>0</v>
      </c>
      <c r="J59" s="14" t="s">
        <v>24</v>
      </c>
      <c r="K59" s="12">
        <f t="shared" si="13"/>
        <v>2</v>
      </c>
      <c r="L59" s="14" t="s">
        <v>24</v>
      </c>
      <c r="M59" s="12">
        <f t="shared" si="6"/>
        <v>2</v>
      </c>
      <c r="N59" s="14" t="s">
        <v>23</v>
      </c>
      <c r="O59" s="12">
        <f t="shared" si="7"/>
        <v>4</v>
      </c>
      <c r="P59" s="14" t="s">
        <v>176</v>
      </c>
      <c r="Q59" s="12">
        <f>IFERROR(__xludf.DUMMYFUNCTION("if(P59=""Rare"",-4,IF(P59=""Occasional"",-2,0))"),-2.0)</f>
        <v>-2</v>
      </c>
      <c r="R59" s="14" t="s">
        <v>184</v>
      </c>
      <c r="S59" s="12">
        <f t="shared" si="15"/>
        <v>0</v>
      </c>
      <c r="T59" s="14" t="s">
        <v>171</v>
      </c>
      <c r="U59" s="12">
        <f t="shared" si="12"/>
        <v>4</v>
      </c>
      <c r="V59" s="14" t="s">
        <v>186</v>
      </c>
      <c r="W59" s="12">
        <f t="shared" si="10"/>
        <v>0</v>
      </c>
      <c r="X59" s="14" t="s">
        <v>179</v>
      </c>
      <c r="Y59" s="12">
        <f t="shared" ref="Y59:Y84" si="16">if(X59="School",0,IF(X59="Healthcare",2,4))</f>
        <v>2</v>
      </c>
      <c r="Z59" s="12">
        <v>1.0</v>
      </c>
    </row>
    <row r="60">
      <c r="A60" s="14" t="s">
        <v>111</v>
      </c>
      <c r="B60" s="14" t="s">
        <v>23</v>
      </c>
      <c r="C60" s="12">
        <f t="shared" si="1"/>
        <v>0</v>
      </c>
      <c r="D60" s="14" t="s">
        <v>171</v>
      </c>
      <c r="E60" s="12">
        <f t="shared" si="2"/>
        <v>4</v>
      </c>
      <c r="F60" s="14" t="s">
        <v>24</v>
      </c>
      <c r="G60" s="12">
        <f t="shared" si="3"/>
        <v>2</v>
      </c>
      <c r="H60" s="14" t="s">
        <v>174</v>
      </c>
      <c r="I60" s="12">
        <f t="shared" si="4"/>
        <v>0</v>
      </c>
      <c r="J60" s="14" t="s">
        <v>25</v>
      </c>
      <c r="K60" s="12">
        <f t="shared" si="13"/>
        <v>4</v>
      </c>
      <c r="L60" s="14" t="s">
        <v>25</v>
      </c>
      <c r="M60" s="12">
        <f t="shared" si="6"/>
        <v>4</v>
      </c>
      <c r="N60" s="14" t="s">
        <v>24</v>
      </c>
      <c r="O60" s="12">
        <f t="shared" si="7"/>
        <v>2</v>
      </c>
      <c r="P60" s="14" t="s">
        <v>182</v>
      </c>
      <c r="Q60" s="12">
        <f>IFERROR(__xludf.DUMMYFUNCTION("if(P60=""Rare"",-4,IF(P60=""Occasional"",-2,0))"),0.0)</f>
        <v>0</v>
      </c>
      <c r="R60" s="14" t="s">
        <v>184</v>
      </c>
      <c r="S60" s="12">
        <f t="shared" si="15"/>
        <v>0</v>
      </c>
      <c r="T60" s="14" t="s">
        <v>171</v>
      </c>
      <c r="U60" s="12">
        <f t="shared" si="12"/>
        <v>4</v>
      </c>
      <c r="V60" s="14" t="s">
        <v>186</v>
      </c>
      <c r="W60" s="12">
        <f t="shared" si="10"/>
        <v>0</v>
      </c>
      <c r="X60" s="14" t="s">
        <v>185</v>
      </c>
      <c r="Y60" s="12">
        <f t="shared" si="16"/>
        <v>4</v>
      </c>
      <c r="Z60" s="12">
        <v>0.0</v>
      </c>
    </row>
    <row r="61">
      <c r="A61" s="14" t="s">
        <v>112</v>
      </c>
      <c r="B61" s="14" t="s">
        <v>25</v>
      </c>
      <c r="C61" s="12">
        <f t="shared" si="1"/>
        <v>4</v>
      </c>
      <c r="D61" s="14" t="s">
        <v>171</v>
      </c>
      <c r="E61" s="12">
        <f t="shared" si="2"/>
        <v>4</v>
      </c>
      <c r="F61" s="14" t="s">
        <v>23</v>
      </c>
      <c r="G61" s="12">
        <f t="shared" si="3"/>
        <v>0</v>
      </c>
      <c r="H61" s="14" t="s">
        <v>181</v>
      </c>
      <c r="I61" s="12">
        <f t="shared" si="4"/>
        <v>2</v>
      </c>
      <c r="J61" s="14" t="s">
        <v>23</v>
      </c>
      <c r="K61" s="12">
        <f t="shared" si="13"/>
        <v>0</v>
      </c>
      <c r="L61" s="14" t="s">
        <v>23</v>
      </c>
      <c r="M61" s="12">
        <f t="shared" si="6"/>
        <v>0</v>
      </c>
      <c r="N61" s="14" t="s">
        <v>25</v>
      </c>
      <c r="O61" s="12">
        <f t="shared" si="7"/>
        <v>0</v>
      </c>
      <c r="P61" s="14" t="s">
        <v>176</v>
      </c>
      <c r="Q61" s="12">
        <f>IFERROR(__xludf.DUMMYFUNCTION("if(P61=""Rare"",-4,IF(P61=""Occasional"",-2,0))"),-2.0)</f>
        <v>-2</v>
      </c>
      <c r="R61" s="14" t="s">
        <v>184</v>
      </c>
      <c r="S61" s="12">
        <f t="shared" si="15"/>
        <v>0</v>
      </c>
      <c r="T61" s="14" t="s">
        <v>171</v>
      </c>
      <c r="U61" s="12">
        <f t="shared" si="12"/>
        <v>4</v>
      </c>
      <c r="V61" s="14" t="s">
        <v>174</v>
      </c>
      <c r="W61" s="12">
        <f t="shared" si="10"/>
        <v>4</v>
      </c>
      <c r="X61" s="14" t="s">
        <v>179</v>
      </c>
      <c r="Y61" s="12">
        <f t="shared" si="16"/>
        <v>2</v>
      </c>
      <c r="Z61" s="12">
        <v>0.0</v>
      </c>
    </row>
    <row r="62">
      <c r="A62" s="14" t="s">
        <v>113</v>
      </c>
      <c r="B62" s="14" t="s">
        <v>24</v>
      </c>
      <c r="C62" s="12">
        <f t="shared" si="1"/>
        <v>2</v>
      </c>
      <c r="D62" s="14" t="s">
        <v>174</v>
      </c>
      <c r="E62" s="12">
        <f t="shared" si="2"/>
        <v>0</v>
      </c>
      <c r="F62" s="14" t="s">
        <v>24</v>
      </c>
      <c r="G62" s="12">
        <f t="shared" si="3"/>
        <v>2</v>
      </c>
      <c r="H62" s="14" t="s">
        <v>174</v>
      </c>
      <c r="I62" s="12">
        <f t="shared" si="4"/>
        <v>0</v>
      </c>
      <c r="J62" s="14" t="s">
        <v>25</v>
      </c>
      <c r="K62" s="12">
        <f t="shared" si="13"/>
        <v>4</v>
      </c>
      <c r="L62" s="14" t="s">
        <v>24</v>
      </c>
      <c r="M62" s="12">
        <f t="shared" si="6"/>
        <v>2</v>
      </c>
      <c r="N62" s="14" t="s">
        <v>23</v>
      </c>
      <c r="O62" s="12">
        <f t="shared" si="7"/>
        <v>4</v>
      </c>
      <c r="P62" s="14" t="s">
        <v>176</v>
      </c>
      <c r="Q62" s="12">
        <f>IFERROR(__xludf.DUMMYFUNCTION("if(P62=""Rare"",-4,IF(P62=""Occasional"",-2,0))"),-2.0)</f>
        <v>-2</v>
      </c>
      <c r="R62" s="14" t="s">
        <v>177</v>
      </c>
      <c r="S62" s="12">
        <f t="shared" si="15"/>
        <v>4</v>
      </c>
      <c r="T62" s="14" t="s">
        <v>171</v>
      </c>
      <c r="U62" s="12">
        <f t="shared" si="12"/>
        <v>4</v>
      </c>
      <c r="V62" s="14" t="s">
        <v>186</v>
      </c>
      <c r="W62" s="12">
        <f t="shared" si="10"/>
        <v>0</v>
      </c>
      <c r="X62" s="14" t="s">
        <v>175</v>
      </c>
      <c r="Y62" s="12">
        <f t="shared" si="16"/>
        <v>0</v>
      </c>
      <c r="Z62" s="12">
        <v>0.0</v>
      </c>
    </row>
    <row r="63">
      <c r="A63" s="14" t="s">
        <v>114</v>
      </c>
      <c r="B63" s="14" t="s">
        <v>24</v>
      </c>
      <c r="C63" s="12">
        <f t="shared" si="1"/>
        <v>2</v>
      </c>
      <c r="D63" s="14" t="s">
        <v>174</v>
      </c>
      <c r="E63" s="12">
        <f t="shared" si="2"/>
        <v>0</v>
      </c>
      <c r="F63" s="14" t="s">
        <v>23</v>
      </c>
      <c r="G63" s="12">
        <f t="shared" si="3"/>
        <v>0</v>
      </c>
      <c r="H63" s="14" t="s">
        <v>171</v>
      </c>
      <c r="I63" s="12">
        <f t="shared" si="4"/>
        <v>4</v>
      </c>
      <c r="J63" s="14" t="s">
        <v>23</v>
      </c>
      <c r="K63" s="12">
        <f t="shared" si="13"/>
        <v>0</v>
      </c>
      <c r="L63" s="14" t="s">
        <v>24</v>
      </c>
      <c r="M63" s="12">
        <f t="shared" si="6"/>
        <v>2</v>
      </c>
      <c r="N63" s="14" t="s">
        <v>24</v>
      </c>
      <c r="O63" s="12">
        <f t="shared" si="7"/>
        <v>2</v>
      </c>
      <c r="P63" s="14" t="s">
        <v>172</v>
      </c>
      <c r="Q63" s="12">
        <f>IFERROR(__xludf.DUMMYFUNCTION("if(P63=""Rare"",-4,IF(P63=""Occasional"",-2,0))"),-4.0)</f>
        <v>-4</v>
      </c>
      <c r="R63" s="14" t="s">
        <v>173</v>
      </c>
      <c r="S63" s="12">
        <f t="shared" si="15"/>
        <v>2</v>
      </c>
      <c r="T63" s="14" t="s">
        <v>183</v>
      </c>
      <c r="U63" s="12">
        <f t="shared" si="12"/>
        <v>2</v>
      </c>
      <c r="V63" s="14" t="s">
        <v>178</v>
      </c>
      <c r="W63" s="12">
        <f t="shared" si="10"/>
        <v>2</v>
      </c>
      <c r="X63" s="14" t="s">
        <v>179</v>
      </c>
      <c r="Y63" s="12">
        <f t="shared" si="16"/>
        <v>2</v>
      </c>
      <c r="Z63" s="12">
        <v>1.0</v>
      </c>
    </row>
    <row r="64">
      <c r="A64" s="14" t="s">
        <v>115</v>
      </c>
      <c r="B64" s="14" t="s">
        <v>23</v>
      </c>
      <c r="C64" s="12">
        <f t="shared" si="1"/>
        <v>0</v>
      </c>
      <c r="D64" s="14" t="s">
        <v>180</v>
      </c>
      <c r="E64" s="12">
        <f t="shared" si="2"/>
        <v>2</v>
      </c>
      <c r="F64" s="14" t="s">
        <v>24</v>
      </c>
      <c r="G64" s="12">
        <f t="shared" si="3"/>
        <v>2</v>
      </c>
      <c r="H64" s="14" t="s">
        <v>171</v>
      </c>
      <c r="I64" s="12">
        <f t="shared" si="4"/>
        <v>4</v>
      </c>
      <c r="J64" s="14" t="s">
        <v>25</v>
      </c>
      <c r="K64" s="12">
        <f t="shared" si="13"/>
        <v>4</v>
      </c>
      <c r="L64" s="14" t="s">
        <v>25</v>
      </c>
      <c r="M64" s="12">
        <f t="shared" si="6"/>
        <v>4</v>
      </c>
      <c r="N64" s="14" t="s">
        <v>25</v>
      </c>
      <c r="O64" s="12">
        <f t="shared" si="7"/>
        <v>0</v>
      </c>
      <c r="P64" s="14" t="s">
        <v>182</v>
      </c>
      <c r="Q64" s="12">
        <f>IFERROR(__xludf.DUMMYFUNCTION("if(P64=""Rare"",-4,IF(P64=""Occasional"",-2,0))"),0.0)</f>
        <v>0</v>
      </c>
      <c r="R64" s="14" t="s">
        <v>177</v>
      </c>
      <c r="S64" s="12">
        <f t="shared" si="15"/>
        <v>4</v>
      </c>
      <c r="T64" s="14" t="s">
        <v>171</v>
      </c>
      <c r="U64" s="12">
        <f t="shared" si="12"/>
        <v>4</v>
      </c>
      <c r="V64" s="14" t="s">
        <v>174</v>
      </c>
      <c r="W64" s="12">
        <f t="shared" si="10"/>
        <v>4</v>
      </c>
      <c r="X64" s="14" t="s">
        <v>175</v>
      </c>
      <c r="Y64" s="12">
        <f t="shared" si="16"/>
        <v>0</v>
      </c>
      <c r="Z64" s="12">
        <v>0.0</v>
      </c>
    </row>
    <row r="65">
      <c r="A65" s="14" t="s">
        <v>116</v>
      </c>
      <c r="B65" s="14" t="s">
        <v>25</v>
      </c>
      <c r="C65" s="12">
        <f t="shared" si="1"/>
        <v>4</v>
      </c>
      <c r="D65" s="14" t="s">
        <v>171</v>
      </c>
      <c r="E65" s="12">
        <f t="shared" si="2"/>
        <v>4</v>
      </c>
      <c r="F65" s="14" t="s">
        <v>24</v>
      </c>
      <c r="G65" s="12">
        <f t="shared" si="3"/>
        <v>2</v>
      </c>
      <c r="H65" s="14" t="s">
        <v>174</v>
      </c>
      <c r="I65" s="12">
        <f t="shared" si="4"/>
        <v>0</v>
      </c>
      <c r="J65" s="14" t="s">
        <v>24</v>
      </c>
      <c r="K65" s="12">
        <f t="shared" si="13"/>
        <v>2</v>
      </c>
      <c r="L65" s="14" t="s">
        <v>25</v>
      </c>
      <c r="M65" s="12">
        <f t="shared" si="6"/>
        <v>4</v>
      </c>
      <c r="N65" s="14" t="s">
        <v>23</v>
      </c>
      <c r="O65" s="12">
        <f t="shared" si="7"/>
        <v>4</v>
      </c>
      <c r="P65" s="14" t="s">
        <v>182</v>
      </c>
      <c r="Q65" s="12">
        <f>IFERROR(__xludf.DUMMYFUNCTION("if(P65=""Rare"",-4,IF(P65=""Occasional"",-2,0))"),0.0)</f>
        <v>0</v>
      </c>
      <c r="R65" s="14" t="s">
        <v>184</v>
      </c>
      <c r="S65" s="12">
        <f t="shared" si="15"/>
        <v>0</v>
      </c>
      <c r="T65" s="14" t="s">
        <v>183</v>
      </c>
      <c r="U65" s="12">
        <f t="shared" si="12"/>
        <v>2</v>
      </c>
      <c r="V65" s="14" t="s">
        <v>178</v>
      </c>
      <c r="W65" s="12">
        <f t="shared" si="10"/>
        <v>2</v>
      </c>
      <c r="X65" s="14" t="s">
        <v>185</v>
      </c>
      <c r="Y65" s="12">
        <f t="shared" si="16"/>
        <v>4</v>
      </c>
      <c r="Z65" s="12">
        <v>0.0</v>
      </c>
    </row>
    <row r="66">
      <c r="A66" s="14" t="s">
        <v>117</v>
      </c>
      <c r="B66" s="14" t="s">
        <v>24</v>
      </c>
      <c r="C66" s="12">
        <f t="shared" si="1"/>
        <v>2</v>
      </c>
      <c r="D66" s="14" t="s">
        <v>171</v>
      </c>
      <c r="E66" s="12">
        <f t="shared" si="2"/>
        <v>4</v>
      </c>
      <c r="F66" s="14" t="s">
        <v>23</v>
      </c>
      <c r="G66" s="12">
        <f t="shared" si="3"/>
        <v>0</v>
      </c>
      <c r="H66" s="14" t="s">
        <v>171</v>
      </c>
      <c r="I66" s="12">
        <f t="shared" si="4"/>
        <v>4</v>
      </c>
      <c r="J66" s="14" t="s">
        <v>24</v>
      </c>
      <c r="K66" s="12">
        <f t="shared" si="13"/>
        <v>2</v>
      </c>
      <c r="L66" s="14" t="s">
        <v>23</v>
      </c>
      <c r="M66" s="12">
        <f t="shared" si="6"/>
        <v>0</v>
      </c>
      <c r="N66" s="14" t="s">
        <v>23</v>
      </c>
      <c r="O66" s="12">
        <f t="shared" si="7"/>
        <v>4</v>
      </c>
      <c r="P66" s="14" t="s">
        <v>182</v>
      </c>
      <c r="Q66" s="12">
        <f>IFERROR(__xludf.DUMMYFUNCTION("if(P66=""Rare"",-4,IF(P66=""Occasional"",-2,0))"),0.0)</f>
        <v>0</v>
      </c>
      <c r="R66" s="14" t="s">
        <v>177</v>
      </c>
      <c r="S66" s="12">
        <f t="shared" si="15"/>
        <v>4</v>
      </c>
      <c r="T66" s="14" t="s">
        <v>174</v>
      </c>
      <c r="U66" s="12">
        <f t="shared" si="12"/>
        <v>0</v>
      </c>
      <c r="V66" s="14" t="s">
        <v>178</v>
      </c>
      <c r="W66" s="12">
        <f t="shared" si="10"/>
        <v>2</v>
      </c>
      <c r="X66" s="14" t="s">
        <v>175</v>
      </c>
      <c r="Y66" s="12">
        <f t="shared" si="16"/>
        <v>0</v>
      </c>
      <c r="Z66" s="12">
        <v>0.0</v>
      </c>
    </row>
    <row r="67">
      <c r="A67" s="14" t="s">
        <v>118</v>
      </c>
      <c r="B67" s="14" t="s">
        <v>23</v>
      </c>
      <c r="C67" s="12">
        <f t="shared" si="1"/>
        <v>0</v>
      </c>
      <c r="D67" s="14" t="s">
        <v>171</v>
      </c>
      <c r="E67" s="12">
        <f t="shared" si="2"/>
        <v>4</v>
      </c>
      <c r="F67" s="14" t="s">
        <v>25</v>
      </c>
      <c r="G67" s="12">
        <f t="shared" si="3"/>
        <v>4</v>
      </c>
      <c r="H67" s="14" t="s">
        <v>181</v>
      </c>
      <c r="I67" s="12">
        <f t="shared" si="4"/>
        <v>2</v>
      </c>
      <c r="J67" s="14" t="s">
        <v>23</v>
      </c>
      <c r="K67" s="12">
        <f t="shared" si="13"/>
        <v>0</v>
      </c>
      <c r="L67" s="14" t="s">
        <v>24</v>
      </c>
      <c r="M67" s="12">
        <f t="shared" si="6"/>
        <v>2</v>
      </c>
      <c r="N67" s="14" t="s">
        <v>23</v>
      </c>
      <c r="O67" s="12">
        <f t="shared" si="7"/>
        <v>4</v>
      </c>
      <c r="P67" s="14" t="s">
        <v>176</v>
      </c>
      <c r="Q67" s="12">
        <f>IFERROR(__xludf.DUMMYFUNCTION("if(P67=""Rare"",-4,IF(P67=""Occasional"",-2,0))"),-2.0)</f>
        <v>-2</v>
      </c>
      <c r="R67" s="14" t="s">
        <v>173</v>
      </c>
      <c r="S67" s="12">
        <f t="shared" si="15"/>
        <v>2</v>
      </c>
      <c r="T67" s="14" t="s">
        <v>171</v>
      </c>
      <c r="U67" s="12">
        <f t="shared" si="12"/>
        <v>4</v>
      </c>
      <c r="V67" s="14" t="s">
        <v>178</v>
      </c>
      <c r="W67" s="12">
        <f t="shared" si="10"/>
        <v>2</v>
      </c>
      <c r="X67" s="14" t="s">
        <v>175</v>
      </c>
      <c r="Y67" s="12">
        <f t="shared" si="16"/>
        <v>0</v>
      </c>
      <c r="Z67" s="12">
        <v>0.0</v>
      </c>
    </row>
    <row r="68">
      <c r="A68" s="14" t="s">
        <v>119</v>
      </c>
      <c r="B68" s="14" t="s">
        <v>23</v>
      </c>
      <c r="C68" s="12">
        <f t="shared" si="1"/>
        <v>0</v>
      </c>
      <c r="D68" s="14" t="s">
        <v>171</v>
      </c>
      <c r="E68" s="12">
        <f t="shared" si="2"/>
        <v>4</v>
      </c>
      <c r="F68" s="14" t="s">
        <v>25</v>
      </c>
      <c r="G68" s="12">
        <f t="shared" si="3"/>
        <v>4</v>
      </c>
      <c r="H68" s="14" t="s">
        <v>181</v>
      </c>
      <c r="I68" s="12">
        <f t="shared" si="4"/>
        <v>2</v>
      </c>
      <c r="J68" s="14" t="s">
        <v>24</v>
      </c>
      <c r="K68" s="12">
        <f t="shared" si="13"/>
        <v>2</v>
      </c>
      <c r="L68" s="14" t="s">
        <v>23</v>
      </c>
      <c r="M68" s="12">
        <f t="shared" si="6"/>
        <v>0</v>
      </c>
      <c r="N68" s="14" t="s">
        <v>24</v>
      </c>
      <c r="O68" s="12">
        <f t="shared" si="7"/>
        <v>2</v>
      </c>
      <c r="P68" s="14" t="s">
        <v>176</v>
      </c>
      <c r="Q68" s="12">
        <f>IFERROR(__xludf.DUMMYFUNCTION("if(P68=""Rare"",-4,IF(P68=""Occasional"",-2,0))"),-2.0)</f>
        <v>-2</v>
      </c>
      <c r="R68" s="14" t="s">
        <v>173</v>
      </c>
      <c r="S68" s="12">
        <f t="shared" si="15"/>
        <v>2</v>
      </c>
      <c r="T68" s="14"/>
      <c r="U68" s="12"/>
      <c r="V68" s="14" t="s">
        <v>174</v>
      </c>
      <c r="W68" s="12">
        <f t="shared" si="10"/>
        <v>4</v>
      </c>
      <c r="X68" s="14" t="s">
        <v>185</v>
      </c>
      <c r="Y68" s="12">
        <f t="shared" si="16"/>
        <v>4</v>
      </c>
      <c r="Z68" s="12">
        <v>0.0</v>
      </c>
    </row>
    <row r="69">
      <c r="A69" s="14" t="s">
        <v>120</v>
      </c>
      <c r="B69" s="14" t="s">
        <v>23</v>
      </c>
      <c r="C69" s="12">
        <f t="shared" si="1"/>
        <v>0</v>
      </c>
      <c r="D69" s="14" t="s">
        <v>171</v>
      </c>
      <c r="E69" s="12">
        <f t="shared" si="2"/>
        <v>4</v>
      </c>
      <c r="F69" s="14" t="s">
        <v>24</v>
      </c>
      <c r="G69" s="12">
        <f t="shared" si="3"/>
        <v>2</v>
      </c>
      <c r="H69" s="14" t="s">
        <v>171</v>
      </c>
      <c r="I69" s="12">
        <f t="shared" si="4"/>
        <v>4</v>
      </c>
      <c r="J69" s="14" t="s">
        <v>25</v>
      </c>
      <c r="K69" s="12">
        <f t="shared" si="13"/>
        <v>4</v>
      </c>
      <c r="L69" s="14" t="s">
        <v>24</v>
      </c>
      <c r="M69" s="12">
        <f t="shared" si="6"/>
        <v>2</v>
      </c>
      <c r="N69" s="14" t="s">
        <v>25</v>
      </c>
      <c r="O69" s="12">
        <f t="shared" si="7"/>
        <v>0</v>
      </c>
      <c r="P69" s="14" t="s">
        <v>172</v>
      </c>
      <c r="Q69" s="12">
        <f>IFERROR(__xludf.DUMMYFUNCTION("if(P69=""Rare"",-4,IF(P69=""Occasional"",-2,0))"),-4.0)</f>
        <v>-4</v>
      </c>
      <c r="R69" s="14" t="s">
        <v>173</v>
      </c>
      <c r="S69" s="12">
        <f t="shared" si="15"/>
        <v>2</v>
      </c>
      <c r="T69" s="14" t="s">
        <v>171</v>
      </c>
      <c r="U69" s="12">
        <f t="shared" ref="U69:U101" si="17">if(T69="None",0,IF(T69="Mild",2,4))</f>
        <v>4</v>
      </c>
      <c r="V69" s="14" t="s">
        <v>174</v>
      </c>
      <c r="W69" s="12">
        <f t="shared" si="10"/>
        <v>4</v>
      </c>
      <c r="X69" s="14" t="s">
        <v>179</v>
      </c>
      <c r="Y69" s="12">
        <f t="shared" si="16"/>
        <v>2</v>
      </c>
      <c r="Z69" s="12">
        <v>1.0</v>
      </c>
    </row>
    <row r="70">
      <c r="A70" s="14" t="s">
        <v>121</v>
      </c>
      <c r="B70" s="14" t="s">
        <v>23</v>
      </c>
      <c r="C70" s="12">
        <f t="shared" si="1"/>
        <v>0</v>
      </c>
      <c r="D70" s="14" t="s">
        <v>171</v>
      </c>
      <c r="E70" s="12">
        <f t="shared" si="2"/>
        <v>4</v>
      </c>
      <c r="F70" s="14" t="s">
        <v>24</v>
      </c>
      <c r="G70" s="12">
        <f t="shared" si="3"/>
        <v>2</v>
      </c>
      <c r="H70" s="14" t="s">
        <v>171</v>
      </c>
      <c r="I70" s="12">
        <f t="shared" si="4"/>
        <v>4</v>
      </c>
      <c r="J70" s="14" t="s">
        <v>25</v>
      </c>
      <c r="K70" s="12">
        <f t="shared" si="13"/>
        <v>4</v>
      </c>
      <c r="L70" s="14" t="s">
        <v>25</v>
      </c>
      <c r="M70" s="12">
        <f t="shared" si="6"/>
        <v>4</v>
      </c>
      <c r="N70" s="14" t="s">
        <v>25</v>
      </c>
      <c r="O70" s="12">
        <f t="shared" si="7"/>
        <v>0</v>
      </c>
      <c r="P70" s="14" t="s">
        <v>182</v>
      </c>
      <c r="Q70" s="12">
        <f>IFERROR(__xludf.DUMMYFUNCTION("if(P70=""Rare"",-4,IF(P70=""Occasional"",-2,0))"),0.0)</f>
        <v>0</v>
      </c>
      <c r="R70" s="14" t="s">
        <v>173</v>
      </c>
      <c r="S70" s="12">
        <f t="shared" si="15"/>
        <v>2</v>
      </c>
      <c r="T70" s="14" t="s">
        <v>171</v>
      </c>
      <c r="U70" s="12">
        <f t="shared" si="17"/>
        <v>4</v>
      </c>
      <c r="V70" s="14" t="s">
        <v>186</v>
      </c>
      <c r="W70" s="12">
        <f t="shared" si="10"/>
        <v>0</v>
      </c>
      <c r="X70" s="14" t="s">
        <v>179</v>
      </c>
      <c r="Y70" s="12">
        <f t="shared" si="16"/>
        <v>2</v>
      </c>
      <c r="Z70" s="12">
        <v>0.0</v>
      </c>
    </row>
    <row r="71">
      <c r="A71" s="14" t="s">
        <v>122</v>
      </c>
      <c r="B71" s="14" t="s">
        <v>23</v>
      </c>
      <c r="C71" s="12">
        <f t="shared" si="1"/>
        <v>0</v>
      </c>
      <c r="D71" s="14" t="s">
        <v>171</v>
      </c>
      <c r="E71" s="12">
        <f t="shared" si="2"/>
        <v>4</v>
      </c>
      <c r="F71" s="14" t="s">
        <v>24</v>
      </c>
      <c r="G71" s="12">
        <f t="shared" si="3"/>
        <v>2</v>
      </c>
      <c r="H71" s="14" t="s">
        <v>171</v>
      </c>
      <c r="I71" s="12">
        <f t="shared" si="4"/>
        <v>4</v>
      </c>
      <c r="J71" s="14" t="s">
        <v>25</v>
      </c>
      <c r="K71" s="12">
        <f t="shared" si="13"/>
        <v>4</v>
      </c>
      <c r="L71" s="14" t="s">
        <v>23</v>
      </c>
      <c r="M71" s="12">
        <f t="shared" si="6"/>
        <v>0</v>
      </c>
      <c r="N71" s="14" t="s">
        <v>24</v>
      </c>
      <c r="O71" s="12">
        <f t="shared" si="7"/>
        <v>2</v>
      </c>
      <c r="P71" s="14" t="s">
        <v>176</v>
      </c>
      <c r="Q71" s="12">
        <f>IFERROR(__xludf.DUMMYFUNCTION("if(P71=""Rare"",-4,IF(P71=""Occasional"",-2,0))"),-2.0)</f>
        <v>-2</v>
      </c>
      <c r="R71" s="14" t="s">
        <v>173</v>
      </c>
      <c r="S71" s="12">
        <f t="shared" si="15"/>
        <v>2</v>
      </c>
      <c r="T71" s="14" t="s">
        <v>174</v>
      </c>
      <c r="U71" s="12">
        <f t="shared" si="17"/>
        <v>0</v>
      </c>
      <c r="V71" s="14" t="s">
        <v>186</v>
      </c>
      <c r="W71" s="12">
        <f t="shared" si="10"/>
        <v>0</v>
      </c>
      <c r="X71" s="14" t="s">
        <v>175</v>
      </c>
      <c r="Y71" s="12">
        <f t="shared" si="16"/>
        <v>0</v>
      </c>
      <c r="Z71" s="12">
        <v>0.0</v>
      </c>
    </row>
    <row r="72">
      <c r="A72" s="14" t="s">
        <v>123</v>
      </c>
      <c r="B72" s="14" t="s">
        <v>24</v>
      </c>
      <c r="C72" s="12">
        <f t="shared" si="1"/>
        <v>2</v>
      </c>
      <c r="D72" s="14" t="s">
        <v>171</v>
      </c>
      <c r="E72" s="12">
        <f t="shared" si="2"/>
        <v>4</v>
      </c>
      <c r="F72" s="14" t="s">
        <v>24</v>
      </c>
      <c r="G72" s="12">
        <f t="shared" si="3"/>
        <v>2</v>
      </c>
      <c r="H72" s="14" t="s">
        <v>174</v>
      </c>
      <c r="I72" s="12">
        <f t="shared" si="4"/>
        <v>0</v>
      </c>
      <c r="J72" s="14" t="s">
        <v>25</v>
      </c>
      <c r="K72" s="12">
        <f t="shared" si="13"/>
        <v>4</v>
      </c>
      <c r="L72" s="14" t="s">
        <v>23</v>
      </c>
      <c r="M72" s="12">
        <f t="shared" si="6"/>
        <v>0</v>
      </c>
      <c r="N72" s="14" t="s">
        <v>25</v>
      </c>
      <c r="O72" s="12">
        <f t="shared" si="7"/>
        <v>0</v>
      </c>
      <c r="P72" s="14" t="s">
        <v>176</v>
      </c>
      <c r="Q72" s="12">
        <f>IFERROR(__xludf.DUMMYFUNCTION("if(P72=""Rare"",-4,IF(P72=""Occasional"",-2,0))"),-2.0)</f>
        <v>-2</v>
      </c>
      <c r="R72" s="14" t="s">
        <v>184</v>
      </c>
      <c r="S72" s="12">
        <f t="shared" si="15"/>
        <v>0</v>
      </c>
      <c r="T72" s="14" t="s">
        <v>171</v>
      </c>
      <c r="U72" s="12">
        <f t="shared" si="17"/>
        <v>4</v>
      </c>
      <c r="V72" s="14" t="s">
        <v>186</v>
      </c>
      <c r="W72" s="12">
        <f t="shared" si="10"/>
        <v>0</v>
      </c>
      <c r="X72" s="14" t="s">
        <v>175</v>
      </c>
      <c r="Y72" s="12">
        <f t="shared" si="16"/>
        <v>0</v>
      </c>
      <c r="Z72" s="12">
        <v>0.0</v>
      </c>
    </row>
    <row r="73">
      <c r="A73" s="14" t="s">
        <v>124</v>
      </c>
      <c r="B73" s="14" t="s">
        <v>24</v>
      </c>
      <c r="C73" s="12">
        <f t="shared" si="1"/>
        <v>2</v>
      </c>
      <c r="D73" s="14" t="s">
        <v>171</v>
      </c>
      <c r="E73" s="12">
        <f t="shared" si="2"/>
        <v>4</v>
      </c>
      <c r="F73" s="14" t="s">
        <v>24</v>
      </c>
      <c r="G73" s="12">
        <f t="shared" si="3"/>
        <v>2</v>
      </c>
      <c r="H73" s="14" t="s">
        <v>174</v>
      </c>
      <c r="I73" s="12">
        <f t="shared" si="4"/>
        <v>0</v>
      </c>
      <c r="J73" s="14" t="s">
        <v>25</v>
      </c>
      <c r="K73" s="12">
        <f t="shared" si="13"/>
        <v>4</v>
      </c>
      <c r="L73" s="14" t="s">
        <v>24</v>
      </c>
      <c r="M73" s="12">
        <f t="shared" si="6"/>
        <v>2</v>
      </c>
      <c r="N73" s="14" t="s">
        <v>23</v>
      </c>
      <c r="O73" s="12">
        <f t="shared" si="7"/>
        <v>4</v>
      </c>
      <c r="P73" s="14" t="s">
        <v>176</v>
      </c>
      <c r="Q73" s="12">
        <f>IFERROR(__xludf.DUMMYFUNCTION("if(P73=""Rare"",-4,IF(P73=""Occasional"",-2,0))"),-2.0)</f>
        <v>-2</v>
      </c>
      <c r="R73" s="14" t="s">
        <v>177</v>
      </c>
      <c r="S73" s="12">
        <f t="shared" si="15"/>
        <v>4</v>
      </c>
      <c r="T73" s="14" t="s">
        <v>183</v>
      </c>
      <c r="U73" s="12">
        <f t="shared" si="17"/>
        <v>2</v>
      </c>
      <c r="V73" s="14" t="s">
        <v>174</v>
      </c>
      <c r="W73" s="12">
        <f t="shared" si="10"/>
        <v>4</v>
      </c>
      <c r="X73" s="14" t="s">
        <v>185</v>
      </c>
      <c r="Y73" s="12">
        <f t="shared" si="16"/>
        <v>4</v>
      </c>
      <c r="Z73" s="12">
        <v>0.0</v>
      </c>
    </row>
    <row r="74">
      <c r="A74" s="14" t="s">
        <v>125</v>
      </c>
      <c r="B74" s="14" t="s">
        <v>23</v>
      </c>
      <c r="C74" s="12">
        <f t="shared" si="1"/>
        <v>0</v>
      </c>
      <c r="D74" s="14" t="s">
        <v>180</v>
      </c>
      <c r="E74" s="12">
        <f t="shared" si="2"/>
        <v>2</v>
      </c>
      <c r="F74" s="14" t="s">
        <v>25</v>
      </c>
      <c r="G74" s="12">
        <f t="shared" si="3"/>
        <v>4</v>
      </c>
      <c r="H74" s="14" t="s">
        <v>171</v>
      </c>
      <c r="I74" s="12">
        <f t="shared" si="4"/>
        <v>4</v>
      </c>
      <c r="J74" s="14" t="s">
        <v>25</v>
      </c>
      <c r="K74" s="12">
        <f t="shared" si="13"/>
        <v>4</v>
      </c>
      <c r="L74" s="14" t="s">
        <v>25</v>
      </c>
      <c r="M74" s="12">
        <f t="shared" si="6"/>
        <v>4</v>
      </c>
      <c r="N74" s="14" t="s">
        <v>23</v>
      </c>
      <c r="O74" s="12">
        <f t="shared" si="7"/>
        <v>4</v>
      </c>
      <c r="P74" s="14" t="s">
        <v>182</v>
      </c>
      <c r="Q74" s="12">
        <f>IFERROR(__xludf.DUMMYFUNCTION("if(P74=""Rare"",-4,IF(P74=""Occasional"",-2,0))"),0.0)</f>
        <v>0</v>
      </c>
      <c r="R74" s="14" t="s">
        <v>173</v>
      </c>
      <c r="S74" s="12">
        <f t="shared" si="15"/>
        <v>2</v>
      </c>
      <c r="T74" s="14" t="s">
        <v>183</v>
      </c>
      <c r="U74" s="12">
        <f t="shared" si="17"/>
        <v>2</v>
      </c>
      <c r="V74" s="14" t="s">
        <v>178</v>
      </c>
      <c r="W74" s="12">
        <f t="shared" si="10"/>
        <v>2</v>
      </c>
      <c r="X74" s="14" t="s">
        <v>185</v>
      </c>
      <c r="Y74" s="12">
        <f t="shared" si="16"/>
        <v>4</v>
      </c>
      <c r="Z74" s="12">
        <v>0.0</v>
      </c>
    </row>
    <row r="75">
      <c r="A75" s="14" t="s">
        <v>126</v>
      </c>
      <c r="B75" s="14" t="s">
        <v>25</v>
      </c>
      <c r="C75" s="12">
        <f t="shared" si="1"/>
        <v>4</v>
      </c>
      <c r="D75" s="14" t="s">
        <v>174</v>
      </c>
      <c r="E75" s="12">
        <f t="shared" si="2"/>
        <v>0</v>
      </c>
      <c r="F75" s="14" t="s">
        <v>25</v>
      </c>
      <c r="G75" s="12">
        <f t="shared" si="3"/>
        <v>4</v>
      </c>
      <c r="H75" s="14" t="s">
        <v>174</v>
      </c>
      <c r="I75" s="12">
        <f t="shared" si="4"/>
        <v>0</v>
      </c>
      <c r="J75" s="14" t="s">
        <v>23</v>
      </c>
      <c r="K75" s="12">
        <f t="shared" si="13"/>
        <v>0</v>
      </c>
      <c r="L75" s="14" t="s">
        <v>24</v>
      </c>
      <c r="M75" s="12">
        <f t="shared" si="6"/>
        <v>2</v>
      </c>
      <c r="N75" s="14" t="s">
        <v>25</v>
      </c>
      <c r="O75" s="12">
        <f t="shared" si="7"/>
        <v>0</v>
      </c>
      <c r="P75" s="14" t="s">
        <v>172</v>
      </c>
      <c r="Q75" s="12">
        <f>IFERROR(__xludf.DUMMYFUNCTION("if(P75=""Rare"",-4,IF(P75=""Occasional"",-2,0))"),-4.0)</f>
        <v>-4</v>
      </c>
      <c r="R75" s="14" t="s">
        <v>177</v>
      </c>
      <c r="S75" s="12">
        <f t="shared" si="15"/>
        <v>4</v>
      </c>
      <c r="T75" s="14" t="s">
        <v>183</v>
      </c>
      <c r="U75" s="12">
        <f t="shared" si="17"/>
        <v>2</v>
      </c>
      <c r="V75" s="14" t="s">
        <v>178</v>
      </c>
      <c r="W75" s="12">
        <f t="shared" si="10"/>
        <v>2</v>
      </c>
      <c r="X75" s="15" t="s">
        <v>179</v>
      </c>
      <c r="Y75" s="12">
        <f t="shared" si="16"/>
        <v>2</v>
      </c>
      <c r="Z75" s="12">
        <v>1.0</v>
      </c>
    </row>
    <row r="76">
      <c r="A76" s="14" t="s">
        <v>127</v>
      </c>
      <c r="B76" s="14" t="s">
        <v>24</v>
      </c>
      <c r="C76" s="12">
        <f t="shared" si="1"/>
        <v>2</v>
      </c>
      <c r="D76" s="14" t="s">
        <v>180</v>
      </c>
      <c r="E76" s="12">
        <f t="shared" si="2"/>
        <v>2</v>
      </c>
      <c r="F76" s="14" t="s">
        <v>23</v>
      </c>
      <c r="G76" s="12">
        <f t="shared" si="3"/>
        <v>0</v>
      </c>
      <c r="H76" s="14" t="s">
        <v>181</v>
      </c>
      <c r="I76" s="12">
        <f t="shared" si="4"/>
        <v>2</v>
      </c>
      <c r="J76" s="14" t="s">
        <v>25</v>
      </c>
      <c r="K76" s="12">
        <f t="shared" si="13"/>
        <v>4</v>
      </c>
      <c r="L76" s="14" t="s">
        <v>23</v>
      </c>
      <c r="M76" s="12">
        <f t="shared" si="6"/>
        <v>0</v>
      </c>
      <c r="N76" s="14" t="s">
        <v>23</v>
      </c>
      <c r="O76" s="12">
        <f t="shared" si="7"/>
        <v>4</v>
      </c>
      <c r="P76" s="14" t="s">
        <v>172</v>
      </c>
      <c r="Q76" s="12">
        <f>IFERROR(__xludf.DUMMYFUNCTION("if(P76=""Rare"",-4,IF(P76=""Occasional"",-2,0))"),-4.0)</f>
        <v>-4</v>
      </c>
      <c r="R76" s="14" t="s">
        <v>177</v>
      </c>
      <c r="S76" s="12">
        <f t="shared" si="15"/>
        <v>4</v>
      </c>
      <c r="T76" s="14" t="s">
        <v>183</v>
      </c>
      <c r="U76" s="12">
        <f t="shared" si="17"/>
        <v>2</v>
      </c>
      <c r="V76" s="14" t="s">
        <v>174</v>
      </c>
      <c r="W76" s="12">
        <f t="shared" si="10"/>
        <v>4</v>
      </c>
      <c r="X76" s="14" t="s">
        <v>175</v>
      </c>
      <c r="Y76" s="12">
        <f t="shared" si="16"/>
        <v>0</v>
      </c>
      <c r="Z76" s="12">
        <v>1.0</v>
      </c>
    </row>
    <row r="77">
      <c r="A77" s="14" t="s">
        <v>128</v>
      </c>
      <c r="B77" s="14" t="s">
        <v>23</v>
      </c>
      <c r="C77" s="12">
        <f t="shared" si="1"/>
        <v>0</v>
      </c>
      <c r="D77" s="14" t="s">
        <v>180</v>
      </c>
      <c r="E77" s="12">
        <f t="shared" si="2"/>
        <v>2</v>
      </c>
      <c r="F77" s="14" t="s">
        <v>25</v>
      </c>
      <c r="G77" s="12">
        <f t="shared" si="3"/>
        <v>4</v>
      </c>
      <c r="H77" s="14" t="s">
        <v>171</v>
      </c>
      <c r="I77" s="12">
        <f t="shared" si="4"/>
        <v>4</v>
      </c>
      <c r="J77" s="14" t="s">
        <v>24</v>
      </c>
      <c r="K77" s="12">
        <f t="shared" si="13"/>
        <v>2</v>
      </c>
      <c r="L77" s="14" t="s">
        <v>25</v>
      </c>
      <c r="M77" s="12">
        <f t="shared" si="6"/>
        <v>4</v>
      </c>
      <c r="N77" s="14" t="s">
        <v>25</v>
      </c>
      <c r="O77" s="12">
        <f t="shared" si="7"/>
        <v>0</v>
      </c>
      <c r="P77" s="14" t="s">
        <v>172</v>
      </c>
      <c r="Q77" s="12">
        <f>IFERROR(__xludf.DUMMYFUNCTION("if(P77=""Rare"",-4,IF(P77=""Occasional"",-2,0))"),-4.0)</f>
        <v>-4</v>
      </c>
      <c r="R77" s="14" t="s">
        <v>184</v>
      </c>
      <c r="S77" s="12">
        <f t="shared" si="15"/>
        <v>0</v>
      </c>
      <c r="T77" s="14" t="s">
        <v>183</v>
      </c>
      <c r="U77" s="12">
        <f t="shared" si="17"/>
        <v>2</v>
      </c>
      <c r="V77" s="14" t="s">
        <v>186</v>
      </c>
      <c r="W77" s="12">
        <f t="shared" si="10"/>
        <v>0</v>
      </c>
      <c r="X77" s="14" t="s">
        <v>175</v>
      </c>
      <c r="Y77" s="12">
        <f t="shared" si="16"/>
        <v>0</v>
      </c>
      <c r="Z77" s="12">
        <v>0.0</v>
      </c>
    </row>
    <row r="78">
      <c r="A78" s="14" t="s">
        <v>129</v>
      </c>
      <c r="B78" s="14" t="s">
        <v>25</v>
      </c>
      <c r="C78" s="12">
        <f t="shared" si="1"/>
        <v>4</v>
      </c>
      <c r="D78" s="14" t="s">
        <v>174</v>
      </c>
      <c r="E78" s="12">
        <f t="shared" si="2"/>
        <v>0</v>
      </c>
      <c r="F78" s="14" t="s">
        <v>25</v>
      </c>
      <c r="G78" s="12">
        <f t="shared" si="3"/>
        <v>4</v>
      </c>
      <c r="H78" s="14" t="s">
        <v>181</v>
      </c>
      <c r="I78" s="12">
        <f t="shared" si="4"/>
        <v>2</v>
      </c>
      <c r="J78" s="14" t="s">
        <v>24</v>
      </c>
      <c r="K78" s="12">
        <f t="shared" si="13"/>
        <v>2</v>
      </c>
      <c r="L78" s="14" t="s">
        <v>23</v>
      </c>
      <c r="M78" s="12">
        <f t="shared" si="6"/>
        <v>0</v>
      </c>
      <c r="N78" s="14" t="s">
        <v>25</v>
      </c>
      <c r="O78" s="12">
        <f t="shared" si="7"/>
        <v>0</v>
      </c>
      <c r="P78" s="14" t="s">
        <v>176</v>
      </c>
      <c r="Q78" s="12">
        <f>IFERROR(__xludf.DUMMYFUNCTION("if(P78=""Rare"",-4,IF(P78=""Occasional"",-2,0))"),-2.0)</f>
        <v>-2</v>
      </c>
      <c r="R78" s="14" t="s">
        <v>184</v>
      </c>
      <c r="S78" s="12">
        <f t="shared" si="15"/>
        <v>0</v>
      </c>
      <c r="T78" s="14" t="s">
        <v>183</v>
      </c>
      <c r="U78" s="12">
        <f t="shared" si="17"/>
        <v>2</v>
      </c>
      <c r="V78" s="14"/>
      <c r="W78" s="12"/>
      <c r="X78" s="14" t="s">
        <v>185</v>
      </c>
      <c r="Y78" s="12">
        <f t="shared" si="16"/>
        <v>4</v>
      </c>
      <c r="Z78" s="12">
        <v>1.0</v>
      </c>
    </row>
    <row r="79">
      <c r="A79" s="14" t="s">
        <v>130</v>
      </c>
      <c r="B79" s="14" t="s">
        <v>25</v>
      </c>
      <c r="C79" s="12">
        <f t="shared" si="1"/>
        <v>4</v>
      </c>
      <c r="D79" s="14" t="s">
        <v>180</v>
      </c>
      <c r="E79" s="12">
        <f t="shared" si="2"/>
        <v>2</v>
      </c>
      <c r="F79" s="14" t="s">
        <v>25</v>
      </c>
      <c r="G79" s="12">
        <f t="shared" si="3"/>
        <v>4</v>
      </c>
      <c r="H79" s="14" t="s">
        <v>171</v>
      </c>
      <c r="I79" s="12">
        <f t="shared" si="4"/>
        <v>4</v>
      </c>
      <c r="J79" s="14" t="s">
        <v>25</v>
      </c>
      <c r="K79" s="12">
        <f t="shared" si="13"/>
        <v>4</v>
      </c>
      <c r="L79" s="14" t="s">
        <v>24</v>
      </c>
      <c r="M79" s="12">
        <f t="shared" si="6"/>
        <v>2</v>
      </c>
      <c r="N79" s="14" t="s">
        <v>24</v>
      </c>
      <c r="O79" s="12">
        <f t="shared" si="7"/>
        <v>2</v>
      </c>
      <c r="P79" s="14" t="s">
        <v>172</v>
      </c>
      <c r="Q79" s="12">
        <f>IFERROR(__xludf.DUMMYFUNCTION("if(P79=""Rare"",-4,IF(P79=""Occasional"",-2,0))"),-4.0)</f>
        <v>-4</v>
      </c>
      <c r="R79" s="14" t="s">
        <v>184</v>
      </c>
      <c r="S79" s="12">
        <f t="shared" si="15"/>
        <v>0</v>
      </c>
      <c r="T79" s="14" t="s">
        <v>171</v>
      </c>
      <c r="U79" s="12">
        <f t="shared" si="17"/>
        <v>4</v>
      </c>
      <c r="V79" s="14" t="s">
        <v>174</v>
      </c>
      <c r="W79" s="12">
        <f t="shared" ref="W79:W101" si="18">if(V79="Stable",0,IF(V79="Unstable",2,4))</f>
        <v>4</v>
      </c>
      <c r="X79" s="14" t="s">
        <v>179</v>
      </c>
      <c r="Y79" s="12">
        <f t="shared" si="16"/>
        <v>2</v>
      </c>
      <c r="Z79" s="12">
        <v>0.0</v>
      </c>
    </row>
    <row r="80">
      <c r="A80" s="14" t="s">
        <v>131</v>
      </c>
      <c r="B80" s="14" t="s">
        <v>24</v>
      </c>
      <c r="C80" s="12">
        <f t="shared" si="1"/>
        <v>2</v>
      </c>
      <c r="D80" s="14" t="s">
        <v>174</v>
      </c>
      <c r="E80" s="12">
        <f t="shared" si="2"/>
        <v>0</v>
      </c>
      <c r="F80" s="14" t="s">
        <v>25</v>
      </c>
      <c r="G80" s="12">
        <f t="shared" si="3"/>
        <v>4</v>
      </c>
      <c r="H80" s="14" t="s">
        <v>181</v>
      </c>
      <c r="I80" s="12">
        <f t="shared" si="4"/>
        <v>2</v>
      </c>
      <c r="J80" s="14" t="s">
        <v>24</v>
      </c>
      <c r="K80" s="12">
        <f t="shared" si="13"/>
        <v>2</v>
      </c>
      <c r="L80" s="14" t="s">
        <v>23</v>
      </c>
      <c r="M80" s="12">
        <f t="shared" si="6"/>
        <v>0</v>
      </c>
      <c r="N80" s="14" t="s">
        <v>23</v>
      </c>
      <c r="O80" s="12">
        <f t="shared" si="7"/>
        <v>4</v>
      </c>
      <c r="P80" s="14" t="s">
        <v>182</v>
      </c>
      <c r="Q80" s="12">
        <f>IFERROR(__xludf.DUMMYFUNCTION("if(P80=""Rare"",-4,IF(P80=""Occasional"",-2,0))"),0.0)</f>
        <v>0</v>
      </c>
      <c r="R80" s="14" t="s">
        <v>173</v>
      </c>
      <c r="S80" s="12">
        <f t="shared" si="15"/>
        <v>2</v>
      </c>
      <c r="T80" s="14" t="s">
        <v>174</v>
      </c>
      <c r="U80" s="12">
        <f t="shared" si="17"/>
        <v>0</v>
      </c>
      <c r="V80" s="14" t="s">
        <v>178</v>
      </c>
      <c r="W80" s="12">
        <f t="shared" si="18"/>
        <v>2</v>
      </c>
      <c r="X80" s="14" t="s">
        <v>175</v>
      </c>
      <c r="Y80" s="12">
        <f t="shared" si="16"/>
        <v>0</v>
      </c>
      <c r="Z80" s="12">
        <v>0.0</v>
      </c>
    </row>
    <row r="81">
      <c r="A81" s="14" t="s">
        <v>132</v>
      </c>
      <c r="B81" s="14" t="s">
        <v>24</v>
      </c>
      <c r="C81" s="12">
        <f t="shared" si="1"/>
        <v>2</v>
      </c>
      <c r="D81" s="14" t="s">
        <v>180</v>
      </c>
      <c r="E81" s="12">
        <f t="shared" si="2"/>
        <v>2</v>
      </c>
      <c r="F81" s="14" t="s">
        <v>24</v>
      </c>
      <c r="G81" s="12">
        <f t="shared" si="3"/>
        <v>2</v>
      </c>
      <c r="H81" s="14" t="s">
        <v>171</v>
      </c>
      <c r="I81" s="12">
        <f t="shared" si="4"/>
        <v>4</v>
      </c>
      <c r="J81" s="14" t="s">
        <v>25</v>
      </c>
      <c r="K81" s="12">
        <f t="shared" si="13"/>
        <v>4</v>
      </c>
      <c r="L81" s="14" t="s">
        <v>25</v>
      </c>
      <c r="M81" s="12">
        <f t="shared" si="6"/>
        <v>4</v>
      </c>
      <c r="N81" s="14" t="s">
        <v>23</v>
      </c>
      <c r="O81" s="12">
        <f t="shared" si="7"/>
        <v>4</v>
      </c>
      <c r="P81" s="14" t="s">
        <v>172</v>
      </c>
      <c r="Q81" s="12">
        <f>IFERROR(__xludf.DUMMYFUNCTION("if(P81=""Rare"",-4,IF(P81=""Occasional"",-2,0))"),-4.0)</f>
        <v>-4</v>
      </c>
      <c r="R81" s="14" t="s">
        <v>173</v>
      </c>
      <c r="S81" s="12">
        <f t="shared" si="15"/>
        <v>2</v>
      </c>
      <c r="T81" s="14" t="s">
        <v>174</v>
      </c>
      <c r="U81" s="12">
        <f t="shared" si="17"/>
        <v>0</v>
      </c>
      <c r="V81" s="14" t="s">
        <v>186</v>
      </c>
      <c r="W81" s="12">
        <f t="shared" si="18"/>
        <v>0</v>
      </c>
      <c r="X81" s="14" t="s">
        <v>175</v>
      </c>
      <c r="Y81" s="12">
        <f t="shared" si="16"/>
        <v>0</v>
      </c>
      <c r="Z81" s="12">
        <v>0.0</v>
      </c>
    </row>
    <row r="82">
      <c r="A82" s="14" t="s">
        <v>133</v>
      </c>
      <c r="B82" s="14" t="s">
        <v>25</v>
      </c>
      <c r="C82" s="12">
        <f t="shared" si="1"/>
        <v>4</v>
      </c>
      <c r="D82" s="14" t="s">
        <v>174</v>
      </c>
      <c r="E82" s="12">
        <f t="shared" si="2"/>
        <v>0</v>
      </c>
      <c r="F82" s="14" t="s">
        <v>25</v>
      </c>
      <c r="G82" s="12">
        <f t="shared" si="3"/>
        <v>4</v>
      </c>
      <c r="H82" s="14" t="s">
        <v>174</v>
      </c>
      <c r="I82" s="12">
        <f t="shared" si="4"/>
        <v>0</v>
      </c>
      <c r="J82" s="14" t="s">
        <v>25</v>
      </c>
      <c r="K82" s="12">
        <f t="shared" si="13"/>
        <v>4</v>
      </c>
      <c r="L82" s="14" t="s">
        <v>25</v>
      </c>
      <c r="M82" s="12">
        <f t="shared" si="6"/>
        <v>4</v>
      </c>
      <c r="N82" s="14" t="s">
        <v>24</v>
      </c>
      <c r="O82" s="12">
        <f t="shared" si="7"/>
        <v>2</v>
      </c>
      <c r="P82" s="14" t="s">
        <v>182</v>
      </c>
      <c r="Q82" s="12">
        <f>IFERROR(__xludf.DUMMYFUNCTION("if(P82=""Rare"",-4,IF(P82=""Occasional"",-2,0))"),0.0)</f>
        <v>0</v>
      </c>
      <c r="R82" s="14" t="s">
        <v>177</v>
      </c>
      <c r="S82" s="12">
        <f t="shared" si="15"/>
        <v>4</v>
      </c>
      <c r="T82" s="14" t="s">
        <v>171</v>
      </c>
      <c r="U82" s="12">
        <f t="shared" si="17"/>
        <v>4</v>
      </c>
      <c r="V82" s="14" t="s">
        <v>174</v>
      </c>
      <c r="W82" s="12">
        <f t="shared" si="18"/>
        <v>4</v>
      </c>
      <c r="X82" s="14" t="s">
        <v>185</v>
      </c>
      <c r="Y82" s="12">
        <f t="shared" si="16"/>
        <v>4</v>
      </c>
      <c r="Z82" s="12">
        <v>0.0</v>
      </c>
    </row>
    <row r="83">
      <c r="A83" s="14" t="s">
        <v>134</v>
      </c>
      <c r="B83" s="14" t="s">
        <v>24</v>
      </c>
      <c r="C83" s="12">
        <f t="shared" si="1"/>
        <v>2</v>
      </c>
      <c r="D83" s="14" t="s">
        <v>171</v>
      </c>
      <c r="E83" s="12">
        <f t="shared" si="2"/>
        <v>4</v>
      </c>
      <c r="F83" s="14" t="s">
        <v>23</v>
      </c>
      <c r="G83" s="12">
        <f t="shared" si="3"/>
        <v>0</v>
      </c>
      <c r="H83" s="14" t="s">
        <v>174</v>
      </c>
      <c r="I83" s="12">
        <f t="shared" si="4"/>
        <v>0</v>
      </c>
      <c r="J83" s="14" t="s">
        <v>23</v>
      </c>
      <c r="K83" s="12">
        <f t="shared" si="13"/>
        <v>0</v>
      </c>
      <c r="L83" s="14" t="s">
        <v>25</v>
      </c>
      <c r="M83" s="12">
        <f t="shared" si="6"/>
        <v>4</v>
      </c>
      <c r="N83" s="14" t="s">
        <v>24</v>
      </c>
      <c r="O83" s="12">
        <f t="shared" si="7"/>
        <v>2</v>
      </c>
      <c r="P83" s="14" t="s">
        <v>176</v>
      </c>
      <c r="Q83" s="12">
        <f>IFERROR(__xludf.DUMMYFUNCTION("if(P83=""Rare"",-4,IF(P83=""Occasional"",-2,0))"),-2.0)</f>
        <v>-2</v>
      </c>
      <c r="R83" s="14" t="s">
        <v>184</v>
      </c>
      <c r="S83" s="12">
        <f t="shared" si="15"/>
        <v>0</v>
      </c>
      <c r="T83" s="14" t="s">
        <v>171</v>
      </c>
      <c r="U83" s="12">
        <f t="shared" si="17"/>
        <v>4</v>
      </c>
      <c r="V83" s="14" t="s">
        <v>178</v>
      </c>
      <c r="W83" s="12">
        <f t="shared" si="18"/>
        <v>2</v>
      </c>
      <c r="X83" s="14" t="s">
        <v>185</v>
      </c>
      <c r="Y83" s="12">
        <f t="shared" si="16"/>
        <v>4</v>
      </c>
      <c r="Z83" s="12">
        <v>1.0</v>
      </c>
    </row>
    <row r="84">
      <c r="A84" s="14" t="s">
        <v>135</v>
      </c>
      <c r="B84" s="14" t="s">
        <v>25</v>
      </c>
      <c r="C84" s="12">
        <f t="shared" si="1"/>
        <v>4</v>
      </c>
      <c r="D84" s="14" t="s">
        <v>174</v>
      </c>
      <c r="E84" s="12">
        <f t="shared" si="2"/>
        <v>0</v>
      </c>
      <c r="F84" s="14" t="s">
        <v>23</v>
      </c>
      <c r="G84" s="12">
        <f t="shared" si="3"/>
        <v>0</v>
      </c>
      <c r="H84" s="14" t="s">
        <v>181</v>
      </c>
      <c r="I84" s="12">
        <f t="shared" si="4"/>
        <v>2</v>
      </c>
      <c r="J84" s="14" t="s">
        <v>25</v>
      </c>
      <c r="K84" s="12">
        <f t="shared" si="13"/>
        <v>4</v>
      </c>
      <c r="L84" s="14" t="s">
        <v>24</v>
      </c>
      <c r="M84" s="12">
        <f t="shared" si="6"/>
        <v>2</v>
      </c>
      <c r="N84" s="14" t="s">
        <v>25</v>
      </c>
      <c r="O84" s="12">
        <f t="shared" si="7"/>
        <v>0</v>
      </c>
      <c r="P84" s="14" t="s">
        <v>176</v>
      </c>
      <c r="Q84" s="12">
        <f>IFERROR(__xludf.DUMMYFUNCTION("if(P84=""Rare"",-4,IF(P84=""Occasional"",-2,0))"),-2.0)</f>
        <v>-2</v>
      </c>
      <c r="R84" s="14" t="s">
        <v>173</v>
      </c>
      <c r="S84" s="12">
        <f t="shared" si="15"/>
        <v>2</v>
      </c>
      <c r="T84" s="14" t="s">
        <v>183</v>
      </c>
      <c r="U84" s="12">
        <f t="shared" si="17"/>
        <v>2</v>
      </c>
      <c r="V84" s="14" t="s">
        <v>178</v>
      </c>
      <c r="W84" s="12">
        <f t="shared" si="18"/>
        <v>2</v>
      </c>
      <c r="X84" s="14" t="s">
        <v>179</v>
      </c>
      <c r="Y84" s="12">
        <f t="shared" si="16"/>
        <v>2</v>
      </c>
      <c r="Z84" s="12">
        <v>0.0</v>
      </c>
    </row>
    <row r="85">
      <c r="A85" s="14" t="s">
        <v>136</v>
      </c>
      <c r="B85" s="14" t="s">
        <v>24</v>
      </c>
      <c r="C85" s="12">
        <f t="shared" si="1"/>
        <v>2</v>
      </c>
      <c r="D85" s="14" t="s">
        <v>171</v>
      </c>
      <c r="E85" s="12">
        <f t="shared" si="2"/>
        <v>4</v>
      </c>
      <c r="F85" s="14" t="s">
        <v>25</v>
      </c>
      <c r="G85" s="12">
        <f t="shared" si="3"/>
        <v>4</v>
      </c>
      <c r="H85" s="14" t="s">
        <v>181</v>
      </c>
      <c r="I85" s="12">
        <f t="shared" si="4"/>
        <v>2</v>
      </c>
      <c r="J85" s="14" t="s">
        <v>25</v>
      </c>
      <c r="K85" s="12">
        <f t="shared" si="13"/>
        <v>4</v>
      </c>
      <c r="L85" s="14" t="s">
        <v>23</v>
      </c>
      <c r="M85" s="12">
        <f t="shared" si="6"/>
        <v>0</v>
      </c>
      <c r="N85" s="14" t="s">
        <v>23</v>
      </c>
      <c r="O85" s="12">
        <f t="shared" si="7"/>
        <v>4</v>
      </c>
      <c r="P85" s="14" t="s">
        <v>176</v>
      </c>
      <c r="Q85" s="12">
        <f>IFERROR(__xludf.DUMMYFUNCTION("if(P85=""Rare"",-4,IF(P85=""Occasional"",-2,0))"),-2.0)</f>
        <v>-2</v>
      </c>
      <c r="R85" s="14" t="s">
        <v>173</v>
      </c>
      <c r="S85" s="12">
        <f t="shared" si="15"/>
        <v>2</v>
      </c>
      <c r="T85" s="14" t="s">
        <v>174</v>
      </c>
      <c r="U85" s="12">
        <f t="shared" si="17"/>
        <v>0</v>
      </c>
      <c r="V85" s="14" t="s">
        <v>186</v>
      </c>
      <c r="W85" s="12">
        <f t="shared" si="18"/>
        <v>0</v>
      </c>
      <c r="X85" s="14"/>
      <c r="Y85" s="12"/>
      <c r="Z85" s="12">
        <v>0.0</v>
      </c>
    </row>
    <row r="86">
      <c r="A86" s="14" t="s">
        <v>137</v>
      </c>
      <c r="B86" s="14" t="s">
        <v>24</v>
      </c>
      <c r="C86" s="12">
        <f t="shared" si="1"/>
        <v>2</v>
      </c>
      <c r="D86" s="14" t="s">
        <v>180</v>
      </c>
      <c r="E86" s="12">
        <f t="shared" si="2"/>
        <v>2</v>
      </c>
      <c r="F86" s="14" t="s">
        <v>24</v>
      </c>
      <c r="G86" s="12">
        <f t="shared" si="3"/>
        <v>2</v>
      </c>
      <c r="H86" s="14" t="s">
        <v>174</v>
      </c>
      <c r="I86" s="12">
        <f t="shared" si="4"/>
        <v>0</v>
      </c>
      <c r="J86" s="14" t="s">
        <v>24</v>
      </c>
      <c r="K86" s="12">
        <f t="shared" si="13"/>
        <v>2</v>
      </c>
      <c r="L86" s="14" t="s">
        <v>25</v>
      </c>
      <c r="M86" s="12">
        <f t="shared" si="6"/>
        <v>4</v>
      </c>
      <c r="N86" s="14" t="s">
        <v>24</v>
      </c>
      <c r="O86" s="12">
        <f t="shared" si="7"/>
        <v>2</v>
      </c>
      <c r="P86" s="14" t="s">
        <v>176</v>
      </c>
      <c r="Q86" s="12">
        <f>IFERROR(__xludf.DUMMYFUNCTION("if(P86=""Rare"",-4,IF(P86=""Occasional"",-2,0))"),-2.0)</f>
        <v>-2</v>
      </c>
      <c r="R86" s="14" t="s">
        <v>184</v>
      </c>
      <c r="S86" s="12">
        <f t="shared" si="15"/>
        <v>0</v>
      </c>
      <c r="T86" s="14" t="s">
        <v>183</v>
      </c>
      <c r="U86" s="12">
        <f t="shared" si="17"/>
        <v>2</v>
      </c>
      <c r="V86" s="14" t="s">
        <v>178</v>
      </c>
      <c r="W86" s="12">
        <f t="shared" si="18"/>
        <v>2</v>
      </c>
      <c r="X86" s="14" t="s">
        <v>175</v>
      </c>
      <c r="Y86" s="12">
        <f t="shared" ref="Y86:Y101" si="19">if(X86="School",0,IF(X86="Healthcare",2,4))</f>
        <v>0</v>
      </c>
      <c r="Z86" s="12">
        <v>1.0</v>
      </c>
    </row>
    <row r="87">
      <c r="A87" s="14" t="s">
        <v>138</v>
      </c>
      <c r="B87" s="14" t="s">
        <v>24</v>
      </c>
      <c r="C87" s="12">
        <f t="shared" si="1"/>
        <v>2</v>
      </c>
      <c r="D87" s="14" t="s">
        <v>180</v>
      </c>
      <c r="E87" s="12">
        <f t="shared" si="2"/>
        <v>2</v>
      </c>
      <c r="F87" s="14" t="s">
        <v>23</v>
      </c>
      <c r="G87" s="12">
        <f t="shared" si="3"/>
        <v>0</v>
      </c>
      <c r="H87" s="14" t="s">
        <v>171</v>
      </c>
      <c r="I87" s="12">
        <f t="shared" si="4"/>
        <v>4</v>
      </c>
      <c r="J87" s="14" t="s">
        <v>24</v>
      </c>
      <c r="K87" s="12">
        <f t="shared" si="13"/>
        <v>2</v>
      </c>
      <c r="L87" s="14" t="s">
        <v>24</v>
      </c>
      <c r="M87" s="12">
        <f t="shared" si="6"/>
        <v>2</v>
      </c>
      <c r="N87" s="14" t="s">
        <v>25</v>
      </c>
      <c r="O87" s="12">
        <f t="shared" si="7"/>
        <v>0</v>
      </c>
      <c r="P87" s="14" t="s">
        <v>172</v>
      </c>
      <c r="Q87" s="12">
        <f>IFERROR(__xludf.DUMMYFUNCTION("if(P87=""Rare"",-4,IF(P87=""Occasional"",-2,0))"),-4.0)</f>
        <v>-4</v>
      </c>
      <c r="R87" s="14" t="s">
        <v>184</v>
      </c>
      <c r="S87" s="12">
        <f t="shared" si="15"/>
        <v>0</v>
      </c>
      <c r="T87" s="14" t="s">
        <v>183</v>
      </c>
      <c r="U87" s="12">
        <f t="shared" si="17"/>
        <v>2</v>
      </c>
      <c r="V87" s="14" t="s">
        <v>186</v>
      </c>
      <c r="W87" s="12">
        <f t="shared" si="18"/>
        <v>0</v>
      </c>
      <c r="X87" s="14" t="s">
        <v>175</v>
      </c>
      <c r="Y87" s="12">
        <f t="shared" si="19"/>
        <v>0</v>
      </c>
      <c r="Z87" s="12">
        <v>1.0</v>
      </c>
    </row>
    <row r="88">
      <c r="A88" s="14" t="s">
        <v>139</v>
      </c>
      <c r="B88" s="14" t="s">
        <v>23</v>
      </c>
      <c r="C88" s="12">
        <f t="shared" si="1"/>
        <v>0</v>
      </c>
      <c r="D88" s="14" t="s">
        <v>180</v>
      </c>
      <c r="E88" s="12">
        <f t="shared" si="2"/>
        <v>2</v>
      </c>
      <c r="F88" s="14" t="s">
        <v>23</v>
      </c>
      <c r="G88" s="12">
        <f t="shared" si="3"/>
        <v>0</v>
      </c>
      <c r="H88" s="14" t="s">
        <v>171</v>
      </c>
      <c r="I88" s="12">
        <f t="shared" si="4"/>
        <v>4</v>
      </c>
      <c r="J88" s="14" t="s">
        <v>24</v>
      </c>
      <c r="K88" s="12">
        <f t="shared" si="13"/>
        <v>2</v>
      </c>
      <c r="L88" s="14" t="s">
        <v>25</v>
      </c>
      <c r="M88" s="12">
        <f t="shared" si="6"/>
        <v>4</v>
      </c>
      <c r="N88" s="14" t="s">
        <v>25</v>
      </c>
      <c r="O88" s="12">
        <f t="shared" si="7"/>
        <v>0</v>
      </c>
      <c r="P88" s="14" t="s">
        <v>176</v>
      </c>
      <c r="Q88" s="12">
        <f>IFERROR(__xludf.DUMMYFUNCTION("if(P88=""Rare"",-4,IF(P88=""Occasional"",-2,0))"),-2.0)</f>
        <v>-2</v>
      </c>
      <c r="R88" s="14" t="s">
        <v>177</v>
      </c>
      <c r="S88" s="12">
        <f t="shared" si="15"/>
        <v>4</v>
      </c>
      <c r="T88" s="14" t="s">
        <v>174</v>
      </c>
      <c r="U88" s="12">
        <f t="shared" si="17"/>
        <v>0</v>
      </c>
      <c r="V88" s="14" t="s">
        <v>174</v>
      </c>
      <c r="W88" s="12">
        <f t="shared" si="18"/>
        <v>4</v>
      </c>
      <c r="X88" s="14" t="s">
        <v>179</v>
      </c>
      <c r="Y88" s="12">
        <f t="shared" si="19"/>
        <v>2</v>
      </c>
      <c r="Z88" s="12">
        <v>1.0</v>
      </c>
    </row>
    <row r="89">
      <c r="A89" s="14" t="s">
        <v>140</v>
      </c>
      <c r="B89" s="14" t="s">
        <v>25</v>
      </c>
      <c r="C89" s="12">
        <f t="shared" si="1"/>
        <v>4</v>
      </c>
      <c r="D89" s="14" t="s">
        <v>174</v>
      </c>
      <c r="E89" s="12">
        <f t="shared" si="2"/>
        <v>0</v>
      </c>
      <c r="F89" s="14" t="s">
        <v>23</v>
      </c>
      <c r="G89" s="12">
        <f t="shared" si="3"/>
        <v>0</v>
      </c>
      <c r="H89" s="14" t="s">
        <v>174</v>
      </c>
      <c r="I89" s="12">
        <f t="shared" si="4"/>
        <v>0</v>
      </c>
      <c r="J89" s="14" t="s">
        <v>23</v>
      </c>
      <c r="K89" s="12">
        <f t="shared" si="13"/>
        <v>0</v>
      </c>
      <c r="L89" s="14" t="s">
        <v>25</v>
      </c>
      <c r="M89" s="12">
        <f t="shared" si="6"/>
        <v>4</v>
      </c>
      <c r="N89" s="14" t="s">
        <v>24</v>
      </c>
      <c r="O89" s="12">
        <f t="shared" si="7"/>
        <v>2</v>
      </c>
      <c r="P89" s="14" t="s">
        <v>172</v>
      </c>
      <c r="Q89" s="12">
        <f>IFERROR(__xludf.DUMMYFUNCTION("if(P89=""Rare"",-4,IF(P89=""Occasional"",-2,0))"),-4.0)</f>
        <v>-4</v>
      </c>
      <c r="R89" s="14" t="s">
        <v>173</v>
      </c>
      <c r="S89" s="12">
        <f t="shared" si="15"/>
        <v>2</v>
      </c>
      <c r="T89" s="14" t="s">
        <v>183</v>
      </c>
      <c r="U89" s="12">
        <f t="shared" si="17"/>
        <v>2</v>
      </c>
      <c r="V89" s="14" t="s">
        <v>178</v>
      </c>
      <c r="W89" s="12">
        <f t="shared" si="18"/>
        <v>2</v>
      </c>
      <c r="X89" s="14" t="s">
        <v>179</v>
      </c>
      <c r="Y89" s="12">
        <f t="shared" si="19"/>
        <v>2</v>
      </c>
      <c r="Z89" s="12">
        <v>1.0</v>
      </c>
    </row>
    <row r="90">
      <c r="A90" s="14" t="s">
        <v>141</v>
      </c>
      <c r="B90" s="14" t="s">
        <v>25</v>
      </c>
      <c r="C90" s="12">
        <f t="shared" si="1"/>
        <v>4</v>
      </c>
      <c r="D90" s="14" t="s">
        <v>174</v>
      </c>
      <c r="E90" s="12">
        <f t="shared" si="2"/>
        <v>0</v>
      </c>
      <c r="F90" s="14" t="s">
        <v>23</v>
      </c>
      <c r="G90" s="12">
        <f t="shared" si="3"/>
        <v>0</v>
      </c>
      <c r="H90" s="14" t="s">
        <v>181</v>
      </c>
      <c r="I90" s="12">
        <f t="shared" si="4"/>
        <v>2</v>
      </c>
      <c r="J90" s="14" t="s">
        <v>24</v>
      </c>
      <c r="K90" s="12">
        <f t="shared" si="13"/>
        <v>2</v>
      </c>
      <c r="L90" s="14" t="s">
        <v>23</v>
      </c>
      <c r="M90" s="12">
        <f t="shared" si="6"/>
        <v>0</v>
      </c>
      <c r="N90" s="14" t="s">
        <v>25</v>
      </c>
      <c r="O90" s="12">
        <f t="shared" si="7"/>
        <v>0</v>
      </c>
      <c r="P90" s="14" t="s">
        <v>172</v>
      </c>
      <c r="Q90" s="12">
        <f>IFERROR(__xludf.DUMMYFUNCTION("if(P90=""Rare"",-4,IF(P90=""Occasional"",-2,0))"),-4.0)</f>
        <v>-4</v>
      </c>
      <c r="R90" s="14" t="s">
        <v>184</v>
      </c>
      <c r="S90" s="12">
        <f t="shared" si="15"/>
        <v>0</v>
      </c>
      <c r="T90" s="14" t="s">
        <v>183</v>
      </c>
      <c r="U90" s="12">
        <f t="shared" si="17"/>
        <v>2</v>
      </c>
      <c r="V90" s="14" t="s">
        <v>186</v>
      </c>
      <c r="W90" s="12">
        <f t="shared" si="18"/>
        <v>0</v>
      </c>
      <c r="X90" s="14" t="s">
        <v>175</v>
      </c>
      <c r="Y90" s="12">
        <f t="shared" si="19"/>
        <v>0</v>
      </c>
      <c r="Z90" s="12">
        <v>1.0</v>
      </c>
    </row>
    <row r="91">
      <c r="A91" s="14" t="s">
        <v>142</v>
      </c>
      <c r="B91" s="14" t="s">
        <v>23</v>
      </c>
      <c r="C91" s="12">
        <f t="shared" si="1"/>
        <v>0</v>
      </c>
      <c r="D91" s="14" t="s">
        <v>174</v>
      </c>
      <c r="E91" s="12">
        <f t="shared" si="2"/>
        <v>0</v>
      </c>
      <c r="F91" s="14" t="s">
        <v>23</v>
      </c>
      <c r="G91" s="12">
        <f t="shared" si="3"/>
        <v>0</v>
      </c>
      <c r="H91" s="14" t="s">
        <v>181</v>
      </c>
      <c r="I91" s="12">
        <f t="shared" si="4"/>
        <v>2</v>
      </c>
      <c r="J91" s="14" t="s">
        <v>23</v>
      </c>
      <c r="K91" s="12">
        <f t="shared" si="13"/>
        <v>0</v>
      </c>
      <c r="L91" s="14" t="s">
        <v>23</v>
      </c>
      <c r="M91" s="12">
        <f t="shared" si="6"/>
        <v>0</v>
      </c>
      <c r="N91" s="14" t="s">
        <v>24</v>
      </c>
      <c r="O91" s="12">
        <f t="shared" si="7"/>
        <v>2</v>
      </c>
      <c r="P91" s="14" t="s">
        <v>182</v>
      </c>
      <c r="Q91" s="12">
        <f>IFERROR(__xludf.DUMMYFUNCTION("if(P91=""Rare"",-4,IF(P91=""Occasional"",-2,0))"),0.0)</f>
        <v>0</v>
      </c>
      <c r="R91" s="14" t="s">
        <v>173</v>
      </c>
      <c r="S91" s="12">
        <f t="shared" si="15"/>
        <v>2</v>
      </c>
      <c r="T91" s="14" t="s">
        <v>174</v>
      </c>
      <c r="U91" s="12">
        <f t="shared" si="17"/>
        <v>0</v>
      </c>
      <c r="V91" s="14" t="s">
        <v>178</v>
      </c>
      <c r="W91" s="12">
        <f t="shared" si="18"/>
        <v>2</v>
      </c>
      <c r="X91" s="14" t="s">
        <v>179</v>
      </c>
      <c r="Y91" s="12">
        <f t="shared" si="19"/>
        <v>2</v>
      </c>
      <c r="Z91" s="12">
        <v>1.0</v>
      </c>
    </row>
    <row r="92">
      <c r="A92" s="14" t="s">
        <v>143</v>
      </c>
      <c r="B92" s="14" t="s">
        <v>24</v>
      </c>
      <c r="C92" s="12">
        <f t="shared" si="1"/>
        <v>2</v>
      </c>
      <c r="D92" s="14" t="s">
        <v>180</v>
      </c>
      <c r="E92" s="12">
        <f t="shared" si="2"/>
        <v>2</v>
      </c>
      <c r="F92" s="14" t="s">
        <v>24</v>
      </c>
      <c r="G92" s="12">
        <f t="shared" si="3"/>
        <v>2</v>
      </c>
      <c r="H92" s="14" t="s">
        <v>174</v>
      </c>
      <c r="I92" s="12">
        <f t="shared" si="4"/>
        <v>0</v>
      </c>
      <c r="J92" s="14" t="s">
        <v>23</v>
      </c>
      <c r="K92" s="12">
        <f t="shared" si="13"/>
        <v>0</v>
      </c>
      <c r="L92" s="14" t="s">
        <v>25</v>
      </c>
      <c r="M92" s="12">
        <f t="shared" si="6"/>
        <v>4</v>
      </c>
      <c r="N92" s="14" t="s">
        <v>23</v>
      </c>
      <c r="O92" s="12">
        <f t="shared" si="7"/>
        <v>4</v>
      </c>
      <c r="P92" s="14" t="s">
        <v>182</v>
      </c>
      <c r="Q92" s="12">
        <f>IFERROR(__xludf.DUMMYFUNCTION("if(P92=""Rare"",-4,IF(P92=""Occasional"",-2,0))"),0.0)</f>
        <v>0</v>
      </c>
      <c r="R92" s="14" t="s">
        <v>177</v>
      </c>
      <c r="S92" s="12">
        <f t="shared" si="15"/>
        <v>4</v>
      </c>
      <c r="T92" s="14" t="s">
        <v>171</v>
      </c>
      <c r="U92" s="12">
        <f t="shared" si="17"/>
        <v>4</v>
      </c>
      <c r="V92" s="14" t="s">
        <v>178</v>
      </c>
      <c r="W92" s="12">
        <f t="shared" si="18"/>
        <v>2</v>
      </c>
      <c r="X92" s="14" t="s">
        <v>185</v>
      </c>
      <c r="Y92" s="12">
        <f t="shared" si="19"/>
        <v>4</v>
      </c>
      <c r="Z92" s="12">
        <v>0.0</v>
      </c>
    </row>
    <row r="93">
      <c r="A93" s="14" t="s">
        <v>144</v>
      </c>
      <c r="B93" s="14" t="s">
        <v>24</v>
      </c>
      <c r="C93" s="12">
        <f t="shared" si="1"/>
        <v>2</v>
      </c>
      <c r="D93" s="14" t="s">
        <v>180</v>
      </c>
      <c r="E93" s="12">
        <f t="shared" si="2"/>
        <v>2</v>
      </c>
      <c r="F93" s="14" t="s">
        <v>25</v>
      </c>
      <c r="G93" s="12">
        <f t="shared" si="3"/>
        <v>4</v>
      </c>
      <c r="H93" s="14" t="s">
        <v>171</v>
      </c>
      <c r="I93" s="12">
        <f t="shared" si="4"/>
        <v>4</v>
      </c>
      <c r="J93" s="14" t="s">
        <v>24</v>
      </c>
      <c r="K93" s="12">
        <f t="shared" si="13"/>
        <v>2</v>
      </c>
      <c r="L93" s="14" t="s">
        <v>23</v>
      </c>
      <c r="M93" s="12">
        <f t="shared" si="6"/>
        <v>0</v>
      </c>
      <c r="N93" s="14" t="s">
        <v>25</v>
      </c>
      <c r="O93" s="12">
        <f t="shared" si="7"/>
        <v>0</v>
      </c>
      <c r="P93" s="14" t="s">
        <v>172</v>
      </c>
      <c r="Q93" s="12">
        <f>IFERROR(__xludf.DUMMYFUNCTION("if(P93=""Rare"",-4,IF(P93=""Occasional"",-2,0))"),-4.0)</f>
        <v>-4</v>
      </c>
      <c r="R93" s="14" t="s">
        <v>173</v>
      </c>
      <c r="S93" s="12">
        <f t="shared" si="15"/>
        <v>2</v>
      </c>
      <c r="T93" s="14" t="s">
        <v>183</v>
      </c>
      <c r="U93" s="12">
        <f t="shared" si="17"/>
        <v>2</v>
      </c>
      <c r="V93" s="14" t="s">
        <v>178</v>
      </c>
      <c r="W93" s="12">
        <f t="shared" si="18"/>
        <v>2</v>
      </c>
      <c r="X93" s="14" t="s">
        <v>179</v>
      </c>
      <c r="Y93" s="12">
        <f t="shared" si="19"/>
        <v>2</v>
      </c>
      <c r="Z93" s="12">
        <v>1.0</v>
      </c>
    </row>
    <row r="94">
      <c r="A94" s="14" t="s">
        <v>145</v>
      </c>
      <c r="B94" s="14" t="s">
        <v>23</v>
      </c>
      <c r="C94" s="12">
        <f t="shared" si="1"/>
        <v>0</v>
      </c>
      <c r="D94" s="14" t="s">
        <v>171</v>
      </c>
      <c r="E94" s="12">
        <f t="shared" si="2"/>
        <v>4</v>
      </c>
      <c r="F94" s="14" t="s">
        <v>25</v>
      </c>
      <c r="G94" s="12">
        <f t="shared" si="3"/>
        <v>4</v>
      </c>
      <c r="H94" s="14" t="s">
        <v>174</v>
      </c>
      <c r="I94" s="12">
        <f t="shared" si="4"/>
        <v>0</v>
      </c>
      <c r="J94" s="14" t="s">
        <v>25</v>
      </c>
      <c r="K94" s="12">
        <f t="shared" si="13"/>
        <v>4</v>
      </c>
      <c r="L94" s="14" t="s">
        <v>23</v>
      </c>
      <c r="M94" s="12">
        <f t="shared" si="6"/>
        <v>0</v>
      </c>
      <c r="N94" s="14" t="s">
        <v>25</v>
      </c>
      <c r="O94" s="12">
        <f t="shared" si="7"/>
        <v>0</v>
      </c>
      <c r="P94" s="14" t="s">
        <v>172</v>
      </c>
      <c r="Q94" s="12">
        <f>IFERROR(__xludf.DUMMYFUNCTION("if(P94=""Rare"",-4,IF(P94=""Occasional"",-2,0))"),-4.0)</f>
        <v>-4</v>
      </c>
      <c r="R94" s="14" t="s">
        <v>173</v>
      </c>
      <c r="S94" s="12">
        <f t="shared" si="15"/>
        <v>2</v>
      </c>
      <c r="T94" s="14" t="s">
        <v>183</v>
      </c>
      <c r="U94" s="12">
        <f t="shared" si="17"/>
        <v>2</v>
      </c>
      <c r="V94" s="14" t="s">
        <v>174</v>
      </c>
      <c r="W94" s="12">
        <f t="shared" si="18"/>
        <v>4</v>
      </c>
      <c r="X94" s="14" t="s">
        <v>175</v>
      </c>
      <c r="Y94" s="12">
        <f t="shared" si="19"/>
        <v>0</v>
      </c>
      <c r="Z94" s="12">
        <v>0.0</v>
      </c>
    </row>
    <row r="95">
      <c r="A95" s="14" t="s">
        <v>146</v>
      </c>
      <c r="B95" s="14" t="s">
        <v>25</v>
      </c>
      <c r="C95" s="12">
        <f t="shared" si="1"/>
        <v>4</v>
      </c>
      <c r="D95" s="14" t="s">
        <v>180</v>
      </c>
      <c r="E95" s="12">
        <f t="shared" si="2"/>
        <v>2</v>
      </c>
      <c r="F95" s="14" t="s">
        <v>25</v>
      </c>
      <c r="G95" s="12">
        <f t="shared" si="3"/>
        <v>4</v>
      </c>
      <c r="H95" s="14" t="s">
        <v>174</v>
      </c>
      <c r="I95" s="12">
        <f t="shared" si="4"/>
        <v>0</v>
      </c>
      <c r="J95" s="14" t="s">
        <v>23</v>
      </c>
      <c r="K95" s="12">
        <f t="shared" si="13"/>
        <v>0</v>
      </c>
      <c r="L95" s="14" t="s">
        <v>23</v>
      </c>
      <c r="M95" s="12">
        <f t="shared" si="6"/>
        <v>0</v>
      </c>
      <c r="N95" s="14" t="s">
        <v>23</v>
      </c>
      <c r="O95" s="12">
        <f t="shared" si="7"/>
        <v>4</v>
      </c>
      <c r="P95" s="14" t="s">
        <v>172</v>
      </c>
      <c r="Q95" s="12">
        <f>IFERROR(__xludf.DUMMYFUNCTION("if(P95=""Rare"",-4,IF(P95=""Occasional"",-2,0))"),-4.0)</f>
        <v>-4</v>
      </c>
      <c r="R95" s="14" t="s">
        <v>184</v>
      </c>
      <c r="S95" s="12">
        <f t="shared" si="15"/>
        <v>0</v>
      </c>
      <c r="T95" s="14" t="s">
        <v>174</v>
      </c>
      <c r="U95" s="12">
        <f t="shared" si="17"/>
        <v>0</v>
      </c>
      <c r="V95" s="14" t="s">
        <v>178</v>
      </c>
      <c r="W95" s="12">
        <f t="shared" si="18"/>
        <v>2</v>
      </c>
      <c r="X95" s="14" t="s">
        <v>179</v>
      </c>
      <c r="Y95" s="12">
        <f t="shared" si="19"/>
        <v>2</v>
      </c>
      <c r="Z95" s="12">
        <v>1.0</v>
      </c>
    </row>
    <row r="96">
      <c r="A96" s="14" t="s">
        <v>147</v>
      </c>
      <c r="B96" s="14" t="s">
        <v>25</v>
      </c>
      <c r="C96" s="12">
        <f t="shared" si="1"/>
        <v>4</v>
      </c>
      <c r="D96" s="14" t="s">
        <v>171</v>
      </c>
      <c r="E96" s="12">
        <f t="shared" si="2"/>
        <v>4</v>
      </c>
      <c r="F96" s="14" t="s">
        <v>23</v>
      </c>
      <c r="G96" s="12">
        <f t="shared" si="3"/>
        <v>0</v>
      </c>
      <c r="H96" s="14" t="s">
        <v>174</v>
      </c>
      <c r="I96" s="12">
        <f t="shared" si="4"/>
        <v>0</v>
      </c>
      <c r="J96" s="14" t="s">
        <v>24</v>
      </c>
      <c r="K96" s="12">
        <f t="shared" si="13"/>
        <v>2</v>
      </c>
      <c r="L96" s="14" t="s">
        <v>24</v>
      </c>
      <c r="M96" s="12">
        <f t="shared" si="6"/>
        <v>2</v>
      </c>
      <c r="N96" s="14" t="s">
        <v>24</v>
      </c>
      <c r="O96" s="12">
        <f t="shared" si="7"/>
        <v>2</v>
      </c>
      <c r="P96" s="14" t="s">
        <v>172</v>
      </c>
      <c r="Q96" s="12">
        <f>IFERROR(__xludf.DUMMYFUNCTION("if(P96=""Rare"",-4,IF(P96=""Occasional"",-2,0))"),-4.0)</f>
        <v>-4</v>
      </c>
      <c r="R96" s="14" t="s">
        <v>184</v>
      </c>
      <c r="S96" s="12">
        <f t="shared" si="15"/>
        <v>0</v>
      </c>
      <c r="T96" s="14" t="s">
        <v>183</v>
      </c>
      <c r="U96" s="12">
        <f t="shared" si="17"/>
        <v>2</v>
      </c>
      <c r="V96" s="14" t="s">
        <v>186</v>
      </c>
      <c r="W96" s="12">
        <f t="shared" si="18"/>
        <v>0</v>
      </c>
      <c r="X96" s="14" t="s">
        <v>175</v>
      </c>
      <c r="Y96" s="12">
        <f t="shared" si="19"/>
        <v>0</v>
      </c>
      <c r="Z96" s="12">
        <v>0.0</v>
      </c>
    </row>
    <row r="97">
      <c r="A97" s="14" t="s">
        <v>148</v>
      </c>
      <c r="B97" s="14" t="s">
        <v>24</v>
      </c>
      <c r="C97" s="12">
        <f t="shared" si="1"/>
        <v>2</v>
      </c>
      <c r="D97" s="14" t="s">
        <v>180</v>
      </c>
      <c r="E97" s="12">
        <f t="shared" si="2"/>
        <v>2</v>
      </c>
      <c r="F97" s="14" t="s">
        <v>24</v>
      </c>
      <c r="G97" s="12">
        <f t="shared" si="3"/>
        <v>2</v>
      </c>
      <c r="H97" s="14" t="s">
        <v>181</v>
      </c>
      <c r="I97" s="12">
        <f t="shared" si="4"/>
        <v>2</v>
      </c>
      <c r="J97" s="14" t="s">
        <v>23</v>
      </c>
      <c r="K97" s="12">
        <f t="shared" si="13"/>
        <v>0</v>
      </c>
      <c r="L97" s="14" t="s">
        <v>24</v>
      </c>
      <c r="M97" s="12">
        <f t="shared" si="6"/>
        <v>2</v>
      </c>
      <c r="N97" s="14" t="s">
        <v>24</v>
      </c>
      <c r="O97" s="12">
        <f t="shared" si="7"/>
        <v>2</v>
      </c>
      <c r="P97" s="14" t="s">
        <v>182</v>
      </c>
      <c r="Q97" s="12">
        <f>IFERROR(__xludf.DUMMYFUNCTION("if(P97=""Rare"",-4,IF(P97=""Occasional"",-2,0))"),0.0)</f>
        <v>0</v>
      </c>
      <c r="R97" s="14" t="s">
        <v>177</v>
      </c>
      <c r="S97" s="12">
        <f t="shared" si="15"/>
        <v>4</v>
      </c>
      <c r="T97" s="14" t="s">
        <v>183</v>
      </c>
      <c r="U97" s="12">
        <f t="shared" si="17"/>
        <v>2</v>
      </c>
      <c r="V97" s="14" t="s">
        <v>178</v>
      </c>
      <c r="W97" s="12">
        <f t="shared" si="18"/>
        <v>2</v>
      </c>
      <c r="X97" s="14" t="s">
        <v>179</v>
      </c>
      <c r="Y97" s="12">
        <f t="shared" si="19"/>
        <v>2</v>
      </c>
      <c r="Z97" s="12">
        <v>0.0</v>
      </c>
    </row>
    <row r="98">
      <c r="A98" s="14" t="s">
        <v>149</v>
      </c>
      <c r="B98" s="14" t="s">
        <v>25</v>
      </c>
      <c r="C98" s="12">
        <f t="shared" si="1"/>
        <v>4</v>
      </c>
      <c r="D98" s="14" t="s">
        <v>174</v>
      </c>
      <c r="E98" s="12">
        <f t="shared" si="2"/>
        <v>0</v>
      </c>
      <c r="F98" s="14" t="s">
        <v>24</v>
      </c>
      <c r="G98" s="12">
        <f t="shared" si="3"/>
        <v>2</v>
      </c>
      <c r="H98" s="14" t="s">
        <v>171</v>
      </c>
      <c r="I98" s="12">
        <f t="shared" si="4"/>
        <v>4</v>
      </c>
      <c r="J98" s="14" t="s">
        <v>25</v>
      </c>
      <c r="K98" s="12">
        <f t="shared" si="13"/>
        <v>4</v>
      </c>
      <c r="L98" s="14" t="s">
        <v>23</v>
      </c>
      <c r="M98" s="12">
        <f t="shared" si="6"/>
        <v>0</v>
      </c>
      <c r="N98" s="14" t="s">
        <v>25</v>
      </c>
      <c r="O98" s="12">
        <f t="shared" si="7"/>
        <v>0</v>
      </c>
      <c r="P98" s="14" t="s">
        <v>172</v>
      </c>
      <c r="Q98" s="12">
        <f>IFERROR(__xludf.DUMMYFUNCTION("if(P98=""Rare"",-4,IF(P98=""Occasional"",-2,0))"),-4.0)</f>
        <v>-4</v>
      </c>
      <c r="R98" s="14" t="s">
        <v>184</v>
      </c>
      <c r="S98" s="12">
        <f t="shared" si="15"/>
        <v>0</v>
      </c>
      <c r="T98" s="14" t="s">
        <v>174</v>
      </c>
      <c r="U98" s="12">
        <f t="shared" si="17"/>
        <v>0</v>
      </c>
      <c r="V98" s="14" t="s">
        <v>186</v>
      </c>
      <c r="W98" s="12">
        <f t="shared" si="18"/>
        <v>0</v>
      </c>
      <c r="X98" s="14" t="s">
        <v>179</v>
      </c>
      <c r="Y98" s="12">
        <f t="shared" si="19"/>
        <v>2</v>
      </c>
      <c r="Z98" s="12">
        <v>1.0</v>
      </c>
    </row>
    <row r="99">
      <c r="A99" s="14" t="s">
        <v>150</v>
      </c>
      <c r="B99" s="14" t="s">
        <v>25</v>
      </c>
      <c r="C99" s="12">
        <f t="shared" si="1"/>
        <v>4</v>
      </c>
      <c r="D99" s="14" t="s">
        <v>174</v>
      </c>
      <c r="E99" s="12">
        <f t="shared" si="2"/>
        <v>0</v>
      </c>
      <c r="F99" s="14" t="s">
        <v>25</v>
      </c>
      <c r="G99" s="12">
        <f t="shared" si="3"/>
        <v>4</v>
      </c>
      <c r="H99" s="14" t="s">
        <v>174</v>
      </c>
      <c r="I99" s="12">
        <f t="shared" si="4"/>
        <v>0</v>
      </c>
      <c r="J99" s="14" t="s">
        <v>23</v>
      </c>
      <c r="K99" s="12">
        <f t="shared" si="13"/>
        <v>0</v>
      </c>
      <c r="L99" s="14" t="s">
        <v>23</v>
      </c>
      <c r="M99" s="12">
        <f t="shared" si="6"/>
        <v>0</v>
      </c>
      <c r="N99" s="14" t="s">
        <v>24</v>
      </c>
      <c r="O99" s="12">
        <f t="shared" si="7"/>
        <v>2</v>
      </c>
      <c r="P99" s="14" t="s">
        <v>176</v>
      </c>
      <c r="Q99" s="12">
        <f>IFERROR(__xludf.DUMMYFUNCTION("if(P99=""Rare"",-4,IF(P99=""Occasional"",-2,0))"),-2.0)</f>
        <v>-2</v>
      </c>
      <c r="R99" s="14" t="s">
        <v>177</v>
      </c>
      <c r="S99" s="12">
        <f t="shared" si="15"/>
        <v>4</v>
      </c>
      <c r="T99" s="14" t="s">
        <v>174</v>
      </c>
      <c r="U99" s="12">
        <f t="shared" si="17"/>
        <v>0</v>
      </c>
      <c r="V99" s="14" t="s">
        <v>186</v>
      </c>
      <c r="W99" s="12">
        <f t="shared" si="18"/>
        <v>0</v>
      </c>
      <c r="X99" s="14" t="s">
        <v>175</v>
      </c>
      <c r="Y99" s="12">
        <f t="shared" si="19"/>
        <v>0</v>
      </c>
      <c r="Z99" s="12">
        <v>1.0</v>
      </c>
    </row>
    <row r="100">
      <c r="A100" s="14" t="s">
        <v>151</v>
      </c>
      <c r="B100" s="14" t="s">
        <v>25</v>
      </c>
      <c r="C100" s="12">
        <f t="shared" si="1"/>
        <v>4</v>
      </c>
      <c r="D100" s="14" t="s">
        <v>171</v>
      </c>
      <c r="E100" s="12">
        <f t="shared" si="2"/>
        <v>4</v>
      </c>
      <c r="F100" s="14" t="s">
        <v>24</v>
      </c>
      <c r="G100" s="12">
        <f t="shared" si="3"/>
        <v>2</v>
      </c>
      <c r="H100" s="14" t="s">
        <v>174</v>
      </c>
      <c r="I100" s="12">
        <f t="shared" si="4"/>
        <v>0</v>
      </c>
      <c r="J100" s="14" t="s">
        <v>25</v>
      </c>
      <c r="K100" s="12">
        <f t="shared" si="13"/>
        <v>4</v>
      </c>
      <c r="L100" s="14" t="s">
        <v>23</v>
      </c>
      <c r="M100" s="12">
        <f t="shared" si="6"/>
        <v>0</v>
      </c>
      <c r="N100" s="14" t="s">
        <v>25</v>
      </c>
      <c r="O100" s="12">
        <f t="shared" si="7"/>
        <v>0</v>
      </c>
      <c r="P100" s="14" t="s">
        <v>172</v>
      </c>
      <c r="Q100" s="12">
        <f>IFERROR(__xludf.DUMMYFUNCTION("if(P100=""Rare"",-4,IF(P100=""Occasional"",-2,0))"),-4.0)</f>
        <v>-4</v>
      </c>
      <c r="R100" s="14" t="s">
        <v>173</v>
      </c>
      <c r="S100" s="12">
        <f t="shared" si="15"/>
        <v>2</v>
      </c>
      <c r="T100" s="14" t="s">
        <v>174</v>
      </c>
      <c r="U100" s="12">
        <f t="shared" si="17"/>
        <v>0</v>
      </c>
      <c r="V100" s="14" t="s">
        <v>178</v>
      </c>
      <c r="W100" s="12">
        <f t="shared" si="18"/>
        <v>2</v>
      </c>
      <c r="X100" s="14" t="s">
        <v>185</v>
      </c>
      <c r="Y100" s="12">
        <f t="shared" si="19"/>
        <v>4</v>
      </c>
      <c r="Z100" s="12">
        <v>0.0</v>
      </c>
    </row>
    <row r="101">
      <c r="A101" s="14" t="s">
        <v>152</v>
      </c>
      <c r="B101" s="14" t="s">
        <v>23</v>
      </c>
      <c r="C101" s="12">
        <f t="shared" si="1"/>
        <v>0</v>
      </c>
      <c r="D101" s="14" t="s">
        <v>174</v>
      </c>
      <c r="E101" s="12">
        <f t="shared" si="2"/>
        <v>0</v>
      </c>
      <c r="F101" s="14" t="s">
        <v>25</v>
      </c>
      <c r="G101" s="12">
        <f t="shared" si="3"/>
        <v>4</v>
      </c>
      <c r="H101" s="14" t="s">
        <v>181</v>
      </c>
      <c r="I101" s="12">
        <f t="shared" si="4"/>
        <v>2</v>
      </c>
      <c r="J101" s="14" t="s">
        <v>24</v>
      </c>
      <c r="K101" s="12">
        <f t="shared" si="13"/>
        <v>2</v>
      </c>
      <c r="L101" s="14" t="s">
        <v>25</v>
      </c>
      <c r="M101" s="12">
        <f t="shared" si="6"/>
        <v>4</v>
      </c>
      <c r="N101" s="14" t="s">
        <v>23</v>
      </c>
      <c r="O101" s="12">
        <f t="shared" si="7"/>
        <v>4</v>
      </c>
      <c r="P101" s="14" t="s">
        <v>182</v>
      </c>
      <c r="Q101" s="12">
        <f>IFERROR(__xludf.DUMMYFUNCTION("if(P101=""Rare"",-4,IF(P101=""Occasional"",-2,0))"),0.0)</f>
        <v>0</v>
      </c>
      <c r="R101" s="14" t="s">
        <v>173</v>
      </c>
      <c r="S101" s="12">
        <f t="shared" si="15"/>
        <v>2</v>
      </c>
      <c r="T101" s="14" t="s">
        <v>183</v>
      </c>
      <c r="U101" s="12">
        <f t="shared" si="17"/>
        <v>2</v>
      </c>
      <c r="V101" s="14" t="s">
        <v>174</v>
      </c>
      <c r="W101" s="12">
        <f t="shared" si="18"/>
        <v>4</v>
      </c>
      <c r="X101" s="14" t="s">
        <v>179</v>
      </c>
      <c r="Y101" s="12">
        <f t="shared" si="19"/>
        <v>2</v>
      </c>
      <c r="Z101" s="12">
        <v>0.0</v>
      </c>
    </row>
  </sheetData>
  <autoFilter ref="$A$1:$Z$101"/>
  <conditionalFormatting sqref="A1:Y1">
    <cfRule type="notContainsBlanks" dxfId="0" priority="1">
      <formula>LEN(TRIM(A1))&gt;0</formula>
    </cfRule>
  </conditionalFormatting>
  <dataValidations>
    <dataValidation type="list" allowBlank="1" showErrorMessage="1" sqref="P2:P101">
      <formula1>"Rare,Occasional,Frequent"</formula1>
    </dataValidation>
    <dataValidation type="list" allowBlank="1" showErrorMessage="1" sqref="B2:B101 F2:F101 J2:J101 L2:L101 N2:N101">
      <formula1>"Low,Medium,High"</formula1>
    </dataValidation>
    <dataValidation type="list" allowBlank="1" showErrorMessage="1" sqref="H2:H101">
      <formula1>"None,Some,Severe"</formula1>
    </dataValidation>
    <dataValidation type="list" allowBlank="1" showErrorMessage="1" sqref="X2:X101">
      <formula1>"School,Healthcare,Other"</formula1>
    </dataValidation>
    <dataValidation type="list" allowBlank="1" showErrorMessage="1" sqref="D2:D101">
      <formula1>"Moderate,None,Severe"</formula1>
    </dataValidation>
    <dataValidation type="list" allowBlank="1" showErrorMessage="1" sqref="Z2:Z101">
      <formula1>"0,1"</formula1>
    </dataValidation>
    <dataValidation type="list" allowBlank="1" showErrorMessage="1" sqref="R2:R101">
      <formula1>"Medicaid,Private,Uninsured"</formula1>
    </dataValidation>
    <dataValidation type="list" allowBlank="1" showErrorMessage="1" sqref="T2:T101">
      <formula1>"None,Mild,Severe"</formula1>
    </dataValidation>
    <dataValidation type="list" allowBlank="1" showErrorMessage="1" sqref="V2:V101">
      <formula1>"None,Unstable,Stable"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6.13"/>
  </cols>
  <sheetData>
    <row r="1">
      <c r="A1" s="5" t="s">
        <v>188</v>
      </c>
    </row>
    <row r="2" ht="15.0" customHeight="1">
      <c r="A2" s="1" t="s">
        <v>189</v>
      </c>
      <c r="B2" s="9" t="str">
        <f>average('Client Profile Rules'!R:R)</f>
        <v>#REF!</v>
      </c>
    </row>
    <row r="3">
      <c r="A3" s="1" t="s">
        <v>190</v>
      </c>
      <c r="B3" s="6" t="str">
        <f>_xlfn.stdev.p('Client Profile Rules'!R:R)</f>
        <v>#REF!</v>
      </c>
    </row>
    <row r="4">
      <c r="A4" s="1" t="s">
        <v>191</v>
      </c>
      <c r="B4" s="9" t="str">
        <f>B2-B3</f>
        <v>#REF!</v>
      </c>
    </row>
    <row r="5">
      <c r="A5" s="1" t="s">
        <v>192</v>
      </c>
      <c r="B5" s="9" t="str">
        <f>B2+B3</f>
        <v>#REF!</v>
      </c>
    </row>
    <row r="6">
      <c r="A6" s="1" t="s">
        <v>76</v>
      </c>
      <c r="B6" s="9" t="str">
        <f>B2+2*B3</f>
        <v>#REF!</v>
      </c>
    </row>
    <row r="8">
      <c r="A8" s="5" t="s">
        <v>193</v>
      </c>
    </row>
    <row r="9">
      <c r="A9" s="10" t="s">
        <v>18</v>
      </c>
      <c r="B9" s="10" t="s">
        <v>194</v>
      </c>
    </row>
    <row r="10">
      <c r="A10" s="8" t="s">
        <v>23</v>
      </c>
      <c r="B10" s="7">
        <f>COUNTIF('Client Profile Rules'!S:S,"Low")</f>
        <v>0</v>
      </c>
    </row>
    <row r="11">
      <c r="A11" s="8" t="s">
        <v>24</v>
      </c>
      <c r="B11" s="7">
        <f>COUNTIF('Client Profile Rules'!S:S,"Medium")</f>
        <v>0</v>
      </c>
    </row>
    <row r="12">
      <c r="A12" s="8" t="s">
        <v>25</v>
      </c>
      <c r="B12" s="7">
        <f>COUNTIF('Client Profile Rules'!S:S,"High")</f>
        <v>0</v>
      </c>
    </row>
    <row r="13">
      <c r="A13" s="8" t="s">
        <v>76</v>
      </c>
      <c r="B13" s="7">
        <f>COUNTIF('Client Profile Rules'!S:S,"Very High")</f>
        <v>0</v>
      </c>
    </row>
    <row r="14">
      <c r="A14" s="10" t="s">
        <v>195</v>
      </c>
      <c r="B14" s="16">
        <f>SUM(B10:B13)</f>
        <v>0</v>
      </c>
    </row>
  </sheetData>
  <mergeCells count="2">
    <mergeCell ref="A1:B1"/>
    <mergeCell ref="A8:B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88"/>
    <col customWidth="1" min="2" max="2" width="19.0"/>
    <col customWidth="1" min="3" max="3" width="18.13"/>
    <col customWidth="1" min="4" max="4" width="19.75"/>
    <col customWidth="1" min="5" max="5" width="15.13"/>
    <col customWidth="1" min="6" max="6" width="15.38"/>
    <col customWidth="1" min="7" max="7" width="17.5"/>
    <col customWidth="1" min="8" max="8" width="21.0"/>
    <col customWidth="1" min="9" max="9" width="19.38"/>
  </cols>
  <sheetData>
    <row r="1">
      <c r="A1" s="17" t="s">
        <v>0</v>
      </c>
      <c r="B1" s="18" t="s">
        <v>1</v>
      </c>
      <c r="C1" s="18" t="s">
        <v>3</v>
      </c>
      <c r="D1" s="18" t="s">
        <v>5</v>
      </c>
      <c r="E1" s="18" t="s">
        <v>7</v>
      </c>
      <c r="F1" s="18" t="s">
        <v>9</v>
      </c>
      <c r="G1" s="18" t="s">
        <v>11</v>
      </c>
      <c r="H1" s="18" t="s">
        <v>13</v>
      </c>
      <c r="I1" s="19" t="s">
        <v>15</v>
      </c>
    </row>
    <row r="2">
      <c r="A2" s="20" t="s">
        <v>32</v>
      </c>
      <c r="B2" s="21">
        <f t="array" ref="B2">if(INDEX('Client Profile Rules'!B:B, MATCH($A$2, 'Client Profile Rules'!$A:$A, 0))="Low",1,if(INDEX('Client Profile Rules'!B:B, MATCH($A$2, 'Client Profile Rules'!$A:$A, 0))="Medium",3,5))
</f>
        <v>5</v>
      </c>
      <c r="C2" s="21">
        <f t="array" ref="C2">if(INDEX('Client Profile Rules'!D:D, MATCH($A$2, 'Client Profile Rules'!$A:$A, 0))="Low",1,if(INDEX('Client Profile Rules'!D:D, MATCH($A$2, 'Client Profile Rules'!$A:$A, 0))="Medium",3,5))
</f>
        <v>1</v>
      </c>
      <c r="D2" s="21">
        <f t="array" ref="D2">if(INDEX('Client Profile Rules'!F:F, MATCH($A$2, 'Client Profile Rules'!$A:$A, 0))="Low",1,if(INDEX('Client Profile Rules'!F:F, MATCH($A$2, 'Client Profile Rules'!$A:$A, 0))="Medium",3,5))
</f>
        <v>3</v>
      </c>
      <c r="E2" s="21">
        <f t="array" ref="E2">if(INDEX('Client Profile Rules'!H:H, MATCH($A$2, 'Client Profile Rules'!$A:$A, 0))="Low",1,if(INDEX('Client Profile Rules'!H:H, MATCH($A$2, 'Client Profile Rules'!$A:$A, 0))="Medium",3,5))
</f>
        <v>3</v>
      </c>
      <c r="F2" s="21">
        <f t="array" ref="F2">if(INDEX('Client Profile Rules'!J:J, MATCH($A$2, 'Client Profile Rules'!$A:$A, 0))="Low",1,if(INDEX('Client Profile Rules'!J:J, MATCH($A$2, 'Client Profile Rules'!$A:$A, 0))="Medium",3,5))
</f>
        <v>3</v>
      </c>
      <c r="G2" s="21">
        <f t="array" ref="G2">if(INDEX('Client Profile Rules'!L:L, MATCH($A$2, 'Client Profile Rules'!$A:$A, 0))="Low",1,if(INDEX('Client Profile Rules'!L:L, MATCH($A$2, 'Client Profile Rules'!$A:$A, 0))="Medium",3,5))
</f>
        <v>1</v>
      </c>
      <c r="H2" s="21">
        <f t="array" ref="H2">if(INDEX('Client Profile Rules'!N:N, MATCH($A$2, 'Client Profile Rules'!$A:$A, 0))="Low",1,if(INDEX('Client Profile Rules'!N:N, MATCH($A$2, 'Client Profile Rules'!$A:$A, 0))="Medium",3,5))
</f>
        <v>5</v>
      </c>
      <c r="I2" s="22">
        <f t="array" ref="I2">if(INDEX('Client Profile Rules'!P:P, MATCH($A$2, 'Client Profile Rules'!$A:$A, 0))="Low",1,if(INDEX('Client Profile Rules'!P:P, MATCH($A$2, 'Client Profile Rules'!$A:$A, 0))="Medium",3,5))
</f>
        <v>5</v>
      </c>
    </row>
    <row r="5">
      <c r="G5" s="5" t="s">
        <v>196</v>
      </c>
    </row>
    <row r="6">
      <c r="G6" s="10" t="s">
        <v>197</v>
      </c>
      <c r="H6" s="10" t="s">
        <v>198</v>
      </c>
    </row>
    <row r="7">
      <c r="G7" s="8" t="s">
        <v>23</v>
      </c>
      <c r="H7" s="8">
        <v>1.0</v>
      </c>
    </row>
    <row r="8">
      <c r="G8" s="8" t="s">
        <v>24</v>
      </c>
      <c r="H8" s="8">
        <v>3.0</v>
      </c>
    </row>
    <row r="9">
      <c r="G9" s="8" t="s">
        <v>25</v>
      </c>
      <c r="H9" s="8">
        <v>5.0</v>
      </c>
    </row>
  </sheetData>
  <mergeCells count="1">
    <mergeCell ref="G5:H5"/>
  </mergeCells>
  <dataValidations>
    <dataValidation type="list" allowBlank="1" sqref="A2">
      <formula1>#REF!</formula1>
    </dataValidation>
  </dataValidations>
  <drawing r:id="rId1"/>
  <tableParts count="1">
    <tablePart r:id="rId3"/>
  </tableParts>
</worksheet>
</file>